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8195" windowHeight="7995" activeTab="2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AT61" i="13"/>
  <c r="AS61"/>
  <c r="AR61"/>
  <c r="C4" i="12"/>
  <c r="F268" i="7"/>
  <c r="F269" s="1"/>
  <c r="F270" s="1"/>
  <c r="F271" s="1"/>
  <c r="F267"/>
  <c r="F266"/>
  <c r="F265"/>
  <c r="BV5" i="13"/>
  <c r="BU5"/>
  <c r="BT5"/>
  <c r="AT350"/>
  <c r="AW350" s="1"/>
  <c r="AS350"/>
  <c r="AV350" s="1"/>
  <c r="AR350"/>
  <c r="AU350" s="1"/>
  <c r="AT349"/>
  <c r="AW349" s="1"/>
  <c r="AS349"/>
  <c r="AV349" s="1"/>
  <c r="AR349"/>
  <c r="AU349" s="1"/>
  <c r="AT348"/>
  <c r="AW348" s="1"/>
  <c r="AS348"/>
  <c r="AV348" s="1"/>
  <c r="AR348"/>
  <c r="AU348" s="1"/>
  <c r="M4" i="12"/>
  <c r="BV4" i="13"/>
  <c r="BU4"/>
  <c r="BT4"/>
  <c r="BV3"/>
  <c r="BU3"/>
  <c r="BT3"/>
  <c r="K162" i="1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M5"/>
  <c r="N3"/>
  <c r="M3"/>
  <c r="L3"/>
  <c r="G3"/>
  <c r="K3" s="1"/>
  <c r="N7"/>
  <c r="O22" i="7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93" s="1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123" s="1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O181" s="1"/>
  <c r="O182" s="1"/>
  <c r="O183" s="1"/>
  <c r="O184" s="1"/>
  <c r="O185" s="1"/>
  <c r="O186" s="1"/>
  <c r="O187" s="1"/>
  <c r="O188" s="1"/>
  <c r="O189" s="1"/>
  <c r="O190" s="1"/>
  <c r="O191" s="1"/>
  <c r="O192" s="1"/>
  <c r="O193" s="1"/>
  <c r="O194" s="1"/>
  <c r="O195" s="1"/>
  <c r="O196" s="1"/>
  <c r="O197" s="1"/>
  <c r="O198" s="1"/>
  <c r="O199" s="1"/>
  <c r="O200" s="1"/>
  <c r="O201" s="1"/>
  <c r="O202" s="1"/>
  <c r="O203" s="1"/>
  <c r="O204" s="1"/>
  <c r="O205" s="1"/>
  <c r="O206" s="1"/>
  <c r="O207" s="1"/>
  <c r="O208" s="1"/>
  <c r="O209" s="1"/>
  <c r="O210" s="1"/>
  <c r="O211" s="1"/>
  <c r="O212" s="1"/>
  <c r="O213" s="1"/>
  <c r="O214" s="1"/>
  <c r="O215" s="1"/>
  <c r="O216" s="1"/>
  <c r="O217" s="1"/>
  <c r="O218" s="1"/>
  <c r="O219" s="1"/>
  <c r="O220" s="1"/>
  <c r="O221" s="1"/>
  <c r="O222" s="1"/>
  <c r="O223" s="1"/>
  <c r="O224" s="1"/>
  <c r="O225" s="1"/>
  <c r="O226" s="1"/>
  <c r="O227" s="1"/>
  <c r="O228" s="1"/>
  <c r="O229" s="1"/>
  <c r="O230" s="1"/>
  <c r="O231" s="1"/>
  <c r="O232" s="1"/>
  <c r="O233" s="1"/>
  <c r="O234" s="1"/>
  <c r="O235" s="1"/>
  <c r="O236" s="1"/>
  <c r="O237" s="1"/>
  <c r="O238" s="1"/>
  <c r="O239" s="1"/>
  <c r="O240" s="1"/>
  <c r="O241" s="1"/>
  <c r="O242" s="1"/>
  <c r="O243" s="1"/>
  <c r="O244" s="1"/>
  <c r="O245" s="1"/>
  <c r="O246" s="1"/>
  <c r="O247" s="1"/>
  <c r="O248" s="1"/>
  <c r="O249" s="1"/>
  <c r="O250" s="1"/>
  <c r="O251" s="1"/>
  <c r="O252" s="1"/>
  <c r="O253" s="1"/>
  <c r="O254" s="1"/>
  <c r="O255" s="1"/>
  <c r="O256" s="1"/>
  <c r="O257" s="1"/>
  <c r="O258" s="1"/>
  <c r="O259" s="1"/>
  <c r="O260" s="1"/>
  <c r="O261" s="1"/>
  <c r="O262" s="1"/>
  <c r="O263" s="1"/>
  <c r="O264" s="1"/>
  <c r="O265" s="1"/>
  <c r="O14"/>
  <c r="O15" s="1"/>
  <c r="O16" s="1"/>
  <c r="O17" s="1"/>
  <c r="O18" s="1"/>
  <c r="O19" s="1"/>
  <c r="O20" s="1"/>
  <c r="O21" s="1"/>
  <c r="N1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N181" s="1"/>
  <c r="N182" s="1"/>
  <c r="N183" s="1"/>
  <c r="N184" s="1"/>
  <c r="N185" s="1"/>
  <c r="N186" s="1"/>
  <c r="N187" s="1"/>
  <c r="N188" s="1"/>
  <c r="N189" s="1"/>
  <c r="N190" s="1"/>
  <c r="N191" s="1"/>
  <c r="N192" s="1"/>
  <c r="N193" s="1"/>
  <c r="N194" s="1"/>
  <c r="N195" s="1"/>
  <c r="N196" s="1"/>
  <c r="N197" s="1"/>
  <c r="N198" s="1"/>
  <c r="N199" s="1"/>
  <c r="N200" s="1"/>
  <c r="N201" s="1"/>
  <c r="N202" s="1"/>
  <c r="N203" s="1"/>
  <c r="N204" s="1"/>
  <c r="N205" s="1"/>
  <c r="N206" s="1"/>
  <c r="N207" s="1"/>
  <c r="N208" s="1"/>
  <c r="N209" s="1"/>
  <c r="N210" s="1"/>
  <c r="N211" s="1"/>
  <c r="N212" s="1"/>
  <c r="N213" s="1"/>
  <c r="N214" s="1"/>
  <c r="N215" s="1"/>
  <c r="N216" s="1"/>
  <c r="N217" s="1"/>
  <c r="N218" s="1"/>
  <c r="N219" s="1"/>
  <c r="N220" s="1"/>
  <c r="N221" s="1"/>
  <c r="N222" s="1"/>
  <c r="N223" s="1"/>
  <c r="N224" s="1"/>
  <c r="N225" s="1"/>
  <c r="N226" s="1"/>
  <c r="N227" s="1"/>
  <c r="N228" s="1"/>
  <c r="N229" s="1"/>
  <c r="N230" s="1"/>
  <c r="N231" s="1"/>
  <c r="N232" s="1"/>
  <c r="N233" s="1"/>
  <c r="N234" s="1"/>
  <c r="N235" s="1"/>
  <c r="N236" s="1"/>
  <c r="N237" s="1"/>
  <c r="N238" s="1"/>
  <c r="N239" s="1"/>
  <c r="N240" s="1"/>
  <c r="N241" s="1"/>
  <c r="N242" s="1"/>
  <c r="N243" s="1"/>
  <c r="N244" s="1"/>
  <c r="N245" s="1"/>
  <c r="N246" s="1"/>
  <c r="N247" s="1"/>
  <c r="N248" s="1"/>
  <c r="N249" s="1"/>
  <c r="N250" s="1"/>
  <c r="N251" s="1"/>
  <c r="N252" s="1"/>
  <c r="N253" s="1"/>
  <c r="N254" s="1"/>
  <c r="N255" s="1"/>
  <c r="N256" s="1"/>
  <c r="N257" s="1"/>
  <c r="N258" s="1"/>
  <c r="N259" s="1"/>
  <c r="N260" s="1"/>
  <c r="N261" s="1"/>
  <c r="N262" s="1"/>
  <c r="N263" s="1"/>
  <c r="N264" s="1"/>
  <c r="N265" s="1"/>
  <c r="R10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R181" s="1"/>
  <c r="R182" s="1"/>
  <c r="R183" s="1"/>
  <c r="R184" s="1"/>
  <c r="R185" s="1"/>
  <c r="R186" s="1"/>
  <c r="R187" s="1"/>
  <c r="R188" s="1"/>
  <c r="R189" s="1"/>
  <c r="R190" s="1"/>
  <c r="R191" s="1"/>
  <c r="R192" s="1"/>
  <c r="R193" s="1"/>
  <c r="R194" s="1"/>
  <c r="R195" s="1"/>
  <c r="R196" s="1"/>
  <c r="R197" s="1"/>
  <c r="R198" s="1"/>
  <c r="R199" s="1"/>
  <c r="R200" s="1"/>
  <c r="R201" s="1"/>
  <c r="R202" s="1"/>
  <c r="R203" s="1"/>
  <c r="R204" s="1"/>
  <c r="R205" s="1"/>
  <c r="R206" s="1"/>
  <c r="R207" s="1"/>
  <c r="R208" s="1"/>
  <c r="R209" s="1"/>
  <c r="R210" s="1"/>
  <c r="R211" s="1"/>
  <c r="R212" s="1"/>
  <c r="R213" s="1"/>
  <c r="R214" s="1"/>
  <c r="R215" s="1"/>
  <c r="R216" s="1"/>
  <c r="R217" s="1"/>
  <c r="R218" s="1"/>
  <c r="R219" s="1"/>
  <c r="R220" s="1"/>
  <c r="R221" s="1"/>
  <c r="R222" s="1"/>
  <c r="R223" s="1"/>
  <c r="R224" s="1"/>
  <c r="R225" s="1"/>
  <c r="R226" s="1"/>
  <c r="R227" s="1"/>
  <c r="R228" s="1"/>
  <c r="R229" s="1"/>
  <c r="R230" s="1"/>
  <c r="R231" s="1"/>
  <c r="R232" s="1"/>
  <c r="R233" s="1"/>
  <c r="R234" s="1"/>
  <c r="R235" s="1"/>
  <c r="R236" s="1"/>
  <c r="R237" s="1"/>
  <c r="R238" s="1"/>
  <c r="R239" s="1"/>
  <c r="R240" s="1"/>
  <c r="R241" s="1"/>
  <c r="R242" s="1"/>
  <c r="R243" s="1"/>
  <c r="R244" s="1"/>
  <c r="R245" s="1"/>
  <c r="R246" s="1"/>
  <c r="R247" s="1"/>
  <c r="R248" s="1"/>
  <c r="R249" s="1"/>
  <c r="R250" s="1"/>
  <c r="R251" s="1"/>
  <c r="R252" s="1"/>
  <c r="R253" s="1"/>
  <c r="R254" s="1"/>
  <c r="R255" s="1"/>
  <c r="R256" s="1"/>
  <c r="R257" s="1"/>
  <c r="R258" s="1"/>
  <c r="R259" s="1"/>
  <c r="R260" s="1"/>
  <c r="R261" s="1"/>
  <c r="R262" s="1"/>
  <c r="R263" s="1"/>
  <c r="R264" s="1"/>
  <c r="R265" s="1"/>
  <c r="N10"/>
  <c r="O9"/>
  <c r="O10" s="1"/>
  <c r="O11" s="1"/>
  <c r="O12" s="1"/>
  <c r="O13" s="1"/>
  <c r="N9"/>
  <c r="P8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O8"/>
  <c r="N8"/>
  <c r="R7"/>
  <c r="R8" s="1"/>
  <c r="R9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P7"/>
  <c r="O7"/>
  <c r="N7"/>
  <c r="S5"/>
  <c r="R5"/>
  <c r="Q5"/>
  <c r="P5"/>
  <c r="O5"/>
  <c r="S4"/>
  <c r="R4"/>
  <c r="Q4"/>
  <c r="P4"/>
  <c r="O4"/>
  <c r="N4"/>
  <c r="S6"/>
  <c r="BA54" i="13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L161" i="12" l="1"/>
  <c r="L159"/>
  <c r="L157"/>
  <c r="L155"/>
  <c r="L153"/>
  <c r="L151"/>
  <c r="L149"/>
  <c r="L147"/>
  <c r="L145"/>
  <c r="L142"/>
  <c r="L140"/>
  <c r="L138"/>
  <c r="L136"/>
  <c r="L134"/>
  <c r="L132"/>
  <c r="L130"/>
  <c r="L128"/>
  <c r="L126"/>
  <c r="L124"/>
  <c r="L122"/>
  <c r="L120"/>
  <c r="L118"/>
  <c r="L116"/>
  <c r="L114"/>
  <c r="L111"/>
  <c r="L109"/>
  <c r="L107"/>
  <c r="L105"/>
  <c r="L103"/>
  <c r="L101"/>
  <c r="L99"/>
  <c r="L97"/>
  <c r="L95"/>
  <c r="L93"/>
  <c r="L162"/>
  <c r="L160"/>
  <c r="L158"/>
  <c r="L156"/>
  <c r="L154"/>
  <c r="L152"/>
  <c r="L150"/>
  <c r="L148"/>
  <c r="L146"/>
  <c r="L144"/>
  <c r="L143"/>
  <c r="L141"/>
  <c r="L139"/>
  <c r="L137"/>
  <c r="L135"/>
  <c r="L133"/>
  <c r="L131"/>
  <c r="L129"/>
  <c r="L127"/>
  <c r="L125"/>
  <c r="L123"/>
  <c r="L121"/>
  <c r="L119"/>
  <c r="L117"/>
  <c r="L115"/>
  <c r="L113"/>
  <c r="L112"/>
  <c r="L110"/>
  <c r="L108"/>
  <c r="L106"/>
  <c r="L104"/>
  <c r="L102"/>
  <c r="L100"/>
  <c r="L98"/>
  <c r="L96"/>
  <c r="L94"/>
  <c r="L90"/>
  <c r="L86"/>
  <c r="L82"/>
  <c r="L78"/>
  <c r="L74"/>
  <c r="L70"/>
  <c r="L66"/>
  <c r="L62"/>
  <c r="L58"/>
  <c r="L54"/>
  <c r="L50"/>
  <c r="L46"/>
  <c r="L42"/>
  <c r="L38"/>
  <c r="L34"/>
  <c r="L30"/>
  <c r="L26"/>
  <c r="L22"/>
  <c r="L18"/>
  <c r="L14"/>
  <c r="L10"/>
  <c r="L89"/>
  <c r="L85"/>
  <c r="L81"/>
  <c r="L77"/>
  <c r="L73"/>
  <c r="L69"/>
  <c r="L65"/>
  <c r="L61"/>
  <c r="L57"/>
  <c r="L53"/>
  <c r="L49"/>
  <c r="L45"/>
  <c r="L41"/>
  <c r="L37"/>
  <c r="L33"/>
  <c r="L29"/>
  <c r="L25"/>
  <c r="L21"/>
  <c r="L17"/>
  <c r="L13"/>
  <c r="L9"/>
  <c r="L92"/>
  <c r="L88"/>
  <c r="L84"/>
  <c r="L80"/>
  <c r="L76"/>
  <c r="L72"/>
  <c r="L68"/>
  <c r="L64"/>
  <c r="L60"/>
  <c r="L56"/>
  <c r="L52"/>
  <c r="L48"/>
  <c r="L44"/>
  <c r="L40"/>
  <c r="L36"/>
  <c r="L32"/>
  <c r="L28"/>
  <c r="L24"/>
  <c r="L20"/>
  <c r="L16"/>
  <c r="L12"/>
  <c r="L8"/>
  <c r="L7"/>
  <c r="M7" s="1"/>
  <c r="N8" s="1"/>
  <c r="L15"/>
  <c r="L23"/>
  <c r="L31"/>
  <c r="L39"/>
  <c r="L47"/>
  <c r="L55"/>
  <c r="L63"/>
  <c r="L71"/>
  <c r="L79"/>
  <c r="L87"/>
  <c r="L11"/>
  <c r="L19"/>
  <c r="L27"/>
  <c r="L35"/>
  <c r="L43"/>
  <c r="L51"/>
  <c r="L59"/>
  <c r="L67"/>
  <c r="L75"/>
  <c r="L83"/>
  <c r="L91"/>
  <c r="L6"/>
  <c r="M8" l="1"/>
  <c r="M9" s="1"/>
  <c r="S7" i="7"/>
  <c r="BB61" i="13"/>
  <c r="BD60"/>
  <c r="BC60"/>
  <c r="BB60"/>
  <c r="BD59"/>
  <c r="BC59"/>
  <c r="BB59"/>
  <c r="BD58"/>
  <c r="BC58"/>
  <c r="BB58"/>
  <c r="BD57"/>
  <c r="BC57"/>
  <c r="BB57"/>
  <c r="BD56"/>
  <c r="BC56"/>
  <c r="BB56"/>
  <c r="BD55"/>
  <c r="BC55"/>
  <c r="BB55"/>
  <c r="BD54"/>
  <c r="BC54"/>
  <c r="BB54"/>
  <c r="BD53"/>
  <c r="BC53"/>
  <c r="BB53"/>
  <c r="BD52"/>
  <c r="BC52"/>
  <c r="BB52"/>
  <c r="BD51"/>
  <c r="BC51"/>
  <c r="BB51"/>
  <c r="BD50"/>
  <c r="BC50"/>
  <c r="BB50"/>
  <c r="BD49"/>
  <c r="BC49"/>
  <c r="BB49"/>
  <c r="BD48"/>
  <c r="BC48"/>
  <c r="BB48"/>
  <c r="BD47"/>
  <c r="BC47"/>
  <c r="BB47"/>
  <c r="BD46"/>
  <c r="BC46"/>
  <c r="BB46"/>
  <c r="BD45"/>
  <c r="BC45"/>
  <c r="BB45"/>
  <c r="BD44"/>
  <c r="BC44"/>
  <c r="BB44"/>
  <c r="BD43"/>
  <c r="BC43"/>
  <c r="BB43"/>
  <c r="BD42"/>
  <c r="BC42"/>
  <c r="BB42"/>
  <c r="BD41"/>
  <c r="BC41"/>
  <c r="BB41"/>
  <c r="BD40"/>
  <c r="BC40"/>
  <c r="BB40"/>
  <c r="BD39"/>
  <c r="BC39"/>
  <c r="BB39"/>
  <c r="BD38"/>
  <c r="BC38"/>
  <c r="BB38"/>
  <c r="BD37"/>
  <c r="BC37"/>
  <c r="BB37"/>
  <c r="BD36"/>
  <c r="BC36"/>
  <c r="BB36"/>
  <c r="BD35"/>
  <c r="BC35"/>
  <c r="BB35"/>
  <c r="BD34"/>
  <c r="BC34"/>
  <c r="BB34"/>
  <c r="BD33"/>
  <c r="BC33"/>
  <c r="BB33"/>
  <c r="BD32"/>
  <c r="BC32"/>
  <c r="BB32"/>
  <c r="BD31"/>
  <c r="BC31"/>
  <c r="BB31"/>
  <c r="BD30"/>
  <c r="BC30"/>
  <c r="BB30"/>
  <c r="BD29"/>
  <c r="BC29"/>
  <c r="BB29"/>
  <c r="BD28"/>
  <c r="BC28"/>
  <c r="BB28"/>
  <c r="BD27"/>
  <c r="BC27"/>
  <c r="BB27"/>
  <c r="BD26"/>
  <c r="BC26"/>
  <c r="BB26"/>
  <c r="BD25"/>
  <c r="BC25"/>
  <c r="BB25"/>
  <c r="BD24"/>
  <c r="BC24"/>
  <c r="BB24"/>
  <c r="BD23"/>
  <c r="BC23"/>
  <c r="BB23"/>
  <c r="BD22"/>
  <c r="BC22"/>
  <c r="BB22"/>
  <c r="BD21"/>
  <c r="BC21"/>
  <c r="BB21"/>
  <c r="BD20"/>
  <c r="BC20"/>
  <c r="BB20"/>
  <c r="BD19"/>
  <c r="BC19"/>
  <c r="BB19"/>
  <c r="BD18"/>
  <c r="BC18"/>
  <c r="BB18"/>
  <c r="BD17"/>
  <c r="BC17"/>
  <c r="BB17"/>
  <c r="BD16"/>
  <c r="BC16"/>
  <c r="BB16"/>
  <c r="BD15"/>
  <c r="BC15"/>
  <c r="BB15"/>
  <c r="BD14"/>
  <c r="BC14"/>
  <c r="BB14"/>
  <c r="BD13"/>
  <c r="BC13"/>
  <c r="BB13"/>
  <c r="BD12"/>
  <c r="BC12"/>
  <c r="BB12"/>
  <c r="BD11"/>
  <c r="BC11"/>
  <c r="BB11"/>
  <c r="BD10"/>
  <c r="BC10"/>
  <c r="BB10"/>
  <c r="BD9"/>
  <c r="BC9"/>
  <c r="BB9"/>
  <c r="BD8"/>
  <c r="BC8"/>
  <c r="BB8"/>
  <c r="BD7"/>
  <c r="BC7"/>
  <c r="BB7"/>
  <c r="BD6"/>
  <c r="BC6"/>
  <c r="BB6"/>
  <c r="G162" i="1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V55" i="13"/>
  <c r="U55"/>
  <c r="V54"/>
  <c r="U54"/>
  <c r="V53"/>
  <c r="U53"/>
  <c r="V52"/>
  <c r="U52"/>
  <c r="V51"/>
  <c r="U51"/>
  <c r="V50"/>
  <c r="U50"/>
  <c r="V49"/>
  <c r="U49"/>
  <c r="V48"/>
  <c r="U48"/>
  <c r="V47"/>
  <c r="U47"/>
  <c r="V46"/>
  <c r="U46"/>
  <c r="V45"/>
  <c r="U45"/>
  <c r="V44"/>
  <c r="U44"/>
  <c r="V43"/>
  <c r="U43"/>
  <c r="V42"/>
  <c r="U42"/>
  <c r="V41"/>
  <c r="U41"/>
  <c r="V40"/>
  <c r="U40"/>
  <c r="V39"/>
  <c r="U39"/>
  <c r="V38"/>
  <c r="U38"/>
  <c r="V37"/>
  <c r="U37"/>
  <c r="V36"/>
  <c r="U36"/>
  <c r="V35"/>
  <c r="U35"/>
  <c r="V34"/>
  <c r="U34"/>
  <c r="V33"/>
  <c r="U33"/>
  <c r="V32"/>
  <c r="U32"/>
  <c r="V31"/>
  <c r="U31"/>
  <c r="V30"/>
  <c r="U30"/>
  <c r="V29"/>
  <c r="U29"/>
  <c r="V28"/>
  <c r="U28"/>
  <c r="V27"/>
  <c r="U27"/>
  <c r="V26"/>
  <c r="U26"/>
  <c r="V25"/>
  <c r="U25"/>
  <c r="V24"/>
  <c r="U24"/>
  <c r="V23"/>
  <c r="U23"/>
  <c r="V22"/>
  <c r="U22"/>
  <c r="V21"/>
  <c r="U21"/>
  <c r="V20"/>
  <c r="U20"/>
  <c r="V19"/>
  <c r="U19"/>
  <c r="V18"/>
  <c r="U18"/>
  <c r="V17"/>
  <c r="U1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AN7"/>
  <c r="AM7"/>
  <c r="AK6"/>
  <c r="AT6" s="1"/>
  <c r="BJ6" s="1"/>
  <c r="AJ6"/>
  <c r="AS6" s="1"/>
  <c r="BI6" s="1"/>
  <c r="AI6"/>
  <c r="AR6" s="1"/>
  <c r="BH6" s="1"/>
  <c r="E265" i="7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L6"/>
  <c r="K5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J5"/>
  <c r="I5"/>
  <c r="H5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L4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A170" i="12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169"/>
  <c r="J7"/>
  <c r="AU6" i="13" l="1"/>
  <c r="AI7" s="1"/>
  <c r="N9" i="12"/>
  <c r="N10" s="1"/>
  <c r="S8" i="7"/>
  <c r="H162" i="12"/>
  <c r="AM8" i="13"/>
  <c r="AP8" s="1"/>
  <c r="AW6"/>
  <c r="AK7" s="1"/>
  <c r="AT7" s="1"/>
  <c r="BJ7" s="1"/>
  <c r="BF6"/>
  <c r="AN8"/>
  <c r="AQ8" s="1"/>
  <c r="AV6"/>
  <c r="AJ7" s="1"/>
  <c r="AS7" s="1"/>
  <c r="BI7" s="1"/>
  <c r="BE6"/>
  <c r="BG6"/>
  <c r="H13" i="12"/>
  <c r="H29"/>
  <c r="H45"/>
  <c r="H61"/>
  <c r="H75"/>
  <c r="H81"/>
  <c r="H87"/>
  <c r="H93"/>
  <c r="H100"/>
  <c r="H107"/>
  <c r="H117"/>
  <c r="H133"/>
  <c r="H149"/>
  <c r="H10"/>
  <c r="H14"/>
  <c r="H18"/>
  <c r="H22"/>
  <c r="H26"/>
  <c r="H30"/>
  <c r="H34"/>
  <c r="H38"/>
  <c r="H42"/>
  <c r="H46"/>
  <c r="H50"/>
  <c r="H54"/>
  <c r="H58"/>
  <c r="H62"/>
  <c r="H66"/>
  <c r="H70"/>
  <c r="H158"/>
  <c r="H17"/>
  <c r="H33"/>
  <c r="H49"/>
  <c r="H65"/>
  <c r="H76"/>
  <c r="H83"/>
  <c r="H89"/>
  <c r="H95"/>
  <c r="H101"/>
  <c r="H108"/>
  <c r="H121"/>
  <c r="H137"/>
  <c r="H154"/>
  <c r="H9"/>
  <c r="H25"/>
  <c r="H41"/>
  <c r="H57"/>
  <c r="H73"/>
  <c r="H79"/>
  <c r="H85"/>
  <c r="H92"/>
  <c r="H99"/>
  <c r="H105"/>
  <c r="H113"/>
  <c r="H129"/>
  <c r="H145"/>
  <c r="H21"/>
  <c r="H37"/>
  <c r="H53"/>
  <c r="H69"/>
  <c r="H77"/>
  <c r="H84"/>
  <c r="H91"/>
  <c r="H97"/>
  <c r="H103"/>
  <c r="H109"/>
  <c r="H125"/>
  <c r="H141"/>
  <c r="H80"/>
  <c r="H88"/>
  <c r="H96"/>
  <c r="H104"/>
  <c r="AQ7" i="13"/>
  <c r="AP7"/>
  <c r="V5"/>
  <c r="U5"/>
  <c r="T5"/>
  <c r="I7" i="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G7"/>
  <c r="C165" i="12"/>
  <c r="C161"/>
  <c r="C157"/>
  <c r="C153"/>
  <c r="C167"/>
  <c r="C163"/>
  <c r="C159"/>
  <c r="C155"/>
  <c r="C151"/>
  <c r="C147"/>
  <c r="C143"/>
  <c r="C139"/>
  <c r="C135"/>
  <c r="C131"/>
  <c r="C127"/>
  <c r="C123"/>
  <c r="C119"/>
  <c r="C115"/>
  <c r="C111"/>
  <c r="C168"/>
  <c r="C164"/>
  <c r="C160"/>
  <c r="C156"/>
  <c r="C152"/>
  <c r="C148"/>
  <c r="C144"/>
  <c r="C140"/>
  <c r="C136"/>
  <c r="C132"/>
  <c r="C128"/>
  <c r="C124"/>
  <c r="C120"/>
  <c r="C116"/>
  <c r="C112"/>
  <c r="C108"/>
  <c r="C104"/>
  <c r="C100"/>
  <c r="C96"/>
  <c r="C92"/>
  <c r="C88"/>
  <c r="C84"/>
  <c r="C80"/>
  <c r="C76"/>
  <c r="C31"/>
  <c r="C51"/>
  <c r="C55"/>
  <c r="C71"/>
  <c r="H7"/>
  <c r="I7" s="1"/>
  <c r="C9"/>
  <c r="H11"/>
  <c r="C13"/>
  <c r="H15"/>
  <c r="C17"/>
  <c r="H19"/>
  <c r="C21"/>
  <c r="H23"/>
  <c r="C25"/>
  <c r="H27"/>
  <c r="C29"/>
  <c r="H31"/>
  <c r="C33"/>
  <c r="H35"/>
  <c r="C37"/>
  <c r="H39"/>
  <c r="C41"/>
  <c r="H43"/>
  <c r="C45"/>
  <c r="H47"/>
  <c r="C49"/>
  <c r="H51"/>
  <c r="C53"/>
  <c r="H55"/>
  <c r="C57"/>
  <c r="H59"/>
  <c r="C61"/>
  <c r="H63"/>
  <c r="C65"/>
  <c r="H67"/>
  <c r="C69"/>
  <c r="H71"/>
  <c r="C73"/>
  <c r="C74"/>
  <c r="C75"/>
  <c r="C77"/>
  <c r="C78"/>
  <c r="C79"/>
  <c r="C81"/>
  <c r="C82"/>
  <c r="C83"/>
  <c r="C85"/>
  <c r="C86"/>
  <c r="C87"/>
  <c r="C89"/>
  <c r="C90"/>
  <c r="C91"/>
  <c r="C93"/>
  <c r="C94"/>
  <c r="C95"/>
  <c r="C97"/>
  <c r="C98"/>
  <c r="C99"/>
  <c r="C101"/>
  <c r="C102"/>
  <c r="C103"/>
  <c r="C105"/>
  <c r="C106"/>
  <c r="C107"/>
  <c r="C109"/>
  <c r="C110"/>
  <c r="H112"/>
  <c r="C114"/>
  <c r="H116"/>
  <c r="C118"/>
  <c r="H120"/>
  <c r="C122"/>
  <c r="H124"/>
  <c r="C126"/>
  <c r="H128"/>
  <c r="C130"/>
  <c r="H132"/>
  <c r="C134"/>
  <c r="H136"/>
  <c r="C138"/>
  <c r="H140"/>
  <c r="C142"/>
  <c r="H144"/>
  <c r="C146"/>
  <c r="H148"/>
  <c r="C150"/>
  <c r="H153"/>
  <c r="H157"/>
  <c r="H161"/>
  <c r="C11"/>
  <c r="C19"/>
  <c r="C23"/>
  <c r="C27"/>
  <c r="C35"/>
  <c r="C39"/>
  <c r="C43"/>
  <c r="C47"/>
  <c r="C59"/>
  <c r="C63"/>
  <c r="C67"/>
  <c r="C6"/>
  <c r="C8"/>
  <c r="C12"/>
  <c r="C16"/>
  <c r="C20"/>
  <c r="C24"/>
  <c r="C28"/>
  <c r="C32"/>
  <c r="C36"/>
  <c r="C40"/>
  <c r="C44"/>
  <c r="C48"/>
  <c r="C52"/>
  <c r="C56"/>
  <c r="C60"/>
  <c r="C64"/>
  <c r="C68"/>
  <c r="C72"/>
  <c r="H152"/>
  <c r="H156"/>
  <c r="H160"/>
  <c r="H159"/>
  <c r="H155"/>
  <c r="H151"/>
  <c r="C7"/>
  <c r="C15"/>
  <c r="H6"/>
  <c r="H8"/>
  <c r="C10"/>
  <c r="H12"/>
  <c r="C14"/>
  <c r="H16"/>
  <c r="C18"/>
  <c r="H20"/>
  <c r="C22"/>
  <c r="H24"/>
  <c r="C26"/>
  <c r="H28"/>
  <c r="C30"/>
  <c r="H32"/>
  <c r="C34"/>
  <c r="H36"/>
  <c r="C38"/>
  <c r="H40"/>
  <c r="C42"/>
  <c r="H44"/>
  <c r="C46"/>
  <c r="H48"/>
  <c r="C50"/>
  <c r="H52"/>
  <c r="C54"/>
  <c r="H56"/>
  <c r="C58"/>
  <c r="H60"/>
  <c r="C62"/>
  <c r="H64"/>
  <c r="C66"/>
  <c r="H68"/>
  <c r="C70"/>
  <c r="H72"/>
  <c r="H74"/>
  <c r="H78"/>
  <c r="H82"/>
  <c r="H86"/>
  <c r="H90"/>
  <c r="H94"/>
  <c r="H98"/>
  <c r="H102"/>
  <c r="H106"/>
  <c r="H110"/>
  <c r="H111"/>
  <c r="C113"/>
  <c r="H114"/>
  <c r="H115"/>
  <c r="C117"/>
  <c r="H118"/>
  <c r="H119"/>
  <c r="C121"/>
  <c r="H122"/>
  <c r="H123"/>
  <c r="C125"/>
  <c r="H126"/>
  <c r="H127"/>
  <c r="C129"/>
  <c r="H130"/>
  <c r="H131"/>
  <c r="C133"/>
  <c r="H134"/>
  <c r="H135"/>
  <c r="C137"/>
  <c r="H138"/>
  <c r="H139"/>
  <c r="C141"/>
  <c r="H142"/>
  <c r="H143"/>
  <c r="C145"/>
  <c r="H146"/>
  <c r="H147"/>
  <c r="C149"/>
  <c r="H150"/>
  <c r="C154"/>
  <c r="C158"/>
  <c r="C162"/>
  <c r="C166"/>
  <c r="AN9" i="13" l="1"/>
  <c r="AQ9" s="1"/>
  <c r="M10" i="12"/>
  <c r="M11" s="1"/>
  <c r="S9" i="7"/>
  <c r="AW7" i="13"/>
  <c r="AK8" s="1"/>
  <c r="AT8" s="1"/>
  <c r="BG7"/>
  <c r="Y346"/>
  <c r="Y344"/>
  <c r="Y342"/>
  <c r="Y340"/>
  <c r="Y338"/>
  <c r="Y336"/>
  <c r="Y334"/>
  <c r="Y332"/>
  <c r="Y330"/>
  <c r="Y328"/>
  <c r="Y326"/>
  <c r="Y324"/>
  <c r="Y322"/>
  <c r="Y320"/>
  <c r="Y318"/>
  <c r="Y316"/>
  <c r="Y314"/>
  <c r="Y312"/>
  <c r="Y310"/>
  <c r="Y308"/>
  <c r="Y306"/>
  <c r="Y304"/>
  <c r="Y302"/>
  <c r="Y300"/>
  <c r="Y298"/>
  <c r="Y296"/>
  <c r="Y294"/>
  <c r="Y292"/>
  <c r="Y290"/>
  <c r="Y288"/>
  <c r="Y286"/>
  <c r="Y284"/>
  <c r="Y282"/>
  <c r="Y280"/>
  <c r="Y278"/>
  <c r="Y276"/>
  <c r="Y274"/>
  <c r="Y272"/>
  <c r="Y270"/>
  <c r="Y268"/>
  <c r="Y266"/>
  <c r="Y264"/>
  <c r="Y262"/>
  <c r="Y260"/>
  <c r="Y258"/>
  <c r="Y256"/>
  <c r="Y254"/>
  <c r="Y252"/>
  <c r="Y250"/>
  <c r="Y248"/>
  <c r="Y246"/>
  <c r="Y244"/>
  <c r="Y242"/>
  <c r="Y240"/>
  <c r="Y238"/>
  <c r="Y236"/>
  <c r="Y234"/>
  <c r="Y232"/>
  <c r="Y230"/>
  <c r="Y228"/>
  <c r="Y226"/>
  <c r="Y224"/>
  <c r="Y222"/>
  <c r="Y220"/>
  <c r="Y218"/>
  <c r="Y216"/>
  <c r="Y214"/>
  <c r="Y212"/>
  <c r="Y210"/>
  <c r="Y208"/>
  <c r="Y206"/>
  <c r="Y204"/>
  <c r="Y202"/>
  <c r="Y200"/>
  <c r="Y198"/>
  <c r="Y196"/>
  <c r="Y194"/>
  <c r="Y192"/>
  <c r="Y190"/>
  <c r="Y188"/>
  <c r="Y186"/>
  <c r="Y184"/>
  <c r="Y182"/>
  <c r="Y337"/>
  <c r="Y333"/>
  <c r="Y325"/>
  <c r="Y317"/>
  <c r="Y309"/>
  <c r="Y305"/>
  <c r="Y297"/>
  <c r="Y289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7"/>
  <c r="Y175"/>
  <c r="Y173"/>
  <c r="Y171"/>
  <c r="Y169"/>
  <c r="Y167"/>
  <c r="Y165"/>
  <c r="Y163"/>
  <c r="Y161"/>
  <c r="Y159"/>
  <c r="Y157"/>
  <c r="Y155"/>
  <c r="Y153"/>
  <c r="Y151"/>
  <c r="Y149"/>
  <c r="Y147"/>
  <c r="Y145"/>
  <c r="Y143"/>
  <c r="Y141"/>
  <c r="Y139"/>
  <c r="Y137"/>
  <c r="Y135"/>
  <c r="Y133"/>
  <c r="Y131"/>
  <c r="Y129"/>
  <c r="Y127"/>
  <c r="Y125"/>
  <c r="Y123"/>
  <c r="Y121"/>
  <c r="Y119"/>
  <c r="Y117"/>
  <c r="Y115"/>
  <c r="Y113"/>
  <c r="Y111"/>
  <c r="Y109"/>
  <c r="Y107"/>
  <c r="Y105"/>
  <c r="Y103"/>
  <c r="Y101"/>
  <c r="Y99"/>
  <c r="Y97"/>
  <c r="Y95"/>
  <c r="Y93"/>
  <c r="Y91"/>
  <c r="Y89"/>
  <c r="Y87"/>
  <c r="Y85"/>
  <c r="Y83"/>
  <c r="Y81"/>
  <c r="Y79"/>
  <c r="Y77"/>
  <c r="Y75"/>
  <c r="Y73"/>
  <c r="Y71"/>
  <c r="Y69"/>
  <c r="Y67"/>
  <c r="Y65"/>
  <c r="Y63"/>
  <c r="Y61"/>
  <c r="Y59"/>
  <c r="Y58"/>
  <c r="Y345"/>
  <c r="Y341"/>
  <c r="Y329"/>
  <c r="Y321"/>
  <c r="Y313"/>
  <c r="Y301"/>
  <c r="Y293"/>
  <c r="Y285"/>
  <c r="Y269"/>
  <c r="Y253"/>
  <c r="Y237"/>
  <c r="Y221"/>
  <c r="Y205"/>
  <c r="Y189"/>
  <c r="Y174"/>
  <c r="Y166"/>
  <c r="Y158"/>
  <c r="Y150"/>
  <c r="Y142"/>
  <c r="Y134"/>
  <c r="Y126"/>
  <c r="Y118"/>
  <c r="Y110"/>
  <c r="Y102"/>
  <c r="Y94"/>
  <c r="Y86"/>
  <c r="Y78"/>
  <c r="Y70"/>
  <c r="Y62"/>
  <c r="Y257"/>
  <c r="Y193"/>
  <c r="Y176"/>
  <c r="Y144"/>
  <c r="Y136"/>
  <c r="Y64"/>
  <c r="Y281"/>
  <c r="Y265"/>
  <c r="Y249"/>
  <c r="Y233"/>
  <c r="Y217"/>
  <c r="Y201"/>
  <c r="Y185"/>
  <c r="Y180"/>
  <c r="Y172"/>
  <c r="Y164"/>
  <c r="Y156"/>
  <c r="Y148"/>
  <c r="Y140"/>
  <c r="Y132"/>
  <c r="Y124"/>
  <c r="Y116"/>
  <c r="Y108"/>
  <c r="Y100"/>
  <c r="Y92"/>
  <c r="Y84"/>
  <c r="Y76"/>
  <c r="Y68"/>
  <c r="Y60"/>
  <c r="Y277"/>
  <c r="Y261"/>
  <c r="Y245"/>
  <c r="Y229"/>
  <c r="Y213"/>
  <c r="Y197"/>
  <c r="Y181"/>
  <c r="Y178"/>
  <c r="Y170"/>
  <c r="Y162"/>
  <c r="Y154"/>
  <c r="Y146"/>
  <c r="Y138"/>
  <c r="Y130"/>
  <c r="Y122"/>
  <c r="Y114"/>
  <c r="Y106"/>
  <c r="Y98"/>
  <c r="Y90"/>
  <c r="Y82"/>
  <c r="Y74"/>
  <c r="Y66"/>
  <c r="Y273"/>
  <c r="Y241"/>
  <c r="Y225"/>
  <c r="Y209"/>
  <c r="Y168"/>
  <c r="Y160"/>
  <c r="Y152"/>
  <c r="Y128"/>
  <c r="Y120"/>
  <c r="Y112"/>
  <c r="Y104"/>
  <c r="Y96"/>
  <c r="Y88"/>
  <c r="Y80"/>
  <c r="Y72"/>
  <c r="AV7"/>
  <c r="AJ8" s="1"/>
  <c r="AS8" s="1"/>
  <c r="BI8" s="1"/>
  <c r="BF7"/>
  <c r="W57"/>
  <c r="T57" s="1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W275"/>
  <c r="W273"/>
  <c r="W271"/>
  <c r="W269"/>
  <c r="W267"/>
  <c r="W265"/>
  <c r="W263"/>
  <c r="W261"/>
  <c r="W259"/>
  <c r="W257"/>
  <c r="W255"/>
  <c r="W253"/>
  <c r="W251"/>
  <c r="W249"/>
  <c r="W247"/>
  <c r="W245"/>
  <c r="W243"/>
  <c r="W241"/>
  <c r="W239"/>
  <c r="W237"/>
  <c r="W235"/>
  <c r="W233"/>
  <c r="W231"/>
  <c r="W229"/>
  <c r="W227"/>
  <c r="W225"/>
  <c r="W223"/>
  <c r="W221"/>
  <c r="W219"/>
  <c r="W217"/>
  <c r="W215"/>
  <c r="W213"/>
  <c r="W211"/>
  <c r="W209"/>
  <c r="W207"/>
  <c r="W205"/>
  <c r="W203"/>
  <c r="W201"/>
  <c r="W199"/>
  <c r="W197"/>
  <c r="W195"/>
  <c r="W193"/>
  <c r="W191"/>
  <c r="W189"/>
  <c r="W187"/>
  <c r="W185"/>
  <c r="W183"/>
  <c r="W181"/>
  <c r="W328"/>
  <c r="W320"/>
  <c r="W312"/>
  <c r="W300"/>
  <c r="W292"/>
  <c r="W284"/>
  <c r="W346"/>
  <c r="W342"/>
  <c r="W338"/>
  <c r="W334"/>
  <c r="W330"/>
  <c r="W326"/>
  <c r="W322"/>
  <c r="W318"/>
  <c r="W314"/>
  <c r="W310"/>
  <c r="W306"/>
  <c r="W302"/>
  <c r="W298"/>
  <c r="W294"/>
  <c r="W290"/>
  <c r="W286"/>
  <c r="W282"/>
  <c r="W278"/>
  <c r="W274"/>
  <c r="W270"/>
  <c r="W266"/>
  <c r="W262"/>
  <c r="W258"/>
  <c r="W254"/>
  <c r="W250"/>
  <c r="W246"/>
  <c r="W242"/>
  <c r="W238"/>
  <c r="W234"/>
  <c r="W230"/>
  <c r="W226"/>
  <c r="W222"/>
  <c r="W218"/>
  <c r="W214"/>
  <c r="W210"/>
  <c r="W206"/>
  <c r="W202"/>
  <c r="W198"/>
  <c r="W194"/>
  <c r="W190"/>
  <c r="W186"/>
  <c r="W182"/>
  <c r="W180"/>
  <c r="W178"/>
  <c r="W176"/>
  <c r="W174"/>
  <c r="W172"/>
  <c r="W170"/>
  <c r="W168"/>
  <c r="W166"/>
  <c r="W164"/>
  <c r="W162"/>
  <c r="W160"/>
  <c r="W158"/>
  <c r="W156"/>
  <c r="W154"/>
  <c r="W152"/>
  <c r="W150"/>
  <c r="W148"/>
  <c r="W146"/>
  <c r="W144"/>
  <c r="W142"/>
  <c r="W140"/>
  <c r="W138"/>
  <c r="W136"/>
  <c r="W134"/>
  <c r="W132"/>
  <c r="W130"/>
  <c r="W128"/>
  <c r="W126"/>
  <c r="W124"/>
  <c r="W122"/>
  <c r="W120"/>
  <c r="W118"/>
  <c r="W116"/>
  <c r="W114"/>
  <c r="W112"/>
  <c r="W110"/>
  <c r="W108"/>
  <c r="W106"/>
  <c r="W104"/>
  <c r="W102"/>
  <c r="W100"/>
  <c r="W98"/>
  <c r="W96"/>
  <c r="W94"/>
  <c r="W92"/>
  <c r="W90"/>
  <c r="W88"/>
  <c r="W86"/>
  <c r="W84"/>
  <c r="W82"/>
  <c r="W80"/>
  <c r="W78"/>
  <c r="W76"/>
  <c r="W74"/>
  <c r="W72"/>
  <c r="W70"/>
  <c r="W68"/>
  <c r="W66"/>
  <c r="W64"/>
  <c r="W62"/>
  <c r="W60"/>
  <c r="W344"/>
  <c r="W340"/>
  <c r="W336"/>
  <c r="W332"/>
  <c r="W324"/>
  <c r="W316"/>
  <c r="W308"/>
  <c r="W304"/>
  <c r="W296"/>
  <c r="W288"/>
  <c r="W280"/>
  <c r="W264"/>
  <c r="W248"/>
  <c r="W232"/>
  <c r="W216"/>
  <c r="W200"/>
  <c r="W184"/>
  <c r="W177"/>
  <c r="W169"/>
  <c r="W161"/>
  <c r="W153"/>
  <c r="W145"/>
  <c r="W137"/>
  <c r="W129"/>
  <c r="W121"/>
  <c r="W113"/>
  <c r="W105"/>
  <c r="W97"/>
  <c r="W89"/>
  <c r="W81"/>
  <c r="W73"/>
  <c r="W65"/>
  <c r="W220"/>
  <c r="W155"/>
  <c r="W75"/>
  <c r="W276"/>
  <c r="W260"/>
  <c r="W244"/>
  <c r="W228"/>
  <c r="W212"/>
  <c r="W196"/>
  <c r="W175"/>
  <c r="W167"/>
  <c r="W159"/>
  <c r="W151"/>
  <c r="W143"/>
  <c r="W135"/>
  <c r="W127"/>
  <c r="W119"/>
  <c r="W111"/>
  <c r="W103"/>
  <c r="W95"/>
  <c r="W87"/>
  <c r="W79"/>
  <c r="W71"/>
  <c r="W63"/>
  <c r="W58"/>
  <c r="W272"/>
  <c r="W256"/>
  <c r="W240"/>
  <c r="W224"/>
  <c r="W208"/>
  <c r="W192"/>
  <c r="W173"/>
  <c r="W165"/>
  <c r="W157"/>
  <c r="W149"/>
  <c r="W141"/>
  <c r="W133"/>
  <c r="W125"/>
  <c r="W117"/>
  <c r="W109"/>
  <c r="W101"/>
  <c r="W93"/>
  <c r="W85"/>
  <c r="W77"/>
  <c r="W69"/>
  <c r="W61"/>
  <c r="W268"/>
  <c r="W252"/>
  <c r="W236"/>
  <c r="W204"/>
  <c r="W188"/>
  <c r="W179"/>
  <c r="W171"/>
  <c r="W163"/>
  <c r="W147"/>
  <c r="W139"/>
  <c r="W131"/>
  <c r="W123"/>
  <c r="W115"/>
  <c r="W107"/>
  <c r="W99"/>
  <c r="W91"/>
  <c r="W83"/>
  <c r="W67"/>
  <c r="W59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343"/>
  <c r="X339"/>
  <c r="X335"/>
  <c r="X331"/>
  <c r="X327"/>
  <c r="X323"/>
  <c r="X319"/>
  <c r="X315"/>
  <c r="X311"/>
  <c r="X307"/>
  <c r="X303"/>
  <c r="X299"/>
  <c r="X295"/>
  <c r="X291"/>
  <c r="X287"/>
  <c r="X283"/>
  <c r="X279"/>
  <c r="X275"/>
  <c r="X271"/>
  <c r="X267"/>
  <c r="X263"/>
  <c r="X259"/>
  <c r="X255"/>
  <c r="X251"/>
  <c r="X247"/>
  <c r="X243"/>
  <c r="X239"/>
  <c r="X235"/>
  <c r="X231"/>
  <c r="X227"/>
  <c r="X223"/>
  <c r="X219"/>
  <c r="X215"/>
  <c r="X211"/>
  <c r="X207"/>
  <c r="X203"/>
  <c r="X199"/>
  <c r="X195"/>
  <c r="X191"/>
  <c r="X187"/>
  <c r="X183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8"/>
  <c r="X345"/>
  <c r="X337"/>
  <c r="X329"/>
  <c r="X321"/>
  <c r="X313"/>
  <c r="X305"/>
  <c r="X297"/>
  <c r="X289"/>
  <c r="X281"/>
  <c r="X273"/>
  <c r="X265"/>
  <c r="X253"/>
  <c r="X245"/>
  <c r="X233"/>
  <c r="X225"/>
  <c r="X217"/>
  <c r="X209"/>
  <c r="X201"/>
  <c r="X193"/>
  <c r="X185"/>
  <c r="X180"/>
  <c r="X176"/>
  <c r="X172"/>
  <c r="X168"/>
  <c r="X164"/>
  <c r="X160"/>
  <c r="X156"/>
  <c r="X152"/>
  <c r="X148"/>
  <c r="X144"/>
  <c r="X140"/>
  <c r="X136"/>
  <c r="X132"/>
  <c r="X128"/>
  <c r="X124"/>
  <c r="X120"/>
  <c r="X116"/>
  <c r="X112"/>
  <c r="X108"/>
  <c r="X104"/>
  <c r="X100"/>
  <c r="X96"/>
  <c r="X92"/>
  <c r="X88"/>
  <c r="X84"/>
  <c r="X80"/>
  <c r="X76"/>
  <c r="X72"/>
  <c r="X68"/>
  <c r="X64"/>
  <c r="X60"/>
  <c r="X341"/>
  <c r="X333"/>
  <c r="X325"/>
  <c r="X317"/>
  <c r="X309"/>
  <c r="X301"/>
  <c r="X293"/>
  <c r="X285"/>
  <c r="X277"/>
  <c r="X269"/>
  <c r="X261"/>
  <c r="X257"/>
  <c r="X249"/>
  <c r="X241"/>
  <c r="X237"/>
  <c r="X229"/>
  <c r="X221"/>
  <c r="X213"/>
  <c r="X205"/>
  <c r="X197"/>
  <c r="X189"/>
  <c r="X181"/>
  <c r="X178"/>
  <c r="X174"/>
  <c r="X170"/>
  <c r="X166"/>
  <c r="X162"/>
  <c r="X158"/>
  <c r="X154"/>
  <c r="X150"/>
  <c r="X146"/>
  <c r="X142"/>
  <c r="X138"/>
  <c r="X134"/>
  <c r="X130"/>
  <c r="X126"/>
  <c r="X122"/>
  <c r="X118"/>
  <c r="X114"/>
  <c r="X110"/>
  <c r="X106"/>
  <c r="X102"/>
  <c r="X98"/>
  <c r="X94"/>
  <c r="X90"/>
  <c r="X86"/>
  <c r="X82"/>
  <c r="X78"/>
  <c r="X74"/>
  <c r="X70"/>
  <c r="X66"/>
  <c r="X62"/>
  <c r="AM9"/>
  <c r="AP9" s="1"/>
  <c r="Y56"/>
  <c r="V56" s="1"/>
  <c r="Y57"/>
  <c r="X57"/>
  <c r="X56"/>
  <c r="U56" s="1"/>
  <c r="G8" i="7"/>
  <c r="L7"/>
  <c r="I8" i="12"/>
  <c r="J8"/>
  <c r="AM10" i="13" l="1"/>
  <c r="AP10" s="1"/>
  <c r="AV8"/>
  <c r="AJ9" s="1"/>
  <c r="AS9" s="1"/>
  <c r="BI9" s="1"/>
  <c r="AW8"/>
  <c r="AK9" s="1"/>
  <c r="AT9" s="1"/>
  <c r="BJ9" s="1"/>
  <c r="BJ8"/>
  <c r="T58"/>
  <c r="AN10"/>
  <c r="AQ10" s="1"/>
  <c r="N11" i="12"/>
  <c r="N12" s="1"/>
  <c r="S10" i="7"/>
  <c r="T59" i="13"/>
  <c r="T60" s="1"/>
  <c r="T61" s="1"/>
  <c r="BF9"/>
  <c r="BG8"/>
  <c r="BF8"/>
  <c r="AW9"/>
  <c r="AK10" s="1"/>
  <c r="J9" i="12"/>
  <c r="V57" i="13"/>
  <c r="V58" s="1"/>
  <c r="V59" s="1"/>
  <c r="V60" s="1"/>
  <c r="V61" s="1"/>
  <c r="V62" s="1"/>
  <c r="S56"/>
  <c r="U57"/>
  <c r="U58" s="1"/>
  <c r="U59" s="1"/>
  <c r="U60" s="1"/>
  <c r="U61" s="1"/>
  <c r="R56"/>
  <c r="L8" i="7"/>
  <c r="G9"/>
  <c r="I9" i="12"/>
  <c r="AN11" i="13" l="1"/>
  <c r="AQ11" s="1"/>
  <c r="AM11"/>
  <c r="AV9"/>
  <c r="AJ10" s="1"/>
  <c r="AS10" s="1"/>
  <c r="BI10" s="1"/>
  <c r="BG9"/>
  <c r="I10" i="12"/>
  <c r="M12"/>
  <c r="M13" s="1"/>
  <c r="S11" i="7"/>
  <c r="AT10" i="13"/>
  <c r="BJ10" s="1"/>
  <c r="J10" i="12"/>
  <c r="V63" i="13"/>
  <c r="U62"/>
  <c r="T62"/>
  <c r="G10" i="7"/>
  <c r="L9"/>
  <c r="AV10" i="13" l="1"/>
  <c r="AJ11" s="1"/>
  <c r="AS11" s="1"/>
  <c r="BI11" s="1"/>
  <c r="BF10"/>
  <c r="AN12"/>
  <c r="AQ12" s="1"/>
  <c r="AP11"/>
  <c r="AM12"/>
  <c r="J11" i="12"/>
  <c r="N13"/>
  <c r="N14" s="1"/>
  <c r="S12" i="7"/>
  <c r="BG10" i="13"/>
  <c r="AW10"/>
  <c r="AK11" s="1"/>
  <c r="AT11" s="1"/>
  <c r="BJ11" s="1"/>
  <c r="BF11"/>
  <c r="AV11"/>
  <c r="AJ12" s="1"/>
  <c r="AS12" s="1"/>
  <c r="BI12" s="1"/>
  <c r="I11" i="12"/>
  <c r="V64" i="13"/>
  <c r="T63"/>
  <c r="U63"/>
  <c r="L10" i="7"/>
  <c r="G11"/>
  <c r="AN13" i="13" l="1"/>
  <c r="AQ13" s="1"/>
  <c r="AP12"/>
  <c r="AM13"/>
  <c r="I12" i="12"/>
  <c r="M14"/>
  <c r="M15" s="1"/>
  <c r="S13" i="7"/>
  <c r="BG11" i="13"/>
  <c r="AW11"/>
  <c r="AK12" s="1"/>
  <c r="AT12" s="1"/>
  <c r="BJ12" s="1"/>
  <c r="BF12"/>
  <c r="AV12"/>
  <c r="AJ13" s="1"/>
  <c r="AS13" s="1"/>
  <c r="J12" i="12"/>
  <c r="U64" i="13"/>
  <c r="V65"/>
  <c r="T64"/>
  <c r="L11" i="7"/>
  <c r="G12"/>
  <c r="AN14" i="13" l="1"/>
  <c r="AQ14" s="1"/>
  <c r="AP13"/>
  <c r="AM14"/>
  <c r="AV13"/>
  <c r="AJ14" s="1"/>
  <c r="BI13"/>
  <c r="J13" i="12"/>
  <c r="N15"/>
  <c r="N16" s="1"/>
  <c r="I13"/>
  <c r="S14" i="7"/>
  <c r="BG12" i="13"/>
  <c r="AW12"/>
  <c r="AK13" s="1"/>
  <c r="AT13" s="1"/>
  <c r="BJ13" s="1"/>
  <c r="BF13"/>
  <c r="T65"/>
  <c r="U65"/>
  <c r="V66"/>
  <c r="L12" i="7"/>
  <c r="G13"/>
  <c r="AN15" i="13" l="1"/>
  <c r="AQ15" s="1"/>
  <c r="AP14"/>
  <c r="AM15"/>
  <c r="AS14"/>
  <c r="BI14" s="1"/>
  <c r="I14" i="12"/>
  <c r="M16"/>
  <c r="M17" s="1"/>
  <c r="J14"/>
  <c r="S15" i="7"/>
  <c r="BG13" i="13"/>
  <c r="AW13"/>
  <c r="AK14" s="1"/>
  <c r="AT14" s="1"/>
  <c r="BJ14" s="1"/>
  <c r="T66"/>
  <c r="U66"/>
  <c r="V67"/>
  <c r="L13" i="7"/>
  <c r="G14"/>
  <c r="AN16" i="13" l="1"/>
  <c r="AQ16" s="1"/>
  <c r="AV14"/>
  <c r="AJ15" s="1"/>
  <c r="AS15" s="1"/>
  <c r="BI15" s="1"/>
  <c r="BF14"/>
  <c r="AP15"/>
  <c r="AM16"/>
  <c r="J15" i="12"/>
  <c r="N17"/>
  <c r="N18" s="1"/>
  <c r="I15"/>
  <c r="S16" i="7"/>
  <c r="AW14" i="13"/>
  <c r="AK15" s="1"/>
  <c r="AT15" s="1"/>
  <c r="BJ15" s="1"/>
  <c r="BG14"/>
  <c r="V68"/>
  <c r="T67"/>
  <c r="U67"/>
  <c r="L14" i="7"/>
  <c r="G15"/>
  <c r="AV15" i="13" l="1"/>
  <c r="AJ16" s="1"/>
  <c r="AS16" s="1"/>
  <c r="BI16" s="1"/>
  <c r="AN17"/>
  <c r="AQ17" s="1"/>
  <c r="BF15"/>
  <c r="AP16"/>
  <c r="AM17"/>
  <c r="I16" i="12"/>
  <c r="M18"/>
  <c r="M19" s="1"/>
  <c r="J16"/>
  <c r="S17" i="7"/>
  <c r="AW15" i="13"/>
  <c r="AK16" s="1"/>
  <c r="AT16" s="1"/>
  <c r="BJ16" s="1"/>
  <c r="BG15"/>
  <c r="U68"/>
  <c r="V69"/>
  <c r="T68"/>
  <c r="L15" i="7"/>
  <c r="G16"/>
  <c r="AN18" i="13" l="1"/>
  <c r="AQ18" s="1"/>
  <c r="BF16"/>
  <c r="AV16"/>
  <c r="AJ17" s="1"/>
  <c r="AS17" s="1"/>
  <c r="BI17" s="1"/>
  <c r="AP17"/>
  <c r="AM18"/>
  <c r="J17" i="12"/>
  <c r="N19"/>
  <c r="N20" s="1"/>
  <c r="I17"/>
  <c r="S18" i="7"/>
  <c r="BG16" i="13"/>
  <c r="AW16"/>
  <c r="AK17" s="1"/>
  <c r="AT17" s="1"/>
  <c r="BJ17" s="1"/>
  <c r="T69"/>
  <c r="U69"/>
  <c r="V70"/>
  <c r="AN19"/>
  <c r="AQ19" s="1"/>
  <c r="L16" i="7"/>
  <c r="G17"/>
  <c r="BF17" i="13" l="1"/>
  <c r="AP18"/>
  <c r="AM19"/>
  <c r="AV17"/>
  <c r="AJ18" s="1"/>
  <c r="AS18" s="1"/>
  <c r="I18" i="12"/>
  <c r="M20"/>
  <c r="M21" s="1"/>
  <c r="J18"/>
  <c r="S19" i="7"/>
  <c r="AW17" i="13"/>
  <c r="AK18" s="1"/>
  <c r="AT18" s="1"/>
  <c r="BJ18" s="1"/>
  <c r="BG17"/>
  <c r="T70"/>
  <c r="V71"/>
  <c r="U70"/>
  <c r="AN20"/>
  <c r="AQ20" s="1"/>
  <c r="L17" i="7"/>
  <c r="G18"/>
  <c r="AP19" i="13" l="1"/>
  <c r="AM20"/>
  <c r="BI18"/>
  <c r="BF18"/>
  <c r="AV18"/>
  <c r="AJ19" s="1"/>
  <c r="AS19" s="1"/>
  <c r="J19" i="12"/>
  <c r="N21"/>
  <c r="N22" s="1"/>
  <c r="I19"/>
  <c r="S20" i="7"/>
  <c r="AW18" i="13"/>
  <c r="AK19" s="1"/>
  <c r="AT19" s="1"/>
  <c r="BJ19" s="1"/>
  <c r="BG18"/>
  <c r="T71"/>
  <c r="V72"/>
  <c r="U71"/>
  <c r="AN21"/>
  <c r="AQ21" s="1"/>
  <c r="L18" i="7"/>
  <c r="G19"/>
  <c r="BI19" i="13" l="1"/>
  <c r="BF19"/>
  <c r="AV19"/>
  <c r="AJ20" s="1"/>
  <c r="AS20" s="1"/>
  <c r="AP20"/>
  <c r="AM21"/>
  <c r="I20" i="12"/>
  <c r="J20"/>
  <c r="M22"/>
  <c r="M23" s="1"/>
  <c r="S21" i="7"/>
  <c r="BG19" i="13"/>
  <c r="AW19"/>
  <c r="AK20" s="1"/>
  <c r="AT20" s="1"/>
  <c r="BJ20" s="1"/>
  <c r="U72"/>
  <c r="T72"/>
  <c r="V73"/>
  <c r="AN22"/>
  <c r="AQ22" s="1"/>
  <c r="G20" i="7"/>
  <c r="L19"/>
  <c r="AP21" i="13" l="1"/>
  <c r="AM22"/>
  <c r="BI20"/>
  <c r="BF20"/>
  <c r="AV20"/>
  <c r="AJ21" s="1"/>
  <c r="AS21" s="1"/>
  <c r="I21" i="12"/>
  <c r="J21"/>
  <c r="J22" s="1"/>
  <c r="N23"/>
  <c r="N24" s="1"/>
  <c r="S22" i="7"/>
  <c r="AW20" i="13"/>
  <c r="AK21" s="1"/>
  <c r="AT21" s="1"/>
  <c r="BJ21" s="1"/>
  <c r="BG20"/>
  <c r="V74"/>
  <c r="U73"/>
  <c r="T73"/>
  <c r="AN23"/>
  <c r="AQ23" s="1"/>
  <c r="L20" i="7"/>
  <c r="G21"/>
  <c r="BI21" i="13" l="1"/>
  <c r="BF21"/>
  <c r="AV21"/>
  <c r="AJ22" s="1"/>
  <c r="AS22" s="1"/>
  <c r="AP22"/>
  <c r="AM23"/>
  <c r="I22" i="12"/>
  <c r="J23" s="1"/>
  <c r="M24"/>
  <c r="M25" s="1"/>
  <c r="S23" i="7"/>
  <c r="BG21" i="13"/>
  <c r="AW21"/>
  <c r="AK22" s="1"/>
  <c r="AT22" s="1"/>
  <c r="BJ22" s="1"/>
  <c r="V75"/>
  <c r="U74"/>
  <c r="T74"/>
  <c r="AN24"/>
  <c r="AQ24" s="1"/>
  <c r="G22" i="7"/>
  <c r="L21"/>
  <c r="AP23" i="13" l="1"/>
  <c r="AM24"/>
  <c r="BI22"/>
  <c r="BF22"/>
  <c r="AV22"/>
  <c r="AJ23" s="1"/>
  <c r="AS23" s="1"/>
  <c r="I23" i="12"/>
  <c r="J24" s="1"/>
  <c r="N25"/>
  <c r="N26" s="1"/>
  <c r="S24" i="7"/>
  <c r="BG22" i="13"/>
  <c r="AW22"/>
  <c r="AK23" s="1"/>
  <c r="AT23" s="1"/>
  <c r="BJ23" s="1"/>
  <c r="T75"/>
  <c r="U75"/>
  <c r="V76"/>
  <c r="AN25"/>
  <c r="AQ25" s="1"/>
  <c r="L22" i="7"/>
  <c r="G23"/>
  <c r="BI23" i="13" l="1"/>
  <c r="AV23"/>
  <c r="AJ24" s="1"/>
  <c r="AS24" s="1"/>
  <c r="BF23"/>
  <c r="AP24"/>
  <c r="AM25"/>
  <c r="I24" i="12"/>
  <c r="I25" s="1"/>
  <c r="M26"/>
  <c r="M27" s="1"/>
  <c r="S25" i="7"/>
  <c r="AW23" i="13"/>
  <c r="AK24" s="1"/>
  <c r="AT24" s="1"/>
  <c r="BJ24" s="1"/>
  <c r="BG23"/>
  <c r="V77"/>
  <c r="T76"/>
  <c r="U76"/>
  <c r="AN26"/>
  <c r="AQ26" s="1"/>
  <c r="G24" i="7"/>
  <c r="L23"/>
  <c r="AP25" i="13" l="1"/>
  <c r="AM26"/>
  <c r="BI24"/>
  <c r="BF24"/>
  <c r="AV24"/>
  <c r="AJ25" s="1"/>
  <c r="AS25" s="1"/>
  <c r="J25" i="12"/>
  <c r="I26" s="1"/>
  <c r="N27"/>
  <c r="N28" s="1"/>
  <c r="S26" i="7"/>
  <c r="AW24" i="13"/>
  <c r="AK25" s="1"/>
  <c r="AT25" s="1"/>
  <c r="BJ25" s="1"/>
  <c r="BG24"/>
  <c r="U77"/>
  <c r="V78"/>
  <c r="T77"/>
  <c r="AN27"/>
  <c r="AQ27" s="1"/>
  <c r="L24" i="7"/>
  <c r="G25"/>
  <c r="BI25" i="13" l="1"/>
  <c r="BF25"/>
  <c r="AV25"/>
  <c r="AJ26" s="1"/>
  <c r="AS26" s="1"/>
  <c r="AP26"/>
  <c r="AM27"/>
  <c r="J26" i="12"/>
  <c r="J27" s="1"/>
  <c r="I27"/>
  <c r="M28"/>
  <c r="M29" s="1"/>
  <c r="S27" i="7"/>
  <c r="AW25" i="13"/>
  <c r="AK26" s="1"/>
  <c r="AT26" s="1"/>
  <c r="BJ26" s="1"/>
  <c r="BG25"/>
  <c r="T78"/>
  <c r="V79"/>
  <c r="U78"/>
  <c r="AN28"/>
  <c r="AQ28" s="1"/>
  <c r="G26" i="7"/>
  <c r="L25"/>
  <c r="AP27" i="13" l="1"/>
  <c r="AM28"/>
  <c r="BI26"/>
  <c r="BF26"/>
  <c r="AV26"/>
  <c r="AJ27" s="1"/>
  <c r="AS27" s="1"/>
  <c r="J28" i="12"/>
  <c r="I28"/>
  <c r="N29"/>
  <c r="N30" s="1"/>
  <c r="S28" i="7"/>
  <c r="AW26" i="13"/>
  <c r="AK27" s="1"/>
  <c r="AT27" s="1"/>
  <c r="BJ27" s="1"/>
  <c r="BG26"/>
  <c r="U79"/>
  <c r="T79"/>
  <c r="V80"/>
  <c r="AN29"/>
  <c r="AQ29" s="1"/>
  <c r="L26" i="7"/>
  <c r="G27"/>
  <c r="BI27" i="13" l="1"/>
  <c r="BF27"/>
  <c r="AV27"/>
  <c r="AJ28" s="1"/>
  <c r="AS28" s="1"/>
  <c r="AP28"/>
  <c r="AM29"/>
  <c r="J29" i="12"/>
  <c r="M30"/>
  <c r="M31" s="1"/>
  <c r="I29"/>
  <c r="S29" i="7"/>
  <c r="AW27" i="13"/>
  <c r="AK28" s="1"/>
  <c r="AT28" s="1"/>
  <c r="BJ28" s="1"/>
  <c r="BG27"/>
  <c r="V81"/>
  <c r="U80"/>
  <c r="T80"/>
  <c r="AN30"/>
  <c r="AQ30" s="1"/>
  <c r="G28" i="7"/>
  <c r="L27"/>
  <c r="BI28" i="13" l="1"/>
  <c r="BF28"/>
  <c r="AV28"/>
  <c r="AJ29" s="1"/>
  <c r="AS29" s="1"/>
  <c r="BF29" s="1"/>
  <c r="AP29"/>
  <c r="AM30"/>
  <c r="J30" i="12"/>
  <c r="I30"/>
  <c r="I31" s="1"/>
  <c r="N31"/>
  <c r="N32" s="1"/>
  <c r="S30" i="7"/>
  <c r="BG28" i="13"/>
  <c r="AW28"/>
  <c r="AK29" s="1"/>
  <c r="AT29" s="1"/>
  <c r="BJ29" s="1"/>
  <c r="T81"/>
  <c r="V82"/>
  <c r="U81"/>
  <c r="AN31"/>
  <c r="AQ31" s="1"/>
  <c r="L28" i="7"/>
  <c r="G29"/>
  <c r="AP30" i="13" l="1"/>
  <c r="AM31"/>
  <c r="BI29"/>
  <c r="AV29"/>
  <c r="AJ30" s="1"/>
  <c r="AS30" s="1"/>
  <c r="BF30" s="1"/>
  <c r="J31" i="12"/>
  <c r="I32" s="1"/>
  <c r="M32"/>
  <c r="M33" s="1"/>
  <c r="S31" i="7"/>
  <c r="AW29" i="13"/>
  <c r="AK30" s="1"/>
  <c r="AT30" s="1"/>
  <c r="BJ30" s="1"/>
  <c r="BG29"/>
  <c r="T82"/>
  <c r="V83"/>
  <c r="U82"/>
  <c r="AN32"/>
  <c r="AQ32" s="1"/>
  <c r="G30" i="7"/>
  <c r="L29"/>
  <c r="AP31" i="13" l="1"/>
  <c r="AM32"/>
  <c r="BI30"/>
  <c r="AV30"/>
  <c r="AJ31" s="1"/>
  <c r="AS31" s="1"/>
  <c r="J32" i="12"/>
  <c r="J33" s="1"/>
  <c r="N33"/>
  <c r="N34" s="1"/>
  <c r="S32" i="7"/>
  <c r="BG30" i="13"/>
  <c r="AW30"/>
  <c r="AK31" s="1"/>
  <c r="AT31" s="1"/>
  <c r="BJ31" s="1"/>
  <c r="T83"/>
  <c r="U83"/>
  <c r="V84"/>
  <c r="AN33"/>
  <c r="AQ33" s="1"/>
  <c r="L30" i="7"/>
  <c r="G31"/>
  <c r="AP32" i="13" l="1"/>
  <c r="AM33"/>
  <c r="BI31"/>
  <c r="AV31"/>
  <c r="AJ32" s="1"/>
  <c r="AS32" s="1"/>
  <c r="BF31"/>
  <c r="I33" i="12"/>
  <c r="J34" s="1"/>
  <c r="M34"/>
  <c r="M35" s="1"/>
  <c r="S33" i="7"/>
  <c r="AW31" i="13"/>
  <c r="AK32" s="1"/>
  <c r="AT32" s="1"/>
  <c r="BJ32" s="1"/>
  <c r="BG31"/>
  <c r="V85"/>
  <c r="T84"/>
  <c r="U84"/>
  <c r="AN34"/>
  <c r="AQ34" s="1"/>
  <c r="G32" i="7"/>
  <c r="L31"/>
  <c r="AP33" i="13" l="1"/>
  <c r="AM34"/>
  <c r="BI32"/>
  <c r="AV32"/>
  <c r="AJ33" s="1"/>
  <c r="AS33" s="1"/>
  <c r="BF32"/>
  <c r="I34" i="12"/>
  <c r="I35" s="1"/>
  <c r="N35"/>
  <c r="N36" s="1"/>
  <c r="S34" i="7"/>
  <c r="J35" i="12"/>
  <c r="BG32" i="13"/>
  <c r="AW32"/>
  <c r="AK33" s="1"/>
  <c r="AT33" s="1"/>
  <c r="BJ33" s="1"/>
  <c r="U85"/>
  <c r="V86"/>
  <c r="T85"/>
  <c r="AN35"/>
  <c r="AQ35" s="1"/>
  <c r="L32" i="7"/>
  <c r="G33"/>
  <c r="AP34" i="13" l="1"/>
  <c r="AM35"/>
  <c r="BI33"/>
  <c r="AV33"/>
  <c r="AJ34" s="1"/>
  <c r="AS34" s="1"/>
  <c r="BI34" s="1"/>
  <c r="BF33"/>
  <c r="M36" i="12"/>
  <c r="M37" s="1"/>
  <c r="J36"/>
  <c r="S35" i="7"/>
  <c r="I36" i="12"/>
  <c r="AW33" i="13"/>
  <c r="AK34" s="1"/>
  <c r="AT34" s="1"/>
  <c r="BJ34" s="1"/>
  <c r="BG33"/>
  <c r="T86"/>
  <c r="U86"/>
  <c r="V87"/>
  <c r="AN36"/>
  <c r="AQ36" s="1"/>
  <c r="G34" i="7"/>
  <c r="L33"/>
  <c r="BF34" i="13" l="1"/>
  <c r="AV34"/>
  <c r="AJ35" s="1"/>
  <c r="AS35" s="1"/>
  <c r="BI35" s="1"/>
  <c r="AP35"/>
  <c r="AM36"/>
  <c r="I37" i="12"/>
  <c r="M38"/>
  <c r="M39" s="1"/>
  <c r="N37"/>
  <c r="N38" s="1"/>
  <c r="J37"/>
  <c r="S36" i="7"/>
  <c r="BG34" i="13"/>
  <c r="AW34"/>
  <c r="AK35" s="1"/>
  <c r="AT35" s="1"/>
  <c r="BJ35" s="1"/>
  <c r="V88"/>
  <c r="T87"/>
  <c r="U87"/>
  <c r="AN37"/>
  <c r="AQ37" s="1"/>
  <c r="L34" i="7"/>
  <c r="G35"/>
  <c r="AV35" i="13" l="1"/>
  <c r="AJ36" s="1"/>
  <c r="AS36" s="1"/>
  <c r="BI36" s="1"/>
  <c r="AP36"/>
  <c r="AM37"/>
  <c r="N39" i="12"/>
  <c r="N40" s="1"/>
  <c r="J38"/>
  <c r="J39" s="1"/>
  <c r="I38"/>
  <c r="S37" i="7"/>
  <c r="BG35" i="13"/>
  <c r="AW35"/>
  <c r="AK36" s="1"/>
  <c r="AT36" s="1"/>
  <c r="BJ36" s="1"/>
  <c r="BF35"/>
  <c r="U88"/>
  <c r="V89"/>
  <c r="T88"/>
  <c r="AN38"/>
  <c r="AQ38" s="1"/>
  <c r="G36" i="7"/>
  <c r="L35"/>
  <c r="AP37" i="13" l="1"/>
  <c r="AM38"/>
  <c r="M40" i="12"/>
  <c r="M41" s="1"/>
  <c r="I39"/>
  <c r="S38" i="7"/>
  <c r="AW36" i="13"/>
  <c r="AK37" s="1"/>
  <c r="AT37" s="1"/>
  <c r="BJ37" s="1"/>
  <c r="BG36"/>
  <c r="BF36"/>
  <c r="AV36"/>
  <c r="AJ37" s="1"/>
  <c r="AS37" s="1"/>
  <c r="BI37" s="1"/>
  <c r="T89"/>
  <c r="U89"/>
  <c r="V90"/>
  <c r="AN39"/>
  <c r="AQ39" s="1"/>
  <c r="L36" i="7"/>
  <c r="G37"/>
  <c r="AP38" i="13" l="1"/>
  <c r="AM39"/>
  <c r="N41" i="12"/>
  <c r="N42" s="1"/>
  <c r="I40"/>
  <c r="J40"/>
  <c r="S39" i="7"/>
  <c r="AW37" i="13"/>
  <c r="AK38" s="1"/>
  <c r="AT38" s="1"/>
  <c r="BJ38" s="1"/>
  <c r="BG37"/>
  <c r="AV37"/>
  <c r="AJ38" s="1"/>
  <c r="AS38" s="1"/>
  <c r="BI38" s="1"/>
  <c r="V91"/>
  <c r="T90"/>
  <c r="U90"/>
  <c r="AN40"/>
  <c r="AQ40" s="1"/>
  <c r="G38" i="7"/>
  <c r="L37"/>
  <c r="AP39" i="13" l="1"/>
  <c r="AM40"/>
  <c r="M42" i="12"/>
  <c r="M43" s="1"/>
  <c r="I41"/>
  <c r="J41"/>
  <c r="S40" i="7"/>
  <c r="BG38" i="13"/>
  <c r="AW38"/>
  <c r="AK39" s="1"/>
  <c r="AT39" s="1"/>
  <c r="BJ39" s="1"/>
  <c r="AV38"/>
  <c r="AJ39" s="1"/>
  <c r="AS39" s="1"/>
  <c r="BI39" s="1"/>
  <c r="BF37"/>
  <c r="U91"/>
  <c r="V92"/>
  <c r="T91"/>
  <c r="AN41"/>
  <c r="AQ41" s="1"/>
  <c r="L38" i="7"/>
  <c r="G39"/>
  <c r="AP40" i="13" l="1"/>
  <c r="AM41"/>
  <c r="M44" i="12"/>
  <c r="M45" s="1"/>
  <c r="M46" s="1"/>
  <c r="M47" s="1"/>
  <c r="N43"/>
  <c r="N44" s="1"/>
  <c r="N45" s="1"/>
  <c r="N46" s="1"/>
  <c r="I42"/>
  <c r="J42"/>
  <c r="S41" i="7"/>
  <c r="AW39" i="13"/>
  <c r="AK40" s="1"/>
  <c r="AT40" s="1"/>
  <c r="BJ40" s="1"/>
  <c r="BG39"/>
  <c r="BF39"/>
  <c r="AV39"/>
  <c r="AJ40" s="1"/>
  <c r="AS40" s="1"/>
  <c r="BI40" s="1"/>
  <c r="BF38"/>
  <c r="T92"/>
  <c r="U92"/>
  <c r="V93"/>
  <c r="AN42"/>
  <c r="AQ42" s="1"/>
  <c r="G40" i="7"/>
  <c r="L39"/>
  <c r="AP41" i="13" l="1"/>
  <c r="AM42"/>
  <c r="J43" i="12"/>
  <c r="I43"/>
  <c r="N47"/>
  <c r="N48" s="1"/>
  <c r="S42" i="7"/>
  <c r="BG40" i="13"/>
  <c r="AW40"/>
  <c r="AK41" s="1"/>
  <c r="AT41" s="1"/>
  <c r="BJ41" s="1"/>
  <c r="BF40"/>
  <c r="AV40"/>
  <c r="AJ41" s="1"/>
  <c r="AS41" s="1"/>
  <c r="BI41" s="1"/>
  <c r="T93"/>
  <c r="V94"/>
  <c r="U93"/>
  <c r="AN43"/>
  <c r="AQ43" s="1"/>
  <c r="L40" i="7"/>
  <c r="G41"/>
  <c r="AP42" i="13" l="1"/>
  <c r="AM43"/>
  <c r="I44" i="12"/>
  <c r="I45" s="1"/>
  <c r="J44"/>
  <c r="M48"/>
  <c r="M49" s="1"/>
  <c r="S43" i="7"/>
  <c r="BG41" i="13"/>
  <c r="AW41"/>
  <c r="AK42" s="1"/>
  <c r="AT42" s="1"/>
  <c r="BJ42" s="1"/>
  <c r="AV41"/>
  <c r="AJ42" s="1"/>
  <c r="AS42" s="1"/>
  <c r="BI42" s="1"/>
  <c r="T94"/>
  <c r="V95"/>
  <c r="U94"/>
  <c r="AN44"/>
  <c r="AQ44" s="1"/>
  <c r="L41" i="7"/>
  <c r="G42"/>
  <c r="AP43" i="13" l="1"/>
  <c r="AM44"/>
  <c r="J45" i="12"/>
  <c r="I46" s="1"/>
  <c r="N49"/>
  <c r="N50" s="1"/>
  <c r="S44" i="7"/>
  <c r="AW42" i="13"/>
  <c r="AK43" s="1"/>
  <c r="AT43" s="1"/>
  <c r="BJ43" s="1"/>
  <c r="BG42"/>
  <c r="AV42"/>
  <c r="AJ43" s="1"/>
  <c r="AS43" s="1"/>
  <c r="BI43" s="1"/>
  <c r="BF41"/>
  <c r="V96"/>
  <c r="U95"/>
  <c r="T95"/>
  <c r="AN45"/>
  <c r="AQ45" s="1"/>
  <c r="L42" i="7"/>
  <c r="G43"/>
  <c r="AP44" i="13" l="1"/>
  <c r="AM45"/>
  <c r="J46" i="12"/>
  <c r="J47" s="1"/>
  <c r="I47"/>
  <c r="M50"/>
  <c r="M51" s="1"/>
  <c r="S45" i="7"/>
  <c r="BG43" i="13"/>
  <c r="AW43"/>
  <c r="AK44" s="1"/>
  <c r="AT44" s="1"/>
  <c r="BJ44" s="1"/>
  <c r="AV43"/>
  <c r="AJ44" s="1"/>
  <c r="AS44" s="1"/>
  <c r="BI44" s="1"/>
  <c r="BF42"/>
  <c r="T96"/>
  <c r="V97"/>
  <c r="U96"/>
  <c r="AN46"/>
  <c r="AQ46" s="1"/>
  <c r="G44" i="7"/>
  <c r="L43"/>
  <c r="AP45" i="13" l="1"/>
  <c r="AM46"/>
  <c r="J48" i="12"/>
  <c r="I48"/>
  <c r="I49" s="1"/>
  <c r="N51"/>
  <c r="N52" s="1"/>
  <c r="S46" i="7"/>
  <c r="BG44" i="13"/>
  <c r="AW44"/>
  <c r="AK45" s="1"/>
  <c r="AT45" s="1"/>
  <c r="BJ45" s="1"/>
  <c r="BF44"/>
  <c r="AV44"/>
  <c r="AJ45" s="1"/>
  <c r="AS45" s="1"/>
  <c r="BI45" s="1"/>
  <c r="BF43"/>
  <c r="T97"/>
  <c r="U97"/>
  <c r="V98"/>
  <c r="AN47"/>
  <c r="AQ47" s="1"/>
  <c r="L44" i="7"/>
  <c r="G45"/>
  <c r="AP46" i="13" l="1"/>
  <c r="AM47"/>
  <c r="J49" i="12"/>
  <c r="J50" s="1"/>
  <c r="M52"/>
  <c r="M53" s="1"/>
  <c r="S47" i="7"/>
  <c r="BG45" i="13"/>
  <c r="AW45"/>
  <c r="AK46" s="1"/>
  <c r="AT46" s="1"/>
  <c r="BF45"/>
  <c r="AV45"/>
  <c r="AJ46" s="1"/>
  <c r="AS46" s="1"/>
  <c r="V99"/>
  <c r="T98"/>
  <c r="U98"/>
  <c r="AN48"/>
  <c r="AQ48" s="1"/>
  <c r="G46" i="7"/>
  <c r="L45"/>
  <c r="AP47" i="13" l="1"/>
  <c r="AM48"/>
  <c r="BJ46"/>
  <c r="BI46"/>
  <c r="N53" i="12"/>
  <c r="N54" s="1"/>
  <c r="I50"/>
  <c r="I51" s="1"/>
  <c r="S48" i="7"/>
  <c r="BG46" i="13"/>
  <c r="AW46"/>
  <c r="AK47" s="1"/>
  <c r="AT47" s="1"/>
  <c r="BF46"/>
  <c r="AV46"/>
  <c r="AJ47" s="1"/>
  <c r="AS47" s="1"/>
  <c r="U99"/>
  <c r="V100"/>
  <c r="T99"/>
  <c r="AN49"/>
  <c r="AQ49" s="1"/>
  <c r="L46" i="7"/>
  <c r="G47"/>
  <c r="AP48" i="13" l="1"/>
  <c r="AM49"/>
  <c r="BJ47"/>
  <c r="BI47"/>
  <c r="J51" i="12"/>
  <c r="J52" s="1"/>
  <c r="M54"/>
  <c r="M55" s="1"/>
  <c r="S49" i="7"/>
  <c r="AW47" i="13"/>
  <c r="AK48" s="1"/>
  <c r="AT48" s="1"/>
  <c r="BG47"/>
  <c r="BF47"/>
  <c r="AV47"/>
  <c r="AJ48" s="1"/>
  <c r="AS48" s="1"/>
  <c r="T100"/>
  <c r="U100"/>
  <c r="V101"/>
  <c r="AN50"/>
  <c r="AQ50" s="1"/>
  <c r="G48" i="7"/>
  <c r="L47"/>
  <c r="AP49" i="13" l="1"/>
  <c r="AM50"/>
  <c r="BI48"/>
  <c r="BJ48"/>
  <c r="I52" i="12"/>
  <c r="J53" s="1"/>
  <c r="N55"/>
  <c r="S50" i="7"/>
  <c r="BG48" i="13"/>
  <c r="AW48"/>
  <c r="AK49" s="1"/>
  <c r="AT49" s="1"/>
  <c r="AV48"/>
  <c r="AJ49" s="1"/>
  <c r="AS49" s="1"/>
  <c r="T101"/>
  <c r="V102"/>
  <c r="U101"/>
  <c r="AN51"/>
  <c r="AQ51" s="1"/>
  <c r="L48" i="7"/>
  <c r="G49"/>
  <c r="AP50" i="13" l="1"/>
  <c r="AM51"/>
  <c r="BJ49"/>
  <c r="BI49"/>
  <c r="I53" i="12"/>
  <c r="I54" s="1"/>
  <c r="N56"/>
  <c r="M56"/>
  <c r="S51" i="7"/>
  <c r="BG49" i="13"/>
  <c r="AW49"/>
  <c r="AK50" s="1"/>
  <c r="AT50" s="1"/>
  <c r="BF49"/>
  <c r="AV49"/>
  <c r="AJ50" s="1"/>
  <c r="AS50" s="1"/>
  <c r="BF48"/>
  <c r="U102"/>
  <c r="T102"/>
  <c r="V103"/>
  <c r="AN52"/>
  <c r="AQ52" s="1"/>
  <c r="L49" i="7"/>
  <c r="G50"/>
  <c r="AP51" i="13" l="1"/>
  <c r="AM52"/>
  <c r="BJ50"/>
  <c r="BI50"/>
  <c r="I55" i="12"/>
  <c r="I56" s="1"/>
  <c r="J54"/>
  <c r="J55" s="1"/>
  <c r="J56" s="1"/>
  <c r="J57" s="1"/>
  <c r="N57"/>
  <c r="M57"/>
  <c r="M58" s="1"/>
  <c r="S52" i="7"/>
  <c r="BG50" i="13"/>
  <c r="AW50"/>
  <c r="AK51" s="1"/>
  <c r="AT51" s="1"/>
  <c r="BF50"/>
  <c r="AV50"/>
  <c r="AJ51" s="1"/>
  <c r="AS51" s="1"/>
  <c r="V104"/>
  <c r="U103"/>
  <c r="T103"/>
  <c r="AN53"/>
  <c r="L50" i="7"/>
  <c r="G51"/>
  <c r="AP52" i="13" l="1"/>
  <c r="AM53"/>
  <c r="BI51"/>
  <c r="BJ51"/>
  <c r="N58" i="12"/>
  <c r="N59" s="1"/>
  <c r="I57"/>
  <c r="I58" s="1"/>
  <c r="S53" i="7"/>
  <c r="AQ53" i="13"/>
  <c r="AW51"/>
  <c r="AK52" s="1"/>
  <c r="AT52" s="1"/>
  <c r="BG51"/>
  <c r="BF51"/>
  <c r="AV51"/>
  <c r="AJ52" s="1"/>
  <c r="AS52" s="1"/>
  <c r="T104"/>
  <c r="V105"/>
  <c r="U104"/>
  <c r="AN54"/>
  <c r="L51" i="7"/>
  <c r="G52"/>
  <c r="AP53" i="13" l="1"/>
  <c r="AM54"/>
  <c r="BI52"/>
  <c r="BJ52"/>
  <c r="M59" i="12"/>
  <c r="N60" s="1"/>
  <c r="J58"/>
  <c r="J59" s="1"/>
  <c r="S54" i="7"/>
  <c r="AQ54" i="13"/>
  <c r="BG52"/>
  <c r="AW52"/>
  <c r="AK53" s="1"/>
  <c r="AT53" s="1"/>
  <c r="BF52"/>
  <c r="AV52"/>
  <c r="AJ53" s="1"/>
  <c r="AS53" s="1"/>
  <c r="T105"/>
  <c r="U105"/>
  <c r="V106"/>
  <c r="AN55"/>
  <c r="L52" i="7"/>
  <c r="G53"/>
  <c r="AM55" i="13" l="1"/>
  <c r="AP54"/>
  <c r="BI53"/>
  <c r="BJ53"/>
  <c r="M60" i="12"/>
  <c r="M61" s="1"/>
  <c r="I59"/>
  <c r="I60" s="1"/>
  <c r="S55" i="7"/>
  <c r="AQ55" i="13"/>
  <c r="BG53"/>
  <c r="AW53"/>
  <c r="AK54" s="1"/>
  <c r="AT54" s="1"/>
  <c r="AV53"/>
  <c r="AJ54" s="1"/>
  <c r="AS54" s="1"/>
  <c r="T106"/>
  <c r="U106"/>
  <c r="V107"/>
  <c r="AN56"/>
  <c r="L53" i="7"/>
  <c r="G54"/>
  <c r="AM56" i="13" l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127" s="1"/>
  <c r="AP128" s="1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52" s="1"/>
  <c r="AP253" s="1"/>
  <c r="AP254" s="1"/>
  <c r="AP255" s="1"/>
  <c r="AP256" s="1"/>
  <c r="AP257" s="1"/>
  <c r="AP258" s="1"/>
  <c r="AP259" s="1"/>
  <c r="AP260" s="1"/>
  <c r="AP261" s="1"/>
  <c r="AP262" s="1"/>
  <c r="AP263" s="1"/>
  <c r="AP264" s="1"/>
  <c r="AP265" s="1"/>
  <c r="AP266" s="1"/>
  <c r="AP267" s="1"/>
  <c r="AP268" s="1"/>
  <c r="AP269" s="1"/>
  <c r="AP270" s="1"/>
  <c r="AP271" s="1"/>
  <c r="AP272" s="1"/>
  <c r="AP273" s="1"/>
  <c r="AP274" s="1"/>
  <c r="AP275" s="1"/>
  <c r="AP276" s="1"/>
  <c r="AP277" s="1"/>
  <c r="AP278" s="1"/>
  <c r="AP279" s="1"/>
  <c r="AP280" s="1"/>
  <c r="AP281" s="1"/>
  <c r="AP282" s="1"/>
  <c r="AP283" s="1"/>
  <c r="AP284" s="1"/>
  <c r="AP285" s="1"/>
  <c r="AP286" s="1"/>
  <c r="AP287" s="1"/>
  <c r="AP288" s="1"/>
  <c r="AP289" s="1"/>
  <c r="AP290" s="1"/>
  <c r="AP291" s="1"/>
  <c r="AP292" s="1"/>
  <c r="AP293" s="1"/>
  <c r="AP294" s="1"/>
  <c r="AP295" s="1"/>
  <c r="AP296" s="1"/>
  <c r="AP297" s="1"/>
  <c r="AP298" s="1"/>
  <c r="AP299" s="1"/>
  <c r="AP300" s="1"/>
  <c r="AP301" s="1"/>
  <c r="AP302" s="1"/>
  <c r="AP303" s="1"/>
  <c r="AP304" s="1"/>
  <c r="AP305" s="1"/>
  <c r="AP306" s="1"/>
  <c r="AP307" s="1"/>
  <c r="AP308" s="1"/>
  <c r="AP309" s="1"/>
  <c r="AP310" s="1"/>
  <c r="AP311" s="1"/>
  <c r="AP312" s="1"/>
  <c r="AP313" s="1"/>
  <c r="AP314" s="1"/>
  <c r="AP315" s="1"/>
  <c r="AP316" s="1"/>
  <c r="AP317" s="1"/>
  <c r="AP318" s="1"/>
  <c r="AP319" s="1"/>
  <c r="AP320" s="1"/>
  <c r="AP321" s="1"/>
  <c r="AP322" s="1"/>
  <c r="AP323" s="1"/>
  <c r="AP324" s="1"/>
  <c r="AP325" s="1"/>
  <c r="AP326" s="1"/>
  <c r="AP327" s="1"/>
  <c r="AP328" s="1"/>
  <c r="AP329" s="1"/>
  <c r="AP330" s="1"/>
  <c r="AP331" s="1"/>
  <c r="AP332" s="1"/>
  <c r="AP333" s="1"/>
  <c r="AP334" s="1"/>
  <c r="AP335" s="1"/>
  <c r="AP336" s="1"/>
  <c r="AP337" s="1"/>
  <c r="AP338" s="1"/>
  <c r="AP339" s="1"/>
  <c r="AP340" s="1"/>
  <c r="AP341" s="1"/>
  <c r="AP342" s="1"/>
  <c r="AP343" s="1"/>
  <c r="AP344" s="1"/>
  <c r="AP345" s="1"/>
  <c r="AP346" s="1"/>
  <c r="AP55"/>
  <c r="BJ54"/>
  <c r="BI54"/>
  <c r="M62" i="12"/>
  <c r="M63" s="1"/>
  <c r="N61"/>
  <c r="N62" s="1"/>
  <c r="N63" s="1"/>
  <c r="N64" s="1"/>
  <c r="J60"/>
  <c r="J61" s="1"/>
  <c r="S56" i="7"/>
  <c r="AM57" i="13"/>
  <c r="AW54"/>
  <c r="AK55" s="1"/>
  <c r="AT55" s="1"/>
  <c r="BG54"/>
  <c r="BF54"/>
  <c r="AV54"/>
  <c r="AJ55" s="1"/>
  <c r="AS55" s="1"/>
  <c r="BF53"/>
  <c r="AQ56"/>
  <c r="AQ57" s="1"/>
  <c r="U107"/>
  <c r="V108"/>
  <c r="T107"/>
  <c r="L54" i="7"/>
  <c r="G55"/>
  <c r="I61" i="12" l="1"/>
  <c r="I62" s="1"/>
  <c r="M64"/>
  <c r="M65" s="1"/>
  <c r="S57" i="7"/>
  <c r="AN57" i="13"/>
  <c r="AQ58"/>
  <c r="AQ59" s="1"/>
  <c r="AQ60" s="1"/>
  <c r="AQ61" s="1"/>
  <c r="AQ62" s="1"/>
  <c r="AQ63" s="1"/>
  <c r="AQ64" s="1"/>
  <c r="AQ65" s="1"/>
  <c r="AQ66" s="1"/>
  <c r="AQ67" s="1"/>
  <c r="AQ68" s="1"/>
  <c r="AQ69" s="1"/>
  <c r="AQ70" s="1"/>
  <c r="AQ71" s="1"/>
  <c r="AQ72" s="1"/>
  <c r="AQ73" s="1"/>
  <c r="AQ74" s="1"/>
  <c r="AQ75" s="1"/>
  <c r="AQ76" s="1"/>
  <c r="AQ77" s="1"/>
  <c r="AQ78" s="1"/>
  <c r="AQ79" s="1"/>
  <c r="AQ80" s="1"/>
  <c r="AQ81" s="1"/>
  <c r="AQ82" s="1"/>
  <c r="AQ83" s="1"/>
  <c r="AQ84" s="1"/>
  <c r="AQ85" s="1"/>
  <c r="AQ86" s="1"/>
  <c r="AQ87" s="1"/>
  <c r="AQ88" s="1"/>
  <c r="AQ89" s="1"/>
  <c r="AQ90" s="1"/>
  <c r="AQ91" s="1"/>
  <c r="AQ92" s="1"/>
  <c r="AQ93" s="1"/>
  <c r="AQ94" s="1"/>
  <c r="AQ95" s="1"/>
  <c r="AQ96" s="1"/>
  <c r="AQ97" s="1"/>
  <c r="AQ98" s="1"/>
  <c r="AQ99" s="1"/>
  <c r="AQ100" s="1"/>
  <c r="AQ101" s="1"/>
  <c r="AQ102" s="1"/>
  <c r="AQ103" s="1"/>
  <c r="AQ104" s="1"/>
  <c r="AQ105" s="1"/>
  <c r="AQ106" s="1"/>
  <c r="AQ107" s="1"/>
  <c r="AQ108" s="1"/>
  <c r="AQ109" s="1"/>
  <c r="AQ110" s="1"/>
  <c r="AQ111" s="1"/>
  <c r="AQ112" s="1"/>
  <c r="AQ113" s="1"/>
  <c r="AQ114" s="1"/>
  <c r="AQ115" s="1"/>
  <c r="AQ116" s="1"/>
  <c r="AQ117" s="1"/>
  <c r="AQ118" s="1"/>
  <c r="AQ119" s="1"/>
  <c r="AQ120" s="1"/>
  <c r="AQ121" s="1"/>
  <c r="AQ122" s="1"/>
  <c r="AQ123" s="1"/>
  <c r="AQ124" s="1"/>
  <c r="AQ125" s="1"/>
  <c r="AQ126" s="1"/>
  <c r="AQ127" s="1"/>
  <c r="AQ128" s="1"/>
  <c r="AQ129" s="1"/>
  <c r="AQ130" s="1"/>
  <c r="AQ131" s="1"/>
  <c r="AQ132" s="1"/>
  <c r="AQ133" s="1"/>
  <c r="AQ134" s="1"/>
  <c r="AQ135" s="1"/>
  <c r="AQ136" s="1"/>
  <c r="AQ137" s="1"/>
  <c r="AQ138" s="1"/>
  <c r="AQ139" s="1"/>
  <c r="AQ140" s="1"/>
  <c r="AQ141" s="1"/>
  <c r="AQ142" s="1"/>
  <c r="AQ143" s="1"/>
  <c r="AQ144" s="1"/>
  <c r="AQ145" s="1"/>
  <c r="AQ146" s="1"/>
  <c r="AQ147" s="1"/>
  <c r="AQ148" s="1"/>
  <c r="AQ149" s="1"/>
  <c r="AQ150" s="1"/>
  <c r="AQ151" s="1"/>
  <c r="AQ152" s="1"/>
  <c r="AQ153" s="1"/>
  <c r="AQ154" s="1"/>
  <c r="AQ155" s="1"/>
  <c r="AQ156" s="1"/>
  <c r="AQ157" s="1"/>
  <c r="AQ158" s="1"/>
  <c r="AQ159" s="1"/>
  <c r="AQ160" s="1"/>
  <c r="AQ161" s="1"/>
  <c r="AQ162" s="1"/>
  <c r="AQ163" s="1"/>
  <c r="AQ164" s="1"/>
  <c r="AQ165" s="1"/>
  <c r="AQ166" s="1"/>
  <c r="AQ167" s="1"/>
  <c r="AQ168" s="1"/>
  <c r="AQ169" s="1"/>
  <c r="AQ170" s="1"/>
  <c r="AQ171" s="1"/>
  <c r="AQ172" s="1"/>
  <c r="AQ173" s="1"/>
  <c r="AQ174" s="1"/>
  <c r="AQ175" s="1"/>
  <c r="AQ176" s="1"/>
  <c r="AQ177" s="1"/>
  <c r="AQ178" s="1"/>
  <c r="AQ179" s="1"/>
  <c r="AQ180" s="1"/>
  <c r="AQ181" s="1"/>
  <c r="AQ182" s="1"/>
  <c r="AQ183" s="1"/>
  <c r="AQ184" s="1"/>
  <c r="AQ185" s="1"/>
  <c r="AQ186" s="1"/>
  <c r="AQ187" s="1"/>
  <c r="AQ188" s="1"/>
  <c r="AQ189" s="1"/>
  <c r="AQ190" s="1"/>
  <c r="AQ191" s="1"/>
  <c r="AQ192" s="1"/>
  <c r="AQ193" s="1"/>
  <c r="AQ194" s="1"/>
  <c r="AQ195" s="1"/>
  <c r="AQ196" s="1"/>
  <c r="AQ197" s="1"/>
  <c r="AQ198" s="1"/>
  <c r="AQ199" s="1"/>
  <c r="AQ200" s="1"/>
  <c r="AQ201" s="1"/>
  <c r="AQ202" s="1"/>
  <c r="AQ203" s="1"/>
  <c r="AQ204" s="1"/>
  <c r="AQ205" s="1"/>
  <c r="AQ206" s="1"/>
  <c r="AQ207" s="1"/>
  <c r="AQ208" s="1"/>
  <c r="AQ209" s="1"/>
  <c r="AQ210" s="1"/>
  <c r="AQ211" s="1"/>
  <c r="AQ212" s="1"/>
  <c r="AQ213" s="1"/>
  <c r="AQ214" s="1"/>
  <c r="AQ215" s="1"/>
  <c r="AQ216" s="1"/>
  <c r="AQ217" s="1"/>
  <c r="AQ218" s="1"/>
  <c r="AQ219" s="1"/>
  <c r="AQ220" s="1"/>
  <c r="AQ221" s="1"/>
  <c r="AQ222" s="1"/>
  <c r="AQ223" s="1"/>
  <c r="AQ224" s="1"/>
  <c r="AQ225" s="1"/>
  <c r="AQ226" s="1"/>
  <c r="AQ227" s="1"/>
  <c r="AQ228" s="1"/>
  <c r="AQ229" s="1"/>
  <c r="AQ230" s="1"/>
  <c r="AQ231" s="1"/>
  <c r="AQ232" s="1"/>
  <c r="AQ233" s="1"/>
  <c r="AQ234" s="1"/>
  <c r="AQ235" s="1"/>
  <c r="AQ236" s="1"/>
  <c r="AQ237" s="1"/>
  <c r="AQ238" s="1"/>
  <c r="AQ239" s="1"/>
  <c r="AQ240" s="1"/>
  <c r="AQ241" s="1"/>
  <c r="AQ242" s="1"/>
  <c r="AQ243" s="1"/>
  <c r="AQ244" s="1"/>
  <c r="AQ245" s="1"/>
  <c r="AQ246" s="1"/>
  <c r="AQ247" s="1"/>
  <c r="AQ248" s="1"/>
  <c r="AQ249" s="1"/>
  <c r="AQ250" s="1"/>
  <c r="AQ251" s="1"/>
  <c r="AQ252" s="1"/>
  <c r="AQ253" s="1"/>
  <c r="AQ254" s="1"/>
  <c r="AQ255" s="1"/>
  <c r="AQ256" s="1"/>
  <c r="AQ257" s="1"/>
  <c r="AQ258" s="1"/>
  <c r="AQ259" s="1"/>
  <c r="AQ260" s="1"/>
  <c r="AQ261" s="1"/>
  <c r="AQ262" s="1"/>
  <c r="AQ263" s="1"/>
  <c r="AQ264" s="1"/>
  <c r="AQ265" s="1"/>
  <c r="AQ266" s="1"/>
  <c r="AQ267" s="1"/>
  <c r="AQ268" s="1"/>
  <c r="AQ269" s="1"/>
  <c r="AQ270" s="1"/>
  <c r="AQ271" s="1"/>
  <c r="AQ272" s="1"/>
  <c r="AQ273" s="1"/>
  <c r="AQ274" s="1"/>
  <c r="AQ275" s="1"/>
  <c r="AQ276" s="1"/>
  <c r="AQ277" s="1"/>
  <c r="AQ278" s="1"/>
  <c r="AQ279" s="1"/>
  <c r="AQ280" s="1"/>
  <c r="AQ281" s="1"/>
  <c r="AQ282" s="1"/>
  <c r="AQ283" s="1"/>
  <c r="AQ284" s="1"/>
  <c r="AQ285" s="1"/>
  <c r="AQ286" s="1"/>
  <c r="AQ287" s="1"/>
  <c r="AQ288" s="1"/>
  <c r="AQ289" s="1"/>
  <c r="AQ290" s="1"/>
  <c r="AQ291" s="1"/>
  <c r="AQ292" s="1"/>
  <c r="AQ293" s="1"/>
  <c r="AQ294" s="1"/>
  <c r="AQ295" s="1"/>
  <c r="AQ296" s="1"/>
  <c r="AQ297" s="1"/>
  <c r="AQ298" s="1"/>
  <c r="AQ299" s="1"/>
  <c r="AQ300" s="1"/>
  <c r="AQ301" s="1"/>
  <c r="AQ302" s="1"/>
  <c r="AQ303" s="1"/>
  <c r="AQ304" s="1"/>
  <c r="AQ305" s="1"/>
  <c r="AQ306" s="1"/>
  <c r="AQ307" s="1"/>
  <c r="AQ308" s="1"/>
  <c r="AQ309" s="1"/>
  <c r="AQ310" s="1"/>
  <c r="AQ311" s="1"/>
  <c r="AQ312" s="1"/>
  <c r="AQ313" s="1"/>
  <c r="AQ314" s="1"/>
  <c r="AQ315" s="1"/>
  <c r="AQ316" s="1"/>
  <c r="AQ317" s="1"/>
  <c r="AQ318" s="1"/>
  <c r="AQ319" s="1"/>
  <c r="AQ320" s="1"/>
  <c r="AQ321" s="1"/>
  <c r="AQ322" s="1"/>
  <c r="AQ323" s="1"/>
  <c r="AQ324" s="1"/>
  <c r="AQ325" s="1"/>
  <c r="AQ326" s="1"/>
  <c r="AQ327" s="1"/>
  <c r="AQ328" s="1"/>
  <c r="AQ329" s="1"/>
  <c r="AQ330" s="1"/>
  <c r="AQ331" s="1"/>
  <c r="AQ332" s="1"/>
  <c r="AQ333" s="1"/>
  <c r="AQ334" s="1"/>
  <c r="AQ335" s="1"/>
  <c r="AQ336" s="1"/>
  <c r="AQ337" s="1"/>
  <c r="AQ338" s="1"/>
  <c r="AQ339" s="1"/>
  <c r="AQ340" s="1"/>
  <c r="AQ341" s="1"/>
  <c r="AQ342" s="1"/>
  <c r="AQ343" s="1"/>
  <c r="AQ344" s="1"/>
  <c r="AQ345" s="1"/>
  <c r="AQ346" s="1"/>
  <c r="AM58"/>
  <c r="AW55"/>
  <c r="AK56" s="1"/>
  <c r="AT56" s="1"/>
  <c r="BG55"/>
  <c r="BF55"/>
  <c r="AV55"/>
  <c r="AJ56" s="1"/>
  <c r="T108"/>
  <c r="U108"/>
  <c r="V109"/>
  <c r="L55" i="7"/>
  <c r="G56"/>
  <c r="J62" i="12" l="1"/>
  <c r="J63" s="1"/>
  <c r="N65"/>
  <c r="N66" s="1"/>
  <c r="S58" i="7"/>
  <c r="AS56" i="13"/>
  <c r="BF56" s="1"/>
  <c r="AN58"/>
  <c r="AM59"/>
  <c r="BG56"/>
  <c r="AW56"/>
  <c r="AK57" s="1"/>
  <c r="T109"/>
  <c r="V110"/>
  <c r="U109"/>
  <c r="L56" i="7"/>
  <c r="G57"/>
  <c r="AV56" i="13" l="1"/>
  <c r="AJ57" s="1"/>
  <c r="I63" i="12"/>
  <c r="I64" s="1"/>
  <c r="M66"/>
  <c r="M67" s="1"/>
  <c r="S59" i="7"/>
  <c r="AM60" i="13"/>
  <c r="AN59"/>
  <c r="T110"/>
  <c r="V111"/>
  <c r="U110"/>
  <c r="L57" i="7"/>
  <c r="G58"/>
  <c r="J64" i="12" l="1"/>
  <c r="J65" s="1"/>
  <c r="N67"/>
  <c r="N68" s="1"/>
  <c r="S60" i="7"/>
  <c r="AN60" i="13"/>
  <c r="AM61"/>
  <c r="V112"/>
  <c r="U111"/>
  <c r="T111"/>
  <c r="L58" i="7"/>
  <c r="G59"/>
  <c r="I65" i="12" l="1"/>
  <c r="I66" s="1"/>
  <c r="M68"/>
  <c r="M69" s="1"/>
  <c r="N69"/>
  <c r="S61" i="7"/>
  <c r="AN61" i="13"/>
  <c r="AM62"/>
  <c r="AM63" s="1"/>
  <c r="AM64" s="1"/>
  <c r="AM65" s="1"/>
  <c r="AM66" s="1"/>
  <c r="AM67" s="1"/>
  <c r="AM68" s="1"/>
  <c r="AM69" s="1"/>
  <c r="AM70" s="1"/>
  <c r="AM71" s="1"/>
  <c r="AM72" s="1"/>
  <c r="AM73" s="1"/>
  <c r="AM74" s="1"/>
  <c r="AM75" s="1"/>
  <c r="AM76" s="1"/>
  <c r="AM77" s="1"/>
  <c r="AM78" s="1"/>
  <c r="AM79" s="1"/>
  <c r="AM80" s="1"/>
  <c r="AM81" s="1"/>
  <c r="AM82" s="1"/>
  <c r="AM83" s="1"/>
  <c r="AM84" s="1"/>
  <c r="AM85" s="1"/>
  <c r="AM86" s="1"/>
  <c r="AM87" s="1"/>
  <c r="AM88" s="1"/>
  <c r="AM89" s="1"/>
  <c r="AM90" s="1"/>
  <c r="AM91" s="1"/>
  <c r="AM92" s="1"/>
  <c r="AM93" s="1"/>
  <c r="AM94" s="1"/>
  <c r="AM95" s="1"/>
  <c r="AM96" s="1"/>
  <c r="AM97" s="1"/>
  <c r="AM98" s="1"/>
  <c r="AM99" s="1"/>
  <c r="AM100" s="1"/>
  <c r="AM101" s="1"/>
  <c r="AM102" s="1"/>
  <c r="AM103" s="1"/>
  <c r="AM104" s="1"/>
  <c r="AM105" s="1"/>
  <c r="AM106" s="1"/>
  <c r="AM107" s="1"/>
  <c r="AM108" s="1"/>
  <c r="AM109" s="1"/>
  <c r="AM110" s="1"/>
  <c r="AM111" s="1"/>
  <c r="AM112" s="1"/>
  <c r="AM113" s="1"/>
  <c r="AM114" s="1"/>
  <c r="AM115" s="1"/>
  <c r="AM116" s="1"/>
  <c r="AM117" s="1"/>
  <c r="AM118" s="1"/>
  <c r="AM119" s="1"/>
  <c r="AM120" s="1"/>
  <c r="AM121" s="1"/>
  <c r="AM122" s="1"/>
  <c r="AM123" s="1"/>
  <c r="AM124" s="1"/>
  <c r="AM125" s="1"/>
  <c r="AM126" s="1"/>
  <c r="AM127" s="1"/>
  <c r="AM128" s="1"/>
  <c r="AM129" s="1"/>
  <c r="AM130" s="1"/>
  <c r="AM131" s="1"/>
  <c r="AM132" s="1"/>
  <c r="AM133" s="1"/>
  <c r="AM134" s="1"/>
  <c r="AM135" s="1"/>
  <c r="AM136" s="1"/>
  <c r="AM137" s="1"/>
  <c r="AM138" s="1"/>
  <c r="AM139" s="1"/>
  <c r="AM140" s="1"/>
  <c r="AM141" s="1"/>
  <c r="AM142" s="1"/>
  <c r="AM143" s="1"/>
  <c r="AM144" s="1"/>
  <c r="AM145" s="1"/>
  <c r="AM146" s="1"/>
  <c r="AM147" s="1"/>
  <c r="AM148" s="1"/>
  <c r="AM149" s="1"/>
  <c r="AM150" s="1"/>
  <c r="AM151" s="1"/>
  <c r="AM152" s="1"/>
  <c r="AM153" s="1"/>
  <c r="AM154" s="1"/>
  <c r="AM155" s="1"/>
  <c r="AM156" s="1"/>
  <c r="AM157" s="1"/>
  <c r="AM158" s="1"/>
  <c r="AM159" s="1"/>
  <c r="AM160" s="1"/>
  <c r="AM161" s="1"/>
  <c r="AM162" s="1"/>
  <c r="AM163" s="1"/>
  <c r="AM164" s="1"/>
  <c r="AM165" s="1"/>
  <c r="AM166" s="1"/>
  <c r="AM167" s="1"/>
  <c r="AM168" s="1"/>
  <c r="AM169" s="1"/>
  <c r="AM170" s="1"/>
  <c r="AM171" s="1"/>
  <c r="AM172" s="1"/>
  <c r="AM173" s="1"/>
  <c r="AM174" s="1"/>
  <c r="AM175" s="1"/>
  <c r="AM176" s="1"/>
  <c r="AM177" s="1"/>
  <c r="AM178" s="1"/>
  <c r="AM179" s="1"/>
  <c r="AM180" s="1"/>
  <c r="AM181" s="1"/>
  <c r="AM182" s="1"/>
  <c r="AM183" s="1"/>
  <c r="AM184" s="1"/>
  <c r="AM185" s="1"/>
  <c r="AM186" s="1"/>
  <c r="AM187" s="1"/>
  <c r="AM188" s="1"/>
  <c r="AM189" s="1"/>
  <c r="AM190" s="1"/>
  <c r="AM191" s="1"/>
  <c r="AM192" s="1"/>
  <c r="AM193" s="1"/>
  <c r="AM194" s="1"/>
  <c r="AM195" s="1"/>
  <c r="AM196" s="1"/>
  <c r="AM197" s="1"/>
  <c r="AM198" s="1"/>
  <c r="AM199" s="1"/>
  <c r="AM200" s="1"/>
  <c r="AM201" s="1"/>
  <c r="AM202" s="1"/>
  <c r="AM203" s="1"/>
  <c r="AM204" s="1"/>
  <c r="AM205" s="1"/>
  <c r="AM206" s="1"/>
  <c r="AM207" s="1"/>
  <c r="AM208" s="1"/>
  <c r="AM209" s="1"/>
  <c r="AM210" s="1"/>
  <c r="AM211" s="1"/>
  <c r="AM212" s="1"/>
  <c r="AM213" s="1"/>
  <c r="AM214" s="1"/>
  <c r="AM215" s="1"/>
  <c r="AM216" s="1"/>
  <c r="AM217" s="1"/>
  <c r="AM218" s="1"/>
  <c r="AM219" s="1"/>
  <c r="AM220" s="1"/>
  <c r="AM221" s="1"/>
  <c r="AM222" s="1"/>
  <c r="AM223" s="1"/>
  <c r="AM224" s="1"/>
  <c r="AM225" s="1"/>
  <c r="AM226" s="1"/>
  <c r="AM227" s="1"/>
  <c r="AM228" s="1"/>
  <c r="AM229" s="1"/>
  <c r="AM230" s="1"/>
  <c r="AM231" s="1"/>
  <c r="AM232" s="1"/>
  <c r="AM233" s="1"/>
  <c r="AM234" s="1"/>
  <c r="AM235" s="1"/>
  <c r="AM236" s="1"/>
  <c r="AM237" s="1"/>
  <c r="AM238" s="1"/>
  <c r="AM239" s="1"/>
  <c r="AM240" s="1"/>
  <c r="AM241" s="1"/>
  <c r="AM242" s="1"/>
  <c r="AM243" s="1"/>
  <c r="AM244" s="1"/>
  <c r="AM245" s="1"/>
  <c r="AM246" s="1"/>
  <c r="AM247" s="1"/>
  <c r="AM248" s="1"/>
  <c r="AM249" s="1"/>
  <c r="AM250" s="1"/>
  <c r="AM251" s="1"/>
  <c r="AM252" s="1"/>
  <c r="AM253" s="1"/>
  <c r="AM254" s="1"/>
  <c r="AM255" s="1"/>
  <c r="AM256" s="1"/>
  <c r="AM257" s="1"/>
  <c r="AM258" s="1"/>
  <c r="AM259" s="1"/>
  <c r="AM260" s="1"/>
  <c r="AM261" s="1"/>
  <c r="AM262" s="1"/>
  <c r="AM263" s="1"/>
  <c r="AM264" s="1"/>
  <c r="AM265" s="1"/>
  <c r="AM266" s="1"/>
  <c r="AM267" s="1"/>
  <c r="AM268" s="1"/>
  <c r="AM269" s="1"/>
  <c r="AM270" s="1"/>
  <c r="AM271" s="1"/>
  <c r="AM272" s="1"/>
  <c r="AM273" s="1"/>
  <c r="AM274" s="1"/>
  <c r="AM275" s="1"/>
  <c r="AM276" s="1"/>
  <c r="AM277" s="1"/>
  <c r="AM278" s="1"/>
  <c r="AM279" s="1"/>
  <c r="AM280" s="1"/>
  <c r="AM281" s="1"/>
  <c r="AM282" s="1"/>
  <c r="AM283" s="1"/>
  <c r="AM284" s="1"/>
  <c r="AM285" s="1"/>
  <c r="AM286" s="1"/>
  <c r="AM287" s="1"/>
  <c r="AM288" s="1"/>
  <c r="AM289" s="1"/>
  <c r="AM290" s="1"/>
  <c r="AM291" s="1"/>
  <c r="AM292" s="1"/>
  <c r="AM293" s="1"/>
  <c r="AM294" s="1"/>
  <c r="AM295" s="1"/>
  <c r="AM296" s="1"/>
  <c r="AM297" s="1"/>
  <c r="AM298" s="1"/>
  <c r="AM299" s="1"/>
  <c r="AM300" s="1"/>
  <c r="AM301" s="1"/>
  <c r="AM302" s="1"/>
  <c r="AM303" s="1"/>
  <c r="AM304" s="1"/>
  <c r="AM305" s="1"/>
  <c r="AM306" s="1"/>
  <c r="AM307" s="1"/>
  <c r="AM308" s="1"/>
  <c r="AM309" s="1"/>
  <c r="AM310" s="1"/>
  <c r="AM311" s="1"/>
  <c r="AM312" s="1"/>
  <c r="AM313" s="1"/>
  <c r="AM314" s="1"/>
  <c r="AM315" s="1"/>
  <c r="AM316" s="1"/>
  <c r="AM317" s="1"/>
  <c r="AM318" s="1"/>
  <c r="AM319" s="1"/>
  <c r="AM320" s="1"/>
  <c r="AM321" s="1"/>
  <c r="AM322" s="1"/>
  <c r="AM323" s="1"/>
  <c r="AM324" s="1"/>
  <c r="AM325" s="1"/>
  <c r="AM326" s="1"/>
  <c r="AM327" s="1"/>
  <c r="AM328" s="1"/>
  <c r="AM329" s="1"/>
  <c r="AM330" s="1"/>
  <c r="AM331" s="1"/>
  <c r="AM332" s="1"/>
  <c r="AM333" s="1"/>
  <c r="AM334" s="1"/>
  <c r="AM335" s="1"/>
  <c r="AM336" s="1"/>
  <c r="AM337" s="1"/>
  <c r="AM338" s="1"/>
  <c r="AM339" s="1"/>
  <c r="AM340" s="1"/>
  <c r="AM341" s="1"/>
  <c r="AM342" s="1"/>
  <c r="AM343" s="1"/>
  <c r="AM344" s="1"/>
  <c r="AM345" s="1"/>
  <c r="AM346" s="1"/>
  <c r="T112"/>
  <c r="V113"/>
  <c r="U112"/>
  <c r="L59" i="7"/>
  <c r="G60"/>
  <c r="J66" i="12" l="1"/>
  <c r="J67" s="1"/>
  <c r="N70"/>
  <c r="M70"/>
  <c r="S62" i="7"/>
  <c r="AN62" i="13"/>
  <c r="AN63" s="1"/>
  <c r="AN64" s="1"/>
  <c r="AN65" s="1"/>
  <c r="AN66" s="1"/>
  <c r="AN67" s="1"/>
  <c r="AN68" s="1"/>
  <c r="AN69" s="1"/>
  <c r="AN70" s="1"/>
  <c r="AN71" s="1"/>
  <c r="AN72" s="1"/>
  <c r="AN73" s="1"/>
  <c r="AN74" s="1"/>
  <c r="AN75" s="1"/>
  <c r="AN76" s="1"/>
  <c r="AN77" s="1"/>
  <c r="AN78" s="1"/>
  <c r="AN79" s="1"/>
  <c r="AN80" s="1"/>
  <c r="AN81" s="1"/>
  <c r="AN82" s="1"/>
  <c r="AN83" s="1"/>
  <c r="AN84" s="1"/>
  <c r="AN85" s="1"/>
  <c r="AN86" s="1"/>
  <c r="AN87" s="1"/>
  <c r="AN88" s="1"/>
  <c r="AN89" s="1"/>
  <c r="AN90" s="1"/>
  <c r="AN91" s="1"/>
  <c r="AN92" s="1"/>
  <c r="AN93" s="1"/>
  <c r="AN94" s="1"/>
  <c r="AN95" s="1"/>
  <c r="AN96" s="1"/>
  <c r="AN97" s="1"/>
  <c r="AN98" s="1"/>
  <c r="AN99" s="1"/>
  <c r="AN100" s="1"/>
  <c r="AN101" s="1"/>
  <c r="AN102" s="1"/>
  <c r="AN103" s="1"/>
  <c r="AN104" s="1"/>
  <c r="AN105" s="1"/>
  <c r="AN106" s="1"/>
  <c r="AN107" s="1"/>
  <c r="AN108" s="1"/>
  <c r="AN109" s="1"/>
  <c r="AN110" s="1"/>
  <c r="AN111" s="1"/>
  <c r="AN112" s="1"/>
  <c r="AN113" s="1"/>
  <c r="AN114" s="1"/>
  <c r="AN115" s="1"/>
  <c r="AN116" s="1"/>
  <c r="AN117" s="1"/>
  <c r="AN118" s="1"/>
  <c r="AN119" s="1"/>
  <c r="AN120" s="1"/>
  <c r="AN121" s="1"/>
  <c r="AN122" s="1"/>
  <c r="AN123" s="1"/>
  <c r="AN124" s="1"/>
  <c r="AN125" s="1"/>
  <c r="AN126" s="1"/>
  <c r="AN127" s="1"/>
  <c r="AN128" s="1"/>
  <c r="AN129" s="1"/>
  <c r="AN130" s="1"/>
  <c r="AN131" s="1"/>
  <c r="AN132" s="1"/>
  <c r="AN133" s="1"/>
  <c r="AN134" s="1"/>
  <c r="AN135" s="1"/>
  <c r="AN136" s="1"/>
  <c r="AN137" s="1"/>
  <c r="AN138" s="1"/>
  <c r="AN139" s="1"/>
  <c r="AN140" s="1"/>
  <c r="AN141" s="1"/>
  <c r="AN142" s="1"/>
  <c r="AN143" s="1"/>
  <c r="AN144" s="1"/>
  <c r="AN145" s="1"/>
  <c r="AN146" s="1"/>
  <c r="AN147" s="1"/>
  <c r="AN148" s="1"/>
  <c r="AN149" s="1"/>
  <c r="AN150" s="1"/>
  <c r="AN151" s="1"/>
  <c r="AN152" s="1"/>
  <c r="AN153" s="1"/>
  <c r="AN154" s="1"/>
  <c r="AN155" s="1"/>
  <c r="AN156" s="1"/>
  <c r="AN157" s="1"/>
  <c r="AN158" s="1"/>
  <c r="AN159" s="1"/>
  <c r="AN160" s="1"/>
  <c r="AN161" s="1"/>
  <c r="AN162" s="1"/>
  <c r="AN163" s="1"/>
  <c r="AN164" s="1"/>
  <c r="AN165" s="1"/>
  <c r="AN166" s="1"/>
  <c r="AN167" s="1"/>
  <c r="AN168" s="1"/>
  <c r="AN169" s="1"/>
  <c r="AN170" s="1"/>
  <c r="AN171" s="1"/>
  <c r="AN172" s="1"/>
  <c r="AN173" s="1"/>
  <c r="AN174" s="1"/>
  <c r="AN175" s="1"/>
  <c r="AN176" s="1"/>
  <c r="AN177" s="1"/>
  <c r="AN178" s="1"/>
  <c r="AN179" s="1"/>
  <c r="AN180" s="1"/>
  <c r="AN181" s="1"/>
  <c r="AN182" s="1"/>
  <c r="AN183" s="1"/>
  <c r="AN184" s="1"/>
  <c r="AN185" s="1"/>
  <c r="AN186" s="1"/>
  <c r="AN187" s="1"/>
  <c r="AN188" s="1"/>
  <c r="AN189" s="1"/>
  <c r="AN190" s="1"/>
  <c r="AN191" s="1"/>
  <c r="AN192" s="1"/>
  <c r="AN193" s="1"/>
  <c r="AN194" s="1"/>
  <c r="AN195" s="1"/>
  <c r="AN196" s="1"/>
  <c r="AN197" s="1"/>
  <c r="AN198" s="1"/>
  <c r="AN199" s="1"/>
  <c r="AN200" s="1"/>
  <c r="AN201" s="1"/>
  <c r="AN202" s="1"/>
  <c r="AN203" s="1"/>
  <c r="AN204" s="1"/>
  <c r="AN205" s="1"/>
  <c r="AN206" s="1"/>
  <c r="AN207" s="1"/>
  <c r="AN208" s="1"/>
  <c r="AN209" s="1"/>
  <c r="AN210" s="1"/>
  <c r="AN211" s="1"/>
  <c r="AN212" s="1"/>
  <c r="AN213" s="1"/>
  <c r="AN214" s="1"/>
  <c r="AN215" s="1"/>
  <c r="AN216" s="1"/>
  <c r="AN217" s="1"/>
  <c r="AN218" s="1"/>
  <c r="AN219" s="1"/>
  <c r="AN220" s="1"/>
  <c r="AN221" s="1"/>
  <c r="AN222" s="1"/>
  <c r="AN223" s="1"/>
  <c r="AN224" s="1"/>
  <c r="AN225" s="1"/>
  <c r="AN226" s="1"/>
  <c r="AN227" s="1"/>
  <c r="AN228" s="1"/>
  <c r="AN229" s="1"/>
  <c r="AN230" s="1"/>
  <c r="AN231" s="1"/>
  <c r="AN232" s="1"/>
  <c r="AN233" s="1"/>
  <c r="AN234" s="1"/>
  <c r="AN235" s="1"/>
  <c r="AN236" s="1"/>
  <c r="AN237" s="1"/>
  <c r="AN238" s="1"/>
  <c r="AN239" s="1"/>
  <c r="AN240" s="1"/>
  <c r="AN241" s="1"/>
  <c r="AN242" s="1"/>
  <c r="AN243" s="1"/>
  <c r="AN244" s="1"/>
  <c r="AN245" s="1"/>
  <c r="AN246" s="1"/>
  <c r="AN247" s="1"/>
  <c r="AN248" s="1"/>
  <c r="AN249" s="1"/>
  <c r="AN250" s="1"/>
  <c r="AN251" s="1"/>
  <c r="AN252" s="1"/>
  <c r="AN253" s="1"/>
  <c r="AN254" s="1"/>
  <c r="AN255" s="1"/>
  <c r="AN256" s="1"/>
  <c r="AN257" s="1"/>
  <c r="AN258" s="1"/>
  <c r="AN259" s="1"/>
  <c r="AN260" s="1"/>
  <c r="AN261" s="1"/>
  <c r="AN262" s="1"/>
  <c r="AN263" s="1"/>
  <c r="AN264" s="1"/>
  <c r="AN265" s="1"/>
  <c r="AN266" s="1"/>
  <c r="AN267" s="1"/>
  <c r="AN268" s="1"/>
  <c r="AN269" s="1"/>
  <c r="AN270" s="1"/>
  <c r="AN271" s="1"/>
  <c r="AN272" s="1"/>
  <c r="AN273" s="1"/>
  <c r="AN274" s="1"/>
  <c r="AN275" s="1"/>
  <c r="AN276" s="1"/>
  <c r="AN277" s="1"/>
  <c r="AN278" s="1"/>
  <c r="AN279" s="1"/>
  <c r="AN280" s="1"/>
  <c r="AN281" s="1"/>
  <c r="AN282" s="1"/>
  <c r="AN283" s="1"/>
  <c r="AN284" s="1"/>
  <c r="AN285" s="1"/>
  <c r="AN286" s="1"/>
  <c r="AN287" s="1"/>
  <c r="AN288" s="1"/>
  <c r="AN289" s="1"/>
  <c r="AN290" s="1"/>
  <c r="AN291" s="1"/>
  <c r="AN292" s="1"/>
  <c r="AN293" s="1"/>
  <c r="AN294" s="1"/>
  <c r="AN295" s="1"/>
  <c r="AN296" s="1"/>
  <c r="AN297" s="1"/>
  <c r="AN298" s="1"/>
  <c r="AN299" s="1"/>
  <c r="AN300" s="1"/>
  <c r="AN301" s="1"/>
  <c r="AN302" s="1"/>
  <c r="AN303" s="1"/>
  <c r="AN304" s="1"/>
  <c r="AN305" s="1"/>
  <c r="AN306" s="1"/>
  <c r="AN307" s="1"/>
  <c r="AN308" s="1"/>
  <c r="AN309" s="1"/>
  <c r="AN310" s="1"/>
  <c r="AN311" s="1"/>
  <c r="AN312" s="1"/>
  <c r="AN313" s="1"/>
  <c r="AN314" s="1"/>
  <c r="AN315" s="1"/>
  <c r="AN316" s="1"/>
  <c r="AN317" s="1"/>
  <c r="AN318" s="1"/>
  <c r="AN319" s="1"/>
  <c r="AN320" s="1"/>
  <c r="AN321" s="1"/>
  <c r="AN322" s="1"/>
  <c r="AN323" s="1"/>
  <c r="AN324" s="1"/>
  <c r="AN325" s="1"/>
  <c r="AN326" s="1"/>
  <c r="AN327" s="1"/>
  <c r="AN328" s="1"/>
  <c r="AN329" s="1"/>
  <c r="AN330" s="1"/>
  <c r="AN331" s="1"/>
  <c r="AN332" s="1"/>
  <c r="AN333" s="1"/>
  <c r="AN334" s="1"/>
  <c r="AN335" s="1"/>
  <c r="AN336" s="1"/>
  <c r="AN337" s="1"/>
  <c r="AN338" s="1"/>
  <c r="AN339" s="1"/>
  <c r="AN340" s="1"/>
  <c r="AN341" s="1"/>
  <c r="AN342" s="1"/>
  <c r="AN343" s="1"/>
  <c r="AN344" s="1"/>
  <c r="AN345" s="1"/>
  <c r="AN346" s="1"/>
  <c r="T113"/>
  <c r="U113"/>
  <c r="V114"/>
  <c r="L60" i="7"/>
  <c r="G61"/>
  <c r="I67" i="12" l="1"/>
  <c r="I68" s="1"/>
  <c r="M71"/>
  <c r="N71"/>
  <c r="S63" i="7"/>
  <c r="T114" i="13"/>
  <c r="V115"/>
  <c r="U114"/>
  <c r="G62" i="7"/>
  <c r="L61"/>
  <c r="J68" i="12" l="1"/>
  <c r="J69" s="1"/>
  <c r="J70" s="1"/>
  <c r="J71" s="1"/>
  <c r="N72"/>
  <c r="M72"/>
  <c r="M73" s="1"/>
  <c r="I69"/>
  <c r="I70" s="1"/>
  <c r="S64" i="7"/>
  <c r="U115" i="13"/>
  <c r="T115"/>
  <c r="V116"/>
  <c r="L62" i="7"/>
  <c r="G63"/>
  <c r="I71" i="12" l="1"/>
  <c r="I72" s="1"/>
  <c r="N73"/>
  <c r="N74" s="1"/>
  <c r="S65" i="7"/>
  <c r="V117" i="13"/>
  <c r="U116"/>
  <c r="T116"/>
  <c r="G64" i="7"/>
  <c r="L63"/>
  <c r="J72" i="12" l="1"/>
  <c r="J73" s="1"/>
  <c r="M74"/>
  <c r="M75" s="1"/>
  <c r="S66" i="7"/>
  <c r="T117" i="13"/>
  <c r="V118"/>
  <c r="U117"/>
  <c r="L64" i="7"/>
  <c r="G65"/>
  <c r="I73" i="12" l="1"/>
  <c r="I74" s="1"/>
  <c r="M76"/>
  <c r="M77" s="1"/>
  <c r="N75"/>
  <c r="N76" s="1"/>
  <c r="S67" i="7"/>
  <c r="T118" i="13"/>
  <c r="V119"/>
  <c r="U118"/>
  <c r="G66" i="7"/>
  <c r="L65"/>
  <c r="J74" i="12" l="1"/>
  <c r="J75" s="1"/>
  <c r="N77"/>
  <c r="N78" s="1"/>
  <c r="S68" i="7"/>
  <c r="T119" i="13"/>
  <c r="U119"/>
  <c r="V120"/>
  <c r="L66" i="7"/>
  <c r="G67"/>
  <c r="I75" i="12" l="1"/>
  <c r="J76" s="1"/>
  <c r="M78"/>
  <c r="M79" s="1"/>
  <c r="S69" i="7"/>
  <c r="V121" i="13"/>
  <c r="T120"/>
  <c r="U120"/>
  <c r="G68" i="7"/>
  <c r="L67"/>
  <c r="I76" i="12" l="1"/>
  <c r="I77" s="1"/>
  <c r="J77"/>
  <c r="M80"/>
  <c r="M81" s="1"/>
  <c r="N79"/>
  <c r="N80" s="1"/>
  <c r="S70" i="7"/>
  <c r="T121" i="13"/>
  <c r="U121"/>
  <c r="V122"/>
  <c r="L68" i="7"/>
  <c r="G69"/>
  <c r="J78" i="12" l="1"/>
  <c r="I78"/>
  <c r="I79" s="1"/>
  <c r="N81"/>
  <c r="N82" s="1"/>
  <c r="S71" i="7"/>
  <c r="T122" i="13"/>
  <c r="V123"/>
  <c r="U122"/>
  <c r="L69" i="7"/>
  <c r="G70"/>
  <c r="J79" i="12" l="1"/>
  <c r="J80" s="1"/>
  <c r="M82"/>
  <c r="M83" s="1"/>
  <c r="S72" i="7"/>
  <c r="U123" i="13"/>
  <c r="V124"/>
  <c r="T123"/>
  <c r="L70" i="7"/>
  <c r="G71"/>
  <c r="I80" i="12" l="1"/>
  <c r="I81" s="1"/>
  <c r="N83"/>
  <c r="N84" s="1"/>
  <c r="S73" i="7"/>
  <c r="T124" i="13"/>
  <c r="U124"/>
  <c r="V125"/>
  <c r="L71" i="7"/>
  <c r="G72"/>
  <c r="J81" i="12" l="1"/>
  <c r="J82" s="1"/>
  <c r="M84"/>
  <c r="M85" s="1"/>
  <c r="S74" i="7"/>
  <c r="T125" i="13"/>
  <c r="V126"/>
  <c r="U125"/>
  <c r="L72" i="7"/>
  <c r="G73"/>
  <c r="I82" i="12" l="1"/>
  <c r="I83" s="1"/>
  <c r="N85"/>
  <c r="N86" s="1"/>
  <c r="S75" i="7"/>
  <c r="U126" i="13"/>
  <c r="T126"/>
  <c r="V127"/>
  <c r="L73" i="7"/>
  <c r="G74"/>
  <c r="J83" i="12" l="1"/>
  <c r="J84" s="1"/>
  <c r="M86"/>
  <c r="M87" s="1"/>
  <c r="S76" i="7"/>
  <c r="V128" i="13"/>
  <c r="U127"/>
  <c r="T127"/>
  <c r="L74" i="7"/>
  <c r="G75"/>
  <c r="I84" i="12" l="1"/>
  <c r="I85" s="1"/>
  <c r="N87"/>
  <c r="N88" s="1"/>
  <c r="M88"/>
  <c r="M89" s="1"/>
  <c r="S77" i="7"/>
  <c r="T128" i="13"/>
  <c r="V129"/>
  <c r="U128"/>
  <c r="G76" i="7"/>
  <c r="L75"/>
  <c r="I86" i="12" l="1"/>
  <c r="I87" s="1"/>
  <c r="I88" s="1"/>
  <c r="I89" s="1"/>
  <c r="J85"/>
  <c r="J86" s="1"/>
  <c r="J87" s="1"/>
  <c r="J88" s="1"/>
  <c r="N89"/>
  <c r="N90" s="1"/>
  <c r="S78" i="7"/>
  <c r="T129" i="13"/>
  <c r="U129"/>
  <c r="V130"/>
  <c r="L76" i="7"/>
  <c r="G77"/>
  <c r="M90" i="12" l="1"/>
  <c r="M91" s="1"/>
  <c r="J89"/>
  <c r="J90" s="1"/>
  <c r="S79" i="7"/>
  <c r="T130" i="13"/>
  <c r="U130"/>
  <c r="V131"/>
  <c r="G78" i="7"/>
  <c r="L77"/>
  <c r="M92" i="12" l="1"/>
  <c r="M93" s="1"/>
  <c r="M94" s="1"/>
  <c r="N91"/>
  <c r="N92" s="1"/>
  <c r="N93" s="1"/>
  <c r="I90"/>
  <c r="I91" s="1"/>
  <c r="S80" i="7"/>
  <c r="U131" i="13"/>
  <c r="V132"/>
  <c r="T131"/>
  <c r="L78" i="7"/>
  <c r="G79"/>
  <c r="N94" i="12" l="1"/>
  <c r="N95" s="1"/>
  <c r="J91"/>
  <c r="J92" s="1"/>
  <c r="S81" i="7"/>
  <c r="T132" i="13"/>
  <c r="U132"/>
  <c r="V133"/>
  <c r="G80" i="7"/>
  <c r="L79"/>
  <c r="M95" i="12" l="1"/>
  <c r="M96" s="1"/>
  <c r="I92"/>
  <c r="I93" s="1"/>
  <c r="S82" i="7"/>
  <c r="T133" i="13"/>
  <c r="U133"/>
  <c r="V134"/>
  <c r="L80" i="7"/>
  <c r="G81"/>
  <c r="N96" i="12" l="1"/>
  <c r="N97" s="1"/>
  <c r="I94"/>
  <c r="I95" s="1"/>
  <c r="J93"/>
  <c r="J94" s="1"/>
  <c r="S83" i="7"/>
  <c r="V135" i="13"/>
  <c r="T134"/>
  <c r="U134"/>
  <c r="G82" i="7"/>
  <c r="L81"/>
  <c r="M97" i="12" l="1"/>
  <c r="M98" s="1"/>
  <c r="J95"/>
  <c r="J96" s="1"/>
  <c r="S84" i="7"/>
  <c r="V136" i="13"/>
  <c r="U135"/>
  <c r="T135"/>
  <c r="L82" i="7"/>
  <c r="G83"/>
  <c r="M99" i="12" l="1"/>
  <c r="M100" s="1"/>
  <c r="N98"/>
  <c r="N99" s="1"/>
  <c r="I96"/>
  <c r="S85" i="7"/>
  <c r="T136" i="13"/>
  <c r="V137"/>
  <c r="U136"/>
  <c r="G84" i="7"/>
  <c r="L83"/>
  <c r="M101" i="12" l="1"/>
  <c r="M102" s="1"/>
  <c r="N100"/>
  <c r="N101" s="1"/>
  <c r="J97"/>
  <c r="J98" s="1"/>
  <c r="I97"/>
  <c r="N102"/>
  <c r="N103" s="1"/>
  <c r="S86" i="7"/>
  <c r="U137" i="13"/>
  <c r="T137"/>
  <c r="V138"/>
  <c r="L84" i="7"/>
  <c r="G85"/>
  <c r="I98" i="12" l="1"/>
  <c r="I99" s="1"/>
  <c r="M103"/>
  <c r="N104" s="1"/>
  <c r="S87" i="7"/>
  <c r="V139" i="13"/>
  <c r="U138"/>
  <c r="T138"/>
  <c r="G86" i="7"/>
  <c r="L85"/>
  <c r="M104" i="12" l="1"/>
  <c r="N105" s="1"/>
  <c r="J99"/>
  <c r="J100" s="1"/>
  <c r="S88" i="7"/>
  <c r="U139" i="13"/>
  <c r="T139"/>
  <c r="V140"/>
  <c r="L86" i="7"/>
  <c r="G87"/>
  <c r="N106" i="12" l="1"/>
  <c r="M105"/>
  <c r="M106" s="1"/>
  <c r="M107" s="1"/>
  <c r="I100"/>
  <c r="I101" s="1"/>
  <c r="S89" i="7"/>
  <c r="V141" i="13"/>
  <c r="U140"/>
  <c r="T140"/>
  <c r="G88" i="7"/>
  <c r="L87"/>
  <c r="I102" i="12" l="1"/>
  <c r="I103" s="1"/>
  <c r="J101"/>
  <c r="J102" s="1"/>
  <c r="N107"/>
  <c r="M108" s="1"/>
  <c r="S90" i="7"/>
  <c r="V142" i="13"/>
  <c r="U141"/>
  <c r="T141"/>
  <c r="L88" i="7"/>
  <c r="G89"/>
  <c r="J103" i="12" l="1"/>
  <c r="J104" s="1"/>
  <c r="N108"/>
  <c r="N109" s="1"/>
  <c r="S91" i="7"/>
  <c r="V143" i="13"/>
  <c r="T142"/>
  <c r="U142"/>
  <c r="G90" i="7"/>
  <c r="L89"/>
  <c r="M109" i="12" l="1"/>
  <c r="M110" s="1"/>
  <c r="I104"/>
  <c r="I105" s="1"/>
  <c r="S92" i="7"/>
  <c r="V144" i="13"/>
  <c r="U143"/>
  <c r="T143"/>
  <c r="L90" i="7"/>
  <c r="G91"/>
  <c r="J105" i="12" l="1"/>
  <c r="J106" s="1"/>
  <c r="N110"/>
  <c r="N111" s="1"/>
  <c r="M111"/>
  <c r="S93" i="7"/>
  <c r="T144" i="13"/>
  <c r="V145"/>
  <c r="U144"/>
  <c r="G92" i="7"/>
  <c r="L91"/>
  <c r="J107" i="12" l="1"/>
  <c r="J108" s="1"/>
  <c r="I106"/>
  <c r="I107" s="1"/>
  <c r="I108" s="1"/>
  <c r="M112"/>
  <c r="M113" s="1"/>
  <c r="N112"/>
  <c r="S94" i="7"/>
  <c r="T145" i="13"/>
  <c r="U145"/>
  <c r="V146"/>
  <c r="L92" i="7"/>
  <c r="G93"/>
  <c r="J109" i="12" l="1"/>
  <c r="J110" s="1"/>
  <c r="J111" s="1"/>
  <c r="I109"/>
  <c r="I110" s="1"/>
  <c r="N113"/>
  <c r="N114" s="1"/>
  <c r="S95" i="7"/>
  <c r="T146" i="13"/>
  <c r="U146"/>
  <c r="V147"/>
  <c r="G94" i="7"/>
  <c r="L93"/>
  <c r="I111" i="12" l="1"/>
  <c r="I112" s="1"/>
  <c r="M114"/>
  <c r="M115" s="1"/>
  <c r="S96" i="7"/>
  <c r="U147" i="13"/>
  <c r="V148"/>
  <c r="T147"/>
  <c r="L94" i="7"/>
  <c r="G95"/>
  <c r="J112" i="12" l="1"/>
  <c r="J113" s="1"/>
  <c r="N115"/>
  <c r="S97" i="7"/>
  <c r="T148" i="13"/>
  <c r="U148"/>
  <c r="V149"/>
  <c r="G96" i="7"/>
  <c r="L95"/>
  <c r="I113" i="12" l="1"/>
  <c r="I114" s="1"/>
  <c r="M116"/>
  <c r="N116"/>
  <c r="S98" i="7"/>
  <c r="T149" i="13"/>
  <c r="V150"/>
  <c r="U149"/>
  <c r="L96" i="7"/>
  <c r="G97"/>
  <c r="N117" i="12" l="1"/>
  <c r="J114"/>
  <c r="J115" s="1"/>
  <c r="M117"/>
  <c r="I115"/>
  <c r="S99" i="7"/>
  <c r="U150" i="13"/>
  <c r="T150"/>
  <c r="V151"/>
  <c r="G98" i="7"/>
  <c r="L97"/>
  <c r="N118" i="12" l="1"/>
  <c r="N119" s="1"/>
  <c r="M118"/>
  <c r="J116"/>
  <c r="J117" s="1"/>
  <c r="I116"/>
  <c r="S100" i="7"/>
  <c r="V152" i="13"/>
  <c r="U151"/>
  <c r="T151"/>
  <c r="L98" i="7"/>
  <c r="G99"/>
  <c r="I117" i="12" l="1"/>
  <c r="M119"/>
  <c r="S101" i="7"/>
  <c r="T152" i="13"/>
  <c r="V153"/>
  <c r="U152"/>
  <c r="G100" i="7"/>
  <c r="L99"/>
  <c r="M120" i="12" l="1"/>
  <c r="J118"/>
  <c r="J119" s="1"/>
  <c r="I118"/>
  <c r="N120"/>
  <c r="S102" i="7"/>
  <c r="T153" i="13"/>
  <c r="U153"/>
  <c r="V154"/>
  <c r="L100" i="7"/>
  <c r="G101"/>
  <c r="M121" i="12" l="1"/>
  <c r="N121"/>
  <c r="N122" s="1"/>
  <c r="I119"/>
  <c r="J120"/>
  <c r="S103" i="7"/>
  <c r="V155" i="13"/>
  <c r="T154"/>
  <c r="U154"/>
  <c r="G102" i="7"/>
  <c r="L101"/>
  <c r="I120" i="12" l="1"/>
  <c r="M122"/>
  <c r="J121"/>
  <c r="S104" i="7"/>
  <c r="U155" i="13"/>
  <c r="V156"/>
  <c r="T155"/>
  <c r="L102" i="7"/>
  <c r="G103"/>
  <c r="N123" i="12" l="1"/>
  <c r="M123"/>
  <c r="I121"/>
  <c r="S105" i="7"/>
  <c r="T156" i="13"/>
  <c r="U156"/>
  <c r="V157"/>
  <c r="L103" i="7"/>
  <c r="G104"/>
  <c r="I122" i="12" l="1"/>
  <c r="M124"/>
  <c r="N124"/>
  <c r="J122"/>
  <c r="S106" i="7"/>
  <c r="V158" i="13"/>
  <c r="T157"/>
  <c r="U157"/>
  <c r="L104" i="7"/>
  <c r="G105"/>
  <c r="M125" i="12" l="1"/>
  <c r="J123"/>
  <c r="I123"/>
  <c r="N125"/>
  <c r="N126" s="1"/>
  <c r="S107" i="7"/>
  <c r="V159" i="13"/>
  <c r="U158"/>
  <c r="T158"/>
  <c r="G106" i="7"/>
  <c r="L105"/>
  <c r="I124" i="12" l="1"/>
  <c r="M126"/>
  <c r="N127"/>
  <c r="J124"/>
  <c r="S108" i="7"/>
  <c r="T159" i="13"/>
  <c r="V160"/>
  <c r="U159"/>
  <c r="L106" i="7"/>
  <c r="G107"/>
  <c r="I125" i="12" l="1"/>
  <c r="M127"/>
  <c r="J125"/>
  <c r="J126" s="1"/>
  <c r="S109" i="7"/>
  <c r="T160" i="13"/>
  <c r="U160"/>
  <c r="V161"/>
  <c r="G108" i="7"/>
  <c r="L107"/>
  <c r="N128" i="12" l="1"/>
  <c r="M128"/>
  <c r="I126"/>
  <c r="J127" s="1"/>
  <c r="S110" i="7"/>
  <c r="V162" i="13"/>
  <c r="U161"/>
  <c r="T161"/>
  <c r="L108" i="7"/>
  <c r="G109"/>
  <c r="M129" i="12" l="1"/>
  <c r="I127"/>
  <c r="N129"/>
  <c r="N130" s="1"/>
  <c r="S111" i="7"/>
  <c r="T162" i="13"/>
  <c r="U162"/>
  <c r="V163"/>
  <c r="G110" i="7"/>
  <c r="L109"/>
  <c r="J128" i="12" l="1"/>
  <c r="I128"/>
  <c r="M130"/>
  <c r="S112" i="7"/>
  <c r="V164" i="13"/>
  <c r="T163"/>
  <c r="U163"/>
  <c r="L110" i="7"/>
  <c r="G111"/>
  <c r="J129" i="12" l="1"/>
  <c r="I129"/>
  <c r="J130"/>
  <c r="M131"/>
  <c r="N131"/>
  <c r="N132" s="1"/>
  <c r="S113" i="7"/>
  <c r="U164" i="13"/>
  <c r="V165"/>
  <c r="T164"/>
  <c r="G112" i="7"/>
  <c r="L111"/>
  <c r="I130" i="12" l="1"/>
  <c r="M132"/>
  <c r="J131"/>
  <c r="S114" i="7"/>
  <c r="U165" i="13"/>
  <c r="V166"/>
  <c r="T165"/>
  <c r="L112" i="7"/>
  <c r="G113"/>
  <c r="M133" i="12" l="1"/>
  <c r="N133"/>
  <c r="I131"/>
  <c r="S115" i="7"/>
  <c r="U166" i="13"/>
  <c r="T166"/>
  <c r="V167"/>
  <c r="G114" i="7"/>
  <c r="L113"/>
  <c r="M134" i="12" l="1"/>
  <c r="I132"/>
  <c r="J132"/>
  <c r="J133" s="1"/>
  <c r="N134"/>
  <c r="N135" s="1"/>
  <c r="S116" i="7"/>
  <c r="V168" i="13"/>
  <c r="U167"/>
  <c r="T167"/>
  <c r="L114" i="7"/>
  <c r="G115"/>
  <c r="I133" i="12" l="1"/>
  <c r="M135"/>
  <c r="J134"/>
  <c r="S117" i="7"/>
  <c r="T168" i="13"/>
  <c r="V169"/>
  <c r="U168"/>
  <c r="G116" i="7"/>
  <c r="L115"/>
  <c r="N136" i="12" l="1"/>
  <c r="M136"/>
  <c r="I134"/>
  <c r="J135" s="1"/>
  <c r="S118" i="7"/>
  <c r="T169" i="13"/>
  <c r="V170"/>
  <c r="U169"/>
  <c r="L116" i="7"/>
  <c r="G117"/>
  <c r="N137" i="12" l="1"/>
  <c r="I135"/>
  <c r="M137"/>
  <c r="J136"/>
  <c r="S119" i="7"/>
  <c r="V171" i="13"/>
  <c r="U170"/>
  <c r="T170"/>
  <c r="G118" i="7"/>
  <c r="L117"/>
  <c r="M138" i="12" l="1"/>
  <c r="I136"/>
  <c r="N138"/>
  <c r="S120" i="7"/>
  <c r="T171" i="13"/>
  <c r="V172"/>
  <c r="U171"/>
  <c r="L118" i="7"/>
  <c r="G119"/>
  <c r="M139" i="12" l="1"/>
  <c r="I137"/>
  <c r="N139"/>
  <c r="J137"/>
  <c r="J138" s="1"/>
  <c r="S121" i="7"/>
  <c r="T172" i="13"/>
  <c r="U172"/>
  <c r="V173"/>
  <c r="G120" i="7"/>
  <c r="L119"/>
  <c r="M140" i="12" l="1"/>
  <c r="I138"/>
  <c r="J139"/>
  <c r="N140"/>
  <c r="N141" s="1"/>
  <c r="S122" i="7"/>
  <c r="T173" i="13"/>
  <c r="U173"/>
  <c r="V174"/>
  <c r="L120" i="7"/>
  <c r="G121"/>
  <c r="I139" i="12" l="1"/>
  <c r="M141"/>
  <c r="S123" i="7"/>
  <c r="U174" i="13"/>
  <c r="V175"/>
  <c r="T174"/>
  <c r="G122" i="7"/>
  <c r="L121"/>
  <c r="N142" i="12" l="1"/>
  <c r="N143" s="1"/>
  <c r="M142"/>
  <c r="I140"/>
  <c r="J140"/>
  <c r="J141" s="1"/>
  <c r="S124" i="7"/>
  <c r="T175" i="13"/>
  <c r="U175"/>
  <c r="V176"/>
  <c r="L122" i="7"/>
  <c r="G123"/>
  <c r="I141" i="12" l="1"/>
  <c r="M143"/>
  <c r="J142"/>
  <c r="S125" i="7"/>
  <c r="T176" i="13"/>
  <c r="V177"/>
  <c r="U176"/>
  <c r="G124" i="7"/>
  <c r="L123"/>
  <c r="M144" i="12" l="1"/>
  <c r="I142"/>
  <c r="N144"/>
  <c r="N145" s="1"/>
  <c r="J143"/>
  <c r="S126" i="7"/>
  <c r="T177" i="13"/>
  <c r="V178"/>
  <c r="U177"/>
  <c r="L124" i="7"/>
  <c r="G125"/>
  <c r="I143" i="12" l="1"/>
  <c r="M145"/>
  <c r="J144"/>
  <c r="S127" i="7"/>
  <c r="V179" i="13"/>
  <c r="U178"/>
  <c r="T178"/>
  <c r="G126" i="7"/>
  <c r="L125"/>
  <c r="N146" i="12" l="1"/>
  <c r="M146"/>
  <c r="I144"/>
  <c r="S128" i="7"/>
  <c r="T179" i="13"/>
  <c r="V180"/>
  <c r="U179"/>
  <c r="L126" i="7"/>
  <c r="G127"/>
  <c r="J145" i="12" l="1"/>
  <c r="I145"/>
  <c r="N147"/>
  <c r="M147"/>
  <c r="S129" i="7"/>
  <c r="T180" i="13"/>
  <c r="U180"/>
  <c r="V181"/>
  <c r="G128" i="7"/>
  <c r="L127"/>
  <c r="N148" i="12" l="1"/>
  <c r="I146"/>
  <c r="M148"/>
  <c r="J146"/>
  <c r="S130" i="7"/>
  <c r="T181" i="13"/>
  <c r="U181"/>
  <c r="V182"/>
  <c r="L128" i="7"/>
  <c r="G129"/>
  <c r="I147" i="12" l="1"/>
  <c r="N149"/>
  <c r="M149"/>
  <c r="J147"/>
  <c r="S131" i="7"/>
  <c r="V183" i="13"/>
  <c r="U182"/>
  <c r="T182"/>
  <c r="G130" i="7"/>
  <c r="L129"/>
  <c r="M150" i="12" l="1"/>
  <c r="J148"/>
  <c r="N150"/>
  <c r="I148"/>
  <c r="S132" i="7"/>
  <c r="T183" i="13"/>
  <c r="V184"/>
  <c r="U183"/>
  <c r="L130" i="7"/>
  <c r="G131"/>
  <c r="J149" i="12" l="1"/>
  <c r="M151"/>
  <c r="I149"/>
  <c r="N151"/>
  <c r="N152" s="1"/>
  <c r="S133" i="7"/>
  <c r="T184" i="13"/>
  <c r="U184"/>
  <c r="V185"/>
  <c r="G132" i="7"/>
  <c r="L131"/>
  <c r="M152" i="12" l="1"/>
  <c r="J150"/>
  <c r="I150"/>
  <c r="S134" i="7"/>
  <c r="T185" i="13"/>
  <c r="U185"/>
  <c r="V186"/>
  <c r="L132" i="7"/>
  <c r="G133"/>
  <c r="M153" i="12" l="1"/>
  <c r="N153"/>
  <c r="J151"/>
  <c r="I151"/>
  <c r="S135" i="7"/>
  <c r="U186" i="13"/>
  <c r="V187"/>
  <c r="T186"/>
  <c r="G134" i="7"/>
  <c r="L133"/>
  <c r="N154" i="12" l="1"/>
  <c r="M154"/>
  <c r="I152"/>
  <c r="J152"/>
  <c r="S136" i="7"/>
  <c r="T187" i="13"/>
  <c r="U187"/>
  <c r="V188"/>
  <c r="L134" i="7"/>
  <c r="G135"/>
  <c r="N155" i="12" l="1"/>
  <c r="M155"/>
  <c r="J153"/>
  <c r="I153"/>
  <c r="S137" i="7"/>
  <c r="U188" i="13"/>
  <c r="V189"/>
  <c r="T188"/>
  <c r="G136" i="7"/>
  <c r="L135"/>
  <c r="J154" i="12" l="1"/>
  <c r="N156"/>
  <c r="M156"/>
  <c r="I154"/>
  <c r="J155" s="1"/>
  <c r="S138" i="7"/>
  <c r="T189" i="13"/>
  <c r="U189"/>
  <c r="V190"/>
  <c r="L136" i="7"/>
  <c r="G137"/>
  <c r="I155" i="12" l="1"/>
  <c r="M157"/>
  <c r="N157"/>
  <c r="N158" s="1"/>
  <c r="S139" i="7"/>
  <c r="V191" i="13"/>
  <c r="T190"/>
  <c r="U190"/>
  <c r="G138" i="7"/>
  <c r="L137"/>
  <c r="I156" i="12" l="1"/>
  <c r="M158"/>
  <c r="J156"/>
  <c r="S140" i="7"/>
  <c r="T191" i="13"/>
  <c r="U191"/>
  <c r="V192"/>
  <c r="L138" i="7"/>
  <c r="G139"/>
  <c r="M159" i="12" l="1"/>
  <c r="J157"/>
  <c r="N159"/>
  <c r="N160" s="1"/>
  <c r="I157"/>
  <c r="S141" i="7"/>
  <c r="T192" i="13"/>
  <c r="U192"/>
  <c r="V193"/>
  <c r="L139" i="7"/>
  <c r="G140"/>
  <c r="I158" i="12" l="1"/>
  <c r="M160"/>
  <c r="J158"/>
  <c r="J159" s="1"/>
  <c r="S142" i="7"/>
  <c r="U193" i="13"/>
  <c r="V194"/>
  <c r="T193"/>
  <c r="L140" i="7"/>
  <c r="G141"/>
  <c r="I159" i="12" l="1"/>
  <c r="J160"/>
  <c r="M161"/>
  <c r="N161"/>
  <c r="N162" s="1"/>
  <c r="S143" i="7"/>
  <c r="T194" i="13"/>
  <c r="U194"/>
  <c r="V195"/>
  <c r="G142" i="7"/>
  <c r="L141"/>
  <c r="I160" i="12" l="1"/>
  <c r="M162"/>
  <c r="S144" i="7"/>
  <c r="T195" i="13"/>
  <c r="V196"/>
  <c r="U195"/>
  <c r="L142" i="7"/>
  <c r="G143"/>
  <c r="I161" i="12" l="1"/>
  <c r="N163"/>
  <c r="J161"/>
  <c r="J162" s="1"/>
  <c r="S145" i="7"/>
  <c r="V197" i="13"/>
  <c r="U196"/>
  <c r="T196"/>
  <c r="G144" i="7"/>
  <c r="L143"/>
  <c r="I162" i="12" l="1"/>
  <c r="S146" i="7"/>
  <c r="V198" i="13"/>
  <c r="T197"/>
  <c r="U197"/>
  <c r="L144" i="7"/>
  <c r="G145"/>
  <c r="J163" i="12" l="1"/>
  <c r="S147" i="7"/>
  <c r="U198" i="13"/>
  <c r="V199"/>
  <c r="T198"/>
  <c r="L145" i="7"/>
  <c r="G146"/>
  <c r="S148" l="1"/>
  <c r="U199" i="13"/>
  <c r="T199"/>
  <c r="V200"/>
  <c r="L146" i="7"/>
  <c r="G147"/>
  <c r="S149" l="1"/>
  <c r="U200" i="13"/>
  <c r="T200"/>
  <c r="V201"/>
  <c r="L147" i="7"/>
  <c r="G148"/>
  <c r="S150" l="1"/>
  <c r="U201" i="13"/>
  <c r="V202"/>
  <c r="T201"/>
  <c r="L148" i="7"/>
  <c r="G149"/>
  <c r="S151" l="1"/>
  <c r="T202" i="13"/>
  <c r="U202"/>
  <c r="V203"/>
  <c r="L149" i="7"/>
  <c r="G150"/>
  <c r="S152" l="1"/>
  <c r="V204" i="13"/>
  <c r="T203"/>
  <c r="U203"/>
  <c r="L150" i="7"/>
  <c r="G151"/>
  <c r="S153" l="1"/>
  <c r="U204" i="13"/>
  <c r="V205"/>
  <c r="T204"/>
  <c r="L151" i="7"/>
  <c r="G152"/>
  <c r="S154" l="1"/>
  <c r="V206" i="13"/>
  <c r="T205"/>
  <c r="U205"/>
  <c r="L152" i="7"/>
  <c r="G153"/>
  <c r="S155" l="1"/>
  <c r="U206" i="13"/>
  <c r="V207"/>
  <c r="T206"/>
  <c r="G154" i="7"/>
  <c r="L153"/>
  <c r="S156" l="1"/>
  <c r="T207" i="13"/>
  <c r="U207"/>
  <c r="V208"/>
  <c r="G155" i="7"/>
  <c r="L154"/>
  <c r="S157" l="1"/>
  <c r="T208" i="13"/>
  <c r="U208"/>
  <c r="V209"/>
  <c r="G156" i="7"/>
  <c r="L155"/>
  <c r="S158" l="1"/>
  <c r="V210" i="13"/>
  <c r="U209"/>
  <c r="T209"/>
  <c r="G157" i="7"/>
  <c r="L156"/>
  <c r="S159" l="1"/>
  <c r="T210" i="13"/>
  <c r="V211"/>
  <c r="U210"/>
  <c r="L157" i="7"/>
  <c r="G158"/>
  <c r="S160" l="1"/>
  <c r="T211" i="13"/>
  <c r="V212"/>
  <c r="U211"/>
  <c r="G159" i="7"/>
  <c r="L158"/>
  <c r="S161" l="1"/>
  <c r="U212" i="13"/>
  <c r="T212"/>
  <c r="V213"/>
  <c r="L159" i="7"/>
  <c r="G160"/>
  <c r="S162" l="1"/>
  <c r="V214" i="13"/>
  <c r="U213"/>
  <c r="T213"/>
  <c r="G161" i="7"/>
  <c r="L160"/>
  <c r="S163" l="1"/>
  <c r="T214" i="13"/>
  <c r="V215"/>
  <c r="U214"/>
  <c r="G162" i="7"/>
  <c r="L161"/>
  <c r="S164" l="1"/>
  <c r="U215" i="13"/>
  <c r="T215"/>
  <c r="V216"/>
  <c r="G163" i="7"/>
  <c r="L162"/>
  <c r="S165" l="1"/>
  <c r="U216" i="13"/>
  <c r="V217"/>
  <c r="T216"/>
  <c r="G164" i="7"/>
  <c r="L163"/>
  <c r="S166" l="1"/>
  <c r="T217" i="13"/>
  <c r="U217"/>
  <c r="V218"/>
  <c r="G165" i="7"/>
  <c r="L164"/>
  <c r="S167" l="1"/>
  <c r="T218" i="13"/>
  <c r="V219"/>
  <c r="U218"/>
  <c r="L165" i="7"/>
  <c r="G166"/>
  <c r="S168" l="1"/>
  <c r="U219" i="13"/>
  <c r="T219"/>
  <c r="V220"/>
  <c r="G167" i="7"/>
  <c r="L166"/>
  <c r="S169" l="1"/>
  <c r="V221" i="13"/>
  <c r="U220"/>
  <c r="T220"/>
  <c r="L167" i="7"/>
  <c r="G168"/>
  <c r="S170" l="1"/>
  <c r="T221" i="13"/>
  <c r="V222"/>
  <c r="U221"/>
  <c r="G169" i="7"/>
  <c r="L168"/>
  <c r="S171" l="1"/>
  <c r="T222" i="13"/>
  <c r="U222"/>
  <c r="V223"/>
  <c r="G170" i="7"/>
  <c r="L169"/>
  <c r="S172" l="1"/>
  <c r="V224" i="13"/>
  <c r="U223"/>
  <c r="T223"/>
  <c r="G171" i="7"/>
  <c r="L170"/>
  <c r="S173" l="1"/>
  <c r="V225" i="13"/>
  <c r="T224"/>
  <c r="U224"/>
  <c r="G172" i="7"/>
  <c r="L171"/>
  <c r="S174" l="1"/>
  <c r="U225" i="13"/>
  <c r="V226"/>
  <c r="T225"/>
  <c r="G173" i="7"/>
  <c r="L172"/>
  <c r="S175" l="1"/>
  <c r="T226" i="13"/>
  <c r="U226"/>
  <c r="V227"/>
  <c r="L173" i="7"/>
  <c r="G174"/>
  <c r="S176" l="1"/>
  <c r="T227" i="13"/>
  <c r="U227"/>
  <c r="V228"/>
  <c r="G175" i="7"/>
  <c r="L174"/>
  <c r="S177" l="1"/>
  <c r="T228" i="13"/>
  <c r="U228"/>
  <c r="V229"/>
  <c r="L175" i="7"/>
  <c r="G176"/>
  <c r="S178" l="1"/>
  <c r="V230" i="13"/>
  <c r="T229"/>
  <c r="U229"/>
  <c r="G177" i="7"/>
  <c r="L176"/>
  <c r="S179" l="1"/>
  <c r="U230" i="13"/>
  <c r="V231"/>
  <c r="T230"/>
  <c r="L177" i="7"/>
  <c r="G178"/>
  <c r="S180" l="1"/>
  <c r="T231" i="13"/>
  <c r="U231"/>
  <c r="V232"/>
  <c r="G179" i="7"/>
  <c r="L178"/>
  <c r="S181" l="1"/>
  <c r="T232" i="13"/>
  <c r="U232"/>
  <c r="V233"/>
  <c r="G180" i="7"/>
  <c r="L179"/>
  <c r="S182" l="1"/>
  <c r="V234" i="13"/>
  <c r="T233"/>
  <c r="U233"/>
  <c r="G181" i="7"/>
  <c r="L180"/>
  <c r="S183" l="1"/>
  <c r="U234" i="13"/>
  <c r="V235"/>
  <c r="T234"/>
  <c r="L181" i="7"/>
  <c r="G182"/>
  <c r="S184" l="1"/>
  <c r="U235" i="13"/>
  <c r="V236"/>
  <c r="T235"/>
  <c r="G183" i="7"/>
  <c r="L182"/>
  <c r="S185" l="1"/>
  <c r="U236" i="13"/>
  <c r="T236"/>
  <c r="V237"/>
  <c r="L183" i="7"/>
  <c r="G184"/>
  <c r="S186" l="1"/>
  <c r="V238" i="13"/>
  <c r="U237"/>
  <c r="T237"/>
  <c r="G185" i="7"/>
  <c r="L184"/>
  <c r="S187" l="1"/>
  <c r="T238" i="13"/>
  <c r="V239"/>
  <c r="U238"/>
  <c r="G186" i="7"/>
  <c r="L185"/>
  <c r="S188" l="1"/>
  <c r="U239" i="13"/>
  <c r="T239"/>
  <c r="V240"/>
  <c r="G187" i="7"/>
  <c r="L186"/>
  <c r="S189" l="1"/>
  <c r="V241" i="13"/>
  <c r="U240"/>
  <c r="T240"/>
  <c r="G188" i="7"/>
  <c r="L187"/>
  <c r="S190" l="1"/>
  <c r="U241" i="13"/>
  <c r="T241"/>
  <c r="V242"/>
  <c r="G189" i="7"/>
  <c r="L188"/>
  <c r="S191" l="1"/>
  <c r="U242" i="13"/>
  <c r="T242"/>
  <c r="V243"/>
  <c r="L189" i="7"/>
  <c r="G190"/>
  <c r="S192" l="1"/>
  <c r="U243" i="13"/>
  <c r="V244"/>
  <c r="T243"/>
  <c r="G191" i="7"/>
  <c r="L190"/>
  <c r="S193" l="1"/>
  <c r="T244" i="13"/>
  <c r="U244"/>
  <c r="V245"/>
  <c r="L191" i="7"/>
  <c r="G192"/>
  <c r="S194" l="1"/>
  <c r="V246" i="13"/>
  <c r="T245"/>
  <c r="U245"/>
  <c r="G193" i="7"/>
  <c r="L192"/>
  <c r="S195" l="1"/>
  <c r="V247" i="13"/>
  <c r="T246"/>
  <c r="U246"/>
  <c r="L193" i="7"/>
  <c r="G194"/>
  <c r="S196" l="1"/>
  <c r="U247" i="13"/>
  <c r="T247"/>
  <c r="V248"/>
  <c r="G195" i="7"/>
  <c r="L194"/>
  <c r="S197" l="1"/>
  <c r="V249" i="13"/>
  <c r="U248"/>
  <c r="T248"/>
  <c r="G196" i="7"/>
  <c r="L195"/>
  <c r="S198" l="1"/>
  <c r="T249" i="13"/>
  <c r="V250"/>
  <c r="U249"/>
  <c r="G197" i="7"/>
  <c r="L196"/>
  <c r="S199" l="1"/>
  <c r="T250" i="13"/>
  <c r="V251"/>
  <c r="U250"/>
  <c r="L197" i="7"/>
  <c r="G198"/>
  <c r="S200" l="1"/>
  <c r="V252" i="13"/>
  <c r="U251"/>
  <c r="T251"/>
  <c r="G199" i="7"/>
  <c r="L198"/>
  <c r="S201" l="1"/>
  <c r="V253" i="13"/>
  <c r="T252"/>
  <c r="U252"/>
  <c r="L199" i="7"/>
  <c r="G200"/>
  <c r="S202" l="1"/>
  <c r="U253" i="13"/>
  <c r="V254"/>
  <c r="T253"/>
  <c r="G201" i="7"/>
  <c r="L200"/>
  <c r="S203" l="1"/>
  <c r="U254" i="13"/>
  <c r="T254"/>
  <c r="V255"/>
  <c r="G202" i="7"/>
  <c r="L201"/>
  <c r="S204" l="1"/>
  <c r="V256" i="13"/>
  <c r="U255"/>
  <c r="T255"/>
  <c r="G203" i="7"/>
  <c r="L202"/>
  <c r="S205" l="1"/>
  <c r="V257" i="13"/>
  <c r="T256"/>
  <c r="U256"/>
  <c r="G204" i="7"/>
  <c r="L203"/>
  <c r="S206" l="1"/>
  <c r="U257" i="13"/>
  <c r="V258"/>
  <c r="T257"/>
  <c r="G205" i="7"/>
  <c r="L204"/>
  <c r="S207" l="1"/>
  <c r="U258" i="13"/>
  <c r="T258"/>
  <c r="V259"/>
  <c r="L205" i="7"/>
  <c r="G206"/>
  <c r="S208" l="1"/>
  <c r="V260" i="13"/>
  <c r="U259"/>
  <c r="T259"/>
  <c r="G207" i="7"/>
  <c r="L206"/>
  <c r="S209" l="1"/>
  <c r="T260" i="13"/>
  <c r="V261"/>
  <c r="U260"/>
  <c r="L207" i="7"/>
  <c r="G208"/>
  <c r="S210" l="1"/>
  <c r="T261" i="13"/>
  <c r="U261"/>
  <c r="V262"/>
  <c r="G209" i="7"/>
  <c r="L208"/>
  <c r="S211" l="1"/>
  <c r="V263" i="13"/>
  <c r="T262"/>
  <c r="U262"/>
  <c r="L209" i="7"/>
  <c r="G210"/>
  <c r="S212" l="1"/>
  <c r="U263" i="13"/>
  <c r="V264"/>
  <c r="T263"/>
  <c r="G211" i="7"/>
  <c r="L210"/>
  <c r="S213" l="1"/>
  <c r="T264" i="13"/>
  <c r="U264"/>
  <c r="V265"/>
  <c r="G212" i="7"/>
  <c r="L211"/>
  <c r="S214" l="1"/>
  <c r="V266" i="13"/>
  <c r="T265"/>
  <c r="U265"/>
  <c r="G213" i="7"/>
  <c r="L212"/>
  <c r="S215" l="1"/>
  <c r="V267" i="13"/>
  <c r="U266"/>
  <c r="T266"/>
  <c r="L213" i="7"/>
  <c r="G214"/>
  <c r="S216" l="1"/>
  <c r="T267" i="13"/>
  <c r="V268"/>
  <c r="U267"/>
  <c r="G215" i="7"/>
  <c r="L214"/>
  <c r="S217" l="1"/>
  <c r="T268" i="13"/>
  <c r="U268"/>
  <c r="V269"/>
  <c r="L215" i="7"/>
  <c r="G216"/>
  <c r="S218" l="1"/>
  <c r="T269" i="13"/>
  <c r="V270"/>
  <c r="U269"/>
  <c r="G217" i="7"/>
  <c r="L216"/>
  <c r="S219" l="1"/>
  <c r="U270" i="13"/>
  <c r="T270"/>
  <c r="V271"/>
  <c r="L217" i="7"/>
  <c r="G218"/>
  <c r="S220" l="1"/>
  <c r="V272" i="13"/>
  <c r="U271"/>
  <c r="T271"/>
  <c r="G219" i="7"/>
  <c r="L218"/>
  <c r="S221" l="1"/>
  <c r="T272" i="13"/>
  <c r="V273"/>
  <c r="U272"/>
  <c r="G220" i="7"/>
  <c r="L219"/>
  <c r="S222" l="1"/>
  <c r="T273" i="13"/>
  <c r="V274"/>
  <c r="U273"/>
  <c r="G221" i="7"/>
  <c r="L220"/>
  <c r="S223" l="1"/>
  <c r="V275" i="13"/>
  <c r="U274"/>
  <c r="T274"/>
  <c r="G222" i="7"/>
  <c r="L221"/>
  <c r="S224" l="1"/>
  <c r="T275" i="13"/>
  <c r="V276"/>
  <c r="U275"/>
  <c r="G223" i="7"/>
  <c r="L222"/>
  <c r="S225" l="1"/>
  <c r="T276" i="13"/>
  <c r="U276"/>
  <c r="V277"/>
  <c r="G224" i="7"/>
  <c r="L223"/>
  <c r="S226" l="1"/>
  <c r="T277" i="13"/>
  <c r="U277"/>
  <c r="V278"/>
  <c r="G225" i="7"/>
  <c r="L224"/>
  <c r="S227" l="1"/>
  <c r="V279" i="13"/>
  <c r="U278"/>
  <c r="T278"/>
  <c r="G226" i="7"/>
  <c r="L225"/>
  <c r="S228" l="1"/>
  <c r="T279" i="13"/>
  <c r="V280"/>
  <c r="U279"/>
  <c r="G227" i="7"/>
  <c r="L226"/>
  <c r="S229" l="1"/>
  <c r="T280" i="13"/>
  <c r="U280"/>
  <c r="V281"/>
  <c r="G228" i="7"/>
  <c r="L227"/>
  <c r="S230" l="1"/>
  <c r="V282" i="13"/>
  <c r="U281"/>
  <c r="T281"/>
  <c r="G229" i="7"/>
  <c r="L228"/>
  <c r="S231" l="1"/>
  <c r="V283" i="13"/>
  <c r="T282"/>
  <c r="U282"/>
  <c r="G230" i="7"/>
  <c r="L229"/>
  <c r="S232" l="1"/>
  <c r="U283" i="13"/>
  <c r="V284"/>
  <c r="T283"/>
  <c r="G231" i="7"/>
  <c r="L230"/>
  <c r="S233" l="1"/>
  <c r="T284" i="13"/>
  <c r="U284"/>
  <c r="V285"/>
  <c r="G232" i="7"/>
  <c r="L231"/>
  <c r="S234" l="1"/>
  <c r="T285" i="13"/>
  <c r="U285"/>
  <c r="V286"/>
  <c r="L232" i="7"/>
  <c r="G233"/>
  <c r="S235" l="1"/>
  <c r="V287" i="13"/>
  <c r="T286"/>
  <c r="U286"/>
  <c r="G234" i="7"/>
  <c r="L233"/>
  <c r="S236" l="1"/>
  <c r="U287" i="13"/>
  <c r="V288"/>
  <c r="T287"/>
  <c r="L234" i="7"/>
  <c r="G235"/>
  <c r="S237" l="1"/>
  <c r="T288" i="13"/>
  <c r="U288"/>
  <c r="V289"/>
  <c r="G236" i="7"/>
  <c r="L235"/>
  <c r="S238" l="1"/>
  <c r="V290" i="13"/>
  <c r="T289"/>
  <c r="U289"/>
  <c r="L236" i="7"/>
  <c r="G237"/>
  <c r="S239" l="1"/>
  <c r="U290" i="13"/>
  <c r="V291"/>
  <c r="T290"/>
  <c r="G238" i="7"/>
  <c r="L237"/>
  <c r="S240" l="1"/>
  <c r="T291" i="13"/>
  <c r="V292"/>
  <c r="U291"/>
  <c r="L238" i="7"/>
  <c r="G239"/>
  <c r="S241" l="1"/>
  <c r="U292" i="13"/>
  <c r="T292"/>
  <c r="V293"/>
  <c r="G240" i="7"/>
  <c r="L239"/>
  <c r="S242" l="1"/>
  <c r="V294" i="13"/>
  <c r="U293"/>
  <c r="T293"/>
  <c r="L240" i="7"/>
  <c r="G241"/>
  <c r="S243" l="1"/>
  <c r="T294" i="13"/>
  <c r="V295"/>
  <c r="U294"/>
  <c r="G242" i="7"/>
  <c r="L241"/>
  <c r="S244" l="1"/>
  <c r="U295" i="13"/>
  <c r="V296"/>
  <c r="T295"/>
  <c r="L242" i="7"/>
  <c r="G243"/>
  <c r="S245" l="1"/>
  <c r="T296" i="13"/>
  <c r="V297"/>
  <c r="U296"/>
  <c r="G244" i="7"/>
  <c r="L243"/>
  <c r="S246" l="1"/>
  <c r="U297" i="13"/>
  <c r="T297"/>
  <c r="V298"/>
  <c r="L244" i="7"/>
  <c r="G245"/>
  <c r="S247" l="1"/>
  <c r="U298" i="13"/>
  <c r="T298"/>
  <c r="V299"/>
  <c r="G246" i="7"/>
  <c r="L245"/>
  <c r="S248" l="1"/>
  <c r="V300" i="13"/>
  <c r="U299"/>
  <c r="T299"/>
  <c r="L246" i="7"/>
  <c r="G247"/>
  <c r="S249" l="1"/>
  <c r="T300" i="13"/>
  <c r="V301"/>
  <c r="U300"/>
  <c r="G248" i="7"/>
  <c r="L247"/>
  <c r="S250" l="1"/>
  <c r="U301" i="13"/>
  <c r="T301"/>
  <c r="V302"/>
  <c r="L248" i="7"/>
  <c r="G249"/>
  <c r="S251" l="1"/>
  <c r="V303" i="13"/>
  <c r="U302"/>
  <c r="T302"/>
  <c r="G250" i="7"/>
  <c r="L249"/>
  <c r="S252" l="1"/>
  <c r="T303" i="13"/>
  <c r="V304"/>
  <c r="U303"/>
  <c r="L250" i="7"/>
  <c r="G251"/>
  <c r="S253" l="1"/>
  <c r="T304" i="13"/>
  <c r="U304"/>
  <c r="V305"/>
  <c r="G252" i="7"/>
  <c r="L251"/>
  <c r="S254" l="1"/>
  <c r="T305" i="13"/>
  <c r="V306"/>
  <c r="U305"/>
  <c r="L252" i="7"/>
  <c r="G253"/>
  <c r="S255" l="1"/>
  <c r="U306" i="13"/>
  <c r="T306"/>
  <c r="V307"/>
  <c r="G254" i="7"/>
  <c r="L253"/>
  <c r="S256" l="1"/>
  <c r="V308" i="13"/>
  <c r="U307"/>
  <c r="T307"/>
  <c r="L254" i="7"/>
  <c r="G255"/>
  <c r="S257" l="1"/>
  <c r="T308" i="13"/>
  <c r="V309"/>
  <c r="U308"/>
  <c r="G256" i="7"/>
  <c r="L255"/>
  <c r="S258" l="1"/>
  <c r="T309" i="13"/>
  <c r="V310"/>
  <c r="U309"/>
  <c r="L256" i="7"/>
  <c r="G257"/>
  <c r="S259" l="1"/>
  <c r="V311" i="13"/>
  <c r="U310"/>
  <c r="T310"/>
  <c r="G258" i="7"/>
  <c r="L257"/>
  <c r="S260" l="1"/>
  <c r="T311" i="13"/>
  <c r="V312"/>
  <c r="U311"/>
  <c r="L258" i="7"/>
  <c r="G259"/>
  <c r="S261" l="1"/>
  <c r="T312" i="13"/>
  <c r="U312"/>
  <c r="V313"/>
  <c r="G260" i="7"/>
  <c r="L259"/>
  <c r="S262" l="1"/>
  <c r="T313" i="13"/>
  <c r="U313"/>
  <c r="V314"/>
  <c r="L260" i="7"/>
  <c r="G261"/>
  <c r="S263" l="1"/>
  <c r="K163" i="12" s="1"/>
  <c r="L163" s="1"/>
  <c r="M163" s="1"/>
  <c r="U314" i="13"/>
  <c r="V315"/>
  <c r="T314"/>
  <c r="G262" i="7"/>
  <c r="L261"/>
  <c r="N164" i="12" l="1"/>
  <c r="S264" i="7"/>
  <c r="K164" i="12" s="1"/>
  <c r="L164" s="1"/>
  <c r="M164" s="1"/>
  <c r="T315" i="13"/>
  <c r="U315"/>
  <c r="V316"/>
  <c r="L262" i="7"/>
  <c r="G263"/>
  <c r="N165" i="12" l="1"/>
  <c r="S265" i="7"/>
  <c r="K165" i="12" s="1"/>
  <c r="L165" s="1"/>
  <c r="M165" s="1"/>
  <c r="T316" i="13"/>
  <c r="V317"/>
  <c r="U316"/>
  <c r="G264" i="7"/>
  <c r="L263"/>
  <c r="G163" i="12" s="1"/>
  <c r="N166" l="1"/>
  <c r="H163"/>
  <c r="I163" s="1"/>
  <c r="U317" i="13"/>
  <c r="T317"/>
  <c r="V318"/>
  <c r="G265" i="7"/>
  <c r="L264"/>
  <c r="G164" i="12" s="1"/>
  <c r="J164" l="1"/>
  <c r="H164"/>
  <c r="I164" s="1"/>
  <c r="V319" i="13"/>
  <c r="U318"/>
  <c r="T318"/>
  <c r="L265" i="7"/>
  <c r="G165" i="12" s="1"/>
  <c r="J165" l="1"/>
  <c r="H165"/>
  <c r="I165" s="1"/>
  <c r="T319" i="13"/>
  <c r="V320"/>
  <c r="U319"/>
  <c r="J166" i="12" l="1"/>
  <c r="T320" i="13"/>
  <c r="U320"/>
  <c r="V321"/>
  <c r="V322" l="1"/>
  <c r="T321"/>
  <c r="U321"/>
  <c r="V323" l="1"/>
  <c r="U322"/>
  <c r="T322"/>
  <c r="T323" l="1"/>
  <c r="V324"/>
  <c r="U323"/>
  <c r="T324" l="1"/>
  <c r="U324"/>
  <c r="V325"/>
  <c r="V326" l="1"/>
  <c r="T325"/>
  <c r="U325"/>
  <c r="U326" l="1"/>
  <c r="V327"/>
  <c r="T326"/>
  <c r="T327" l="1"/>
  <c r="U327"/>
  <c r="V328"/>
  <c r="T328" l="1"/>
  <c r="V329"/>
  <c r="U328"/>
  <c r="U329" l="1"/>
  <c r="T329"/>
  <c r="V330"/>
  <c r="V331" l="1"/>
  <c r="U330"/>
  <c r="T330"/>
  <c r="T331" l="1"/>
  <c r="V332"/>
  <c r="U331"/>
  <c r="U332" l="1"/>
  <c r="T332"/>
  <c r="V333"/>
  <c r="V334" l="1"/>
  <c r="U333"/>
  <c r="T333"/>
  <c r="T334" l="1"/>
  <c r="U334"/>
  <c r="V335"/>
  <c r="V336" l="1"/>
  <c r="T335"/>
  <c r="U335"/>
  <c r="U336" l="1"/>
  <c r="T336"/>
  <c r="V337"/>
  <c r="U337" l="1"/>
  <c r="T337"/>
  <c r="V338"/>
  <c r="V339" l="1"/>
  <c r="U338"/>
  <c r="T338"/>
  <c r="T339" l="1"/>
  <c r="V340"/>
  <c r="U339"/>
  <c r="U340" l="1"/>
  <c r="T340"/>
  <c r="V341"/>
  <c r="V342" l="1"/>
  <c r="U341"/>
  <c r="T341"/>
  <c r="U342" l="1"/>
  <c r="V343"/>
  <c r="T342"/>
  <c r="T343" l="1"/>
  <c r="U343"/>
  <c r="V344"/>
  <c r="T344" l="1"/>
  <c r="V345"/>
  <c r="U344"/>
  <c r="U345" l="1"/>
  <c r="T345"/>
  <c r="V346"/>
  <c r="U346" l="1"/>
  <c r="T346"/>
  <c r="A57" l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E54"/>
  <c r="AD54"/>
  <c r="AC54"/>
  <c r="AE53"/>
  <c r="AD53"/>
  <c r="AC53"/>
  <c r="AE52"/>
  <c r="AD52"/>
  <c r="AC52"/>
  <c r="AE51"/>
  <c r="AD51"/>
  <c r="AC51"/>
  <c r="AE50"/>
  <c r="AD50"/>
  <c r="AC50"/>
  <c r="AE49"/>
  <c r="AD49"/>
  <c r="AC49"/>
  <c r="AE48"/>
  <c r="AD48"/>
  <c r="AC48"/>
  <c r="AE47"/>
  <c r="AD47"/>
  <c r="AC47"/>
  <c r="AE46"/>
  <c r="AD46"/>
  <c r="AC46"/>
  <c r="AE45"/>
  <c r="AD45"/>
  <c r="AC45"/>
  <c r="AE44"/>
  <c r="AD44"/>
  <c r="AC44"/>
  <c r="AE43"/>
  <c r="AD43"/>
  <c r="AC43"/>
  <c r="AE42"/>
  <c r="AD42"/>
  <c r="AC42"/>
  <c r="AE41"/>
  <c r="AD41"/>
  <c r="AC41"/>
  <c r="AE40"/>
  <c r="AD40"/>
  <c r="AC40"/>
  <c r="AE39"/>
  <c r="AD39"/>
  <c r="AC39"/>
  <c r="AE38"/>
  <c r="AD38"/>
  <c r="AC38"/>
  <c r="AE37"/>
  <c r="AD37"/>
  <c r="AC37"/>
  <c r="AE36"/>
  <c r="AD36"/>
  <c r="AC36"/>
  <c r="AE35"/>
  <c r="AD35"/>
  <c r="AC35"/>
  <c r="AE34"/>
  <c r="AD34"/>
  <c r="AC34"/>
  <c r="AE33"/>
  <c r="AD33"/>
  <c r="AC33"/>
  <c r="AE32"/>
  <c r="AD32"/>
  <c r="AC32"/>
  <c r="AE31"/>
  <c r="AD31"/>
  <c r="AC31"/>
  <c r="AE30"/>
  <c r="AD30"/>
  <c r="AC30"/>
  <c r="AE29"/>
  <c r="AD29"/>
  <c r="AC29"/>
  <c r="AE28"/>
  <c r="AD28"/>
  <c r="AC28"/>
  <c r="AE27"/>
  <c r="AD27"/>
  <c r="AC27"/>
  <c r="AE26"/>
  <c r="AD26"/>
  <c r="AC26"/>
  <c r="AE25"/>
  <c r="AD25"/>
  <c r="AC25"/>
  <c r="AE24"/>
  <c r="AD24"/>
  <c r="AC24"/>
  <c r="AE23"/>
  <c r="AD23"/>
  <c r="AC23"/>
  <c r="AE22"/>
  <c r="AD22"/>
  <c r="AC22"/>
  <c r="AE21"/>
  <c r="AD21"/>
  <c r="AC21"/>
  <c r="AE20"/>
  <c r="AD20"/>
  <c r="AC20"/>
  <c r="AE19"/>
  <c r="AD19"/>
  <c r="AC19"/>
  <c r="AE18"/>
  <c r="AD18"/>
  <c r="AC18"/>
  <c r="AE17"/>
  <c r="AD17"/>
  <c r="AC17"/>
  <c r="AF17" s="1"/>
  <c r="AC16"/>
  <c r="AC15"/>
  <c r="AC14"/>
  <c r="AC13"/>
  <c r="AF13" s="1"/>
  <c r="AC12"/>
  <c r="AC11"/>
  <c r="AC10"/>
  <c r="AC9"/>
  <c r="AF9" s="1"/>
  <c r="AC8"/>
  <c r="AC7"/>
  <c r="AC6"/>
  <c r="W56"/>
  <c r="Y55"/>
  <c r="X55"/>
  <c r="W55"/>
  <c r="Y54"/>
  <c r="X54"/>
  <c r="W54"/>
  <c r="Y53"/>
  <c r="X53"/>
  <c r="W53"/>
  <c r="Y52"/>
  <c r="X52"/>
  <c r="W52"/>
  <c r="Y51"/>
  <c r="X51"/>
  <c r="W51"/>
  <c r="Y50"/>
  <c r="X50"/>
  <c r="W50"/>
  <c r="Y49"/>
  <c r="X49"/>
  <c r="W49"/>
  <c r="Y48"/>
  <c r="X48"/>
  <c r="W48"/>
  <c r="Y47"/>
  <c r="X47"/>
  <c r="W47"/>
  <c r="Y46"/>
  <c r="X46"/>
  <c r="W46"/>
  <c r="Y45"/>
  <c r="X45"/>
  <c r="W45"/>
  <c r="Y44"/>
  <c r="X44"/>
  <c r="W44"/>
  <c r="Y43"/>
  <c r="X43"/>
  <c r="W43"/>
  <c r="Y42"/>
  <c r="X42"/>
  <c r="W42"/>
  <c r="Y41"/>
  <c r="X41"/>
  <c r="W41"/>
  <c r="Y40"/>
  <c r="X40"/>
  <c r="W40"/>
  <c r="Y39"/>
  <c r="X39"/>
  <c r="W39"/>
  <c r="Y38"/>
  <c r="X38"/>
  <c r="W38"/>
  <c r="Y37"/>
  <c r="X37"/>
  <c r="W37"/>
  <c r="Y36"/>
  <c r="X36"/>
  <c r="W36"/>
  <c r="Y35"/>
  <c r="X35"/>
  <c r="W35"/>
  <c r="Y34"/>
  <c r="X34"/>
  <c r="W34"/>
  <c r="Y33"/>
  <c r="X33"/>
  <c r="W33"/>
  <c r="Y32"/>
  <c r="X32"/>
  <c r="W32"/>
  <c r="Y31"/>
  <c r="X31"/>
  <c r="W31"/>
  <c r="Y30"/>
  <c r="X30"/>
  <c r="W30"/>
  <c r="Y29"/>
  <c r="X29"/>
  <c r="W29"/>
  <c r="Y28"/>
  <c r="X28"/>
  <c r="W28"/>
  <c r="Y27"/>
  <c r="X27"/>
  <c r="W27"/>
  <c r="Y26"/>
  <c r="X26"/>
  <c r="W26"/>
  <c r="Y25"/>
  <c r="X25"/>
  <c r="W25"/>
  <c r="Y24"/>
  <c r="X24"/>
  <c r="W24"/>
  <c r="Y23"/>
  <c r="X23"/>
  <c r="W23"/>
  <c r="Y22"/>
  <c r="X22"/>
  <c r="W22"/>
  <c r="Y21"/>
  <c r="X21"/>
  <c r="W21"/>
  <c r="Y20"/>
  <c r="X20"/>
  <c r="W20"/>
  <c r="Y19"/>
  <c r="X19"/>
  <c r="W19"/>
  <c r="Y18"/>
  <c r="X18"/>
  <c r="W18"/>
  <c r="W17"/>
  <c r="W16"/>
  <c r="W15"/>
  <c r="W14"/>
  <c r="W13"/>
  <c r="W12"/>
  <c r="W11"/>
  <c r="W10"/>
  <c r="W9"/>
  <c r="W8"/>
  <c r="W7"/>
  <c r="M56"/>
  <c r="BM56" s="1"/>
  <c r="L56"/>
  <c r="K56"/>
  <c r="M55"/>
  <c r="L55"/>
  <c r="BL55" s="1"/>
  <c r="K55"/>
  <c r="M54"/>
  <c r="L54"/>
  <c r="K54"/>
  <c r="BK54" s="1"/>
  <c r="M53"/>
  <c r="L53"/>
  <c r="K53"/>
  <c r="M52"/>
  <c r="BM52" s="1"/>
  <c r="L52"/>
  <c r="K52"/>
  <c r="M51"/>
  <c r="L51"/>
  <c r="BL51" s="1"/>
  <c r="K51"/>
  <c r="M50"/>
  <c r="L50"/>
  <c r="K50"/>
  <c r="BK50" s="1"/>
  <c r="M49"/>
  <c r="L49"/>
  <c r="K49"/>
  <c r="M48"/>
  <c r="BM48" s="1"/>
  <c r="L48"/>
  <c r="K48"/>
  <c r="M47"/>
  <c r="L47"/>
  <c r="BL47" s="1"/>
  <c r="K47"/>
  <c r="M46"/>
  <c r="L46"/>
  <c r="K46"/>
  <c r="BK46" s="1"/>
  <c r="M45"/>
  <c r="L45"/>
  <c r="K45"/>
  <c r="M44"/>
  <c r="BM44" s="1"/>
  <c r="L44"/>
  <c r="K44"/>
  <c r="M43"/>
  <c r="L43"/>
  <c r="BL43" s="1"/>
  <c r="K43"/>
  <c r="M42"/>
  <c r="L42"/>
  <c r="K42"/>
  <c r="BK42" s="1"/>
  <c r="M41"/>
  <c r="L41"/>
  <c r="K41"/>
  <c r="M40"/>
  <c r="BM40" s="1"/>
  <c r="L40"/>
  <c r="K40"/>
  <c r="M39"/>
  <c r="L39"/>
  <c r="BL39" s="1"/>
  <c r="K39"/>
  <c r="M38"/>
  <c r="L38"/>
  <c r="K38"/>
  <c r="BK38" s="1"/>
  <c r="M37"/>
  <c r="L37"/>
  <c r="K37"/>
  <c r="M36"/>
  <c r="BM36" s="1"/>
  <c r="L36"/>
  <c r="K36"/>
  <c r="M35"/>
  <c r="L35"/>
  <c r="BL35" s="1"/>
  <c r="K35"/>
  <c r="M34"/>
  <c r="L34"/>
  <c r="K34"/>
  <c r="BK34" s="1"/>
  <c r="M33"/>
  <c r="L33"/>
  <c r="K33"/>
  <c r="M32"/>
  <c r="BM32" s="1"/>
  <c r="L32"/>
  <c r="K32"/>
  <c r="M31"/>
  <c r="L31"/>
  <c r="BL31" s="1"/>
  <c r="K31"/>
  <c r="M30"/>
  <c r="L30"/>
  <c r="K30"/>
  <c r="BK30" s="1"/>
  <c r="M29"/>
  <c r="L29"/>
  <c r="K29"/>
  <c r="M28"/>
  <c r="BM28" s="1"/>
  <c r="L28"/>
  <c r="K28"/>
  <c r="M27"/>
  <c r="L27"/>
  <c r="BL27" s="1"/>
  <c r="K27"/>
  <c r="M26"/>
  <c r="L26"/>
  <c r="K26"/>
  <c r="BK26" s="1"/>
  <c r="M25"/>
  <c r="L25"/>
  <c r="K25"/>
  <c r="M24"/>
  <c r="BM24" s="1"/>
  <c r="L24"/>
  <c r="K24"/>
  <c r="M23"/>
  <c r="L23"/>
  <c r="BL23" s="1"/>
  <c r="K23"/>
  <c r="M22"/>
  <c r="L22"/>
  <c r="K22"/>
  <c r="BK22" s="1"/>
  <c r="M21"/>
  <c r="L21"/>
  <c r="K21"/>
  <c r="M20"/>
  <c r="BM20" s="1"/>
  <c r="L20"/>
  <c r="K20"/>
  <c r="M19"/>
  <c r="L19"/>
  <c r="BL19" s="1"/>
  <c r="K19"/>
  <c r="M18"/>
  <c r="L18"/>
  <c r="K18"/>
  <c r="BK18" s="1"/>
  <c r="M17"/>
  <c r="L17"/>
  <c r="K17"/>
  <c r="M16"/>
  <c r="BM16" s="1"/>
  <c r="L16"/>
  <c r="K16"/>
  <c r="M15"/>
  <c r="L15"/>
  <c r="BL15" s="1"/>
  <c r="K15"/>
  <c r="M14"/>
  <c r="L14"/>
  <c r="K14"/>
  <c r="BK14" s="1"/>
  <c r="M13"/>
  <c r="L13"/>
  <c r="K13"/>
  <c r="M12"/>
  <c r="BM12" s="1"/>
  <c r="L12"/>
  <c r="K12"/>
  <c r="M11"/>
  <c r="L11"/>
  <c r="BL11" s="1"/>
  <c r="K11"/>
  <c r="M10"/>
  <c r="L10"/>
  <c r="K10"/>
  <c r="BK10" s="1"/>
  <c r="M9"/>
  <c r="L9"/>
  <c r="K9"/>
  <c r="M8"/>
  <c r="BM8" s="1"/>
  <c r="L8"/>
  <c r="K8"/>
  <c r="M7"/>
  <c r="L7"/>
  <c r="BL7" s="1"/>
  <c r="K7"/>
  <c r="M6"/>
  <c r="L6"/>
  <c r="K6"/>
  <c r="G56"/>
  <c r="G57" s="1"/>
  <c r="F56"/>
  <c r="F57" s="1"/>
  <c r="E56"/>
  <c r="E57" s="1"/>
  <c r="G55"/>
  <c r="F55"/>
  <c r="E55"/>
  <c r="G54"/>
  <c r="F54"/>
  <c r="E54"/>
  <c r="G53"/>
  <c r="F53"/>
  <c r="E53"/>
  <c r="G52"/>
  <c r="F52"/>
  <c r="E52"/>
  <c r="G51"/>
  <c r="F51"/>
  <c r="E51"/>
  <c r="G50"/>
  <c r="F50"/>
  <c r="E50"/>
  <c r="G49"/>
  <c r="F49"/>
  <c r="E49"/>
  <c r="G48"/>
  <c r="F48"/>
  <c r="E48"/>
  <c r="G47"/>
  <c r="F47"/>
  <c r="E47"/>
  <c r="G46"/>
  <c r="F46"/>
  <c r="E46"/>
  <c r="G45"/>
  <c r="F45"/>
  <c r="E45"/>
  <c r="G44"/>
  <c r="F44"/>
  <c r="E44"/>
  <c r="G43"/>
  <c r="F43"/>
  <c r="E43"/>
  <c r="G42"/>
  <c r="F42"/>
  <c r="E42"/>
  <c r="G41"/>
  <c r="F41"/>
  <c r="E41"/>
  <c r="G40"/>
  <c r="F40"/>
  <c r="E40"/>
  <c r="G39"/>
  <c r="F39"/>
  <c r="E39"/>
  <c r="G38"/>
  <c r="F38"/>
  <c r="E38"/>
  <c r="G37"/>
  <c r="F37"/>
  <c r="E37"/>
  <c r="G36"/>
  <c r="F36"/>
  <c r="E36"/>
  <c r="G35"/>
  <c r="F35"/>
  <c r="E35"/>
  <c r="G34"/>
  <c r="F34"/>
  <c r="E34"/>
  <c r="G33"/>
  <c r="F33"/>
  <c r="E33"/>
  <c r="G32"/>
  <c r="F32"/>
  <c r="E32"/>
  <c r="G31"/>
  <c r="F31"/>
  <c r="E31"/>
  <c r="G30"/>
  <c r="F30"/>
  <c r="E30"/>
  <c r="G29"/>
  <c r="F29"/>
  <c r="E29"/>
  <c r="G28"/>
  <c r="F28"/>
  <c r="E28"/>
  <c r="G27"/>
  <c r="F27"/>
  <c r="E27"/>
  <c r="G26"/>
  <c r="F26"/>
  <c r="E26"/>
  <c r="G25"/>
  <c r="F25"/>
  <c r="E25"/>
  <c r="G24"/>
  <c r="F24"/>
  <c r="E24"/>
  <c r="G23"/>
  <c r="F23"/>
  <c r="E23"/>
  <c r="G22"/>
  <c r="F22"/>
  <c r="E22"/>
  <c r="G21"/>
  <c r="F21"/>
  <c r="E21"/>
  <c r="G20"/>
  <c r="F20"/>
  <c r="E20"/>
  <c r="G19"/>
  <c r="F19"/>
  <c r="E19"/>
  <c r="G18"/>
  <c r="F18"/>
  <c r="E18"/>
  <c r="G17"/>
  <c r="F17"/>
  <c r="E17"/>
  <c r="G16"/>
  <c r="F16"/>
  <c r="E16"/>
  <c r="G15"/>
  <c r="F15"/>
  <c r="E15"/>
  <c r="G14"/>
  <c r="F14"/>
  <c r="E14"/>
  <c r="G13"/>
  <c r="F13"/>
  <c r="E13"/>
  <c r="G12"/>
  <c r="F12"/>
  <c r="E12"/>
  <c r="G11"/>
  <c r="F11"/>
  <c r="E11"/>
  <c r="G10"/>
  <c r="F10"/>
  <c r="E10"/>
  <c r="G9"/>
  <c r="F9"/>
  <c r="E9"/>
  <c r="G8"/>
  <c r="F8"/>
  <c r="E8"/>
  <c r="G7"/>
  <c r="F7"/>
  <c r="E7"/>
  <c r="BK7" l="1"/>
  <c r="BM9"/>
  <c r="BL12"/>
  <c r="BK15"/>
  <c r="BM17"/>
  <c r="BL20"/>
  <c r="BK23"/>
  <c r="BM25"/>
  <c r="BL28"/>
  <c r="BK31"/>
  <c r="BM33"/>
  <c r="BM37"/>
  <c r="BL40"/>
  <c r="BK43"/>
  <c r="BM45"/>
  <c r="BL48"/>
  <c r="BK51"/>
  <c r="BM53"/>
  <c r="BL56"/>
  <c r="AF48"/>
  <c r="AG49"/>
  <c r="AH50"/>
  <c r="AF52"/>
  <c r="AG53"/>
  <c r="BK8"/>
  <c r="BL9"/>
  <c r="BM10"/>
  <c r="BK12"/>
  <c r="BL13"/>
  <c r="BM14"/>
  <c r="BK16"/>
  <c r="BL17"/>
  <c r="BM18"/>
  <c r="BK20"/>
  <c r="BL21"/>
  <c r="BM22"/>
  <c r="BK24"/>
  <c r="BL25"/>
  <c r="BM26"/>
  <c r="BK28"/>
  <c r="BL29"/>
  <c r="BM30"/>
  <c r="BK32"/>
  <c r="BL33"/>
  <c r="BM34"/>
  <c r="BK36"/>
  <c r="BL37"/>
  <c r="BM38"/>
  <c r="BK40"/>
  <c r="BL41"/>
  <c r="BM42"/>
  <c r="BK44"/>
  <c r="BL45"/>
  <c r="BM46"/>
  <c r="BK48"/>
  <c r="BL49"/>
  <c r="BM50"/>
  <c r="BK52"/>
  <c r="BL53"/>
  <c r="BM54"/>
  <c r="BK56"/>
  <c r="AG18"/>
  <c r="AH19"/>
  <c r="AF21"/>
  <c r="AG22"/>
  <c r="AH23"/>
  <c r="AF25"/>
  <c r="AG26"/>
  <c r="AH27"/>
  <c r="AF29"/>
  <c r="AG30"/>
  <c r="AH31"/>
  <c r="AF33"/>
  <c r="AG34"/>
  <c r="AH35"/>
  <c r="AF37"/>
  <c r="AG38"/>
  <c r="AH39"/>
  <c r="AF41"/>
  <c r="AG42"/>
  <c r="AH43"/>
  <c r="AF45"/>
  <c r="AG46"/>
  <c r="AH47"/>
  <c r="AF49"/>
  <c r="AG50"/>
  <c r="AH51"/>
  <c r="AF53"/>
  <c r="AG54"/>
  <c r="BL8"/>
  <c r="BK11"/>
  <c r="BM13"/>
  <c r="BL16"/>
  <c r="BK19"/>
  <c r="BM21"/>
  <c r="BL24"/>
  <c r="BK27"/>
  <c r="BM29"/>
  <c r="BL32"/>
  <c r="BK35"/>
  <c r="BL36"/>
  <c r="BK39"/>
  <c r="BM41"/>
  <c r="BL44"/>
  <c r="BK47"/>
  <c r="BM49"/>
  <c r="BL52"/>
  <c r="BK55"/>
  <c r="BM7"/>
  <c r="BK9"/>
  <c r="BL10"/>
  <c r="BM11"/>
  <c r="BK13"/>
  <c r="BL14"/>
  <c r="BM15"/>
  <c r="BK17"/>
  <c r="BL18"/>
  <c r="BM19"/>
  <c r="BK21"/>
  <c r="BL22"/>
  <c r="BM23"/>
  <c r="BK25"/>
  <c r="BL26"/>
  <c r="BM27"/>
  <c r="BK29"/>
  <c r="BL30"/>
  <c r="BM31"/>
  <c r="BK33"/>
  <c r="BL34"/>
  <c r="BM35"/>
  <c r="BK37"/>
  <c r="BL38"/>
  <c r="BM39"/>
  <c r="BK41"/>
  <c r="BL42"/>
  <c r="BM43"/>
  <c r="BK45"/>
  <c r="BL46"/>
  <c r="BM47"/>
  <c r="BK49"/>
  <c r="BL50"/>
  <c r="BM51"/>
  <c r="BK53"/>
  <c r="BL54"/>
  <c r="BM55"/>
  <c r="AF8"/>
  <c r="AF12"/>
  <c r="AF16"/>
  <c r="AH54"/>
  <c r="BT8"/>
  <c r="BT12"/>
  <c r="BT16"/>
  <c r="BT20"/>
  <c r="BT24"/>
  <c r="BT28"/>
  <c r="BT32"/>
  <c r="BT36"/>
  <c r="BT40"/>
  <c r="BT44"/>
  <c r="BT48"/>
  <c r="BT52"/>
  <c r="BU7"/>
  <c r="BV8"/>
  <c r="BU11"/>
  <c r="BV12"/>
  <c r="BU15"/>
  <c r="BV16"/>
  <c r="BU19"/>
  <c r="BV20"/>
  <c r="BU23"/>
  <c r="BV24"/>
  <c r="BU27"/>
  <c r="BV28"/>
  <c r="BU31"/>
  <c r="BV32"/>
  <c r="BU35"/>
  <c r="BV36"/>
  <c r="BU39"/>
  <c r="BV40"/>
  <c r="BU43"/>
  <c r="BV44"/>
  <c r="BU47"/>
  <c r="BV48"/>
  <c r="BU51"/>
  <c r="BV52"/>
  <c r="BU55"/>
  <c r="BU8"/>
  <c r="BU12"/>
  <c r="BU16"/>
  <c r="BU20"/>
  <c r="BU24"/>
  <c r="BU28"/>
  <c r="BU32"/>
  <c r="BU36"/>
  <c r="BU40"/>
  <c r="BU44"/>
  <c r="BU48"/>
  <c r="BU52"/>
  <c r="BT9"/>
  <c r="BT17"/>
  <c r="BT25"/>
  <c r="BT33"/>
  <c r="BT45"/>
  <c r="BT49"/>
  <c r="BT6"/>
  <c r="BT10"/>
  <c r="BT14"/>
  <c r="BT18"/>
  <c r="BT22"/>
  <c r="BT26"/>
  <c r="BT30"/>
  <c r="BT34"/>
  <c r="BT38"/>
  <c r="BT42"/>
  <c r="BT46"/>
  <c r="BT50"/>
  <c r="BT54"/>
  <c r="P56"/>
  <c r="BT13"/>
  <c r="BT21"/>
  <c r="BT29"/>
  <c r="BT37"/>
  <c r="BT41"/>
  <c r="BT53"/>
  <c r="BT7"/>
  <c r="BT11"/>
  <c r="BT15"/>
  <c r="BT19"/>
  <c r="BT23"/>
  <c r="P25"/>
  <c r="BT27"/>
  <c r="BT31"/>
  <c r="BT35"/>
  <c r="BT39"/>
  <c r="BT43"/>
  <c r="BT47"/>
  <c r="BT51"/>
  <c r="BT55"/>
  <c r="N10"/>
  <c r="O15"/>
  <c r="P20"/>
  <c r="N26"/>
  <c r="O31"/>
  <c r="P36"/>
  <c r="N42"/>
  <c r="O47"/>
  <c r="P52"/>
  <c r="BV13"/>
  <c r="BV21"/>
  <c r="BV29"/>
  <c r="BV37"/>
  <c r="BV45"/>
  <c r="BV53"/>
  <c r="O56"/>
  <c r="N15"/>
  <c r="O36"/>
  <c r="N47"/>
  <c r="O52"/>
  <c r="AH20"/>
  <c r="AG31"/>
  <c r="BV6"/>
  <c r="BU9"/>
  <c r="BV10"/>
  <c r="BU13"/>
  <c r="BV14"/>
  <c r="BU17"/>
  <c r="BV18"/>
  <c r="BU21"/>
  <c r="BV22"/>
  <c r="BU25"/>
  <c r="BV26"/>
  <c r="BU29"/>
  <c r="BV30"/>
  <c r="BU33"/>
  <c r="BV34"/>
  <c r="BU37"/>
  <c r="BV38"/>
  <c r="BU41"/>
  <c r="BV42"/>
  <c r="BU45"/>
  <c r="BV46"/>
  <c r="BU49"/>
  <c r="BV50"/>
  <c r="BU53"/>
  <c r="BV54"/>
  <c r="N56"/>
  <c r="O7"/>
  <c r="P12"/>
  <c r="N18"/>
  <c r="O23"/>
  <c r="P28"/>
  <c r="N34"/>
  <c r="O39"/>
  <c r="P44"/>
  <c r="N50"/>
  <c r="O55"/>
  <c r="AF11"/>
  <c r="AF15"/>
  <c r="BV9"/>
  <c r="BV17"/>
  <c r="BV25"/>
  <c r="BV33"/>
  <c r="BV41"/>
  <c r="BV49"/>
  <c r="P9"/>
  <c r="O20"/>
  <c r="N31"/>
  <c r="P41"/>
  <c r="AF18"/>
  <c r="AG23"/>
  <c r="AF26"/>
  <c r="AH28"/>
  <c r="AF34"/>
  <c r="AH36"/>
  <c r="AG39"/>
  <c r="AF42"/>
  <c r="AH44"/>
  <c r="AG47"/>
  <c r="AF50"/>
  <c r="AH52"/>
  <c r="BU6"/>
  <c r="BV7"/>
  <c r="BU10"/>
  <c r="BV11"/>
  <c r="BU14"/>
  <c r="BV15"/>
  <c r="BU18"/>
  <c r="BV19"/>
  <c r="BU22"/>
  <c r="BV23"/>
  <c r="BU26"/>
  <c r="BV27"/>
  <c r="BU30"/>
  <c r="BV31"/>
  <c r="BU34"/>
  <c r="BV35"/>
  <c r="BU38"/>
  <c r="BV39"/>
  <c r="BU42"/>
  <c r="BV43"/>
  <c r="BU46"/>
  <c r="BV47"/>
  <c r="BU50"/>
  <c r="BV51"/>
  <c r="BU54"/>
  <c r="BV55"/>
  <c r="N7"/>
  <c r="O12"/>
  <c r="P17"/>
  <c r="N23"/>
  <c r="O28"/>
  <c r="P33"/>
  <c r="N39"/>
  <c r="O44"/>
  <c r="P49"/>
  <c r="N55"/>
  <c r="BS6"/>
  <c r="N8"/>
  <c r="BQ8"/>
  <c r="O9"/>
  <c r="BR9"/>
  <c r="P10"/>
  <c r="BS10"/>
  <c r="N12"/>
  <c r="BQ12"/>
  <c r="O13"/>
  <c r="BR13"/>
  <c r="P14"/>
  <c r="BS14"/>
  <c r="N16"/>
  <c r="BQ16"/>
  <c r="O17"/>
  <c r="BR17"/>
  <c r="P18"/>
  <c r="BS18"/>
  <c r="N20"/>
  <c r="BQ20"/>
  <c r="O21"/>
  <c r="BR21"/>
  <c r="P22"/>
  <c r="BS22"/>
  <c r="N24"/>
  <c r="BQ24"/>
  <c r="O25"/>
  <c r="BR25"/>
  <c r="P26"/>
  <c r="BS26"/>
  <c r="N28"/>
  <c r="BQ28"/>
  <c r="O29"/>
  <c r="BR29"/>
  <c r="P30"/>
  <c r="BS30"/>
  <c r="N32"/>
  <c r="BQ32"/>
  <c r="O33"/>
  <c r="BR33"/>
  <c r="P34"/>
  <c r="BS34"/>
  <c r="N36"/>
  <c r="BQ36"/>
  <c r="O37"/>
  <c r="BR37"/>
  <c r="P38"/>
  <c r="BS38"/>
  <c r="N40"/>
  <c r="BQ40"/>
  <c r="O41"/>
  <c r="BR41"/>
  <c r="P42"/>
  <c r="BS42"/>
  <c r="N44"/>
  <c r="BQ44"/>
  <c r="O45"/>
  <c r="BR45"/>
  <c r="P46"/>
  <c r="BS46"/>
  <c r="N48"/>
  <c r="BQ48"/>
  <c r="O49"/>
  <c r="BR49"/>
  <c r="P50"/>
  <c r="BS50"/>
  <c r="N52"/>
  <c r="BQ52"/>
  <c r="O53"/>
  <c r="BR53"/>
  <c r="P54"/>
  <c r="BS54"/>
  <c r="BR6"/>
  <c r="N9"/>
  <c r="BQ9"/>
  <c r="P11"/>
  <c r="BS11"/>
  <c r="O14"/>
  <c r="BR14"/>
  <c r="N17"/>
  <c r="BQ17"/>
  <c r="P19"/>
  <c r="BS19"/>
  <c r="O22"/>
  <c r="BR22"/>
  <c r="N25"/>
  <c r="BQ25"/>
  <c r="P27"/>
  <c r="BS27"/>
  <c r="O30"/>
  <c r="BR30"/>
  <c r="N33"/>
  <c r="BQ33"/>
  <c r="P35"/>
  <c r="BS35"/>
  <c r="O38"/>
  <c r="BR38"/>
  <c r="N41"/>
  <c r="BQ41"/>
  <c r="P43"/>
  <c r="BS43"/>
  <c r="O46"/>
  <c r="BR46"/>
  <c r="N49"/>
  <c r="BQ49"/>
  <c r="P51"/>
  <c r="BS51"/>
  <c r="O54"/>
  <c r="BR54"/>
  <c r="BQ6"/>
  <c r="BR7"/>
  <c r="BS8"/>
  <c r="BQ10"/>
  <c r="BR11"/>
  <c r="BS12"/>
  <c r="BQ14"/>
  <c r="BR15"/>
  <c r="BS16"/>
  <c r="BY16" s="1"/>
  <c r="CC16" s="1"/>
  <c r="BQ18"/>
  <c r="BR19"/>
  <c r="BS20"/>
  <c r="BQ22"/>
  <c r="BR23"/>
  <c r="BS24"/>
  <c r="BQ26"/>
  <c r="BR27"/>
  <c r="BS28"/>
  <c r="BQ30"/>
  <c r="BR31"/>
  <c r="BS32"/>
  <c r="BQ34"/>
  <c r="BR35"/>
  <c r="BS36"/>
  <c r="BQ38"/>
  <c r="BR39"/>
  <c r="BS40"/>
  <c r="BQ42"/>
  <c r="BR43"/>
  <c r="BS44"/>
  <c r="BQ46"/>
  <c r="BR47"/>
  <c r="BS48"/>
  <c r="BQ50"/>
  <c r="BR51"/>
  <c r="BS52"/>
  <c r="BQ54"/>
  <c r="BR55"/>
  <c r="AG19"/>
  <c r="AF22"/>
  <c r="AH24"/>
  <c r="AG27"/>
  <c r="AF30"/>
  <c r="AH32"/>
  <c r="AG35"/>
  <c r="AF38"/>
  <c r="AH40"/>
  <c r="AG43"/>
  <c r="AF46"/>
  <c r="AH48"/>
  <c r="AG51"/>
  <c r="AF54"/>
  <c r="P8"/>
  <c r="O11"/>
  <c r="N14"/>
  <c r="P16"/>
  <c r="O19"/>
  <c r="N22"/>
  <c r="P24"/>
  <c r="O27"/>
  <c r="N30"/>
  <c r="P32"/>
  <c r="O35"/>
  <c r="N38"/>
  <c r="P40"/>
  <c r="O43"/>
  <c r="N46"/>
  <c r="P48"/>
  <c r="O51"/>
  <c r="N54"/>
  <c r="AF7"/>
  <c r="AF19"/>
  <c r="AG20"/>
  <c r="AH21"/>
  <c r="AF23"/>
  <c r="AG24"/>
  <c r="AH25"/>
  <c r="AF27"/>
  <c r="AG28"/>
  <c r="AH29"/>
  <c r="AF31"/>
  <c r="AG32"/>
  <c r="AH33"/>
  <c r="AF35"/>
  <c r="AG36"/>
  <c r="AH37"/>
  <c r="AF39"/>
  <c r="AG40"/>
  <c r="AH41"/>
  <c r="AF43"/>
  <c r="AG44"/>
  <c r="AH45"/>
  <c r="AF47"/>
  <c r="AG48"/>
  <c r="AH49"/>
  <c r="AF51"/>
  <c r="AG52"/>
  <c r="AH53"/>
  <c r="P7"/>
  <c r="BS7"/>
  <c r="O10"/>
  <c r="BR10"/>
  <c r="N13"/>
  <c r="BQ13"/>
  <c r="P15"/>
  <c r="BS15"/>
  <c r="O18"/>
  <c r="BR18"/>
  <c r="N21"/>
  <c r="BQ21"/>
  <c r="P23"/>
  <c r="BS23"/>
  <c r="O26"/>
  <c r="BR26"/>
  <c r="N29"/>
  <c r="BQ29"/>
  <c r="P31"/>
  <c r="BS31"/>
  <c r="O34"/>
  <c r="BR34"/>
  <c r="N37"/>
  <c r="BQ37"/>
  <c r="P39"/>
  <c r="BS39"/>
  <c r="O42"/>
  <c r="BR42"/>
  <c r="N45"/>
  <c r="BQ45"/>
  <c r="P47"/>
  <c r="BS47"/>
  <c r="O50"/>
  <c r="BR50"/>
  <c r="N53"/>
  <c r="BQ53"/>
  <c r="P55"/>
  <c r="BS55"/>
  <c r="BQ7"/>
  <c r="BR8"/>
  <c r="BS9"/>
  <c r="BQ11"/>
  <c r="BR12"/>
  <c r="BS13"/>
  <c r="BQ15"/>
  <c r="BR16"/>
  <c r="BS17"/>
  <c r="BQ19"/>
  <c r="BR20"/>
  <c r="BS21"/>
  <c r="BQ23"/>
  <c r="BR24"/>
  <c r="BS25"/>
  <c r="BQ27"/>
  <c r="BR28"/>
  <c r="BS29"/>
  <c r="BQ31"/>
  <c r="BR32"/>
  <c r="BS33"/>
  <c r="BQ35"/>
  <c r="BR36"/>
  <c r="BS37"/>
  <c r="BQ39"/>
  <c r="BR40"/>
  <c r="BS41"/>
  <c r="BQ43"/>
  <c r="BR44"/>
  <c r="BS45"/>
  <c r="BQ47"/>
  <c r="BR48"/>
  <c r="BS49"/>
  <c r="BQ51"/>
  <c r="BR52"/>
  <c r="BS53"/>
  <c r="BQ55"/>
  <c r="O8"/>
  <c r="N11"/>
  <c r="P13"/>
  <c r="O16"/>
  <c r="N19"/>
  <c r="P21"/>
  <c r="O24"/>
  <c r="N27"/>
  <c r="P29"/>
  <c r="O32"/>
  <c r="N35"/>
  <c r="P37"/>
  <c r="O40"/>
  <c r="N43"/>
  <c r="P45"/>
  <c r="O48"/>
  <c r="N51"/>
  <c r="P53"/>
  <c r="AF10"/>
  <c r="AF14"/>
  <c r="AH18"/>
  <c r="AF20"/>
  <c r="AG21"/>
  <c r="AH22"/>
  <c r="AF24"/>
  <c r="AG25"/>
  <c r="AH26"/>
  <c r="AF28"/>
  <c r="AG29"/>
  <c r="AH30"/>
  <c r="AF32"/>
  <c r="AG33"/>
  <c r="AH34"/>
  <c r="AF36"/>
  <c r="AG37"/>
  <c r="AH38"/>
  <c r="AF40"/>
  <c r="AG41"/>
  <c r="AH42"/>
  <c r="AF44"/>
  <c r="AG45"/>
  <c r="AH46"/>
  <c r="E58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B57"/>
  <c r="D57"/>
  <c r="G58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AC5"/>
  <c r="C57"/>
  <c r="F58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AE5"/>
  <c r="AD5"/>
  <c r="AL7"/>
  <c r="BY36" l="1"/>
  <c r="CC36" s="1"/>
  <c r="BY20"/>
  <c r="CC20" s="1"/>
  <c r="BX40"/>
  <c r="CB40" s="1"/>
  <c r="BX24"/>
  <c r="CB24" s="1"/>
  <c r="BX8"/>
  <c r="CB8" s="1"/>
  <c r="BX30"/>
  <c r="CB30" s="1"/>
  <c r="BX14"/>
  <c r="CB14" s="1"/>
  <c r="BX27"/>
  <c r="CB27" s="1"/>
  <c r="BX11"/>
  <c r="CB11" s="1"/>
  <c r="BW53"/>
  <c r="BX53"/>
  <c r="CB53" s="1"/>
  <c r="BX31"/>
  <c r="CB31" s="1"/>
  <c r="BX15"/>
  <c r="CB15" s="1"/>
  <c r="BY41"/>
  <c r="CC41" s="1"/>
  <c r="BY9"/>
  <c r="CC9" s="1"/>
  <c r="BY29"/>
  <c r="CC29" s="1"/>
  <c r="BX38"/>
  <c r="CB38" s="1"/>
  <c r="BX22"/>
  <c r="CB22" s="1"/>
  <c r="BX6"/>
  <c r="CB6" s="1"/>
  <c r="BW9"/>
  <c r="BY35"/>
  <c r="CC35" s="1"/>
  <c r="BY19"/>
  <c r="CC19" s="1"/>
  <c r="BW49"/>
  <c r="BW35"/>
  <c r="BW22"/>
  <c r="BW33"/>
  <c r="BY51"/>
  <c r="CC51" s="1"/>
  <c r="BY43"/>
  <c r="CC43" s="1"/>
  <c r="BY27"/>
  <c r="CC27" s="1"/>
  <c r="BX47"/>
  <c r="CB47" s="1"/>
  <c r="BW38"/>
  <c r="BW17"/>
  <c r="BW42"/>
  <c r="BW19"/>
  <c r="BW25"/>
  <c r="BW31"/>
  <c r="BY55"/>
  <c r="CC55" s="1"/>
  <c r="BW10"/>
  <c r="BY48"/>
  <c r="CC48" s="1"/>
  <c r="BX46"/>
  <c r="CB46" s="1"/>
  <c r="BY11"/>
  <c r="CC11" s="1"/>
  <c r="BW26"/>
  <c r="BY45"/>
  <c r="CC45" s="1"/>
  <c r="BY13"/>
  <c r="CC13" s="1"/>
  <c r="BW41"/>
  <c r="BY54"/>
  <c r="CC54" s="1"/>
  <c r="BW55"/>
  <c r="BY53"/>
  <c r="CC53" s="1"/>
  <c r="BX55"/>
  <c r="CB55" s="1"/>
  <c r="BY52"/>
  <c r="CC52" s="1"/>
  <c r="BW51"/>
  <c r="BX54"/>
  <c r="CB54" s="1"/>
  <c r="BX35"/>
  <c r="CB35" s="1"/>
  <c r="BW30"/>
  <c r="BW14"/>
  <c r="BY50"/>
  <c r="CC50" s="1"/>
  <c r="BX29"/>
  <c r="CB29" s="1"/>
  <c r="BY18"/>
  <c r="CC18" s="1"/>
  <c r="BW8"/>
  <c r="BY49"/>
  <c r="CC49" s="1"/>
  <c r="BX44"/>
  <c r="CB44" s="1"/>
  <c r="BW39"/>
  <c r="BY33"/>
  <c r="CC33" s="1"/>
  <c r="BX28"/>
  <c r="CB28" s="1"/>
  <c r="BW27"/>
  <c r="BW23"/>
  <c r="BY21"/>
  <c r="CC21" s="1"/>
  <c r="BY17"/>
  <c r="CC17" s="1"/>
  <c r="BX12"/>
  <c r="CB12" s="1"/>
  <c r="BW7"/>
  <c r="BY39"/>
  <c r="CC39" s="1"/>
  <c r="BW37"/>
  <c r="BY31"/>
  <c r="CC31" s="1"/>
  <c r="BX26"/>
  <c r="CB26" s="1"/>
  <c r="BY7"/>
  <c r="CC7" s="1"/>
  <c r="BW54"/>
  <c r="BW50"/>
  <c r="BY28"/>
  <c r="CC28" s="1"/>
  <c r="BW18"/>
  <c r="BY12"/>
  <c r="CC12" s="1"/>
  <c r="BW52"/>
  <c r="BX49"/>
  <c r="CB49" s="1"/>
  <c r="BW48"/>
  <c r="BY46"/>
  <c r="CC46" s="1"/>
  <c r="BX45"/>
  <c r="CB45" s="1"/>
  <c r="BW44"/>
  <c r="BY42"/>
  <c r="CC42" s="1"/>
  <c r="BX41"/>
  <c r="CB41" s="1"/>
  <c r="BW40"/>
  <c r="BY38"/>
  <c r="CC38" s="1"/>
  <c r="BX37"/>
  <c r="CB37" s="1"/>
  <c r="BW36"/>
  <c r="BY34"/>
  <c r="CC34" s="1"/>
  <c r="BX33"/>
  <c r="CB33" s="1"/>
  <c r="BW32"/>
  <c r="BY30"/>
  <c r="CC30" s="1"/>
  <c r="BW28"/>
  <c r="BY26"/>
  <c r="CC26" s="1"/>
  <c r="BX25"/>
  <c r="CB25" s="1"/>
  <c r="BW24"/>
  <c r="BY22"/>
  <c r="CC22" s="1"/>
  <c r="BX21"/>
  <c r="CB21" s="1"/>
  <c r="BW20"/>
  <c r="BX17"/>
  <c r="CB17" s="1"/>
  <c r="BW16"/>
  <c r="BY14"/>
  <c r="CC14" s="1"/>
  <c r="BX13"/>
  <c r="CB13" s="1"/>
  <c r="BW12"/>
  <c r="BY10"/>
  <c r="CC10" s="1"/>
  <c r="BX9"/>
  <c r="CB9" s="1"/>
  <c r="BY6"/>
  <c r="CC6" s="1"/>
  <c r="BX51"/>
  <c r="CB51" s="1"/>
  <c r="BW46"/>
  <c r="BY40"/>
  <c r="CC40" s="1"/>
  <c r="BY24"/>
  <c r="CC24" s="1"/>
  <c r="BX19"/>
  <c r="CB19" s="1"/>
  <c r="BY8"/>
  <c r="CC8" s="1"/>
  <c r="BX52"/>
  <c r="CB52" s="1"/>
  <c r="BX48"/>
  <c r="CB48" s="1"/>
  <c r="BW47"/>
  <c r="BW43"/>
  <c r="BY37"/>
  <c r="CC37" s="1"/>
  <c r="BX36"/>
  <c r="CB36" s="1"/>
  <c r="BX32"/>
  <c r="CB32" s="1"/>
  <c r="BY25"/>
  <c r="CC25" s="1"/>
  <c r="BX20"/>
  <c r="CB20" s="1"/>
  <c r="BX16"/>
  <c r="CB16" s="1"/>
  <c r="BW15"/>
  <c r="BW11"/>
  <c r="BX50"/>
  <c r="CB50" s="1"/>
  <c r="BY47"/>
  <c r="CC47" s="1"/>
  <c r="BW45"/>
  <c r="BX42"/>
  <c r="CB42" s="1"/>
  <c r="BX34"/>
  <c r="CB34" s="1"/>
  <c r="BW29"/>
  <c r="BY23"/>
  <c r="CC23" s="1"/>
  <c r="BW21"/>
  <c r="BX18"/>
  <c r="CB18" s="1"/>
  <c r="BY15"/>
  <c r="CC15" s="1"/>
  <c r="BW13"/>
  <c r="BX10"/>
  <c r="CB10" s="1"/>
  <c r="BY44"/>
  <c r="CC44" s="1"/>
  <c r="BX43"/>
  <c r="CB43" s="1"/>
  <c r="BX39"/>
  <c r="CB39" s="1"/>
  <c r="BW34"/>
  <c r="BY32"/>
  <c r="CC32" s="1"/>
  <c r="BX23"/>
  <c r="CB23" s="1"/>
  <c r="BX7"/>
  <c r="CB7" s="1"/>
  <c r="BW6"/>
  <c r="CA6" s="1"/>
  <c r="AR7"/>
  <c r="BH7" s="1"/>
  <c r="AH346"/>
  <c r="AH344"/>
  <c r="AH342"/>
  <c r="AH340"/>
  <c r="AH338"/>
  <c r="AH336"/>
  <c r="AH334"/>
  <c r="AH332"/>
  <c r="AH330"/>
  <c r="AH328"/>
  <c r="AH326"/>
  <c r="AH324"/>
  <c r="AH322"/>
  <c r="AH320"/>
  <c r="AH318"/>
  <c r="AH316"/>
  <c r="AH314"/>
  <c r="AH312"/>
  <c r="AH310"/>
  <c r="AH308"/>
  <c r="AH306"/>
  <c r="AH304"/>
  <c r="AH302"/>
  <c r="AH300"/>
  <c r="AH298"/>
  <c r="AH296"/>
  <c r="AH294"/>
  <c r="AH292"/>
  <c r="AH290"/>
  <c r="AH288"/>
  <c r="AH286"/>
  <c r="AH284"/>
  <c r="AH282"/>
  <c r="AH280"/>
  <c r="AH278"/>
  <c r="AH276"/>
  <c r="AH274"/>
  <c r="AH272"/>
  <c r="AH270"/>
  <c r="AH268"/>
  <c r="AH266"/>
  <c r="AH264"/>
  <c r="AH262"/>
  <c r="AH260"/>
  <c r="AH258"/>
  <c r="AH256"/>
  <c r="AH254"/>
  <c r="AH252"/>
  <c r="AH250"/>
  <c r="AH248"/>
  <c r="AH246"/>
  <c r="AH244"/>
  <c r="AH242"/>
  <c r="AH240"/>
  <c r="AH238"/>
  <c r="AH236"/>
  <c r="AH234"/>
  <c r="AH232"/>
  <c r="AH230"/>
  <c r="AH228"/>
  <c r="AH226"/>
  <c r="AH224"/>
  <c r="AH222"/>
  <c r="AH220"/>
  <c r="AH218"/>
  <c r="AH216"/>
  <c r="AH214"/>
  <c r="AH212"/>
  <c r="AH210"/>
  <c r="AH208"/>
  <c r="AH206"/>
  <c r="AH204"/>
  <c r="AH202"/>
  <c r="AH200"/>
  <c r="AH198"/>
  <c r="AH196"/>
  <c r="AH194"/>
  <c r="AH192"/>
  <c r="AH190"/>
  <c r="AH188"/>
  <c r="AH186"/>
  <c r="AH184"/>
  <c r="AH182"/>
  <c r="AH180"/>
  <c r="AH345"/>
  <c r="AH341"/>
  <c r="AH337"/>
  <c r="AH333"/>
  <c r="AH329"/>
  <c r="AH325"/>
  <c r="AH321"/>
  <c r="AH317"/>
  <c r="AH313"/>
  <c r="AH309"/>
  <c r="AH305"/>
  <c r="AH301"/>
  <c r="AH297"/>
  <c r="AH293"/>
  <c r="AH289"/>
  <c r="AH285"/>
  <c r="AH281"/>
  <c r="AH277"/>
  <c r="AH273"/>
  <c r="AH269"/>
  <c r="AH265"/>
  <c r="AH261"/>
  <c r="AH257"/>
  <c r="AH253"/>
  <c r="AH249"/>
  <c r="AH245"/>
  <c r="AH241"/>
  <c r="AH237"/>
  <c r="AH233"/>
  <c r="AH229"/>
  <c r="AH225"/>
  <c r="AH221"/>
  <c r="AH217"/>
  <c r="AH213"/>
  <c r="AH209"/>
  <c r="AH205"/>
  <c r="AH201"/>
  <c r="AH197"/>
  <c r="AH193"/>
  <c r="AH189"/>
  <c r="AH185"/>
  <c r="AH181"/>
  <c r="AH179"/>
  <c r="AH177"/>
  <c r="AH175"/>
  <c r="AH173"/>
  <c r="AH171"/>
  <c r="AH169"/>
  <c r="AH167"/>
  <c r="AH165"/>
  <c r="AH163"/>
  <c r="AH161"/>
  <c r="AH159"/>
  <c r="AH157"/>
  <c r="AH155"/>
  <c r="AH153"/>
  <c r="AH151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H113"/>
  <c r="AH111"/>
  <c r="AH109"/>
  <c r="AH107"/>
  <c r="AH105"/>
  <c r="AH103"/>
  <c r="AH101"/>
  <c r="AH99"/>
  <c r="AH97"/>
  <c r="AH95"/>
  <c r="AH93"/>
  <c r="AH91"/>
  <c r="AH89"/>
  <c r="AH87"/>
  <c r="AH85"/>
  <c r="AH83"/>
  <c r="AH81"/>
  <c r="AH79"/>
  <c r="AH77"/>
  <c r="AH75"/>
  <c r="AH73"/>
  <c r="AH71"/>
  <c r="AH69"/>
  <c r="AH67"/>
  <c r="AH65"/>
  <c r="AH63"/>
  <c r="AH61"/>
  <c r="AH59"/>
  <c r="AH57"/>
  <c r="AH339"/>
  <c r="AH331"/>
  <c r="AH323"/>
  <c r="AH315"/>
  <c r="AH307"/>
  <c r="AH299"/>
  <c r="AH291"/>
  <c r="AH283"/>
  <c r="AH275"/>
  <c r="AH267"/>
  <c r="AH259"/>
  <c r="AH255"/>
  <c r="AH247"/>
  <c r="AH239"/>
  <c r="AH235"/>
  <c r="AH227"/>
  <c r="AH219"/>
  <c r="AH211"/>
  <c r="AH203"/>
  <c r="AH195"/>
  <c r="AH187"/>
  <c r="AH178"/>
  <c r="AH174"/>
  <c r="AH170"/>
  <c r="AH166"/>
  <c r="AH162"/>
  <c r="AH158"/>
  <c r="AH154"/>
  <c r="AH150"/>
  <c r="AH146"/>
  <c r="AH142"/>
  <c r="AH138"/>
  <c r="AH134"/>
  <c r="AH130"/>
  <c r="AH126"/>
  <c r="AH122"/>
  <c r="AH118"/>
  <c r="AH114"/>
  <c r="AH110"/>
  <c r="AH106"/>
  <c r="AH102"/>
  <c r="AH98"/>
  <c r="AH94"/>
  <c r="AH90"/>
  <c r="AH86"/>
  <c r="AH82"/>
  <c r="AH78"/>
  <c r="AH74"/>
  <c r="AH70"/>
  <c r="AH66"/>
  <c r="AH62"/>
  <c r="AH58"/>
  <c r="AH343"/>
  <c r="AH335"/>
  <c r="AH327"/>
  <c r="AH319"/>
  <c r="AH311"/>
  <c r="AH303"/>
  <c r="AH295"/>
  <c r="AH287"/>
  <c r="AH279"/>
  <c r="AH271"/>
  <c r="AH263"/>
  <c r="AH251"/>
  <c r="AH243"/>
  <c r="AH231"/>
  <c r="AH223"/>
  <c r="AH215"/>
  <c r="AH207"/>
  <c r="AH199"/>
  <c r="AH191"/>
  <c r="AH183"/>
  <c r="AH176"/>
  <c r="AH172"/>
  <c r="AH168"/>
  <c r="AH164"/>
  <c r="AH160"/>
  <c r="AH156"/>
  <c r="AH152"/>
  <c r="AH148"/>
  <c r="AH144"/>
  <c r="AH140"/>
  <c r="AH136"/>
  <c r="AH132"/>
  <c r="AH128"/>
  <c r="AH124"/>
  <c r="AH120"/>
  <c r="AH116"/>
  <c r="AH112"/>
  <c r="AH108"/>
  <c r="AH104"/>
  <c r="AH100"/>
  <c r="AH96"/>
  <c r="AH92"/>
  <c r="AH88"/>
  <c r="AH84"/>
  <c r="AH80"/>
  <c r="AH76"/>
  <c r="AH72"/>
  <c r="AH68"/>
  <c r="AH64"/>
  <c r="AH60"/>
  <c r="AH55"/>
  <c r="AE55" s="1"/>
  <c r="AH56"/>
  <c r="AF345"/>
  <c r="AF343"/>
  <c r="AF341"/>
  <c r="AF339"/>
  <c r="AF337"/>
  <c r="AF335"/>
  <c r="AF333"/>
  <c r="AF331"/>
  <c r="AF329"/>
  <c r="AF327"/>
  <c r="AF325"/>
  <c r="AF323"/>
  <c r="AF321"/>
  <c r="AF319"/>
  <c r="AF317"/>
  <c r="AF315"/>
  <c r="AF313"/>
  <c r="AF311"/>
  <c r="AF309"/>
  <c r="AF307"/>
  <c r="AF305"/>
  <c r="AF303"/>
  <c r="AF301"/>
  <c r="AF299"/>
  <c r="AF297"/>
  <c r="AF295"/>
  <c r="AF293"/>
  <c r="AF291"/>
  <c r="AF289"/>
  <c r="AF287"/>
  <c r="AF285"/>
  <c r="AF283"/>
  <c r="AF281"/>
  <c r="AF279"/>
  <c r="AF277"/>
  <c r="AF275"/>
  <c r="AF273"/>
  <c r="AF271"/>
  <c r="AF269"/>
  <c r="AF267"/>
  <c r="AF265"/>
  <c r="AF263"/>
  <c r="AF261"/>
  <c r="AF259"/>
  <c r="AF257"/>
  <c r="AF255"/>
  <c r="AF253"/>
  <c r="AF251"/>
  <c r="AF249"/>
  <c r="AF247"/>
  <c r="AF245"/>
  <c r="AF243"/>
  <c r="AF241"/>
  <c r="AF239"/>
  <c r="AF237"/>
  <c r="AF235"/>
  <c r="AF233"/>
  <c r="AF231"/>
  <c r="AF229"/>
  <c r="AF227"/>
  <c r="AF225"/>
  <c r="AF223"/>
  <c r="AF221"/>
  <c r="AF219"/>
  <c r="AF217"/>
  <c r="AF215"/>
  <c r="AF213"/>
  <c r="AF211"/>
  <c r="AF209"/>
  <c r="AF207"/>
  <c r="AF205"/>
  <c r="AF203"/>
  <c r="AF201"/>
  <c r="AF199"/>
  <c r="AF197"/>
  <c r="AF195"/>
  <c r="AF193"/>
  <c r="AF191"/>
  <c r="AF189"/>
  <c r="AF187"/>
  <c r="AF185"/>
  <c r="AF183"/>
  <c r="AF181"/>
  <c r="AF344"/>
  <c r="AF340"/>
  <c r="AF336"/>
  <c r="AF332"/>
  <c r="AF328"/>
  <c r="AF324"/>
  <c r="AF320"/>
  <c r="AF316"/>
  <c r="AF312"/>
  <c r="AF308"/>
  <c r="AF304"/>
  <c r="AF300"/>
  <c r="AF296"/>
  <c r="AF292"/>
  <c r="AF288"/>
  <c r="AF284"/>
  <c r="AF280"/>
  <c r="AF276"/>
  <c r="AF272"/>
  <c r="AF268"/>
  <c r="AF264"/>
  <c r="AF260"/>
  <c r="AF256"/>
  <c r="AF252"/>
  <c r="AF248"/>
  <c r="AF244"/>
  <c r="AF240"/>
  <c r="AF236"/>
  <c r="AF232"/>
  <c r="AF228"/>
  <c r="AF224"/>
  <c r="AF220"/>
  <c r="AF216"/>
  <c r="AF212"/>
  <c r="AF208"/>
  <c r="AF204"/>
  <c r="AF200"/>
  <c r="AF196"/>
  <c r="AF192"/>
  <c r="AF188"/>
  <c r="AF184"/>
  <c r="AF180"/>
  <c r="AF178"/>
  <c r="AF176"/>
  <c r="AF174"/>
  <c r="AF172"/>
  <c r="AF170"/>
  <c r="AF168"/>
  <c r="AF166"/>
  <c r="AF164"/>
  <c r="AF162"/>
  <c r="AF160"/>
  <c r="AF158"/>
  <c r="AF156"/>
  <c r="AF154"/>
  <c r="AF152"/>
  <c r="AF150"/>
  <c r="AF148"/>
  <c r="AF146"/>
  <c r="AF144"/>
  <c r="AF142"/>
  <c r="AF140"/>
  <c r="AF138"/>
  <c r="AF136"/>
  <c r="AF134"/>
  <c r="AF132"/>
  <c r="AF130"/>
  <c r="AF128"/>
  <c r="AF126"/>
  <c r="AF124"/>
  <c r="AF122"/>
  <c r="AF120"/>
  <c r="AF118"/>
  <c r="AF116"/>
  <c r="AF114"/>
  <c r="AF112"/>
  <c r="AF110"/>
  <c r="AF108"/>
  <c r="AF106"/>
  <c r="AF104"/>
  <c r="AF102"/>
  <c r="AF100"/>
  <c r="AF98"/>
  <c r="AF96"/>
  <c r="AF94"/>
  <c r="AF92"/>
  <c r="AF90"/>
  <c r="AF88"/>
  <c r="AF86"/>
  <c r="AF84"/>
  <c r="AF82"/>
  <c r="AF80"/>
  <c r="AF78"/>
  <c r="AF76"/>
  <c r="AF74"/>
  <c r="AF72"/>
  <c r="AF70"/>
  <c r="AF68"/>
  <c r="AF66"/>
  <c r="AF64"/>
  <c r="AF62"/>
  <c r="AF60"/>
  <c r="AF58"/>
  <c r="AF55"/>
  <c r="AC55" s="1"/>
  <c r="AF342"/>
  <c r="AF334"/>
  <c r="AF326"/>
  <c r="AF318"/>
  <c r="AF310"/>
  <c r="AF302"/>
  <c r="AF294"/>
  <c r="AF286"/>
  <c r="AF278"/>
  <c r="AF270"/>
  <c r="AF262"/>
  <c r="AF250"/>
  <c r="AF242"/>
  <c r="AF230"/>
  <c r="AF222"/>
  <c r="AF214"/>
  <c r="AF206"/>
  <c r="AF198"/>
  <c r="AF190"/>
  <c r="AF182"/>
  <c r="AF177"/>
  <c r="AF173"/>
  <c r="AF169"/>
  <c r="AF165"/>
  <c r="AF161"/>
  <c r="AF157"/>
  <c r="AF153"/>
  <c r="AF149"/>
  <c r="AF145"/>
  <c r="AF141"/>
  <c r="AF137"/>
  <c r="AF133"/>
  <c r="AF129"/>
  <c r="AF125"/>
  <c r="AF121"/>
  <c r="AF117"/>
  <c r="AF113"/>
  <c r="AF109"/>
  <c r="AF105"/>
  <c r="AF101"/>
  <c r="AF97"/>
  <c r="AF93"/>
  <c r="AF89"/>
  <c r="AF85"/>
  <c r="AF81"/>
  <c r="AF77"/>
  <c r="AF73"/>
  <c r="AF69"/>
  <c r="AF65"/>
  <c r="AF61"/>
  <c r="AF56"/>
  <c r="AF346"/>
  <c r="AF338"/>
  <c r="AF330"/>
  <c r="AF322"/>
  <c r="AF314"/>
  <c r="AF306"/>
  <c r="AF298"/>
  <c r="AF290"/>
  <c r="AF282"/>
  <c r="AF274"/>
  <c r="AF266"/>
  <c r="AF258"/>
  <c r="AF254"/>
  <c r="AF246"/>
  <c r="AF238"/>
  <c r="AF234"/>
  <c r="AF226"/>
  <c r="AF218"/>
  <c r="AF210"/>
  <c r="AF202"/>
  <c r="AF194"/>
  <c r="AF186"/>
  <c r="AF179"/>
  <c r="AF175"/>
  <c r="AF171"/>
  <c r="AF167"/>
  <c r="AF163"/>
  <c r="AF159"/>
  <c r="AF155"/>
  <c r="AF151"/>
  <c r="AF147"/>
  <c r="AF143"/>
  <c r="AF139"/>
  <c r="AF135"/>
  <c r="AF131"/>
  <c r="AF127"/>
  <c r="AF123"/>
  <c r="AF119"/>
  <c r="AF115"/>
  <c r="AF111"/>
  <c r="AF107"/>
  <c r="AF103"/>
  <c r="AF99"/>
  <c r="AF95"/>
  <c r="AF91"/>
  <c r="AF87"/>
  <c r="AF83"/>
  <c r="AF79"/>
  <c r="AF75"/>
  <c r="AF71"/>
  <c r="AF67"/>
  <c r="AF63"/>
  <c r="AF59"/>
  <c r="AF57"/>
  <c r="AG345"/>
  <c r="AG343"/>
  <c r="AG341"/>
  <c r="AG339"/>
  <c r="AG337"/>
  <c r="AG335"/>
  <c r="AG333"/>
  <c r="AG331"/>
  <c r="AG329"/>
  <c r="AG327"/>
  <c r="AG325"/>
  <c r="AG323"/>
  <c r="AG321"/>
  <c r="AG319"/>
  <c r="AG317"/>
  <c r="AG315"/>
  <c r="AG313"/>
  <c r="AG311"/>
  <c r="AG309"/>
  <c r="AG307"/>
  <c r="AG305"/>
  <c r="AG303"/>
  <c r="AG301"/>
  <c r="AG299"/>
  <c r="AG297"/>
  <c r="AG295"/>
  <c r="AG293"/>
  <c r="AG291"/>
  <c r="AG289"/>
  <c r="AG287"/>
  <c r="AG285"/>
  <c r="AG283"/>
  <c r="AG281"/>
  <c r="AG279"/>
  <c r="AG277"/>
  <c r="AG275"/>
  <c r="AG273"/>
  <c r="AG271"/>
  <c r="AG269"/>
  <c r="AG267"/>
  <c r="AG265"/>
  <c r="AG263"/>
  <c r="AG261"/>
  <c r="AG259"/>
  <c r="AG257"/>
  <c r="AG255"/>
  <c r="AG253"/>
  <c r="AG251"/>
  <c r="AG249"/>
  <c r="AG247"/>
  <c r="AG245"/>
  <c r="AG243"/>
  <c r="AG241"/>
  <c r="AG239"/>
  <c r="AG237"/>
  <c r="AG235"/>
  <c r="AG233"/>
  <c r="AG231"/>
  <c r="AG229"/>
  <c r="AG227"/>
  <c r="AG225"/>
  <c r="AG223"/>
  <c r="AG221"/>
  <c r="AG219"/>
  <c r="AG217"/>
  <c r="AG215"/>
  <c r="AG213"/>
  <c r="AG211"/>
  <c r="AG209"/>
  <c r="AG207"/>
  <c r="AG205"/>
  <c r="AG203"/>
  <c r="AG201"/>
  <c r="AG199"/>
  <c r="AG197"/>
  <c r="AG195"/>
  <c r="AG193"/>
  <c r="AG191"/>
  <c r="AG189"/>
  <c r="AG187"/>
  <c r="AG185"/>
  <c r="AG183"/>
  <c r="AG181"/>
  <c r="AG56"/>
  <c r="AG342"/>
  <c r="AG330"/>
  <c r="AG322"/>
  <c r="AG314"/>
  <c r="AG302"/>
  <c r="AG294"/>
  <c r="AG286"/>
  <c r="AG344"/>
  <c r="AG340"/>
  <c r="AG336"/>
  <c r="AG332"/>
  <c r="AG328"/>
  <c r="AG324"/>
  <c r="AG320"/>
  <c r="AG316"/>
  <c r="AG312"/>
  <c r="AG308"/>
  <c r="AG304"/>
  <c r="AG300"/>
  <c r="AG296"/>
  <c r="AG292"/>
  <c r="AG288"/>
  <c r="AG284"/>
  <c r="AG280"/>
  <c r="AG276"/>
  <c r="AG272"/>
  <c r="AG268"/>
  <c r="AG264"/>
  <c r="AG260"/>
  <c r="AG256"/>
  <c r="AG252"/>
  <c r="AG248"/>
  <c r="AG244"/>
  <c r="AG240"/>
  <c r="AG236"/>
  <c r="AG232"/>
  <c r="AG228"/>
  <c r="AG224"/>
  <c r="AG220"/>
  <c r="AG216"/>
  <c r="AG212"/>
  <c r="AG208"/>
  <c r="AG204"/>
  <c r="AG200"/>
  <c r="AG196"/>
  <c r="AG192"/>
  <c r="AG188"/>
  <c r="AG184"/>
  <c r="AG180"/>
  <c r="AG178"/>
  <c r="AG176"/>
  <c r="AG174"/>
  <c r="AG172"/>
  <c r="AG170"/>
  <c r="AG168"/>
  <c r="AG166"/>
  <c r="AG164"/>
  <c r="AG162"/>
  <c r="AG160"/>
  <c r="AG158"/>
  <c r="AG156"/>
  <c r="AG154"/>
  <c r="AG152"/>
  <c r="AG150"/>
  <c r="AG148"/>
  <c r="AG146"/>
  <c r="AG144"/>
  <c r="AG142"/>
  <c r="AG140"/>
  <c r="AG138"/>
  <c r="AG136"/>
  <c r="AG134"/>
  <c r="AG132"/>
  <c r="AG130"/>
  <c r="AG128"/>
  <c r="AG126"/>
  <c r="AG124"/>
  <c r="AG122"/>
  <c r="AG120"/>
  <c r="AG118"/>
  <c r="AG116"/>
  <c r="AG114"/>
  <c r="AG112"/>
  <c r="AG110"/>
  <c r="AG108"/>
  <c r="AG106"/>
  <c r="AG104"/>
  <c r="AG102"/>
  <c r="AG100"/>
  <c r="AG98"/>
  <c r="AG96"/>
  <c r="AG94"/>
  <c r="AG92"/>
  <c r="AG90"/>
  <c r="AG88"/>
  <c r="AG86"/>
  <c r="AG84"/>
  <c r="AG82"/>
  <c r="AG80"/>
  <c r="AG78"/>
  <c r="AG76"/>
  <c r="AG74"/>
  <c r="AG72"/>
  <c r="AG70"/>
  <c r="AG68"/>
  <c r="AG66"/>
  <c r="AG64"/>
  <c r="AG62"/>
  <c r="AG60"/>
  <c r="AG58"/>
  <c r="AG55"/>
  <c r="AD55" s="1"/>
  <c r="AG346"/>
  <c r="AG338"/>
  <c r="AG334"/>
  <c r="AG326"/>
  <c r="AG318"/>
  <c r="AG310"/>
  <c r="AG306"/>
  <c r="AG298"/>
  <c r="AG290"/>
  <c r="AG274"/>
  <c r="AG258"/>
  <c r="AG242"/>
  <c r="AG226"/>
  <c r="AG210"/>
  <c r="AG194"/>
  <c r="AG179"/>
  <c r="AG171"/>
  <c r="AG163"/>
  <c r="AG155"/>
  <c r="AG147"/>
  <c r="AG139"/>
  <c r="AG131"/>
  <c r="AG123"/>
  <c r="AG115"/>
  <c r="AG107"/>
  <c r="AG99"/>
  <c r="AG91"/>
  <c r="AG83"/>
  <c r="AG75"/>
  <c r="AG67"/>
  <c r="AG59"/>
  <c r="AG79"/>
  <c r="AG165"/>
  <c r="AG125"/>
  <c r="AG117"/>
  <c r="AG109"/>
  <c r="AG101"/>
  <c r="AG93"/>
  <c r="AG85"/>
  <c r="AG270"/>
  <c r="AG254"/>
  <c r="AG238"/>
  <c r="AG222"/>
  <c r="AG206"/>
  <c r="AG190"/>
  <c r="AG177"/>
  <c r="AG169"/>
  <c r="AG161"/>
  <c r="AG153"/>
  <c r="AG145"/>
  <c r="AG137"/>
  <c r="AG129"/>
  <c r="AG121"/>
  <c r="AG113"/>
  <c r="AG105"/>
  <c r="AG97"/>
  <c r="AG89"/>
  <c r="AG81"/>
  <c r="AG73"/>
  <c r="AG65"/>
  <c r="AG282"/>
  <c r="AG266"/>
  <c r="AG250"/>
  <c r="AG234"/>
  <c r="AG218"/>
  <c r="AG202"/>
  <c r="AG186"/>
  <c r="AG175"/>
  <c r="AG167"/>
  <c r="AG159"/>
  <c r="AG151"/>
  <c r="AG143"/>
  <c r="AG135"/>
  <c r="AG127"/>
  <c r="AG119"/>
  <c r="AG111"/>
  <c r="AG103"/>
  <c r="AG95"/>
  <c r="AG87"/>
  <c r="AG71"/>
  <c r="AG63"/>
  <c r="AG57"/>
  <c r="AG278"/>
  <c r="AG262"/>
  <c r="AG246"/>
  <c r="AG230"/>
  <c r="AG214"/>
  <c r="AG198"/>
  <c r="AG182"/>
  <c r="AG173"/>
  <c r="AG157"/>
  <c r="AG149"/>
  <c r="AG141"/>
  <c r="AG133"/>
  <c r="AG77"/>
  <c r="AG69"/>
  <c r="AG61"/>
  <c r="C58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AS57"/>
  <c r="D58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AT57"/>
  <c r="B58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AO7"/>
  <c r="AL8"/>
  <c r="CA7" l="1"/>
  <c r="BZ7"/>
  <c r="BZ6"/>
  <c r="AU7"/>
  <c r="AI8" s="1"/>
  <c r="AR8" s="1"/>
  <c r="CA8" s="1"/>
  <c r="D112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AD56"/>
  <c r="AA55"/>
  <c r="BI55" s="1"/>
  <c r="AE56"/>
  <c r="AB55"/>
  <c r="BJ55" s="1"/>
  <c r="BE7"/>
  <c r="C112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AC56"/>
  <c r="Z55"/>
  <c r="AW57"/>
  <c r="AK58" s="1"/>
  <c r="J57"/>
  <c r="BG57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I57"/>
  <c r="BF57"/>
  <c r="AV57"/>
  <c r="AJ58" s="1"/>
  <c r="AL9"/>
  <c r="AO8"/>
  <c r="AU8"/>
  <c r="AI9" s="1"/>
  <c r="AR9" l="1"/>
  <c r="BH8"/>
  <c r="BE8"/>
  <c r="BZ8"/>
  <c r="AE57"/>
  <c r="AB56"/>
  <c r="BJ56" s="1"/>
  <c r="AS58"/>
  <c r="I58" s="1"/>
  <c r="AT58"/>
  <c r="R57"/>
  <c r="L57"/>
  <c r="BL57" s="1"/>
  <c r="S57"/>
  <c r="M57"/>
  <c r="BM57" s="1"/>
  <c r="AC57"/>
  <c r="Z56"/>
  <c r="AD57"/>
  <c r="AA56"/>
  <c r="BI56" s="1"/>
  <c r="BA55"/>
  <c r="AO9"/>
  <c r="AL10"/>
  <c r="BZ9" l="1"/>
  <c r="CA9"/>
  <c r="P57"/>
  <c r="O57"/>
  <c r="BH9"/>
  <c r="AU9"/>
  <c r="AI10" s="1"/>
  <c r="AR10" s="1"/>
  <c r="BE9"/>
  <c r="AW58"/>
  <c r="AK59" s="1"/>
  <c r="AT59" s="1"/>
  <c r="AW59" s="1"/>
  <c r="AK60" s="1"/>
  <c r="AT60" s="1"/>
  <c r="N266" i="7"/>
  <c r="O266"/>
  <c r="R266"/>
  <c r="Q266"/>
  <c r="P266"/>
  <c r="BG59" i="13"/>
  <c r="J266" i="7"/>
  <c r="K266"/>
  <c r="H266"/>
  <c r="I266"/>
  <c r="G266"/>
  <c r="AD58" i="13"/>
  <c r="AD59" s="1"/>
  <c r="AD60" s="1"/>
  <c r="AD61" s="1"/>
  <c r="AD62" s="1"/>
  <c r="AD63" s="1"/>
  <c r="AD64" s="1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D90" s="1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D188" s="1"/>
  <c r="AD189" s="1"/>
  <c r="AD190" s="1"/>
  <c r="AD191" s="1"/>
  <c r="AD192" s="1"/>
  <c r="AD193" s="1"/>
  <c r="AD194" s="1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D207" s="1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D276" s="1"/>
  <c r="AD277" s="1"/>
  <c r="AD278" s="1"/>
  <c r="AD279" s="1"/>
  <c r="AD280" s="1"/>
  <c r="AD281" s="1"/>
  <c r="AD282" s="1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D336" s="1"/>
  <c r="AD337" s="1"/>
  <c r="AD338" s="1"/>
  <c r="AD339" s="1"/>
  <c r="AD340" s="1"/>
  <c r="AD341" s="1"/>
  <c r="AD342" s="1"/>
  <c r="AD343" s="1"/>
  <c r="AD344" s="1"/>
  <c r="AD345" s="1"/>
  <c r="AD346" s="1"/>
  <c r="AA57"/>
  <c r="BI57" s="1"/>
  <c r="L58"/>
  <c r="BL58" s="1"/>
  <c r="R58"/>
  <c r="Z57"/>
  <c r="AC58"/>
  <c r="AC59" s="1"/>
  <c r="AC60" s="1"/>
  <c r="AE58"/>
  <c r="AE59" s="1"/>
  <c r="AE60" s="1"/>
  <c r="AB57"/>
  <c r="BJ57" s="1"/>
  <c r="AA58"/>
  <c r="BI58" s="1"/>
  <c r="BA56"/>
  <c r="J58"/>
  <c r="BG58"/>
  <c r="AV58"/>
  <c r="AJ59" s="1"/>
  <c r="BF58"/>
  <c r="AL11"/>
  <c r="AO10"/>
  <c r="AU10" l="1"/>
  <c r="AI11" s="1"/>
  <c r="AR11" s="1"/>
  <c r="CA11" s="1"/>
  <c r="CA10"/>
  <c r="O58"/>
  <c r="BH10"/>
  <c r="BZ10"/>
  <c r="BE10"/>
  <c r="AA59"/>
  <c r="J59"/>
  <c r="S59" s="1"/>
  <c r="AB60" s="1"/>
  <c r="BJ60" s="1"/>
  <c r="P267" i="7"/>
  <c r="N267"/>
  <c r="O267"/>
  <c r="R267"/>
  <c r="Q267"/>
  <c r="S266"/>
  <c r="K166" i="12" s="1"/>
  <c r="L166" s="1"/>
  <c r="M166" s="1"/>
  <c r="I267" i="7"/>
  <c r="BG60" i="13"/>
  <c r="AW60"/>
  <c r="AK61" s="1"/>
  <c r="J60"/>
  <c r="K267" i="7"/>
  <c r="AE61" i="13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AE129" s="1"/>
  <c r="AE130" s="1"/>
  <c r="AE131" s="1"/>
  <c r="AE132" s="1"/>
  <c r="AE133" s="1"/>
  <c r="AE134" s="1"/>
  <c r="AE135" s="1"/>
  <c r="AE136" s="1"/>
  <c r="AE137" s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226" s="1"/>
  <c r="AE227" s="1"/>
  <c r="AE228" s="1"/>
  <c r="AE229" s="1"/>
  <c r="AE230" s="1"/>
  <c r="AE231" s="1"/>
  <c r="AE232" s="1"/>
  <c r="AE233" s="1"/>
  <c r="AE234" s="1"/>
  <c r="AE235" s="1"/>
  <c r="AE236" s="1"/>
  <c r="AE237" s="1"/>
  <c r="AE238" s="1"/>
  <c r="AE239" s="1"/>
  <c r="AE240" s="1"/>
  <c r="AE241" s="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E257" s="1"/>
  <c r="AE258" s="1"/>
  <c r="AE259" s="1"/>
  <c r="AE260" s="1"/>
  <c r="AE261" s="1"/>
  <c r="AE262" s="1"/>
  <c r="AE263" s="1"/>
  <c r="AE264" s="1"/>
  <c r="AE265" s="1"/>
  <c r="AE266" s="1"/>
  <c r="AE267" s="1"/>
  <c r="AE268" s="1"/>
  <c r="AE269" s="1"/>
  <c r="AE270" s="1"/>
  <c r="AE271" s="1"/>
  <c r="AE272" s="1"/>
  <c r="AE273" s="1"/>
  <c r="AE274" s="1"/>
  <c r="AE275" s="1"/>
  <c r="AE276" s="1"/>
  <c r="AE277" s="1"/>
  <c r="AE278" s="1"/>
  <c r="AE279" s="1"/>
  <c r="AE280" s="1"/>
  <c r="AE281" s="1"/>
  <c r="AE282" s="1"/>
  <c r="AE283" s="1"/>
  <c r="AE284" s="1"/>
  <c r="AE285" s="1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E338" s="1"/>
  <c r="AE339" s="1"/>
  <c r="AE340" s="1"/>
  <c r="AE341" s="1"/>
  <c r="AE342" s="1"/>
  <c r="AE343" s="1"/>
  <c r="AE344" s="1"/>
  <c r="AE345" s="1"/>
  <c r="AE346" s="1"/>
  <c r="AS59"/>
  <c r="L266" i="7"/>
  <c r="G166" i="12" s="1"/>
  <c r="G267" i="7"/>
  <c r="M58" i="13"/>
  <c r="BM58" s="1"/>
  <c r="S58"/>
  <c r="AB59" s="1"/>
  <c r="BJ59" s="1"/>
  <c r="BA57"/>
  <c r="AC6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93" s="1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AC181" s="1"/>
  <c r="AC182" s="1"/>
  <c r="AC183" s="1"/>
  <c r="AC184" s="1"/>
  <c r="AC185" s="1"/>
  <c r="AC186" s="1"/>
  <c r="AC187" s="1"/>
  <c r="AC188" s="1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C207" s="1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C226" s="1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C280" s="1"/>
  <c r="AC281" s="1"/>
  <c r="AC282" s="1"/>
  <c r="AC283" s="1"/>
  <c r="AC284" s="1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C320" s="1"/>
  <c r="AC321" s="1"/>
  <c r="AC322" s="1"/>
  <c r="AC323" s="1"/>
  <c r="AC324" s="1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C345" s="1"/>
  <c r="AC346" s="1"/>
  <c r="J267" i="7"/>
  <c r="AB58" i="13"/>
  <c r="BJ58" s="1"/>
  <c r="H267" i="7"/>
  <c r="AL12" i="13"/>
  <c r="AO11"/>
  <c r="K268" i="7" l="1"/>
  <c r="I268"/>
  <c r="O268"/>
  <c r="P58" i="13"/>
  <c r="M59"/>
  <c r="BM59" s="1"/>
  <c r="BU56"/>
  <c r="BV56"/>
  <c r="BT56"/>
  <c r="H268" i="7"/>
  <c r="BH11" i="13"/>
  <c r="BZ11"/>
  <c r="BI59"/>
  <c r="BE11"/>
  <c r="AV59"/>
  <c r="AJ60" s="1"/>
  <c r="AS60" s="1"/>
  <c r="I60" s="1"/>
  <c r="R268" i="7"/>
  <c r="Q268"/>
  <c r="P268"/>
  <c r="J268"/>
  <c r="N268"/>
  <c r="N167" i="12"/>
  <c r="S267" i="7"/>
  <c r="K167" i="12" s="1"/>
  <c r="L167" s="1"/>
  <c r="M167" s="1"/>
  <c r="L267" i="7"/>
  <c r="G167" i="12" s="1"/>
  <c r="G268" i="7"/>
  <c r="I59" i="13"/>
  <c r="BF59"/>
  <c r="S60"/>
  <c r="AB61" s="1"/>
  <c r="M60"/>
  <c r="BM60" s="1"/>
  <c r="H166" i="12"/>
  <c r="I166" s="1"/>
  <c r="BF60" i="13"/>
  <c r="AU11"/>
  <c r="AI12" s="1"/>
  <c r="AR12" s="1"/>
  <c r="AO12"/>
  <c r="AL13"/>
  <c r="AV60" l="1"/>
  <c r="AJ61" s="1"/>
  <c r="AU12"/>
  <c r="AI13" s="1"/>
  <c r="AR13" s="1"/>
  <c r="CA12"/>
  <c r="P59"/>
  <c r="P60"/>
  <c r="BV57"/>
  <c r="BU57"/>
  <c r="BE12"/>
  <c r="BH12"/>
  <c r="BZ12"/>
  <c r="BQ56"/>
  <c r="BR56"/>
  <c r="BS56"/>
  <c r="L268" i="7"/>
  <c r="G168" i="12" s="1"/>
  <c r="H168" s="1"/>
  <c r="N168"/>
  <c r="S268" i="7"/>
  <c r="K168" i="12" s="1"/>
  <c r="L168" s="1"/>
  <c r="M168" s="1"/>
  <c r="H167"/>
  <c r="I167" s="1"/>
  <c r="L59" i="13"/>
  <c r="BL59" s="1"/>
  <c r="R59"/>
  <c r="AA60" s="1"/>
  <c r="BI60" s="1"/>
  <c r="R60"/>
  <c r="AA61" s="1"/>
  <c r="L60"/>
  <c r="J167" i="12"/>
  <c r="AO13" i="13"/>
  <c r="AL14"/>
  <c r="BL60" l="1"/>
  <c r="BH13"/>
  <c r="CA13"/>
  <c r="BZ13"/>
  <c r="O59"/>
  <c r="AU13"/>
  <c r="AI14" s="1"/>
  <c r="BE13"/>
  <c r="BU58"/>
  <c r="BV58"/>
  <c r="BW56"/>
  <c r="BR57"/>
  <c r="BX57" s="1"/>
  <c r="CB57" s="1"/>
  <c r="BS57"/>
  <c r="BY56"/>
  <c r="CC56" s="1"/>
  <c r="BX56"/>
  <c r="CB56" s="1"/>
  <c r="I168" i="12"/>
  <c r="N169"/>
  <c r="J168"/>
  <c r="AR14" i="13"/>
  <c r="O60"/>
  <c r="AL15"/>
  <c r="AO14"/>
  <c r="BE14" l="1"/>
  <c r="CA14"/>
  <c r="BR58"/>
  <c r="BS58"/>
  <c r="BH14"/>
  <c r="BZ14"/>
  <c r="BY57"/>
  <c r="CC57" s="1"/>
  <c r="J169" i="12"/>
  <c r="AU14" i="13"/>
  <c r="AI15" s="1"/>
  <c r="AR15" s="1"/>
  <c r="AO15"/>
  <c r="AL16"/>
  <c r="BE15" l="1"/>
  <c r="CA15"/>
  <c r="AU15"/>
  <c r="AI16" s="1"/>
  <c r="AR16" s="1"/>
  <c r="BY58"/>
  <c r="CC58" s="1"/>
  <c r="BH15"/>
  <c r="BZ15"/>
  <c r="BX58"/>
  <c r="CB58" s="1"/>
  <c r="AO16"/>
  <c r="AL17"/>
  <c r="AU16" l="1"/>
  <c r="AI17" s="1"/>
  <c r="AR17" s="1"/>
  <c r="CA16"/>
  <c r="BH16"/>
  <c r="BZ16"/>
  <c r="BE16"/>
  <c r="AL18"/>
  <c r="AO17"/>
  <c r="AU17" l="1"/>
  <c r="AI18" s="1"/>
  <c r="AR18" s="1"/>
  <c r="CA18" s="1"/>
  <c r="CA17"/>
  <c r="BH17"/>
  <c r="BZ17"/>
  <c r="BE17"/>
  <c r="AO18"/>
  <c r="AL19"/>
  <c r="AU18" l="1"/>
  <c r="AI19" s="1"/>
  <c r="AR19" s="1"/>
  <c r="CA19" s="1"/>
  <c r="BH18"/>
  <c r="BE18"/>
  <c r="BZ18"/>
  <c r="AO19"/>
  <c r="AL20"/>
  <c r="BZ19" l="1"/>
  <c r="AU19"/>
  <c r="AI20" s="1"/>
  <c r="AR20" s="1"/>
  <c r="CA20" s="1"/>
  <c r="BH19"/>
  <c r="BE19"/>
  <c r="BH20"/>
  <c r="BZ20"/>
  <c r="AO20"/>
  <c r="AL21"/>
  <c r="BE20" l="1"/>
  <c r="AU20"/>
  <c r="AI21" s="1"/>
  <c r="AR21" s="1"/>
  <c r="CA21" s="1"/>
  <c r="AO21"/>
  <c r="AL22"/>
  <c r="AU21" l="1"/>
  <c r="AI22" s="1"/>
  <c r="AR22" s="1"/>
  <c r="CA22" s="1"/>
  <c r="BE21"/>
  <c r="BH21"/>
  <c r="BZ21"/>
  <c r="AO22"/>
  <c r="AL23"/>
  <c r="BE22" l="1"/>
  <c r="BH22"/>
  <c r="BZ22"/>
  <c r="AU22"/>
  <c r="AI23" s="1"/>
  <c r="AR23" s="1"/>
  <c r="CA23" s="1"/>
  <c r="AO23"/>
  <c r="AL24"/>
  <c r="BE23" l="1"/>
  <c r="BH23"/>
  <c r="BZ23"/>
  <c r="AU23"/>
  <c r="AI24" s="1"/>
  <c r="AR24" s="1"/>
  <c r="CA24" s="1"/>
  <c r="AO24"/>
  <c r="AL25"/>
  <c r="BE24" l="1"/>
  <c r="BH24"/>
  <c r="BZ24"/>
  <c r="AU24"/>
  <c r="AI25" s="1"/>
  <c r="AR25" s="1"/>
  <c r="CA25" s="1"/>
  <c r="AO25"/>
  <c r="AL26"/>
  <c r="BH25" l="1"/>
  <c r="BZ25"/>
  <c r="BE25"/>
  <c r="AU25"/>
  <c r="AI26" s="1"/>
  <c r="AR26" s="1"/>
  <c r="CA26" s="1"/>
  <c r="AO26"/>
  <c r="AL27"/>
  <c r="BH26" l="1"/>
  <c r="BZ26"/>
  <c r="BE26"/>
  <c r="AU26"/>
  <c r="AI27" s="1"/>
  <c r="AR27" s="1"/>
  <c r="CA27" s="1"/>
  <c r="AL28"/>
  <c r="AO27"/>
  <c r="BH27" l="1"/>
  <c r="BZ27"/>
  <c r="BE27"/>
  <c r="AU27"/>
  <c r="AI28" s="1"/>
  <c r="AR28" s="1"/>
  <c r="CA28" s="1"/>
  <c r="AO28"/>
  <c r="AL29"/>
  <c r="AU28" l="1"/>
  <c r="AI29" s="1"/>
  <c r="AR29" s="1"/>
  <c r="CA29" s="1"/>
  <c r="BH28"/>
  <c r="BZ28"/>
  <c r="BE28"/>
  <c r="AL30"/>
  <c r="AO29"/>
  <c r="BH29" l="1"/>
  <c r="BZ29"/>
  <c r="BE29"/>
  <c r="AU29"/>
  <c r="AI30" s="1"/>
  <c r="AR30" s="1"/>
  <c r="AL31"/>
  <c r="AO30"/>
  <c r="AU30" l="1"/>
  <c r="AI31" s="1"/>
  <c r="AR31" s="1"/>
  <c r="CA31" s="1"/>
  <c r="CA30"/>
  <c r="BH30"/>
  <c r="BZ30"/>
  <c r="BE30"/>
  <c r="AL32"/>
  <c r="AO31"/>
  <c r="BE31" l="1"/>
  <c r="BH31"/>
  <c r="BZ31"/>
  <c r="AU31"/>
  <c r="AI32" s="1"/>
  <c r="AR32" s="1"/>
  <c r="AL33"/>
  <c r="AO32"/>
  <c r="BE32" l="1"/>
  <c r="CA32"/>
  <c r="BH32"/>
  <c r="BZ32"/>
  <c r="AU32"/>
  <c r="AI33" s="1"/>
  <c r="AR33" s="1"/>
  <c r="AL34"/>
  <c r="AO33"/>
  <c r="AU33" l="1"/>
  <c r="AI34" s="1"/>
  <c r="AR34" s="1"/>
  <c r="CA34" s="1"/>
  <c r="CA33"/>
  <c r="BE33"/>
  <c r="BH33"/>
  <c r="BZ33"/>
  <c r="AL35"/>
  <c r="AO34"/>
  <c r="BZ34" l="1"/>
  <c r="AU34"/>
  <c r="AI35" s="1"/>
  <c r="AR35" s="1"/>
  <c r="BE34"/>
  <c r="BH34"/>
  <c r="AO35"/>
  <c r="AL36"/>
  <c r="AU35" l="1"/>
  <c r="AI36" s="1"/>
  <c r="AR36" s="1"/>
  <c r="CA36" s="1"/>
  <c r="CA35"/>
  <c r="BE35"/>
  <c r="BH35"/>
  <c r="BZ35"/>
  <c r="AO36"/>
  <c r="AL37"/>
  <c r="BE36" l="1"/>
  <c r="AU36"/>
  <c r="AI37" s="1"/>
  <c r="AR37" s="1"/>
  <c r="CA37" s="1"/>
  <c r="BH36"/>
  <c r="BZ36"/>
  <c r="AO37"/>
  <c r="AL38"/>
  <c r="AU37"/>
  <c r="AI38" s="1"/>
  <c r="BE37" l="1"/>
  <c r="BH37"/>
  <c r="BZ37"/>
  <c r="AR38"/>
  <c r="CA38" s="1"/>
  <c r="AL39"/>
  <c r="AO38"/>
  <c r="BE38" l="1"/>
  <c r="BH38"/>
  <c r="BZ38"/>
  <c r="AU38"/>
  <c r="AI39" s="1"/>
  <c r="AR39" s="1"/>
  <c r="CA39" s="1"/>
  <c r="AO39"/>
  <c r="AL40"/>
  <c r="BH39" l="1"/>
  <c r="BZ39"/>
  <c r="BE39"/>
  <c r="AU39"/>
  <c r="AI40" s="1"/>
  <c r="AR40" s="1"/>
  <c r="AO40"/>
  <c r="AL41"/>
  <c r="AU40" l="1"/>
  <c r="AI41" s="1"/>
  <c r="AR41" s="1"/>
  <c r="CA41" s="1"/>
  <c r="CA40"/>
  <c r="BH40"/>
  <c r="BZ40"/>
  <c r="BE40"/>
  <c r="AL42"/>
  <c r="AO41"/>
  <c r="AU41" l="1"/>
  <c r="AI42" s="1"/>
  <c r="BH41"/>
  <c r="BE41"/>
  <c r="BZ41"/>
  <c r="AR42"/>
  <c r="CA42" s="1"/>
  <c r="AO42"/>
  <c r="AL43"/>
  <c r="BE42" l="1"/>
  <c r="BH42"/>
  <c r="BZ42"/>
  <c r="AU42"/>
  <c r="AI43" s="1"/>
  <c r="AR43" s="1"/>
  <c r="CA43" s="1"/>
  <c r="AO43"/>
  <c r="AL44"/>
  <c r="BH43" l="1"/>
  <c r="BZ43"/>
  <c r="BE43"/>
  <c r="AU43"/>
  <c r="AI44" s="1"/>
  <c r="AR44" s="1"/>
  <c r="CA44" s="1"/>
  <c r="AL45"/>
  <c r="AO44"/>
  <c r="AU44" l="1"/>
  <c r="AI45" s="1"/>
  <c r="AR45" s="1"/>
  <c r="CA45" s="1"/>
  <c r="BH44"/>
  <c r="BZ44"/>
  <c r="BE44"/>
  <c r="AL46"/>
  <c r="AO45"/>
  <c r="BH45" l="1"/>
  <c r="BZ45"/>
  <c r="BE45"/>
  <c r="AU45"/>
  <c r="AI46" s="1"/>
  <c r="AR46" s="1"/>
  <c r="CA46" s="1"/>
  <c r="AO46"/>
  <c r="AL47"/>
  <c r="BH46" l="1"/>
  <c r="BZ46"/>
  <c r="BE46"/>
  <c r="AU46"/>
  <c r="AI47" s="1"/>
  <c r="AR47" s="1"/>
  <c r="CA47" s="1"/>
  <c r="AL48"/>
  <c r="AO47"/>
  <c r="BH47" l="1"/>
  <c r="BZ47"/>
  <c r="BE47"/>
  <c r="AU47"/>
  <c r="AI48" s="1"/>
  <c r="AR48" s="1"/>
  <c r="CA48" s="1"/>
  <c r="AL49"/>
  <c r="AO48"/>
  <c r="BE48" l="1"/>
  <c r="BH48"/>
  <c r="BZ48"/>
  <c r="AU48"/>
  <c r="AI49" s="1"/>
  <c r="AR49" s="1"/>
  <c r="AO49"/>
  <c r="AL50"/>
  <c r="AU49" l="1"/>
  <c r="AI50" s="1"/>
  <c r="CA49"/>
  <c r="BH49"/>
  <c r="BZ49"/>
  <c r="BE49"/>
  <c r="AR50"/>
  <c r="CA50" s="1"/>
  <c r="AL51"/>
  <c r="AO50"/>
  <c r="AU50" l="1"/>
  <c r="AI51" s="1"/>
  <c r="AR51" s="1"/>
  <c r="CA51" s="1"/>
  <c r="BH50"/>
  <c r="BZ50"/>
  <c r="BE50"/>
  <c r="AL52"/>
  <c r="AO51"/>
  <c r="BH51" l="1"/>
  <c r="BZ51"/>
  <c r="BE51"/>
  <c r="AU51"/>
  <c r="AI52" s="1"/>
  <c r="AR52" s="1"/>
  <c r="AO52"/>
  <c r="AL53"/>
  <c r="AU52" l="1"/>
  <c r="AI53" s="1"/>
  <c r="AR53" s="1"/>
  <c r="CA53" s="1"/>
  <c r="CA52"/>
  <c r="BH52"/>
  <c r="BZ52"/>
  <c r="BE52"/>
  <c r="AO53"/>
  <c r="AL54"/>
  <c r="AU53" l="1"/>
  <c r="AI54" s="1"/>
  <c r="AR54" s="1"/>
  <c r="CA54" s="1"/>
  <c r="BH53"/>
  <c r="BZ53"/>
  <c r="BE53"/>
  <c r="AO54"/>
  <c r="AL55"/>
  <c r="BH54" l="1"/>
  <c r="BZ54"/>
  <c r="BE54"/>
  <c r="AU54"/>
  <c r="AI55" s="1"/>
  <c r="AR55" s="1"/>
  <c r="CA55" s="1"/>
  <c r="AO55"/>
  <c r="AL56"/>
  <c r="AU55" l="1"/>
  <c r="AI56" s="1"/>
  <c r="AR56" s="1"/>
  <c r="CA56" s="1"/>
  <c r="BH55"/>
  <c r="BZ55"/>
  <c r="BE55"/>
  <c r="AO56"/>
  <c r="AO57" s="1"/>
  <c r="AO58" s="1"/>
  <c r="AO59" s="1"/>
  <c r="AO60" s="1"/>
  <c r="AO61" s="1"/>
  <c r="AO62" s="1"/>
  <c r="AO63" s="1"/>
  <c r="AO64" s="1"/>
  <c r="AO65" s="1"/>
  <c r="AO66" s="1"/>
  <c r="AO67" s="1"/>
  <c r="AO68" s="1"/>
  <c r="AO69" s="1"/>
  <c r="AO70" s="1"/>
  <c r="AO71" s="1"/>
  <c r="AO72" s="1"/>
  <c r="AO73" s="1"/>
  <c r="AO74" s="1"/>
  <c r="AO75" s="1"/>
  <c r="AO76" s="1"/>
  <c r="AO77" s="1"/>
  <c r="AO78" s="1"/>
  <c r="AO79" s="1"/>
  <c r="AO80" s="1"/>
  <c r="AO81" s="1"/>
  <c r="AO82" s="1"/>
  <c r="AO83" s="1"/>
  <c r="AO84" s="1"/>
  <c r="AO85" s="1"/>
  <c r="AO86" s="1"/>
  <c r="AO87" s="1"/>
  <c r="AO88" s="1"/>
  <c r="AO89" s="1"/>
  <c r="AO90" s="1"/>
  <c r="AO91" s="1"/>
  <c r="AO92" s="1"/>
  <c r="AO93" s="1"/>
  <c r="AO94" s="1"/>
  <c r="AO95" s="1"/>
  <c r="AO96" s="1"/>
  <c r="AO97" s="1"/>
  <c r="AO98" s="1"/>
  <c r="AO99" s="1"/>
  <c r="AO100" s="1"/>
  <c r="AO101" s="1"/>
  <c r="AO102" s="1"/>
  <c r="AO103" s="1"/>
  <c r="AO104" s="1"/>
  <c r="AO105" s="1"/>
  <c r="AO106" s="1"/>
  <c r="AO107" s="1"/>
  <c r="AO108" s="1"/>
  <c r="AO109" s="1"/>
  <c r="AO110" s="1"/>
  <c r="AO111" s="1"/>
  <c r="AO112" s="1"/>
  <c r="AO113" s="1"/>
  <c r="AO114" s="1"/>
  <c r="AO115" s="1"/>
  <c r="AO116" s="1"/>
  <c r="AO117" s="1"/>
  <c r="AO118" s="1"/>
  <c r="AO119" s="1"/>
  <c r="AO120" s="1"/>
  <c r="AO121" s="1"/>
  <c r="AO122" s="1"/>
  <c r="AO123" s="1"/>
  <c r="AO124" s="1"/>
  <c r="AO125" s="1"/>
  <c r="AO126" s="1"/>
  <c r="AO127" s="1"/>
  <c r="AO128" s="1"/>
  <c r="AO129" s="1"/>
  <c r="AO130" s="1"/>
  <c r="AO131" s="1"/>
  <c r="AO132" s="1"/>
  <c r="AO133" s="1"/>
  <c r="AO134" s="1"/>
  <c r="AO135" s="1"/>
  <c r="AO136" s="1"/>
  <c r="AO137" s="1"/>
  <c r="AO138" s="1"/>
  <c r="AO139" s="1"/>
  <c r="AO140" s="1"/>
  <c r="AO141" s="1"/>
  <c r="AO142" s="1"/>
  <c r="AO143" s="1"/>
  <c r="AO144" s="1"/>
  <c r="AO145" s="1"/>
  <c r="AO146" s="1"/>
  <c r="AO147" s="1"/>
  <c r="AO148" s="1"/>
  <c r="AO149" s="1"/>
  <c r="AO150" s="1"/>
  <c r="AO151" s="1"/>
  <c r="AO152" s="1"/>
  <c r="AO153" s="1"/>
  <c r="AO154" s="1"/>
  <c r="AO155" s="1"/>
  <c r="AO156" s="1"/>
  <c r="AO157" s="1"/>
  <c r="AO158" s="1"/>
  <c r="AO159" s="1"/>
  <c r="AO160" s="1"/>
  <c r="AO161" s="1"/>
  <c r="AO162" s="1"/>
  <c r="AO163" s="1"/>
  <c r="AO164" s="1"/>
  <c r="AO165" s="1"/>
  <c r="AO166" s="1"/>
  <c r="AO167" s="1"/>
  <c r="AO168" s="1"/>
  <c r="AO169" s="1"/>
  <c r="AO170" s="1"/>
  <c r="AO171" s="1"/>
  <c r="AO172" s="1"/>
  <c r="AO173" s="1"/>
  <c r="AO174" s="1"/>
  <c r="AO175" s="1"/>
  <c r="AO176" s="1"/>
  <c r="AO177" s="1"/>
  <c r="AO178" s="1"/>
  <c r="AO179" s="1"/>
  <c r="AO180" s="1"/>
  <c r="AO181" s="1"/>
  <c r="AO182" s="1"/>
  <c r="AO183" s="1"/>
  <c r="AO184" s="1"/>
  <c r="AO185" s="1"/>
  <c r="AO186" s="1"/>
  <c r="AO187" s="1"/>
  <c r="AO188" s="1"/>
  <c r="AO189" s="1"/>
  <c r="AO190" s="1"/>
  <c r="AO191" s="1"/>
  <c r="AO192" s="1"/>
  <c r="AO193" s="1"/>
  <c r="AO194" s="1"/>
  <c r="AO195" s="1"/>
  <c r="AO196" s="1"/>
  <c r="AO197" s="1"/>
  <c r="AO198" s="1"/>
  <c r="AO199" s="1"/>
  <c r="AO200" s="1"/>
  <c r="AO201" s="1"/>
  <c r="AO202" s="1"/>
  <c r="AO203" s="1"/>
  <c r="AO204" s="1"/>
  <c r="AO205" s="1"/>
  <c r="AO206" s="1"/>
  <c r="AO207" s="1"/>
  <c r="AO208" s="1"/>
  <c r="AO209" s="1"/>
  <c r="AO210" s="1"/>
  <c r="AO211" s="1"/>
  <c r="AO212" s="1"/>
  <c r="AO213" s="1"/>
  <c r="AO214" s="1"/>
  <c r="AO215" s="1"/>
  <c r="AO216" s="1"/>
  <c r="AO217" s="1"/>
  <c r="AO218" s="1"/>
  <c r="AO219" s="1"/>
  <c r="AO220" s="1"/>
  <c r="AO221" s="1"/>
  <c r="AO222" s="1"/>
  <c r="AO223" s="1"/>
  <c r="AO224" s="1"/>
  <c r="AO225" s="1"/>
  <c r="AO226" s="1"/>
  <c r="AO227" s="1"/>
  <c r="AO228" s="1"/>
  <c r="AO229" s="1"/>
  <c r="AO230" s="1"/>
  <c r="AO231" s="1"/>
  <c r="AO232" s="1"/>
  <c r="AO233" s="1"/>
  <c r="AO234" s="1"/>
  <c r="AO235" s="1"/>
  <c r="AO236" s="1"/>
  <c r="AO237" s="1"/>
  <c r="AO238" s="1"/>
  <c r="AO239" s="1"/>
  <c r="AO240" s="1"/>
  <c r="AO241" s="1"/>
  <c r="AO242" s="1"/>
  <c r="AO243" s="1"/>
  <c r="AO244" s="1"/>
  <c r="AO245" s="1"/>
  <c r="AO246" s="1"/>
  <c r="AO247" s="1"/>
  <c r="AO248" s="1"/>
  <c r="AO249" s="1"/>
  <c r="AO250" s="1"/>
  <c r="AO251" s="1"/>
  <c r="AO252" s="1"/>
  <c r="AO253" s="1"/>
  <c r="AO254" s="1"/>
  <c r="AO255" s="1"/>
  <c r="AO256" s="1"/>
  <c r="AO257" s="1"/>
  <c r="AO258" s="1"/>
  <c r="AO259" s="1"/>
  <c r="AO260" s="1"/>
  <c r="AO261" s="1"/>
  <c r="AO262" s="1"/>
  <c r="AO263" s="1"/>
  <c r="AO264" s="1"/>
  <c r="AO265" s="1"/>
  <c r="AO266" s="1"/>
  <c r="AO267" s="1"/>
  <c r="AO268" s="1"/>
  <c r="AO269" s="1"/>
  <c r="AO270" s="1"/>
  <c r="AO271" s="1"/>
  <c r="AO272" s="1"/>
  <c r="AO273" s="1"/>
  <c r="AO274" s="1"/>
  <c r="AO275" s="1"/>
  <c r="AO276" s="1"/>
  <c r="AO277" s="1"/>
  <c r="AO278" s="1"/>
  <c r="AO279" s="1"/>
  <c r="AO280" s="1"/>
  <c r="AO281" s="1"/>
  <c r="AO282" s="1"/>
  <c r="AO283" s="1"/>
  <c r="AO284" s="1"/>
  <c r="AO285" s="1"/>
  <c r="AO286" s="1"/>
  <c r="AO287" s="1"/>
  <c r="AO288" s="1"/>
  <c r="AO289" s="1"/>
  <c r="AO290" s="1"/>
  <c r="AO291" s="1"/>
  <c r="AO292" s="1"/>
  <c r="AO293" s="1"/>
  <c r="AO294" s="1"/>
  <c r="AO295" s="1"/>
  <c r="AO296" s="1"/>
  <c r="AO297" s="1"/>
  <c r="AO298" s="1"/>
  <c r="AO299" s="1"/>
  <c r="AO300" s="1"/>
  <c r="AO301" s="1"/>
  <c r="AO302" s="1"/>
  <c r="AO303" s="1"/>
  <c r="AO304" s="1"/>
  <c r="AO305" s="1"/>
  <c r="AO306" s="1"/>
  <c r="AO307" s="1"/>
  <c r="AO308" s="1"/>
  <c r="AO309" s="1"/>
  <c r="AO310" s="1"/>
  <c r="AO311" s="1"/>
  <c r="AO312" s="1"/>
  <c r="AO313" s="1"/>
  <c r="AO314" s="1"/>
  <c r="AO315" s="1"/>
  <c r="AO316" s="1"/>
  <c r="AO317" s="1"/>
  <c r="AO318" s="1"/>
  <c r="AO319" s="1"/>
  <c r="AO320" s="1"/>
  <c r="AO321" s="1"/>
  <c r="AO322" s="1"/>
  <c r="AO323" s="1"/>
  <c r="AO324" s="1"/>
  <c r="AO325" s="1"/>
  <c r="AO326" s="1"/>
  <c r="AO327" s="1"/>
  <c r="AO328" s="1"/>
  <c r="AO329" s="1"/>
  <c r="AO330" s="1"/>
  <c r="AO331" s="1"/>
  <c r="AO332" s="1"/>
  <c r="AO333" s="1"/>
  <c r="AO334" s="1"/>
  <c r="AO335" s="1"/>
  <c r="AO336" s="1"/>
  <c r="AO337" s="1"/>
  <c r="AO338" s="1"/>
  <c r="AO339" s="1"/>
  <c r="AO340" s="1"/>
  <c r="AO341" s="1"/>
  <c r="AO342" s="1"/>
  <c r="AO343" s="1"/>
  <c r="AO344" s="1"/>
  <c r="AO345" s="1"/>
  <c r="AO346" s="1"/>
  <c r="BE56" l="1"/>
  <c r="BH56"/>
  <c r="BZ56"/>
  <c r="AL57"/>
  <c r="AL58" s="1"/>
  <c r="AU56"/>
  <c r="AI57" s="1"/>
  <c r="AR57" l="1"/>
  <c r="BE57" s="1"/>
  <c r="AL59"/>
  <c r="H57" l="1"/>
  <c r="BH57"/>
  <c r="AU57"/>
  <c r="AI58" s="1"/>
  <c r="AR58" s="1"/>
  <c r="BE58" s="1"/>
  <c r="AL60"/>
  <c r="K57" l="1"/>
  <c r="BK57" s="1"/>
  <c r="AU58"/>
  <c r="AI59" s="1"/>
  <c r="AR59" s="1"/>
  <c r="BE59" s="1"/>
  <c r="H58"/>
  <c r="Q57"/>
  <c r="Z58" s="1"/>
  <c r="BA58" s="1"/>
  <c r="AL61"/>
  <c r="BT57" l="1"/>
  <c r="K58"/>
  <c r="BK58" s="1"/>
  <c r="N57"/>
  <c r="Q58"/>
  <c r="Z59" s="1"/>
  <c r="BA59" s="1"/>
  <c r="BQ57"/>
  <c r="BQ58"/>
  <c r="BH58"/>
  <c r="AL62"/>
  <c r="AL63" s="1"/>
  <c r="AL64" s="1"/>
  <c r="AL65" s="1"/>
  <c r="AL66" s="1"/>
  <c r="AL67" s="1"/>
  <c r="AL68" s="1"/>
  <c r="AL69" s="1"/>
  <c r="AL70" s="1"/>
  <c r="AL71" s="1"/>
  <c r="AL72" s="1"/>
  <c r="AL73" s="1"/>
  <c r="AL74" s="1"/>
  <c r="AL75" s="1"/>
  <c r="AL76" s="1"/>
  <c r="AL77" s="1"/>
  <c r="AL78" s="1"/>
  <c r="AL79" s="1"/>
  <c r="AL80" s="1"/>
  <c r="AL81" s="1"/>
  <c r="AL82" s="1"/>
  <c r="AL83" s="1"/>
  <c r="AL84" s="1"/>
  <c r="AL85" s="1"/>
  <c r="AL86" s="1"/>
  <c r="AL87" s="1"/>
  <c r="AL88" s="1"/>
  <c r="AL89" s="1"/>
  <c r="AL90" s="1"/>
  <c r="AL91" s="1"/>
  <c r="AL92" s="1"/>
  <c r="AL93" s="1"/>
  <c r="AL94" s="1"/>
  <c r="AL95" s="1"/>
  <c r="AL96" s="1"/>
  <c r="AL97" s="1"/>
  <c r="AL98" s="1"/>
  <c r="AL99" s="1"/>
  <c r="AL100" s="1"/>
  <c r="AL101" s="1"/>
  <c r="AL102" s="1"/>
  <c r="AL103" s="1"/>
  <c r="AL104" s="1"/>
  <c r="AL105" s="1"/>
  <c r="AL106" s="1"/>
  <c r="AL107" s="1"/>
  <c r="AL108" s="1"/>
  <c r="AL109" s="1"/>
  <c r="AL110" s="1"/>
  <c r="AL111" s="1"/>
  <c r="AL112" s="1"/>
  <c r="AL113" s="1"/>
  <c r="AL114" s="1"/>
  <c r="AL115" s="1"/>
  <c r="AL116" s="1"/>
  <c r="AL117" s="1"/>
  <c r="AL118" s="1"/>
  <c r="AL119" s="1"/>
  <c r="AL120" s="1"/>
  <c r="AL121" s="1"/>
  <c r="AL122" s="1"/>
  <c r="AL123" s="1"/>
  <c r="AL124" s="1"/>
  <c r="AL125" s="1"/>
  <c r="AL126" s="1"/>
  <c r="AL127" s="1"/>
  <c r="AL128" s="1"/>
  <c r="AL129" s="1"/>
  <c r="AL130" s="1"/>
  <c r="AL131" s="1"/>
  <c r="AL132" s="1"/>
  <c r="AL133" s="1"/>
  <c r="AL134" s="1"/>
  <c r="AL135" s="1"/>
  <c r="AL136" s="1"/>
  <c r="AL137" s="1"/>
  <c r="AL138" s="1"/>
  <c r="AL139" s="1"/>
  <c r="AL140" s="1"/>
  <c r="AL141" s="1"/>
  <c r="AL142" s="1"/>
  <c r="AL143" s="1"/>
  <c r="AL144" s="1"/>
  <c r="AL145" s="1"/>
  <c r="AL146" s="1"/>
  <c r="AL147" s="1"/>
  <c r="AL148" s="1"/>
  <c r="AL149" s="1"/>
  <c r="AL150" s="1"/>
  <c r="AL151" s="1"/>
  <c r="AL152" s="1"/>
  <c r="AL153" s="1"/>
  <c r="AL154" s="1"/>
  <c r="AL155" s="1"/>
  <c r="AL156" s="1"/>
  <c r="AL157" s="1"/>
  <c r="AL158" s="1"/>
  <c r="AL159" s="1"/>
  <c r="AL160" s="1"/>
  <c r="AL161" s="1"/>
  <c r="AL162" s="1"/>
  <c r="AL163" s="1"/>
  <c r="AL164" s="1"/>
  <c r="AL165" s="1"/>
  <c r="AL166" s="1"/>
  <c r="AL167" s="1"/>
  <c r="AL168" s="1"/>
  <c r="AL169" s="1"/>
  <c r="AL170" s="1"/>
  <c r="AL171" s="1"/>
  <c r="AL172" s="1"/>
  <c r="AL173" s="1"/>
  <c r="AL174" s="1"/>
  <c r="AL175" s="1"/>
  <c r="AL176" s="1"/>
  <c r="AL177" s="1"/>
  <c r="AL178" s="1"/>
  <c r="AL179" s="1"/>
  <c r="AL180" s="1"/>
  <c r="AL181" s="1"/>
  <c r="AL182" s="1"/>
  <c r="AL183" s="1"/>
  <c r="AL184" s="1"/>
  <c r="AL185" s="1"/>
  <c r="AL186" s="1"/>
  <c r="AL187" s="1"/>
  <c r="AL188" s="1"/>
  <c r="AL189" s="1"/>
  <c r="AL190" s="1"/>
  <c r="AL191" s="1"/>
  <c r="AL192" s="1"/>
  <c r="AL193" s="1"/>
  <c r="AL194" s="1"/>
  <c r="AL195" s="1"/>
  <c r="AL196" s="1"/>
  <c r="AL197" s="1"/>
  <c r="AL198" s="1"/>
  <c r="AL199" s="1"/>
  <c r="AL200" s="1"/>
  <c r="AL201" s="1"/>
  <c r="AL202" s="1"/>
  <c r="AL203" s="1"/>
  <c r="AL204" s="1"/>
  <c r="AL205" s="1"/>
  <c r="AL206" s="1"/>
  <c r="AL207" s="1"/>
  <c r="AL208" s="1"/>
  <c r="AL209" s="1"/>
  <c r="AL210" s="1"/>
  <c r="AL211" s="1"/>
  <c r="AL212" s="1"/>
  <c r="AL213" s="1"/>
  <c r="AL214" s="1"/>
  <c r="AL215" s="1"/>
  <c r="AL216" s="1"/>
  <c r="AL217" s="1"/>
  <c r="AL218" s="1"/>
  <c r="AL219" s="1"/>
  <c r="AL220" s="1"/>
  <c r="AL221" s="1"/>
  <c r="AL222" s="1"/>
  <c r="AL223" s="1"/>
  <c r="AL224" s="1"/>
  <c r="AL225" s="1"/>
  <c r="AL226" s="1"/>
  <c r="AL227" s="1"/>
  <c r="AL228" s="1"/>
  <c r="AL229" s="1"/>
  <c r="AL230" s="1"/>
  <c r="AL231" s="1"/>
  <c r="AL232" s="1"/>
  <c r="AL233" s="1"/>
  <c r="AL234" s="1"/>
  <c r="AL235" s="1"/>
  <c r="AL236" s="1"/>
  <c r="AL237" s="1"/>
  <c r="AL238" s="1"/>
  <c r="AL239" s="1"/>
  <c r="AL240" s="1"/>
  <c r="AL241" s="1"/>
  <c r="AL242" s="1"/>
  <c r="AL243" s="1"/>
  <c r="AL244" s="1"/>
  <c r="AL245" s="1"/>
  <c r="AL246" s="1"/>
  <c r="AL247" s="1"/>
  <c r="AL248" s="1"/>
  <c r="AL249" s="1"/>
  <c r="AL250" s="1"/>
  <c r="AL251" s="1"/>
  <c r="AL252" s="1"/>
  <c r="AL253" s="1"/>
  <c r="AL254" s="1"/>
  <c r="AL255" s="1"/>
  <c r="AL256" s="1"/>
  <c r="AL257" s="1"/>
  <c r="AL258" s="1"/>
  <c r="AL259" s="1"/>
  <c r="AL260" s="1"/>
  <c r="AL261" s="1"/>
  <c r="AL262" s="1"/>
  <c r="AL263" s="1"/>
  <c r="AL264" s="1"/>
  <c r="AL265" s="1"/>
  <c r="AL266" s="1"/>
  <c r="AL267" s="1"/>
  <c r="AL268" s="1"/>
  <c r="AL269" s="1"/>
  <c r="AL270" s="1"/>
  <c r="AL271" s="1"/>
  <c r="AL272" s="1"/>
  <c r="AL273" s="1"/>
  <c r="AL274" s="1"/>
  <c r="AL275" s="1"/>
  <c r="AL276" s="1"/>
  <c r="AL277" s="1"/>
  <c r="AL278" s="1"/>
  <c r="AL279" s="1"/>
  <c r="AL280" s="1"/>
  <c r="AL281" s="1"/>
  <c r="AL282" s="1"/>
  <c r="AL283" s="1"/>
  <c r="AL284" s="1"/>
  <c r="AL285" s="1"/>
  <c r="AL286" s="1"/>
  <c r="AL287" s="1"/>
  <c r="AL288" s="1"/>
  <c r="AL289" s="1"/>
  <c r="AL290" s="1"/>
  <c r="AL291" s="1"/>
  <c r="AL292" s="1"/>
  <c r="AL293" s="1"/>
  <c r="AL294" s="1"/>
  <c r="AL295" s="1"/>
  <c r="AL296" s="1"/>
  <c r="AL297" s="1"/>
  <c r="AL298" s="1"/>
  <c r="AL299" s="1"/>
  <c r="AL300" s="1"/>
  <c r="AL301" s="1"/>
  <c r="AL302" s="1"/>
  <c r="AL303" s="1"/>
  <c r="AL304" s="1"/>
  <c r="AL305" s="1"/>
  <c r="AL306" s="1"/>
  <c r="AL307" s="1"/>
  <c r="AL308" s="1"/>
  <c r="AL309" s="1"/>
  <c r="AL310" s="1"/>
  <c r="AL311" s="1"/>
  <c r="AL312" s="1"/>
  <c r="AL313" s="1"/>
  <c r="AL314" s="1"/>
  <c r="AL315" s="1"/>
  <c r="AL316" s="1"/>
  <c r="AL317" s="1"/>
  <c r="AL318" s="1"/>
  <c r="AL319" s="1"/>
  <c r="AL320" s="1"/>
  <c r="AL321" s="1"/>
  <c r="AL322" s="1"/>
  <c r="AL323" s="1"/>
  <c r="AL324" s="1"/>
  <c r="AL325" s="1"/>
  <c r="AL326" s="1"/>
  <c r="AL327" s="1"/>
  <c r="AL328" s="1"/>
  <c r="AL329" s="1"/>
  <c r="AL330" s="1"/>
  <c r="AL331" s="1"/>
  <c r="AL332" s="1"/>
  <c r="AL333" s="1"/>
  <c r="AL334" s="1"/>
  <c r="AL335" s="1"/>
  <c r="AL336" s="1"/>
  <c r="AL337" s="1"/>
  <c r="AL338" s="1"/>
  <c r="AL339" s="1"/>
  <c r="AL340" s="1"/>
  <c r="AL341" s="1"/>
  <c r="AL342" s="1"/>
  <c r="AL343" s="1"/>
  <c r="AL344" s="1"/>
  <c r="AL345" s="1"/>
  <c r="AL346" s="1"/>
  <c r="AU59"/>
  <c r="AI60" s="1"/>
  <c r="AR60" s="1"/>
  <c r="H59"/>
  <c r="N58" l="1"/>
  <c r="BT58"/>
  <c r="BW58" s="1"/>
  <c r="CA58" s="1"/>
  <c r="BW57"/>
  <c r="CA57" s="1"/>
  <c r="BH59"/>
  <c r="G269" i="7"/>
  <c r="O269"/>
  <c r="K269"/>
  <c r="J269"/>
  <c r="P269"/>
  <c r="N269"/>
  <c r="H269"/>
  <c r="I269"/>
  <c r="Q269"/>
  <c r="R269"/>
  <c r="BE60" i="13"/>
  <c r="K59"/>
  <c r="BK59" s="1"/>
  <c r="Q59"/>
  <c r="Z60" s="1"/>
  <c r="BH60" s="1"/>
  <c r="I270" i="7" l="1"/>
  <c r="BZ58" i="13"/>
  <c r="BZ57"/>
  <c r="N59"/>
  <c r="J270" i="7"/>
  <c r="G270"/>
  <c r="K270"/>
  <c r="O270"/>
  <c r="L269"/>
  <c r="G169" i="12" s="1"/>
  <c r="H169" s="1"/>
  <c r="I169" s="1"/>
  <c r="P270" i="7"/>
  <c r="Q270"/>
  <c r="R270"/>
  <c r="N270"/>
  <c r="H270"/>
  <c r="S269"/>
  <c r="K169" i="12" s="1"/>
  <c r="L169" s="1"/>
  <c r="M169" s="1"/>
  <c r="BA60" i="13"/>
  <c r="H60"/>
  <c r="AU60"/>
  <c r="AI61" s="1"/>
  <c r="L270" i="7" l="1"/>
  <c r="G170" i="12" s="1"/>
  <c r="H170" s="1"/>
  <c r="I170" s="1"/>
  <c r="BU59" i="13"/>
  <c r="BV59"/>
  <c r="BT59"/>
  <c r="S270" i="7"/>
  <c r="K170" i="12" s="1"/>
  <c r="L170" s="1"/>
  <c r="M170" s="1"/>
  <c r="BS59" i="13"/>
  <c r="BQ59"/>
  <c r="BR59"/>
  <c r="N170" i="12"/>
  <c r="N271" i="7"/>
  <c r="O271"/>
  <c r="I271"/>
  <c r="Q271"/>
  <c r="P271"/>
  <c r="R271"/>
  <c r="J170" i="12"/>
  <c r="K271" i="7"/>
  <c r="G271"/>
  <c r="J271"/>
  <c r="H271"/>
  <c r="Q60" i="13"/>
  <c r="Z61" s="1"/>
  <c r="K60"/>
  <c r="BK60" s="1"/>
  <c r="N171" i="12" l="1"/>
  <c r="N60" i="13"/>
  <c r="BY59"/>
  <c r="CC59" s="1"/>
  <c r="BT60"/>
  <c r="BV60"/>
  <c r="BU60"/>
  <c r="BW59"/>
  <c r="CA59" s="1"/>
  <c r="BS60"/>
  <c r="BQ60"/>
  <c r="BR60"/>
  <c r="BX60" s="1"/>
  <c r="CB60" s="1"/>
  <c r="BX59"/>
  <c r="CB59" s="1"/>
  <c r="S271" i="7"/>
  <c r="K171" i="12" s="1"/>
  <c r="L171" s="1"/>
  <c r="M171" s="1"/>
  <c r="J171"/>
  <c r="L271" i="7"/>
  <c r="G171" i="12" s="1"/>
  <c r="H171" s="1"/>
  <c r="I171" s="1"/>
  <c r="BW60" i="13" l="1"/>
  <c r="CA60" s="1"/>
  <c r="BY60"/>
  <c r="CC60" s="1"/>
  <c r="BZ59"/>
  <c r="N172" i="12"/>
  <c r="BA61" i="13"/>
  <c r="J172" i="12"/>
  <c r="BZ60" i="13" l="1"/>
  <c r="AV61"/>
  <c r="BI61"/>
  <c r="AW61"/>
  <c r="AK62" s="1"/>
  <c r="BJ61"/>
  <c r="J61"/>
  <c r="AU61"/>
  <c r="AI62" s="1"/>
  <c r="BH61"/>
  <c r="BE61"/>
  <c r="H61"/>
  <c r="M61" l="1"/>
  <c r="BM61" s="1"/>
  <c r="S61"/>
  <c r="Q61"/>
  <c r="Z62" s="1"/>
  <c r="K61"/>
  <c r="BK61" s="1"/>
  <c r="BP62" l="1"/>
  <c r="BN62"/>
  <c r="BS61"/>
  <c r="AT62" s="1"/>
  <c r="BV61"/>
  <c r="BQ61"/>
  <c r="AR62" s="1"/>
  <c r="BT61"/>
  <c r="P61"/>
  <c r="N61"/>
  <c r="BW61" l="1"/>
  <c r="CA61" s="1"/>
  <c r="BY61"/>
  <c r="CC61" s="1"/>
  <c r="N272" i="7"/>
  <c r="R272"/>
  <c r="Q272"/>
  <c r="O272"/>
  <c r="P272"/>
  <c r="H272"/>
  <c r="AJ62" i="13"/>
  <c r="I61"/>
  <c r="CB1" s="1"/>
  <c r="K272" i="7"/>
  <c r="J272"/>
  <c r="G272"/>
  <c r="I272"/>
  <c r="CC3" i="13" l="1"/>
  <c r="CA3"/>
  <c r="AU62"/>
  <c r="H62"/>
  <c r="BH62"/>
  <c r="S272" i="7"/>
  <c r="K172" i="12" s="1"/>
  <c r="L172" s="1"/>
  <c r="M172" s="1"/>
  <c r="R61" i="13"/>
  <c r="L61"/>
  <c r="BL61" s="1"/>
  <c r="L272" i="7"/>
  <c r="G172" i="12" s="1"/>
  <c r="BO62" i="13" l="1"/>
  <c r="CB3"/>
  <c r="BR61"/>
  <c r="AS62" s="1"/>
  <c r="BU61"/>
  <c r="K62"/>
  <c r="BK62" s="1"/>
  <c r="Q62"/>
  <c r="O61"/>
  <c r="AI63"/>
  <c r="N173" i="12"/>
  <c r="H172"/>
  <c r="I172" s="1"/>
  <c r="AA62" i="13"/>
  <c r="BC61"/>
  <c r="AR63" l="1"/>
  <c r="F272" i="7"/>
  <c r="R273" s="1"/>
  <c r="BT62" i="13"/>
  <c r="BN63"/>
  <c r="N62"/>
  <c r="BQ62"/>
  <c r="BX61"/>
  <c r="CB61" s="1"/>
  <c r="BF61"/>
  <c r="J173" i="12"/>
  <c r="BD61" i="13"/>
  <c r="AB62"/>
  <c r="J273" i="7"/>
  <c r="G273" l="1"/>
  <c r="I273"/>
  <c r="O273"/>
  <c r="P273"/>
  <c r="H273"/>
  <c r="K273"/>
  <c r="Q273"/>
  <c r="N273"/>
  <c r="BZ61" i="13"/>
  <c r="AW62"/>
  <c r="BW62"/>
  <c r="CA62" s="1"/>
  <c r="AV62"/>
  <c r="S273" i="7"/>
  <c r="K173" i="12" s="1"/>
  <c r="L173" s="1"/>
  <c r="M173" s="1"/>
  <c r="BJ62" i="13"/>
  <c r="BI62"/>
  <c r="I62"/>
  <c r="L62" s="1"/>
  <c r="BL62" s="1"/>
  <c r="L273" i="7"/>
  <c r="G173" i="12" s="1"/>
  <c r="BG61" i="13"/>
  <c r="BO63" l="1"/>
  <c r="BR62"/>
  <c r="BU62"/>
  <c r="N174" i="12"/>
  <c r="O62" i="13"/>
  <c r="R62"/>
  <c r="H173" i="12"/>
  <c r="I173" s="1"/>
  <c r="J62" i="13"/>
  <c r="AJ63" l="1"/>
  <c r="AS63" s="1"/>
  <c r="BX62"/>
  <c r="CB62" s="1"/>
  <c r="J174" i="12"/>
  <c r="S62" i="13"/>
  <c r="M62"/>
  <c r="BM62" s="1"/>
  <c r="BP63" l="1"/>
  <c r="BS62"/>
  <c r="BV62"/>
  <c r="P62"/>
  <c r="Z63"/>
  <c r="BC62"/>
  <c r="AV63" l="1"/>
  <c r="AK63"/>
  <c r="AT63" s="1"/>
  <c r="BY62"/>
  <c r="CC62" s="1"/>
  <c r="BF62"/>
  <c r="AB63"/>
  <c r="BD62"/>
  <c r="BA62"/>
  <c r="BB62"/>
  <c r="AU63" s="1"/>
  <c r="AA63"/>
  <c r="F273" i="7" s="1"/>
  <c r="BZ62" i="13" l="1"/>
  <c r="BI63"/>
  <c r="BC63"/>
  <c r="BF63" s="1"/>
  <c r="BE62"/>
  <c r="I63"/>
  <c r="BG62"/>
  <c r="BJ63" l="1"/>
  <c r="AW63"/>
  <c r="BH63"/>
  <c r="N274" i="7"/>
  <c r="O274"/>
  <c r="R274"/>
  <c r="Q274"/>
  <c r="P274"/>
  <c r="H274"/>
  <c r="G274"/>
  <c r="K274"/>
  <c r="I274"/>
  <c r="J274"/>
  <c r="BB63" i="13"/>
  <c r="BE63" s="1"/>
  <c r="R63"/>
  <c r="AA64" s="1"/>
  <c r="L63"/>
  <c r="BL63" s="1"/>
  <c r="H63"/>
  <c r="J63"/>
  <c r="BO64" l="1"/>
  <c r="BR63"/>
  <c r="BU63"/>
  <c r="O63"/>
  <c r="S274" i="7"/>
  <c r="K174" i="12" s="1"/>
  <c r="L174" s="1"/>
  <c r="M174" s="1"/>
  <c r="L274" i="7"/>
  <c r="G174" i="12" s="1"/>
  <c r="H174" s="1"/>
  <c r="I174" s="1"/>
  <c r="S63" i="13"/>
  <c r="AB64" s="1"/>
  <c r="M63"/>
  <c r="BM63" s="1"/>
  <c r="Q63"/>
  <c r="Z64" s="1"/>
  <c r="F274" i="7" s="1"/>
  <c r="K63" i="13"/>
  <c r="BK63" s="1"/>
  <c r="BD63"/>
  <c r="BG63" s="1"/>
  <c r="BA63"/>
  <c r="BN64" l="1"/>
  <c r="BP64"/>
  <c r="BQ63"/>
  <c r="BT63"/>
  <c r="BS63"/>
  <c r="BV63"/>
  <c r="AJ64"/>
  <c r="AS64" s="1"/>
  <c r="BX63"/>
  <c r="CB63" s="1"/>
  <c r="P63"/>
  <c r="N175" i="12"/>
  <c r="N63" i="13"/>
  <c r="J175" i="12"/>
  <c r="AK64" i="13" l="1"/>
  <c r="AT64" s="1"/>
  <c r="AI64"/>
  <c r="AR64" s="1"/>
  <c r="BW63"/>
  <c r="CA63" s="1"/>
  <c r="BY63"/>
  <c r="CC63" s="1"/>
  <c r="N275" i="7"/>
  <c r="O275"/>
  <c r="Q275"/>
  <c r="P275"/>
  <c r="R275"/>
  <c r="BC64" i="13"/>
  <c r="G275" i="7"/>
  <c r="I275"/>
  <c r="J275"/>
  <c r="K275"/>
  <c r="H275"/>
  <c r="BB64" i="13"/>
  <c r="AV64" l="1"/>
  <c r="BI64"/>
  <c r="BJ64"/>
  <c r="AU64"/>
  <c r="I64"/>
  <c r="R64" s="1"/>
  <c r="AA65" s="1"/>
  <c r="BZ63"/>
  <c r="S275" i="7"/>
  <c r="K175" i="12" s="1"/>
  <c r="L175" s="1"/>
  <c r="M175" s="1"/>
  <c r="BD64" i="13"/>
  <c r="BA64"/>
  <c r="L275" i="7"/>
  <c r="G175" i="12" s="1"/>
  <c r="BF64" i="13"/>
  <c r="J64" l="1"/>
  <c r="S64" s="1"/>
  <c r="AB65" s="1"/>
  <c r="AW64"/>
  <c r="H64"/>
  <c r="K64" s="1"/>
  <c r="BK64" s="1"/>
  <c r="BH64"/>
  <c r="BE64"/>
  <c r="L64"/>
  <c r="BL64" s="1"/>
  <c r="N176" i="12"/>
  <c r="BG64" i="13"/>
  <c r="H175" i="12"/>
  <c r="I175" s="1"/>
  <c r="M64" i="13" l="1"/>
  <c r="BM64" s="1"/>
  <c r="BP65" s="1"/>
  <c r="BO65"/>
  <c r="BN65"/>
  <c r="BQ64"/>
  <c r="BT64"/>
  <c r="BR64"/>
  <c r="BU64"/>
  <c r="Q64"/>
  <c r="Z65" s="1"/>
  <c r="O64"/>
  <c r="AK65"/>
  <c r="AJ65"/>
  <c r="N64"/>
  <c r="BD65"/>
  <c r="BB65"/>
  <c r="J176" i="12"/>
  <c r="BC65" i="13"/>
  <c r="AS65" l="1"/>
  <c r="F275" i="7"/>
  <c r="P64" i="13"/>
  <c r="BS64"/>
  <c r="AT65" s="1"/>
  <c r="AW65" s="1"/>
  <c r="BV64"/>
  <c r="BA65"/>
  <c r="BX64"/>
  <c r="CB64" s="1"/>
  <c r="BF65"/>
  <c r="AI65"/>
  <c r="AR65" s="1"/>
  <c r="BW64"/>
  <c r="CA64" s="1"/>
  <c r="BY64" l="1"/>
  <c r="CC64" s="1"/>
  <c r="H276" i="7"/>
  <c r="N276"/>
  <c r="P276"/>
  <c r="J276"/>
  <c r="I276"/>
  <c r="K276"/>
  <c r="Q276"/>
  <c r="O276"/>
  <c r="S276" s="1"/>
  <c r="K176" i="12" s="1"/>
  <c r="L176" s="1"/>
  <c r="M176" s="1"/>
  <c r="N177" s="1"/>
  <c r="R276" i="7"/>
  <c r="G276"/>
  <c r="I65" i="13"/>
  <c r="L65" s="1"/>
  <c r="BL65" s="1"/>
  <c r="AV65"/>
  <c r="BG65"/>
  <c r="BI65"/>
  <c r="BJ65"/>
  <c r="J65"/>
  <c r="M65" s="1"/>
  <c r="BM65" s="1"/>
  <c r="BZ64"/>
  <c r="BB66"/>
  <c r="L276" i="7" l="1"/>
  <c r="G176" i="12" s="1"/>
  <c r="H176" s="1"/>
  <c r="I176" s="1"/>
  <c r="J177" s="1"/>
  <c r="BO66" i="13"/>
  <c r="P65"/>
  <c r="BP66"/>
  <c r="R65"/>
  <c r="AA66" s="1"/>
  <c r="BS65"/>
  <c r="BV65"/>
  <c r="BR65"/>
  <c r="BU65"/>
  <c r="S65"/>
  <c r="AB66" s="1"/>
  <c r="BE65"/>
  <c r="AU65"/>
  <c r="H65"/>
  <c r="K65" s="1"/>
  <c r="BK65" s="1"/>
  <c r="BH65"/>
  <c r="AK66"/>
  <c r="O65"/>
  <c r="BD66"/>
  <c r="BC66"/>
  <c r="AT66" l="1"/>
  <c r="BN66"/>
  <c r="BY65"/>
  <c r="CC65" s="1"/>
  <c r="BQ65"/>
  <c r="BT65"/>
  <c r="Q65"/>
  <c r="Z66" s="1"/>
  <c r="F276" i="7" s="1"/>
  <c r="AJ66" i="13"/>
  <c r="AS66" s="1"/>
  <c r="BX65"/>
  <c r="CB65" s="1"/>
  <c r="N65"/>
  <c r="BB67"/>
  <c r="AW66" l="1"/>
  <c r="Q277" i="7"/>
  <c r="J277"/>
  <c r="G277"/>
  <c r="BA66" i="13"/>
  <c r="K277" i="7"/>
  <c r="H277"/>
  <c r="I277"/>
  <c r="N277"/>
  <c r="P277"/>
  <c r="R277"/>
  <c r="O277"/>
  <c r="BG66" i="13"/>
  <c r="BJ66"/>
  <c r="J66"/>
  <c r="S66" s="1"/>
  <c r="AB67" s="1"/>
  <c r="AI66"/>
  <c r="AR66" s="1"/>
  <c r="BW65"/>
  <c r="CA65" s="1"/>
  <c r="BC67"/>
  <c r="M66" l="1"/>
  <c r="BM66" s="1"/>
  <c r="S277" i="7"/>
  <c r="K177" i="12" s="1"/>
  <c r="L177" s="1"/>
  <c r="M177" s="1"/>
  <c r="N178" s="1"/>
  <c r="L277" i="7"/>
  <c r="G177" i="12" s="1"/>
  <c r="H177" s="1"/>
  <c r="I177" s="1"/>
  <c r="J178" s="1"/>
  <c r="BF66" i="13"/>
  <c r="BI66"/>
  <c r="AV66"/>
  <c r="I66"/>
  <c r="L66" s="1"/>
  <c r="BL66" s="1"/>
  <c r="BE66"/>
  <c r="BZ65"/>
  <c r="BD67"/>
  <c r="BP67" l="1"/>
  <c r="BO67"/>
  <c r="P66"/>
  <c r="BS66"/>
  <c r="BV66"/>
  <c r="BR66"/>
  <c r="BU66"/>
  <c r="H66"/>
  <c r="Q66" s="1"/>
  <c r="Z67" s="1"/>
  <c r="F277" i="7" s="1"/>
  <c r="AU66" i="13"/>
  <c r="BH66"/>
  <c r="R66"/>
  <c r="AA67" s="1"/>
  <c r="AK67"/>
  <c r="AT67" s="1"/>
  <c r="O66"/>
  <c r="K66" l="1"/>
  <c r="BK66" s="1"/>
  <c r="BY66"/>
  <c r="CC66" s="1"/>
  <c r="J67"/>
  <c r="AJ67"/>
  <c r="AS67" s="1"/>
  <c r="BX66"/>
  <c r="CB66" s="1"/>
  <c r="BA67"/>
  <c r="BD68"/>
  <c r="BB68"/>
  <c r="BC68"/>
  <c r="BN67" l="1"/>
  <c r="N66"/>
  <c r="BQ66"/>
  <c r="BT66"/>
  <c r="BG67"/>
  <c r="AW67"/>
  <c r="BJ67"/>
  <c r="I67"/>
  <c r="AI67"/>
  <c r="M67"/>
  <c r="BM67" s="1"/>
  <c r="S67"/>
  <c r="AB68" s="1"/>
  <c r="R278" i="7"/>
  <c r="J278"/>
  <c r="Q278"/>
  <c r="N278"/>
  <c r="I278"/>
  <c r="K278"/>
  <c r="G278"/>
  <c r="P278"/>
  <c r="H278"/>
  <c r="O278"/>
  <c r="BB69" i="13"/>
  <c r="AR67" l="1"/>
  <c r="BP68"/>
  <c r="BW66"/>
  <c r="CA66" s="1"/>
  <c r="AV67"/>
  <c r="BS67"/>
  <c r="BV67"/>
  <c r="BF67"/>
  <c r="BI67"/>
  <c r="AU67"/>
  <c r="L278" i="7"/>
  <c r="G178" i="12" s="1"/>
  <c r="H178" s="1"/>
  <c r="I178" s="1"/>
  <c r="R67" i="13"/>
  <c r="AA68" s="1"/>
  <c r="L67"/>
  <c r="BL67" s="1"/>
  <c r="P67"/>
  <c r="S278" i="7"/>
  <c r="K178" i="12" s="1"/>
  <c r="L178" s="1"/>
  <c r="M178" s="1"/>
  <c r="BC69" i="13"/>
  <c r="BZ66" l="1"/>
  <c r="BO68"/>
  <c r="BE67"/>
  <c r="BH67"/>
  <c r="BR67"/>
  <c r="BU67"/>
  <c r="H67"/>
  <c r="Q67" s="1"/>
  <c r="Z68" s="1"/>
  <c r="F278" i="7" s="1"/>
  <c r="AK68" i="13"/>
  <c r="AT68" s="1"/>
  <c r="BY67"/>
  <c r="CC67" s="1"/>
  <c r="J179" i="12"/>
  <c r="N179"/>
  <c r="O67" i="13"/>
  <c r="BD69"/>
  <c r="K67" l="1"/>
  <c r="BK67" s="1"/>
  <c r="BG68"/>
  <c r="AJ68"/>
  <c r="AS68" s="1"/>
  <c r="BX67"/>
  <c r="CB67" s="1"/>
  <c r="BA68"/>
  <c r="BB70"/>
  <c r="BT67" l="1"/>
  <c r="BN68"/>
  <c r="J68"/>
  <c r="S68" s="1"/>
  <c r="AB69" s="1"/>
  <c r="AW68"/>
  <c r="BQ67"/>
  <c r="N67"/>
  <c r="BJ68"/>
  <c r="AV68"/>
  <c r="AI68"/>
  <c r="AR68" s="1"/>
  <c r="H279" i="7"/>
  <c r="J279"/>
  <c r="P279"/>
  <c r="I279"/>
  <c r="Q279"/>
  <c r="N279"/>
  <c r="K279"/>
  <c r="G279"/>
  <c r="R279"/>
  <c r="O279"/>
  <c r="BC70" i="13"/>
  <c r="M68" l="1"/>
  <c r="BM68" s="1"/>
  <c r="I68"/>
  <c r="L68" s="1"/>
  <c r="BL68" s="1"/>
  <c r="BW67"/>
  <c r="BI68"/>
  <c r="BE68"/>
  <c r="BF68"/>
  <c r="L279" i="7"/>
  <c r="G179" i="12" s="1"/>
  <c r="H179" s="1"/>
  <c r="I179" s="1"/>
  <c r="S279" i="7"/>
  <c r="K179" i="12" s="1"/>
  <c r="L179" s="1"/>
  <c r="M179" s="1"/>
  <c r="BD70" i="13"/>
  <c r="BB71"/>
  <c r="BP69" l="1"/>
  <c r="BO69"/>
  <c r="BZ67"/>
  <c r="CA67"/>
  <c r="BV68"/>
  <c r="P68"/>
  <c r="BS68"/>
  <c r="AU68"/>
  <c r="BR68"/>
  <c r="BU68"/>
  <c r="BH68"/>
  <c r="R68"/>
  <c r="AA69" s="1"/>
  <c r="H68"/>
  <c r="Q68" s="1"/>
  <c r="Z69" s="1"/>
  <c r="F279" i="7" s="1"/>
  <c r="AK69" i="13"/>
  <c r="AT69" s="1"/>
  <c r="N180" i="12"/>
  <c r="J180"/>
  <c r="O68" i="13"/>
  <c r="BY68" l="1"/>
  <c r="CC68" s="1"/>
  <c r="K68"/>
  <c r="BK68" s="1"/>
  <c r="BG69"/>
  <c r="AJ69"/>
  <c r="AS69" s="1"/>
  <c r="BX68"/>
  <c r="CB68" s="1"/>
  <c r="BA69"/>
  <c r="BD71"/>
  <c r="BC71"/>
  <c r="BN69" l="1"/>
  <c r="J69"/>
  <c r="S69" s="1"/>
  <c r="AB70" s="1"/>
  <c r="BQ68"/>
  <c r="BT68"/>
  <c r="AW69"/>
  <c r="N68"/>
  <c r="BJ69"/>
  <c r="AV69"/>
  <c r="AI69"/>
  <c r="H280" i="7"/>
  <c r="I280"/>
  <c r="P280"/>
  <c r="J280"/>
  <c r="K280"/>
  <c r="G280"/>
  <c r="N280"/>
  <c r="O280"/>
  <c r="Q280"/>
  <c r="R280"/>
  <c r="BB72" i="13"/>
  <c r="AR69" l="1"/>
  <c r="BW68"/>
  <c r="CA68" s="1"/>
  <c r="M69"/>
  <c r="BM69" s="1"/>
  <c r="BI69"/>
  <c r="BF69"/>
  <c r="I69"/>
  <c r="R69" s="1"/>
  <c r="AA70" s="1"/>
  <c r="H69"/>
  <c r="L280" i="7"/>
  <c r="G180" i="12" s="1"/>
  <c r="H180" s="1"/>
  <c r="I180" s="1"/>
  <c r="S280" i="7"/>
  <c r="K180" i="12" s="1"/>
  <c r="L180" s="1"/>
  <c r="M180" s="1"/>
  <c r="BP70" i="13" l="1"/>
  <c r="P69"/>
  <c r="BV69"/>
  <c r="BZ68"/>
  <c r="BS69"/>
  <c r="AU69"/>
  <c r="L69"/>
  <c r="BL69" s="1"/>
  <c r="BE69"/>
  <c r="BH69"/>
  <c r="AK70"/>
  <c r="AT70" s="1"/>
  <c r="J181" i="12"/>
  <c r="N181"/>
  <c r="Q69" i="13"/>
  <c r="Z70" s="1"/>
  <c r="F280" i="7" s="1"/>
  <c r="K69" i="13"/>
  <c r="BK69" s="1"/>
  <c r="BD72"/>
  <c r="BC72"/>
  <c r="BN70" l="1"/>
  <c r="BO70"/>
  <c r="BY69"/>
  <c r="CC69" s="1"/>
  <c r="BQ69"/>
  <c r="BT69"/>
  <c r="BR69"/>
  <c r="BU69"/>
  <c r="O69"/>
  <c r="BJ70"/>
  <c r="AJ70"/>
  <c r="AS70" s="1"/>
  <c r="BA70"/>
  <c r="N69"/>
  <c r="BB73"/>
  <c r="BX69" l="1"/>
  <c r="CB69" s="1"/>
  <c r="AW70"/>
  <c r="J70"/>
  <c r="S70" s="1"/>
  <c r="AB71" s="1"/>
  <c r="BG70"/>
  <c r="BF70"/>
  <c r="AI70"/>
  <c r="AR70" s="1"/>
  <c r="BW69"/>
  <c r="CA69" s="1"/>
  <c r="Q281" i="7"/>
  <c r="O281"/>
  <c r="I281"/>
  <c r="K281"/>
  <c r="H281"/>
  <c r="N281"/>
  <c r="P281"/>
  <c r="R281"/>
  <c r="J281"/>
  <c r="G281"/>
  <c r="BD73" i="13"/>
  <c r="M70" l="1"/>
  <c r="BM70" s="1"/>
  <c r="AV70"/>
  <c r="BI70"/>
  <c r="AU70"/>
  <c r="I70"/>
  <c r="L70" s="1"/>
  <c r="BL70" s="1"/>
  <c r="BZ69"/>
  <c r="L281" i="7"/>
  <c r="G181" i="12" s="1"/>
  <c r="H181" s="1"/>
  <c r="I181" s="1"/>
  <c r="S281" i="7"/>
  <c r="K181" i="12" s="1"/>
  <c r="L181" s="1"/>
  <c r="M181" s="1"/>
  <c r="BC73" i="13"/>
  <c r="BO71" l="1"/>
  <c r="BV70"/>
  <c r="BP71"/>
  <c r="BR70"/>
  <c r="BU70"/>
  <c r="BE70"/>
  <c r="BS70"/>
  <c r="R70"/>
  <c r="AA71" s="1"/>
  <c r="H70"/>
  <c r="K70" s="1"/>
  <c r="BK70" s="1"/>
  <c r="P70"/>
  <c r="BH70"/>
  <c r="AK71"/>
  <c r="AT71" s="1"/>
  <c r="J182" i="12"/>
  <c r="N182"/>
  <c r="O70" i="13"/>
  <c r="BB74"/>
  <c r="BN71" l="1"/>
  <c r="BY70"/>
  <c r="CC70" s="1"/>
  <c r="Q70"/>
  <c r="Z71" s="1"/>
  <c r="BQ70"/>
  <c r="BT70"/>
  <c r="AJ71"/>
  <c r="AS71" s="1"/>
  <c r="BX70"/>
  <c r="CB70" s="1"/>
  <c r="N70"/>
  <c r="BD74"/>
  <c r="BC74"/>
  <c r="BA71" l="1"/>
  <c r="F281" i="7"/>
  <c r="BJ71" i="13"/>
  <c r="AW71"/>
  <c r="J71"/>
  <c r="S71" s="1"/>
  <c r="AB72" s="1"/>
  <c r="BG71"/>
  <c r="AI71"/>
  <c r="AR71" s="1"/>
  <c r="BW70"/>
  <c r="CA70" s="1"/>
  <c r="N282" i="7" l="1"/>
  <c r="R282"/>
  <c r="P282"/>
  <c r="G282"/>
  <c r="O282"/>
  <c r="H282"/>
  <c r="Q282"/>
  <c r="J282"/>
  <c r="I282"/>
  <c r="K282"/>
  <c r="AV71" i="13"/>
  <c r="M71"/>
  <c r="BM71" s="1"/>
  <c r="BF71"/>
  <c r="I71"/>
  <c r="L71" s="1"/>
  <c r="BL71" s="1"/>
  <c r="BH71"/>
  <c r="BI71"/>
  <c r="BZ70"/>
  <c r="R71"/>
  <c r="AA72" s="1"/>
  <c r="BB75"/>
  <c r="BO72" l="1"/>
  <c r="S282" i="7"/>
  <c r="K182" i="12" s="1"/>
  <c r="L182" s="1"/>
  <c r="M182" s="1"/>
  <c r="N183" s="1"/>
  <c r="BV71" i="13"/>
  <c r="BP72"/>
  <c r="L282" i="7"/>
  <c r="G182" i="12" s="1"/>
  <c r="H182" s="1"/>
  <c r="I182" s="1"/>
  <c r="J183" s="1"/>
  <c r="P71" i="13"/>
  <c r="BR71"/>
  <c r="BU71"/>
  <c r="BS71"/>
  <c r="BE71"/>
  <c r="AU71"/>
  <c r="H71"/>
  <c r="Q71" s="1"/>
  <c r="Z72" s="1"/>
  <c r="F282" i="7" s="1"/>
  <c r="AK72" i="13"/>
  <c r="AT72" s="1"/>
  <c r="O71"/>
  <c r="BC75"/>
  <c r="BD75"/>
  <c r="BB76"/>
  <c r="BY71" l="1"/>
  <c r="CC71" s="1"/>
  <c r="K71"/>
  <c r="BK71" s="1"/>
  <c r="AW72"/>
  <c r="AJ72"/>
  <c r="AS72" s="1"/>
  <c r="BX71"/>
  <c r="CB71" s="1"/>
  <c r="BA72"/>
  <c r="BT71" l="1"/>
  <c r="BN72"/>
  <c r="BJ72"/>
  <c r="BG72"/>
  <c r="J72"/>
  <c r="M72" s="1"/>
  <c r="BM72" s="1"/>
  <c r="N71"/>
  <c r="BQ71"/>
  <c r="AI72"/>
  <c r="N283" i="7"/>
  <c r="R283"/>
  <c r="J283"/>
  <c r="O283"/>
  <c r="H283"/>
  <c r="P283"/>
  <c r="Q283"/>
  <c r="K283"/>
  <c r="G283"/>
  <c r="I283"/>
  <c r="BC76" i="13"/>
  <c r="AR72" l="1"/>
  <c r="BP73"/>
  <c r="S72"/>
  <c r="AB73" s="1"/>
  <c r="BS72"/>
  <c r="BV72"/>
  <c r="BW71"/>
  <c r="BF72"/>
  <c r="AV72"/>
  <c r="BE72"/>
  <c r="BI72"/>
  <c r="I72"/>
  <c r="L72" s="1"/>
  <c r="BL72" s="1"/>
  <c r="P72"/>
  <c r="L283" i="7"/>
  <c r="G183" i="12" s="1"/>
  <c r="H183" s="1"/>
  <c r="I183" s="1"/>
  <c r="S283" i="7"/>
  <c r="K183" i="12" s="1"/>
  <c r="L183" s="1"/>
  <c r="M183" s="1"/>
  <c r="BD76" i="13"/>
  <c r="BO73" l="1"/>
  <c r="BZ71"/>
  <c r="CA71"/>
  <c r="R72"/>
  <c r="AA73" s="1"/>
  <c r="BR72"/>
  <c r="BU72"/>
  <c r="BH72"/>
  <c r="AU72"/>
  <c r="H72"/>
  <c r="K72" s="1"/>
  <c r="BK72" s="1"/>
  <c r="AK73"/>
  <c r="AT73" s="1"/>
  <c r="BY72"/>
  <c r="CC72" s="1"/>
  <c r="J184" i="12"/>
  <c r="O72" i="13"/>
  <c r="N184" i="12"/>
  <c r="BD77" i="13"/>
  <c r="BN73" l="1"/>
  <c r="BQ72"/>
  <c r="BT72"/>
  <c r="Q72"/>
  <c r="Z73" s="1"/>
  <c r="F283" i="7" s="1"/>
  <c r="AJ73" i="13"/>
  <c r="AS73" s="1"/>
  <c r="BX72"/>
  <c r="CB72" s="1"/>
  <c r="N72"/>
  <c r="BB77"/>
  <c r="BC77"/>
  <c r="J73" l="1"/>
  <c r="M73" s="1"/>
  <c r="BM73" s="1"/>
  <c r="BG73"/>
  <c r="BJ73"/>
  <c r="AW73"/>
  <c r="BA73"/>
  <c r="AI73"/>
  <c r="AR73" s="1"/>
  <c r="BW72"/>
  <c r="CA72" s="1"/>
  <c r="Q284" i="7"/>
  <c r="K284"/>
  <c r="N284"/>
  <c r="H284"/>
  <c r="J284"/>
  <c r="G284"/>
  <c r="P284"/>
  <c r="R284"/>
  <c r="O284"/>
  <c r="I284"/>
  <c r="BP74" i="13" l="1"/>
  <c r="I73"/>
  <c r="L73" s="1"/>
  <c r="BL73" s="1"/>
  <c r="BF73"/>
  <c r="S73"/>
  <c r="AB74" s="1"/>
  <c r="BS73"/>
  <c r="BV73"/>
  <c r="AV73"/>
  <c r="BH73"/>
  <c r="BI73"/>
  <c r="BZ72"/>
  <c r="S284" i="7"/>
  <c r="K184" i="12" s="1"/>
  <c r="L184" s="1"/>
  <c r="M184" s="1"/>
  <c r="P73" i="13"/>
  <c r="L284" i="7"/>
  <c r="G184" i="12" s="1"/>
  <c r="H184" s="1"/>
  <c r="I184" s="1"/>
  <c r="BB78" i="13"/>
  <c r="BD78"/>
  <c r="BO74" l="1"/>
  <c r="R73"/>
  <c r="AA74" s="1"/>
  <c r="BR73"/>
  <c r="BU73"/>
  <c r="BE73"/>
  <c r="AU73"/>
  <c r="H73"/>
  <c r="Q73" s="1"/>
  <c r="Z74" s="1"/>
  <c r="AK74"/>
  <c r="AT74" s="1"/>
  <c r="BY73"/>
  <c r="CC73" s="1"/>
  <c r="O73"/>
  <c r="N185" i="12"/>
  <c r="J185"/>
  <c r="BC78" i="13"/>
  <c r="F284" i="7" l="1"/>
  <c r="K73" i="13"/>
  <c r="BK73" s="1"/>
  <c r="BJ74"/>
  <c r="AJ74"/>
  <c r="AS74" s="1"/>
  <c r="BX73"/>
  <c r="CB73" s="1"/>
  <c r="BA74"/>
  <c r="BB79"/>
  <c r="BD79"/>
  <c r="BN74" l="1"/>
  <c r="BQ73"/>
  <c r="BT73"/>
  <c r="BG74"/>
  <c r="AW74"/>
  <c r="N73"/>
  <c r="J74"/>
  <c r="M74" s="1"/>
  <c r="BM74" s="1"/>
  <c r="AV74"/>
  <c r="AI74"/>
  <c r="I285" i="7"/>
  <c r="Q285"/>
  <c r="G285"/>
  <c r="J285"/>
  <c r="K285"/>
  <c r="H285"/>
  <c r="R285"/>
  <c r="N285"/>
  <c r="P285"/>
  <c r="O285"/>
  <c r="AR74" i="13" l="1"/>
  <c r="BP75"/>
  <c r="BW73"/>
  <c r="BS74"/>
  <c r="BV74"/>
  <c r="BF74"/>
  <c r="BI74"/>
  <c r="S74"/>
  <c r="AB75" s="1"/>
  <c r="BH74"/>
  <c r="I74"/>
  <c r="L74" s="1"/>
  <c r="BL74" s="1"/>
  <c r="L285" i="7"/>
  <c r="G185" i="12" s="1"/>
  <c r="H185" s="1"/>
  <c r="I185" s="1"/>
  <c r="S285" i="7"/>
  <c r="K185" i="12" s="1"/>
  <c r="L185" s="1"/>
  <c r="M185" s="1"/>
  <c r="P74" i="13"/>
  <c r="BC79"/>
  <c r="BO75" l="1"/>
  <c r="BZ73"/>
  <c r="CA73"/>
  <c r="BR74"/>
  <c r="BU74"/>
  <c r="BE74"/>
  <c r="H74"/>
  <c r="K74" s="1"/>
  <c r="BK74" s="1"/>
  <c r="R74"/>
  <c r="AA75" s="1"/>
  <c r="AU74"/>
  <c r="AK75"/>
  <c r="AT75" s="1"/>
  <c r="BY74"/>
  <c r="CC74" s="1"/>
  <c r="O74"/>
  <c r="J186" i="12"/>
  <c r="N186"/>
  <c r="BD80" i="13"/>
  <c r="BB80"/>
  <c r="BN75" l="1"/>
  <c r="BQ74"/>
  <c r="BT74"/>
  <c r="Q74"/>
  <c r="Z75" s="1"/>
  <c r="F285" i="7" s="1"/>
  <c r="BG75" i="13"/>
  <c r="AJ75"/>
  <c r="AS75" s="1"/>
  <c r="BX74"/>
  <c r="CB74" s="1"/>
  <c r="N74"/>
  <c r="BC80"/>
  <c r="AW75" l="1"/>
  <c r="BA75"/>
  <c r="BJ75"/>
  <c r="J75"/>
  <c r="M75" s="1"/>
  <c r="BM75" s="1"/>
  <c r="AV75"/>
  <c r="AI75"/>
  <c r="AR75" s="1"/>
  <c r="BW74"/>
  <c r="CA74" s="1"/>
  <c r="G286" i="7"/>
  <c r="O286"/>
  <c r="N286"/>
  <c r="P286"/>
  <c r="Q286"/>
  <c r="I286"/>
  <c r="J286"/>
  <c r="K286"/>
  <c r="R286"/>
  <c r="H286"/>
  <c r="BB81" i="13"/>
  <c r="BP76" l="1"/>
  <c r="BS75"/>
  <c r="BV75"/>
  <c r="BF75"/>
  <c r="BI75"/>
  <c r="I75"/>
  <c r="L75" s="1"/>
  <c r="BL75" s="1"/>
  <c r="BE75"/>
  <c r="S75"/>
  <c r="AB76" s="1"/>
  <c r="BZ74"/>
  <c r="L286" i="7"/>
  <c r="G186" i="12" s="1"/>
  <c r="H186" s="1"/>
  <c r="I186" s="1"/>
  <c r="S286" i="7"/>
  <c r="K186" i="12" s="1"/>
  <c r="L186" s="1"/>
  <c r="M186" s="1"/>
  <c r="P75" i="13"/>
  <c r="BC81"/>
  <c r="BD81"/>
  <c r="BO76" l="1"/>
  <c r="BR75"/>
  <c r="BU75"/>
  <c r="R75"/>
  <c r="AA76" s="1"/>
  <c r="BH75"/>
  <c r="J187" i="12"/>
  <c r="H75" i="13"/>
  <c r="K75" s="1"/>
  <c r="BK75" s="1"/>
  <c r="AU75"/>
  <c r="AK76"/>
  <c r="AT76" s="1"/>
  <c r="BY75"/>
  <c r="CC75" s="1"/>
  <c r="O75"/>
  <c r="N187" i="12"/>
  <c r="BN76" i="13" l="1"/>
  <c r="BQ75"/>
  <c r="BT75"/>
  <c r="Q75"/>
  <c r="Z76" s="1"/>
  <c r="J76"/>
  <c r="AJ76"/>
  <c r="AS76" s="1"/>
  <c r="BX75"/>
  <c r="CB75" s="1"/>
  <c r="N75"/>
  <c r="BB82"/>
  <c r="BD82"/>
  <c r="BA76" l="1"/>
  <c r="F286" i="7"/>
  <c r="AW76" i="13"/>
  <c r="BJ76"/>
  <c r="BG76"/>
  <c r="I76"/>
  <c r="AI76"/>
  <c r="AR76" s="1"/>
  <c r="BW75"/>
  <c r="CA75" s="1"/>
  <c r="M76"/>
  <c r="BM76" s="1"/>
  <c r="S76"/>
  <c r="AB77" s="1"/>
  <c r="BC82"/>
  <c r="BP77" l="1"/>
  <c r="Q287" i="7"/>
  <c r="BF76" i="13"/>
  <c r="BS76"/>
  <c r="BV76"/>
  <c r="O287" i="7"/>
  <c r="AV76" i="13"/>
  <c r="N287" i="7"/>
  <c r="J287"/>
  <c r="H287"/>
  <c r="I287"/>
  <c r="K287"/>
  <c r="R287"/>
  <c r="P287"/>
  <c r="G287"/>
  <c r="BH76" i="13"/>
  <c r="BI76"/>
  <c r="BZ75"/>
  <c r="R76"/>
  <c r="AA77" s="1"/>
  <c r="L76"/>
  <c r="BL76" s="1"/>
  <c r="P76"/>
  <c r="BO77" l="1"/>
  <c r="BR76"/>
  <c r="BU76"/>
  <c r="S287" i="7"/>
  <c r="K187" i="12" s="1"/>
  <c r="L187" s="1"/>
  <c r="M187" s="1"/>
  <c r="N188" s="1"/>
  <c r="L287" i="7"/>
  <c r="G187" i="12" s="1"/>
  <c r="H187" s="1"/>
  <c r="I187" s="1"/>
  <c r="J188" s="1"/>
  <c r="AU76" i="13"/>
  <c r="H76"/>
  <c r="K76" s="1"/>
  <c r="BK76" s="1"/>
  <c r="BE76"/>
  <c r="AK77"/>
  <c r="AT77" s="1"/>
  <c r="BY76"/>
  <c r="CC76" s="1"/>
  <c r="O76"/>
  <c r="BD83"/>
  <c r="BC83"/>
  <c r="BB83"/>
  <c r="BN77" l="1"/>
  <c r="BQ76"/>
  <c r="BT76"/>
  <c r="Q76"/>
  <c r="Z77" s="1"/>
  <c r="J77"/>
  <c r="AJ77"/>
  <c r="AS77" s="1"/>
  <c r="BX76"/>
  <c r="CB76" s="1"/>
  <c r="N76"/>
  <c r="BA77" l="1"/>
  <c r="F287" i="7"/>
  <c r="BG77" i="13"/>
  <c r="BJ77"/>
  <c r="AW77"/>
  <c r="AI77"/>
  <c r="AR77" s="1"/>
  <c r="BW76"/>
  <c r="CA76" s="1"/>
  <c r="S77"/>
  <c r="AB78" s="1"/>
  <c r="M77"/>
  <c r="BM77" s="1"/>
  <c r="BD84"/>
  <c r="BC84"/>
  <c r="BP78" l="1"/>
  <c r="O288" i="7"/>
  <c r="P288"/>
  <c r="N288"/>
  <c r="H288"/>
  <c r="G288"/>
  <c r="J288"/>
  <c r="R288"/>
  <c r="Q288"/>
  <c r="I288"/>
  <c r="K288"/>
  <c r="BS77" i="13"/>
  <c r="BV77"/>
  <c r="BI77"/>
  <c r="AV77"/>
  <c r="I77"/>
  <c r="L77" s="1"/>
  <c r="BL77" s="1"/>
  <c r="BF77"/>
  <c r="AU77"/>
  <c r="BZ76"/>
  <c r="P77"/>
  <c r="BB84"/>
  <c r="BO78" l="1"/>
  <c r="S288" i="7"/>
  <c r="K188" i="12" s="1"/>
  <c r="L188" s="1"/>
  <c r="M188" s="1"/>
  <c r="N189" s="1"/>
  <c r="L288" i="7"/>
  <c r="G188" i="12" s="1"/>
  <c r="H188" s="1"/>
  <c r="I188" s="1"/>
  <c r="J189" s="1"/>
  <c r="BR77" i="13"/>
  <c r="BU77"/>
  <c r="BH77"/>
  <c r="H77"/>
  <c r="K77" s="1"/>
  <c r="BK77" s="1"/>
  <c r="BE77"/>
  <c r="R77"/>
  <c r="AA78" s="1"/>
  <c r="AK78"/>
  <c r="AT78" s="1"/>
  <c r="BY77"/>
  <c r="CC77" s="1"/>
  <c r="O77"/>
  <c r="BD85"/>
  <c r="BN78" l="1"/>
  <c r="BQ77"/>
  <c r="BT77"/>
  <c r="Q77"/>
  <c r="Z78" s="1"/>
  <c r="F288" i="7" s="1"/>
  <c r="AJ78" i="13"/>
  <c r="AS78" s="1"/>
  <c r="BX77"/>
  <c r="CB77" s="1"/>
  <c r="N77"/>
  <c r="BB85"/>
  <c r="BC85"/>
  <c r="BA78" l="1"/>
  <c r="AW78"/>
  <c r="BJ78"/>
  <c r="J78"/>
  <c r="S78" s="1"/>
  <c r="AB79" s="1"/>
  <c r="BG78"/>
  <c r="AI78"/>
  <c r="AR78" s="1"/>
  <c r="BW77"/>
  <c r="CA77" s="1"/>
  <c r="N289" i="7"/>
  <c r="Q289"/>
  <c r="R289"/>
  <c r="P289"/>
  <c r="O289"/>
  <c r="K289"/>
  <c r="H289"/>
  <c r="I289"/>
  <c r="G289"/>
  <c r="J289"/>
  <c r="BI78" i="13" l="1"/>
  <c r="I78"/>
  <c r="L78" s="1"/>
  <c r="BL78" s="1"/>
  <c r="AV78"/>
  <c r="M78"/>
  <c r="BM78" s="1"/>
  <c r="BH78"/>
  <c r="BF78"/>
  <c r="BZ77"/>
  <c r="L289" i="7"/>
  <c r="G189" i="12" s="1"/>
  <c r="H189" s="1"/>
  <c r="I189" s="1"/>
  <c r="S289" i="7"/>
  <c r="K189" i="12" s="1"/>
  <c r="L189" s="1"/>
  <c r="M189" s="1"/>
  <c r="BB86" i="13"/>
  <c r="BD86"/>
  <c r="BO79" l="1"/>
  <c r="BV78"/>
  <c r="BP79"/>
  <c r="BE78"/>
  <c r="BR78"/>
  <c r="BU78"/>
  <c r="R78"/>
  <c r="AA79" s="1"/>
  <c r="BS78"/>
  <c r="AU78"/>
  <c r="P78"/>
  <c r="H78"/>
  <c r="Q78" s="1"/>
  <c r="Z79" s="1"/>
  <c r="F289" i="7" s="1"/>
  <c r="AK79" i="13"/>
  <c r="AT79" s="1"/>
  <c r="J190" i="12"/>
  <c r="N190"/>
  <c r="O78" i="13"/>
  <c r="BC86"/>
  <c r="BY78" l="1"/>
  <c r="CC78" s="1"/>
  <c r="K78"/>
  <c r="BK78" s="1"/>
  <c r="AJ79"/>
  <c r="AS79" s="1"/>
  <c r="BX78"/>
  <c r="CB78" s="1"/>
  <c r="BA79"/>
  <c r="BD87"/>
  <c r="BT78" l="1"/>
  <c r="BN79"/>
  <c r="BQ78"/>
  <c r="AW79"/>
  <c r="N78"/>
  <c r="BG79"/>
  <c r="J79"/>
  <c r="S79" s="1"/>
  <c r="AB80" s="1"/>
  <c r="BJ79"/>
  <c r="AI79"/>
  <c r="AR79" s="1"/>
  <c r="G290" i="7"/>
  <c r="O290"/>
  <c r="I290"/>
  <c r="H290"/>
  <c r="Q290"/>
  <c r="J290"/>
  <c r="P290"/>
  <c r="R290"/>
  <c r="K290"/>
  <c r="N290"/>
  <c r="BB87" i="13"/>
  <c r="BF79" l="1"/>
  <c r="M79"/>
  <c r="BM79" s="1"/>
  <c r="AV79"/>
  <c r="BI79"/>
  <c r="I79"/>
  <c r="L79" s="1"/>
  <c r="BL79" s="1"/>
  <c r="BW78"/>
  <c r="BE79"/>
  <c r="S290" i="7"/>
  <c r="K190" i="12" s="1"/>
  <c r="L190" s="1"/>
  <c r="M190" s="1"/>
  <c r="L290" i="7"/>
  <c r="G190" i="12" s="1"/>
  <c r="H190" s="1"/>
  <c r="I190" s="1"/>
  <c r="BC87" i="13"/>
  <c r="BO80" l="1"/>
  <c r="BP80"/>
  <c r="BZ78"/>
  <c r="CA78"/>
  <c r="BS79"/>
  <c r="BV79"/>
  <c r="BR79"/>
  <c r="BU79"/>
  <c r="P79"/>
  <c r="R79"/>
  <c r="AA80" s="1"/>
  <c r="BH79"/>
  <c r="AU79"/>
  <c r="H79"/>
  <c r="Q79" s="1"/>
  <c r="Z80" s="1"/>
  <c r="AK80"/>
  <c r="AT80" s="1"/>
  <c r="N191" i="12"/>
  <c r="J191"/>
  <c r="O79" i="13"/>
  <c r="BB88"/>
  <c r="F290" i="7" l="1"/>
  <c r="BY79" i="13"/>
  <c r="CC79" s="1"/>
  <c r="K79"/>
  <c r="BK79" s="1"/>
  <c r="AJ80"/>
  <c r="AS80" s="1"/>
  <c r="BX79"/>
  <c r="CB79" s="1"/>
  <c r="BA80"/>
  <c r="BC88"/>
  <c r="BD88"/>
  <c r="BN80" l="1"/>
  <c r="AW80"/>
  <c r="BQ79"/>
  <c r="BT79"/>
  <c r="N79"/>
  <c r="J80"/>
  <c r="M80" s="1"/>
  <c r="BM80" s="1"/>
  <c r="BJ80"/>
  <c r="BG80"/>
  <c r="AI80"/>
  <c r="Q291" i="7"/>
  <c r="I291"/>
  <c r="G291"/>
  <c r="R291"/>
  <c r="O291"/>
  <c r="K291"/>
  <c r="P291"/>
  <c r="N291"/>
  <c r="J291"/>
  <c r="H291"/>
  <c r="AR80" i="13" l="1"/>
  <c r="BP81"/>
  <c r="BW79"/>
  <c r="CA79" s="1"/>
  <c r="BS80"/>
  <c r="BV80"/>
  <c r="S80"/>
  <c r="AB81" s="1"/>
  <c r="I80"/>
  <c r="L80" s="1"/>
  <c r="BL80" s="1"/>
  <c r="AV80"/>
  <c r="BI80"/>
  <c r="H80"/>
  <c r="BF80"/>
  <c r="L291" i="7"/>
  <c r="G191" i="12" s="1"/>
  <c r="H191" s="1"/>
  <c r="I191" s="1"/>
  <c r="P80" i="13"/>
  <c r="S291" i="7"/>
  <c r="K191" i="12" s="1"/>
  <c r="L191" s="1"/>
  <c r="M191" s="1"/>
  <c r="R80" i="13"/>
  <c r="AA81" s="1"/>
  <c r="BC89"/>
  <c r="BD89"/>
  <c r="BB89"/>
  <c r="BO81" l="1"/>
  <c r="BE80"/>
  <c r="BZ79"/>
  <c r="BR80"/>
  <c r="BU80"/>
  <c r="BH80"/>
  <c r="AU80"/>
  <c r="AK81"/>
  <c r="AT81" s="1"/>
  <c r="BY80"/>
  <c r="CC80" s="1"/>
  <c r="O80"/>
  <c r="N192" i="12"/>
  <c r="K80" i="13"/>
  <c r="BK80" s="1"/>
  <c r="Q80"/>
  <c r="Z81" s="1"/>
  <c r="F291" i="7" s="1"/>
  <c r="J192" i="12"/>
  <c r="BN81" i="13" l="1"/>
  <c r="BQ80"/>
  <c r="BT80"/>
  <c r="J81"/>
  <c r="AJ81"/>
  <c r="AS81" s="1"/>
  <c r="BX80"/>
  <c r="CB80" s="1"/>
  <c r="N80"/>
  <c r="BA81"/>
  <c r="BC90"/>
  <c r="BB90"/>
  <c r="AW81" l="1"/>
  <c r="BJ81"/>
  <c r="BG81"/>
  <c r="BF81"/>
  <c r="AI81"/>
  <c r="AR81" s="1"/>
  <c r="BW80"/>
  <c r="CA80" s="1"/>
  <c r="I292" i="7"/>
  <c r="R292"/>
  <c r="K292"/>
  <c r="O292"/>
  <c r="N292"/>
  <c r="P292"/>
  <c r="H292"/>
  <c r="Q292"/>
  <c r="G292"/>
  <c r="J292"/>
  <c r="M81" i="13"/>
  <c r="BM81" s="1"/>
  <c r="S81"/>
  <c r="AB82" s="1"/>
  <c r="BD90"/>
  <c r="BP82" l="1"/>
  <c r="BI81"/>
  <c r="BS81"/>
  <c r="BV81"/>
  <c r="AV81"/>
  <c r="I81"/>
  <c r="L81" s="1"/>
  <c r="BL81" s="1"/>
  <c r="AU81"/>
  <c r="BZ80"/>
  <c r="L292" i="7"/>
  <c r="G192" i="12" s="1"/>
  <c r="H192" s="1"/>
  <c r="I192" s="1"/>
  <c r="S292" i="7"/>
  <c r="K192" i="12" s="1"/>
  <c r="L192" s="1"/>
  <c r="M192" s="1"/>
  <c r="P81" i="13"/>
  <c r="BO82" l="1"/>
  <c r="BE81"/>
  <c r="BR81"/>
  <c r="BU81"/>
  <c r="BH81"/>
  <c r="H81"/>
  <c r="K81" s="1"/>
  <c r="BK81" s="1"/>
  <c r="R81"/>
  <c r="AA82" s="1"/>
  <c r="AK82"/>
  <c r="AT82" s="1"/>
  <c r="BY81"/>
  <c r="CC81" s="1"/>
  <c r="J193" i="12"/>
  <c r="O81" i="13"/>
  <c r="N193" i="12"/>
  <c r="BN82" i="13" l="1"/>
  <c r="BQ81"/>
  <c r="BT81"/>
  <c r="Q81"/>
  <c r="Z82" s="1"/>
  <c r="F292" i="7" s="1"/>
  <c r="BJ82" i="13"/>
  <c r="AJ82"/>
  <c r="AS82" s="1"/>
  <c r="BX81"/>
  <c r="CB81" s="1"/>
  <c r="N81"/>
  <c r="BD91"/>
  <c r="BG82" l="1"/>
  <c r="AW82"/>
  <c r="BA82"/>
  <c r="J82"/>
  <c r="S82" s="1"/>
  <c r="AB83" s="1"/>
  <c r="I82"/>
  <c r="AI82"/>
  <c r="AR82" s="1"/>
  <c r="BW81"/>
  <c r="CA81" s="1"/>
  <c r="G293" i="7"/>
  <c r="P293"/>
  <c r="H293"/>
  <c r="I293"/>
  <c r="N293"/>
  <c r="R293"/>
  <c r="Q293"/>
  <c r="J293"/>
  <c r="K293"/>
  <c r="O293"/>
  <c r="BC91" i="13"/>
  <c r="BB91"/>
  <c r="BI82" l="1"/>
  <c r="AV82"/>
  <c r="M82"/>
  <c r="BM82" s="1"/>
  <c r="BF82"/>
  <c r="AU82"/>
  <c r="BZ81"/>
  <c r="L293" i="7"/>
  <c r="G193" i="12" s="1"/>
  <c r="H193" s="1"/>
  <c r="I193" s="1"/>
  <c r="R82" i="13"/>
  <c r="AA83" s="1"/>
  <c r="L82"/>
  <c r="BL82" s="1"/>
  <c r="S293" i="7"/>
  <c r="K193" i="12" s="1"/>
  <c r="L193" s="1"/>
  <c r="M193" s="1"/>
  <c r="BD92" i="13"/>
  <c r="BO83" l="1"/>
  <c r="BV82"/>
  <c r="BP83"/>
  <c r="BR82"/>
  <c r="BU82"/>
  <c r="BE82"/>
  <c r="BS82"/>
  <c r="H82"/>
  <c r="K82" s="1"/>
  <c r="BK82" s="1"/>
  <c r="BH82"/>
  <c r="P82"/>
  <c r="AK83"/>
  <c r="AT83" s="1"/>
  <c r="N194" i="12"/>
  <c r="J194"/>
  <c r="O82" i="13"/>
  <c r="BB92"/>
  <c r="Q82" l="1"/>
  <c r="Z83" s="1"/>
  <c r="BN83"/>
  <c r="BQ82"/>
  <c r="BT82"/>
  <c r="BY82"/>
  <c r="CC82" s="1"/>
  <c r="J83"/>
  <c r="AJ83"/>
  <c r="AS83" s="1"/>
  <c r="BX82"/>
  <c r="CB82" s="1"/>
  <c r="N82"/>
  <c r="BC92"/>
  <c r="BA83" l="1"/>
  <c r="F293" i="7"/>
  <c r="BJ83" i="13"/>
  <c r="AW83"/>
  <c r="I83"/>
  <c r="BG83"/>
  <c r="AI83"/>
  <c r="AR83" s="1"/>
  <c r="BW82"/>
  <c r="CA82" s="1"/>
  <c r="S83"/>
  <c r="AB84" s="1"/>
  <c r="M83"/>
  <c r="BM83" s="1"/>
  <c r="BD93"/>
  <c r="BB93"/>
  <c r="G294" i="7" l="1"/>
  <c r="L294" s="1"/>
  <c r="G194" i="12" s="1"/>
  <c r="H194" s="1"/>
  <c r="I194" s="1"/>
  <c r="O294" i="7"/>
  <c r="Q294"/>
  <c r="K294"/>
  <c r="P294"/>
  <c r="I294"/>
  <c r="R294"/>
  <c r="H294"/>
  <c r="N294"/>
  <c r="S294" s="1"/>
  <c r="K194" i="12" s="1"/>
  <c r="L194" s="1"/>
  <c r="M194" s="1"/>
  <c r="J294" i="7"/>
  <c r="BP84" i="13"/>
  <c r="AV83"/>
  <c r="BS83"/>
  <c r="BV83"/>
  <c r="BI83"/>
  <c r="H83"/>
  <c r="BF83"/>
  <c r="BZ82"/>
  <c r="P83"/>
  <c r="R83"/>
  <c r="AA84" s="1"/>
  <c r="L83"/>
  <c r="BL83" s="1"/>
  <c r="BO84" l="1"/>
  <c r="BH83"/>
  <c r="BR83"/>
  <c r="BU83"/>
  <c r="AU83"/>
  <c r="BE83"/>
  <c r="AK84"/>
  <c r="AT84" s="1"/>
  <c r="BY83"/>
  <c r="CC83" s="1"/>
  <c r="J195" i="12"/>
  <c r="N195"/>
  <c r="Q83" i="13"/>
  <c r="Z84" s="1"/>
  <c r="F294" i="7" s="1"/>
  <c r="K83" i="13"/>
  <c r="BK83" s="1"/>
  <c r="O83"/>
  <c r="BC93"/>
  <c r="BN84" l="1"/>
  <c r="BQ83"/>
  <c r="BT83"/>
  <c r="J84"/>
  <c r="AJ84"/>
  <c r="AS84" s="1"/>
  <c r="BX83"/>
  <c r="CB83" s="1"/>
  <c r="BA84"/>
  <c r="N83"/>
  <c r="BB94"/>
  <c r="AW84" l="1"/>
  <c r="BG84"/>
  <c r="BF84"/>
  <c r="BJ84"/>
  <c r="AI84"/>
  <c r="AR84" s="1"/>
  <c r="BW83"/>
  <c r="CA83" s="1"/>
  <c r="M84"/>
  <c r="BM84" s="1"/>
  <c r="S84"/>
  <c r="AB85" s="1"/>
  <c r="Q295" i="7"/>
  <c r="O295"/>
  <c r="R295"/>
  <c r="P295"/>
  <c r="N295"/>
  <c r="G295"/>
  <c r="J295"/>
  <c r="I295"/>
  <c r="K295"/>
  <c r="H295"/>
  <c r="BI84" i="13"/>
  <c r="BD94"/>
  <c r="BP85" l="1"/>
  <c r="AV84"/>
  <c r="BS84"/>
  <c r="BV84"/>
  <c r="I84"/>
  <c r="L84" s="1"/>
  <c r="BL84" s="1"/>
  <c r="BZ83"/>
  <c r="P84"/>
  <c r="L295" i="7"/>
  <c r="G195" i="12" s="1"/>
  <c r="H195" s="1"/>
  <c r="I195" s="1"/>
  <c r="S295" i="7"/>
  <c r="K195" i="12" s="1"/>
  <c r="L195" s="1"/>
  <c r="M195" s="1"/>
  <c r="BC94" i="13"/>
  <c r="BO85" l="1"/>
  <c r="R84"/>
  <c r="AA85" s="1"/>
  <c r="BR84"/>
  <c r="BU84"/>
  <c r="AU84"/>
  <c r="BE84"/>
  <c r="BH84"/>
  <c r="H84"/>
  <c r="K84" s="1"/>
  <c r="BK84" s="1"/>
  <c r="AK85"/>
  <c r="AT85" s="1"/>
  <c r="BY84"/>
  <c r="CC84" s="1"/>
  <c r="N196" i="12"/>
  <c r="O84" i="13"/>
  <c r="J196" i="12"/>
  <c r="BB95" i="13"/>
  <c r="BN85" l="1"/>
  <c r="BQ84"/>
  <c r="BT84"/>
  <c r="Q84"/>
  <c r="Z85" s="1"/>
  <c r="F295" i="7" s="1"/>
  <c r="AJ85" i="13"/>
  <c r="AS85" s="1"/>
  <c r="BX84"/>
  <c r="CB84" s="1"/>
  <c r="N84"/>
  <c r="BD95"/>
  <c r="J85" l="1"/>
  <c r="M85" s="1"/>
  <c r="BM85" s="1"/>
  <c r="AW85"/>
  <c r="BA85"/>
  <c r="BG85"/>
  <c r="BJ85"/>
  <c r="AI85"/>
  <c r="AR85" s="1"/>
  <c r="BW84"/>
  <c r="CA84" s="1"/>
  <c r="I296" i="7"/>
  <c r="N296"/>
  <c r="J296"/>
  <c r="K296"/>
  <c r="P296"/>
  <c r="Q296"/>
  <c r="O296"/>
  <c r="G296"/>
  <c r="H296"/>
  <c r="R296"/>
  <c r="BC95" i="13"/>
  <c r="BB96"/>
  <c r="BP86" l="1"/>
  <c r="S85"/>
  <c r="AB86" s="1"/>
  <c r="BI85"/>
  <c r="BS85"/>
  <c r="BV85"/>
  <c r="AV85"/>
  <c r="BF85"/>
  <c r="BE85"/>
  <c r="I85"/>
  <c r="R85" s="1"/>
  <c r="AA86" s="1"/>
  <c r="BZ84"/>
  <c r="P85"/>
  <c r="L296" i="7"/>
  <c r="G196" i="12" s="1"/>
  <c r="H196" s="1"/>
  <c r="I196" s="1"/>
  <c r="S296" i="7"/>
  <c r="K196" i="12" s="1"/>
  <c r="L196" s="1"/>
  <c r="M196" s="1"/>
  <c r="L85" i="13" l="1"/>
  <c r="BL85" s="1"/>
  <c r="H85"/>
  <c r="K85" s="1"/>
  <c r="BK85" s="1"/>
  <c r="BH85"/>
  <c r="AU85"/>
  <c r="AK86"/>
  <c r="AT86" s="1"/>
  <c r="BY85"/>
  <c r="CC85" s="1"/>
  <c r="N197" i="12"/>
  <c r="J197"/>
  <c r="BD96" i="13"/>
  <c r="BN86" l="1"/>
  <c r="BO86"/>
  <c r="BU85"/>
  <c r="O85"/>
  <c r="BR85"/>
  <c r="Q85"/>
  <c r="Z86" s="1"/>
  <c r="F296" i="7" s="1"/>
  <c r="BQ85" i="13"/>
  <c r="BT85"/>
  <c r="J86"/>
  <c r="AJ86"/>
  <c r="N85"/>
  <c r="BC96"/>
  <c r="AS86" l="1"/>
  <c r="BX85"/>
  <c r="CB85" s="1"/>
  <c r="BA86"/>
  <c r="AW86"/>
  <c r="BJ86"/>
  <c r="BG86"/>
  <c r="BF86"/>
  <c r="AI86"/>
  <c r="AR86" s="1"/>
  <c r="BW85"/>
  <c r="CA85" s="1"/>
  <c r="S86"/>
  <c r="AB87" s="1"/>
  <c r="M86"/>
  <c r="BM86" s="1"/>
  <c r="I297" i="7"/>
  <c r="R297"/>
  <c r="N297"/>
  <c r="G297"/>
  <c r="P297"/>
  <c r="O297"/>
  <c r="J297"/>
  <c r="H297"/>
  <c r="K297"/>
  <c r="Q297"/>
  <c r="BB97" i="13"/>
  <c r="BC97"/>
  <c r="BP87" l="1"/>
  <c r="BS86"/>
  <c r="BV86"/>
  <c r="I86"/>
  <c r="L86" s="1"/>
  <c r="BL86" s="1"/>
  <c r="AV86"/>
  <c r="BI86"/>
  <c r="BZ85"/>
  <c r="S297" i="7"/>
  <c r="K197" i="12" s="1"/>
  <c r="L197" s="1"/>
  <c r="M197" s="1"/>
  <c r="L297" i="7"/>
  <c r="G197" i="12" s="1"/>
  <c r="H197" s="1"/>
  <c r="I197" s="1"/>
  <c r="P86" i="13"/>
  <c r="BD97"/>
  <c r="BO87" l="1"/>
  <c r="R86"/>
  <c r="AA87" s="1"/>
  <c r="BR86"/>
  <c r="BU86"/>
  <c r="AU86"/>
  <c r="BE86"/>
  <c r="BH86"/>
  <c r="H86"/>
  <c r="AK87"/>
  <c r="AT87" s="1"/>
  <c r="BY86"/>
  <c r="CC86" s="1"/>
  <c r="N198" i="12"/>
  <c r="O86" i="13"/>
  <c r="J198" i="12"/>
  <c r="BC98" i="13"/>
  <c r="Q86" l="1"/>
  <c r="Z87" s="1"/>
  <c r="K86"/>
  <c r="BK86" s="1"/>
  <c r="J87"/>
  <c r="AJ87"/>
  <c r="AS87" s="1"/>
  <c r="BX86"/>
  <c r="CB86" s="1"/>
  <c r="BD98"/>
  <c r="BB98"/>
  <c r="BA87" l="1"/>
  <c r="F297" i="7"/>
  <c r="N86" i="13"/>
  <c r="BN87"/>
  <c r="BQ86"/>
  <c r="BT86"/>
  <c r="BG87"/>
  <c r="BI87"/>
  <c r="AW87"/>
  <c r="BJ87"/>
  <c r="AI87"/>
  <c r="AR87" s="1"/>
  <c r="S87"/>
  <c r="AB88" s="1"/>
  <c r="M87"/>
  <c r="BM87" s="1"/>
  <c r="K298" i="7" l="1"/>
  <c r="BP88" i="13"/>
  <c r="J298" i="7"/>
  <c r="P298"/>
  <c r="Q298"/>
  <c r="H298"/>
  <c r="R298"/>
  <c r="O298"/>
  <c r="G298"/>
  <c r="I298"/>
  <c r="N298"/>
  <c r="BW86" i="13"/>
  <c r="CA86" s="1"/>
  <c r="BS87"/>
  <c r="BV87"/>
  <c r="AV87"/>
  <c r="I87"/>
  <c r="R87" s="1"/>
  <c r="AA88" s="1"/>
  <c r="BF87"/>
  <c r="AU87"/>
  <c r="P87"/>
  <c r="BD99"/>
  <c r="BB99"/>
  <c r="BC99"/>
  <c r="L298" i="7" l="1"/>
  <c r="G198" i="12" s="1"/>
  <c r="H198" s="1"/>
  <c r="I198" s="1"/>
  <c r="J199" s="1"/>
  <c r="S298" i="7"/>
  <c r="K198" i="12" s="1"/>
  <c r="L198" s="1"/>
  <c r="M198" s="1"/>
  <c r="N199" s="1"/>
  <c r="BH87" i="13"/>
  <c r="BZ86"/>
  <c r="H87"/>
  <c r="K87" s="1"/>
  <c r="BK87" s="1"/>
  <c r="BE87"/>
  <c r="L87"/>
  <c r="BL87" s="1"/>
  <c r="AK88"/>
  <c r="AT88" s="1"/>
  <c r="BY87"/>
  <c r="CC87" s="1"/>
  <c r="BN88" l="1"/>
  <c r="Q87"/>
  <c r="Z88" s="1"/>
  <c r="BU87"/>
  <c r="BO88"/>
  <c r="BQ87"/>
  <c r="BT87"/>
  <c r="BR87"/>
  <c r="O87"/>
  <c r="BJ88"/>
  <c r="AJ88"/>
  <c r="N87"/>
  <c r="AS88" l="1"/>
  <c r="AV88" s="1"/>
  <c r="BA88"/>
  <c r="F298" i="7"/>
  <c r="AW88" i="13"/>
  <c r="BX87"/>
  <c r="CB87" s="1"/>
  <c r="BG88"/>
  <c r="J88"/>
  <c r="M88" s="1"/>
  <c r="BM88" s="1"/>
  <c r="AI88"/>
  <c r="AR88" s="1"/>
  <c r="BW87"/>
  <c r="CA87" s="1"/>
  <c r="BD100"/>
  <c r="BB100"/>
  <c r="BC100"/>
  <c r="K299" i="7" l="1"/>
  <c r="N299"/>
  <c r="G299"/>
  <c r="I299"/>
  <c r="Q299"/>
  <c r="R299"/>
  <c r="H299"/>
  <c r="P299"/>
  <c r="O299"/>
  <c r="J299"/>
  <c r="BP89" i="13"/>
  <c r="BS88"/>
  <c r="BV88"/>
  <c r="BF88"/>
  <c r="I88"/>
  <c r="L88" s="1"/>
  <c r="BL88" s="1"/>
  <c r="BI88"/>
  <c r="BH88"/>
  <c r="S88"/>
  <c r="AB89" s="1"/>
  <c r="BZ87"/>
  <c r="P88"/>
  <c r="S299" i="7" l="1"/>
  <c r="K199" i="12" s="1"/>
  <c r="L199" s="1"/>
  <c r="M199" s="1"/>
  <c r="L299" i="7"/>
  <c r="G199" i="12" s="1"/>
  <c r="H199" s="1"/>
  <c r="I199" s="1"/>
  <c r="J200" s="1"/>
  <c r="BO89" i="13"/>
  <c r="R88"/>
  <c r="AA89" s="1"/>
  <c r="BR88"/>
  <c r="BU88"/>
  <c r="H88"/>
  <c r="K88" s="1"/>
  <c r="BK88" s="1"/>
  <c r="AU88"/>
  <c r="BE88"/>
  <c r="AK89"/>
  <c r="AT89" s="1"/>
  <c r="BY88"/>
  <c r="CC88" s="1"/>
  <c r="O88"/>
  <c r="N200" i="12"/>
  <c r="BN89" i="13" l="1"/>
  <c r="Q88"/>
  <c r="Z89" s="1"/>
  <c r="BQ88"/>
  <c r="BT88"/>
  <c r="AW89"/>
  <c r="AJ89"/>
  <c r="AS89" s="1"/>
  <c r="BX88"/>
  <c r="CB88" s="1"/>
  <c r="N88"/>
  <c r="BB101"/>
  <c r="BC101"/>
  <c r="BD101"/>
  <c r="BA89" l="1"/>
  <c r="F299" i="7"/>
  <c r="BF89" i="13"/>
  <c r="J89"/>
  <c r="S89" s="1"/>
  <c r="AB90" s="1"/>
  <c r="BG89"/>
  <c r="BJ89"/>
  <c r="AI89"/>
  <c r="AR89" s="1"/>
  <c r="BW88"/>
  <c r="CA88" s="1"/>
  <c r="I300" i="7" l="1"/>
  <c r="K300"/>
  <c r="J300"/>
  <c r="P300"/>
  <c r="O300"/>
  <c r="H300"/>
  <c r="R300"/>
  <c r="Q300"/>
  <c r="N300"/>
  <c r="G300"/>
  <c r="M89" i="13"/>
  <c r="BM89" s="1"/>
  <c r="AV89"/>
  <c r="I89"/>
  <c r="L89" s="1"/>
  <c r="BL89" s="1"/>
  <c r="BI89"/>
  <c r="AU89"/>
  <c r="BZ88"/>
  <c r="BB102"/>
  <c r="BC102"/>
  <c r="BD102"/>
  <c r="L300" i="7" l="1"/>
  <c r="G200" i="12" s="1"/>
  <c r="H200" s="1"/>
  <c r="I200" s="1"/>
  <c r="J201" s="1"/>
  <c r="S300" i="7"/>
  <c r="K200" i="12" s="1"/>
  <c r="L200" s="1"/>
  <c r="M200" s="1"/>
  <c r="N201" s="1"/>
  <c r="BO90" i="13"/>
  <c r="P89"/>
  <c r="BP90"/>
  <c r="BV89"/>
  <c r="BS89"/>
  <c r="H89"/>
  <c r="Q89" s="1"/>
  <c r="Z90" s="1"/>
  <c r="BE89"/>
  <c r="BR89"/>
  <c r="BU89"/>
  <c r="BH89"/>
  <c r="R89"/>
  <c r="AA90" s="1"/>
  <c r="AK90"/>
  <c r="AT90" s="1"/>
  <c r="O89"/>
  <c r="F300" i="7" l="1"/>
  <c r="BY89" i="13"/>
  <c r="CC89" s="1"/>
  <c r="K89"/>
  <c r="BK89" s="1"/>
  <c r="BG90"/>
  <c r="AJ90"/>
  <c r="AS90" s="1"/>
  <c r="BX89"/>
  <c r="CB89" s="1"/>
  <c r="BA90"/>
  <c r="BB103"/>
  <c r="BN90" l="1"/>
  <c r="BQ89"/>
  <c r="N89"/>
  <c r="BT89"/>
  <c r="AW90"/>
  <c r="J90"/>
  <c r="S90" s="1"/>
  <c r="AB91" s="1"/>
  <c r="BJ90"/>
  <c r="AV90"/>
  <c r="AI90"/>
  <c r="AR90" s="1"/>
  <c r="J301" i="7"/>
  <c r="G301"/>
  <c r="K301"/>
  <c r="N301"/>
  <c r="O301"/>
  <c r="H301"/>
  <c r="P301"/>
  <c r="Q301"/>
  <c r="I301"/>
  <c r="R301"/>
  <c r="BD103" i="13"/>
  <c r="BC103"/>
  <c r="BI90" l="1"/>
  <c r="BW89"/>
  <c r="M90"/>
  <c r="BM90" s="1"/>
  <c r="BF90"/>
  <c r="H90"/>
  <c r="I90"/>
  <c r="R90" s="1"/>
  <c r="AA91" s="1"/>
  <c r="L301" i="7"/>
  <c r="G201" i="12" s="1"/>
  <c r="H201" s="1"/>
  <c r="I201" s="1"/>
  <c r="S301" i="7"/>
  <c r="K201" i="12" s="1"/>
  <c r="L201" s="1"/>
  <c r="M201" s="1"/>
  <c r="BB104" i="13"/>
  <c r="BP91" l="1"/>
  <c r="BE90"/>
  <c r="BZ89"/>
  <c r="CA89"/>
  <c r="BH90"/>
  <c r="BS90"/>
  <c r="BV90"/>
  <c r="P90"/>
  <c r="L90"/>
  <c r="BL90" s="1"/>
  <c r="AU90"/>
  <c r="AK91"/>
  <c r="N202" i="12"/>
  <c r="J202"/>
  <c r="K90" i="13"/>
  <c r="BK90" s="1"/>
  <c r="Q90"/>
  <c r="Z91" s="1"/>
  <c r="F301" i="7" s="1"/>
  <c r="AT91" i="13" l="1"/>
  <c r="J91" s="1"/>
  <c r="BO91"/>
  <c r="BN91"/>
  <c r="BQ90"/>
  <c r="BT90"/>
  <c r="BY90"/>
  <c r="CC90" s="1"/>
  <c r="BR90"/>
  <c r="BU90"/>
  <c r="O90"/>
  <c r="AJ91"/>
  <c r="AS91" s="1"/>
  <c r="BA91"/>
  <c r="N90"/>
  <c r="BD104"/>
  <c r="BC104"/>
  <c r="BX90" l="1"/>
  <c r="CB90" s="1"/>
  <c r="AW91"/>
  <c r="BG91"/>
  <c r="BJ91"/>
  <c r="AI91"/>
  <c r="AR91" s="1"/>
  <c r="BW90"/>
  <c r="CA90" s="1"/>
  <c r="M91"/>
  <c r="BM91" s="1"/>
  <c r="S91"/>
  <c r="AB92" s="1"/>
  <c r="N302" i="7"/>
  <c r="G302"/>
  <c r="I302"/>
  <c r="R302"/>
  <c r="P302"/>
  <c r="O302"/>
  <c r="J302"/>
  <c r="H302"/>
  <c r="K302"/>
  <c r="Q302"/>
  <c r="BB105" i="13"/>
  <c r="BP92" l="1"/>
  <c r="BS91"/>
  <c r="BV91"/>
  <c r="BI91"/>
  <c r="BF91"/>
  <c r="AV91"/>
  <c r="H91"/>
  <c r="I91"/>
  <c r="R91" s="1"/>
  <c r="AA92" s="1"/>
  <c r="BZ90"/>
  <c r="L302" i="7"/>
  <c r="G202" i="12" s="1"/>
  <c r="H202" s="1"/>
  <c r="I202" s="1"/>
  <c r="S302" i="7"/>
  <c r="K202" i="12" s="1"/>
  <c r="L202" s="1"/>
  <c r="M202" s="1"/>
  <c r="P91" i="13"/>
  <c r="BE91" l="1"/>
  <c r="L91"/>
  <c r="BL91" s="1"/>
  <c r="AU91"/>
  <c r="BH91"/>
  <c r="AK92"/>
  <c r="AT92" s="1"/>
  <c r="BY91"/>
  <c r="CC91" s="1"/>
  <c r="J203" i="12"/>
  <c r="N203"/>
  <c r="K91" i="13"/>
  <c r="BK91" s="1"/>
  <c r="Q91"/>
  <c r="Z92" s="1"/>
  <c r="F302" i="7" s="1"/>
  <c r="BD105" i="13"/>
  <c r="BC105"/>
  <c r="BN92" l="1"/>
  <c r="BO92"/>
  <c r="BR91"/>
  <c r="BU91"/>
  <c r="BQ91"/>
  <c r="BT91"/>
  <c r="O91"/>
  <c r="J92"/>
  <c r="AJ92"/>
  <c r="AS92" s="1"/>
  <c r="N91"/>
  <c r="BA92"/>
  <c r="BX91" l="1"/>
  <c r="CB91" s="1"/>
  <c r="AW92"/>
  <c r="BG92"/>
  <c r="BJ92"/>
  <c r="AI92"/>
  <c r="AR92" s="1"/>
  <c r="BW91"/>
  <c r="CA91" s="1"/>
  <c r="M92"/>
  <c r="BM92" s="1"/>
  <c r="S92"/>
  <c r="AB93" s="1"/>
  <c r="I303" i="7"/>
  <c r="H303"/>
  <c r="Q303"/>
  <c r="P303"/>
  <c r="J303"/>
  <c r="G303"/>
  <c r="O303"/>
  <c r="N303"/>
  <c r="K303"/>
  <c r="R303"/>
  <c r="BB106" i="13"/>
  <c r="BC106"/>
  <c r="BD106"/>
  <c r="BP93" l="1"/>
  <c r="BS92"/>
  <c r="BV92"/>
  <c r="BF92"/>
  <c r="BI92"/>
  <c r="I92"/>
  <c r="R92" s="1"/>
  <c r="AA93" s="1"/>
  <c r="AV92"/>
  <c r="H92"/>
  <c r="BZ91"/>
  <c r="S303" i="7"/>
  <c r="K203" i="12" s="1"/>
  <c r="L203" s="1"/>
  <c r="M203" s="1"/>
  <c r="L303" i="7"/>
  <c r="G203" i="12" s="1"/>
  <c r="H203" s="1"/>
  <c r="I203" s="1"/>
  <c r="P92" i="13"/>
  <c r="L92" l="1"/>
  <c r="BL92" s="1"/>
  <c r="BE92"/>
  <c r="AU92"/>
  <c r="BH92"/>
  <c r="AK93"/>
  <c r="AT93" s="1"/>
  <c r="BY92"/>
  <c r="CC92" s="1"/>
  <c r="N204" i="12"/>
  <c r="Q92" i="13"/>
  <c r="Z93" s="1"/>
  <c r="F303" i="7" s="1"/>
  <c r="K92" i="13"/>
  <c r="BK92" s="1"/>
  <c r="J204" i="12"/>
  <c r="BB107" i="13"/>
  <c r="BO93" l="1"/>
  <c r="BN93"/>
  <c r="BQ92"/>
  <c r="BT92"/>
  <c r="O92"/>
  <c r="BU92"/>
  <c r="BR92"/>
  <c r="BJ93"/>
  <c r="AJ93"/>
  <c r="BA93"/>
  <c r="N92"/>
  <c r="BD107"/>
  <c r="BC107"/>
  <c r="AS93" l="1"/>
  <c r="BX92"/>
  <c r="CB92" s="1"/>
  <c r="AW93"/>
  <c r="J93"/>
  <c r="S93" s="1"/>
  <c r="AB94" s="1"/>
  <c r="BG93"/>
  <c r="AI93"/>
  <c r="AR93" s="1"/>
  <c r="BW92"/>
  <c r="CA92" s="1"/>
  <c r="G304" i="7"/>
  <c r="I304"/>
  <c r="O304"/>
  <c r="J304"/>
  <c r="H304"/>
  <c r="N304"/>
  <c r="K304"/>
  <c r="R304"/>
  <c r="P304"/>
  <c r="Q304"/>
  <c r="BB108" i="13"/>
  <c r="BI93" l="1"/>
  <c r="M93"/>
  <c r="BM93" s="1"/>
  <c r="I93"/>
  <c r="R93" s="1"/>
  <c r="AA94" s="1"/>
  <c r="AV93"/>
  <c r="BE93"/>
  <c r="BF93"/>
  <c r="BZ92"/>
  <c r="L304" i="7"/>
  <c r="G204" i="12" s="1"/>
  <c r="H204" s="1"/>
  <c r="I204" s="1"/>
  <c r="S304" i="7"/>
  <c r="K204" i="12" s="1"/>
  <c r="L204" s="1"/>
  <c r="M204" s="1"/>
  <c r="BC108" i="13"/>
  <c r="L93" l="1"/>
  <c r="BL93" s="1"/>
  <c r="BV93"/>
  <c r="BP94"/>
  <c r="BS93"/>
  <c r="H93"/>
  <c r="K93" s="1"/>
  <c r="BK93" s="1"/>
  <c r="P93"/>
  <c r="BH93"/>
  <c r="AU93"/>
  <c r="AK94"/>
  <c r="AT94" s="1"/>
  <c r="J205" i="12"/>
  <c r="N205"/>
  <c r="BD108" i="13"/>
  <c r="BB109"/>
  <c r="BN94" l="1"/>
  <c r="BO94"/>
  <c r="O93"/>
  <c r="BU93"/>
  <c r="BR93"/>
  <c r="BQ93"/>
  <c r="BT93"/>
  <c r="Q93"/>
  <c r="Z94" s="1"/>
  <c r="BY93"/>
  <c r="CC93" s="1"/>
  <c r="BG94"/>
  <c r="AJ94"/>
  <c r="AS94" s="1"/>
  <c r="N93"/>
  <c r="BA94" l="1"/>
  <c r="F304" i="7"/>
  <c r="BX93" i="13"/>
  <c r="CB93" s="1"/>
  <c r="J94"/>
  <c r="S94" s="1"/>
  <c r="AB95" s="1"/>
  <c r="AW94"/>
  <c r="BJ94"/>
  <c r="AI94"/>
  <c r="AR94" s="1"/>
  <c r="BW93"/>
  <c r="CA93" s="1"/>
  <c r="BC109"/>
  <c r="M94" l="1"/>
  <c r="BM94" s="1"/>
  <c r="J305" i="7"/>
  <c r="O305"/>
  <c r="G305"/>
  <c r="H305"/>
  <c r="Q305"/>
  <c r="R305"/>
  <c r="P305"/>
  <c r="N305"/>
  <c r="I305"/>
  <c r="K305"/>
  <c r="I94" i="13"/>
  <c r="L94" s="1"/>
  <c r="BL94" s="1"/>
  <c r="BI94"/>
  <c r="BF94"/>
  <c r="AV94"/>
  <c r="H94"/>
  <c r="BZ93"/>
  <c r="BD109"/>
  <c r="BO95" l="1"/>
  <c r="P94"/>
  <c r="BP95"/>
  <c r="BS94"/>
  <c r="BV94"/>
  <c r="BR94"/>
  <c r="BU94"/>
  <c r="AU94"/>
  <c r="L305" i="7"/>
  <c r="G205" i="12" s="1"/>
  <c r="H205" s="1"/>
  <c r="I205" s="1"/>
  <c r="J206" s="1"/>
  <c r="S305" i="7"/>
  <c r="K205" i="12" s="1"/>
  <c r="L205" s="1"/>
  <c r="M205" s="1"/>
  <c r="N206" s="1"/>
  <c r="BE94" i="13"/>
  <c r="R94"/>
  <c r="AA95" s="1"/>
  <c r="BH94"/>
  <c r="AK95"/>
  <c r="AT95" s="1"/>
  <c r="O94"/>
  <c r="Q94"/>
  <c r="Z95" s="1"/>
  <c r="F305" i="7" s="1"/>
  <c r="K94" i="13"/>
  <c r="BK94" s="1"/>
  <c r="BN95" l="1"/>
  <c r="BY94"/>
  <c r="CC94" s="1"/>
  <c r="BQ94"/>
  <c r="BT94"/>
  <c r="BG95"/>
  <c r="AJ95"/>
  <c r="AS95" s="1"/>
  <c r="BX94"/>
  <c r="CB94" s="1"/>
  <c r="BA95"/>
  <c r="N94"/>
  <c r="BB110"/>
  <c r="BC110"/>
  <c r="BD110"/>
  <c r="AW95" l="1"/>
  <c r="J95"/>
  <c r="M95" s="1"/>
  <c r="BM95" s="1"/>
  <c r="BF95"/>
  <c r="BJ95"/>
  <c r="AI95"/>
  <c r="AR95" s="1"/>
  <c r="BW94"/>
  <c r="CA94" s="1"/>
  <c r="N306" i="7"/>
  <c r="O306"/>
  <c r="Q306"/>
  <c r="G306"/>
  <c r="K306"/>
  <c r="H306"/>
  <c r="P306"/>
  <c r="I306"/>
  <c r="J306"/>
  <c r="R306"/>
  <c r="BP96" i="13" l="1"/>
  <c r="AV95"/>
  <c r="BS95"/>
  <c r="BV95"/>
  <c r="BI95"/>
  <c r="S95"/>
  <c r="AB96" s="1"/>
  <c r="H95"/>
  <c r="I95"/>
  <c r="L95" s="1"/>
  <c r="BL95" s="1"/>
  <c r="BZ94"/>
  <c r="S306" i="7"/>
  <c r="K206" i="12" s="1"/>
  <c r="L206" s="1"/>
  <c r="M206" s="1"/>
  <c r="P95" i="13"/>
  <c r="L306" i="7"/>
  <c r="G206" i="12" s="1"/>
  <c r="H206" s="1"/>
  <c r="I206" s="1"/>
  <c r="BO96" i="13" l="1"/>
  <c r="R95"/>
  <c r="AA96" s="1"/>
  <c r="AU95"/>
  <c r="BR95"/>
  <c r="BU95"/>
  <c r="BE95"/>
  <c r="BH95"/>
  <c r="AK96"/>
  <c r="AT96" s="1"/>
  <c r="BY95"/>
  <c r="CC95" s="1"/>
  <c r="N207" i="12"/>
  <c r="O95" i="13"/>
  <c r="J207" i="12"/>
  <c r="K95" i="13"/>
  <c r="BK95" s="1"/>
  <c r="Q95"/>
  <c r="Z96" s="1"/>
  <c r="F306" i="7" s="1"/>
  <c r="BB111" i="13"/>
  <c r="BC111"/>
  <c r="BD111"/>
  <c r="BN96" l="1"/>
  <c r="BQ95"/>
  <c r="BT95"/>
  <c r="BG96"/>
  <c r="AJ96"/>
  <c r="AS96" s="1"/>
  <c r="BX95"/>
  <c r="CB95" s="1"/>
  <c r="N95"/>
  <c r="BA96"/>
  <c r="AW96" l="1"/>
  <c r="BI96"/>
  <c r="J96"/>
  <c r="M96" s="1"/>
  <c r="BM96" s="1"/>
  <c r="BJ96"/>
  <c r="AI96"/>
  <c r="AR96" s="1"/>
  <c r="BW95"/>
  <c r="CA95" s="1"/>
  <c r="R307" i="7"/>
  <c r="P307"/>
  <c r="K307"/>
  <c r="N307"/>
  <c r="J307"/>
  <c r="O307"/>
  <c r="I307"/>
  <c r="G307"/>
  <c r="H307"/>
  <c r="Q307"/>
  <c r="S96" i="13"/>
  <c r="AB97" s="1"/>
  <c r="BC112"/>
  <c r="BD112"/>
  <c r="BP97" l="1"/>
  <c r="AV96"/>
  <c r="BS96"/>
  <c r="BV96"/>
  <c r="I96"/>
  <c r="L96" s="1"/>
  <c r="BL96" s="1"/>
  <c r="BF96"/>
  <c r="BE96"/>
  <c r="BZ95"/>
  <c r="L307" i="7"/>
  <c r="G207" i="12" s="1"/>
  <c r="H207" s="1"/>
  <c r="I207" s="1"/>
  <c r="S307" i="7"/>
  <c r="K207" i="12" s="1"/>
  <c r="L207" s="1"/>
  <c r="M207" s="1"/>
  <c r="P96" i="13"/>
  <c r="BB112"/>
  <c r="BO97" l="1"/>
  <c r="BR96"/>
  <c r="BU96"/>
  <c r="BH96"/>
  <c r="H96"/>
  <c r="R96"/>
  <c r="AA97" s="1"/>
  <c r="AU96"/>
  <c r="AK97"/>
  <c r="AT97" s="1"/>
  <c r="BY96"/>
  <c r="CC96" s="1"/>
  <c r="N208" i="12"/>
  <c r="O96" i="13"/>
  <c r="J208" i="12"/>
  <c r="K96" i="13" l="1"/>
  <c r="BK96" s="1"/>
  <c r="Q96"/>
  <c r="Z97" s="1"/>
  <c r="F307" i="7" s="1"/>
  <c r="AJ97" i="13"/>
  <c r="AS97" s="1"/>
  <c r="BX96"/>
  <c r="CB96" s="1"/>
  <c r="BB113"/>
  <c r="BD113"/>
  <c r="BC113"/>
  <c r="BN97" l="1"/>
  <c r="BA97"/>
  <c r="BQ96"/>
  <c r="N96"/>
  <c r="BT96"/>
  <c r="AW97"/>
  <c r="BG97"/>
  <c r="BJ97"/>
  <c r="J97"/>
  <c r="S97" s="1"/>
  <c r="AB98" s="1"/>
  <c r="AI97"/>
  <c r="AR97" s="1"/>
  <c r="G308" i="7"/>
  <c r="K308"/>
  <c r="R308"/>
  <c r="P308"/>
  <c r="N308"/>
  <c r="I308"/>
  <c r="J308"/>
  <c r="O308"/>
  <c r="H308"/>
  <c r="Q308"/>
  <c r="BW96" i="13" l="1"/>
  <c r="CA96" s="1"/>
  <c r="BI97"/>
  <c r="I97"/>
  <c r="R97" s="1"/>
  <c r="AA98" s="1"/>
  <c r="BF97"/>
  <c r="AV97"/>
  <c r="BH97"/>
  <c r="M97"/>
  <c r="BM97" s="1"/>
  <c r="S308" i="7"/>
  <c r="K208" i="12" s="1"/>
  <c r="L208" s="1"/>
  <c r="M208" s="1"/>
  <c r="L308" i="7"/>
  <c r="G208" i="12" s="1"/>
  <c r="H208" s="1"/>
  <c r="I208" s="1"/>
  <c r="BB114" i="13"/>
  <c r="BC114"/>
  <c r="BZ96" l="1"/>
  <c r="P97"/>
  <c r="BP98"/>
  <c r="L97"/>
  <c r="BL97" s="1"/>
  <c r="AU97"/>
  <c r="BS97"/>
  <c r="BV97"/>
  <c r="BE97"/>
  <c r="H97"/>
  <c r="Q97" s="1"/>
  <c r="Z98" s="1"/>
  <c r="F308" i="7" s="1"/>
  <c r="AK98" i="13"/>
  <c r="AT98" s="1"/>
  <c r="J209" i="12"/>
  <c r="N209"/>
  <c r="BD114" i="13"/>
  <c r="BU97" l="1"/>
  <c r="BO98"/>
  <c r="BR97"/>
  <c r="BY97"/>
  <c r="CC97" s="1"/>
  <c r="O97"/>
  <c r="K97"/>
  <c r="BK97" s="1"/>
  <c r="BG98"/>
  <c r="AJ98"/>
  <c r="AS98" s="1"/>
  <c r="BA98"/>
  <c r="BB115"/>
  <c r="BN98" l="1"/>
  <c r="BX97"/>
  <c r="CB97" s="1"/>
  <c r="N97"/>
  <c r="AW98"/>
  <c r="BQ97"/>
  <c r="BT97"/>
  <c r="BJ98"/>
  <c r="J98"/>
  <c r="S98" s="1"/>
  <c r="AB99" s="1"/>
  <c r="AV98"/>
  <c r="AI98"/>
  <c r="K309" i="7"/>
  <c r="P309"/>
  <c r="N309"/>
  <c r="I309"/>
  <c r="O309"/>
  <c r="H309"/>
  <c r="R309"/>
  <c r="G309"/>
  <c r="J309"/>
  <c r="Q309"/>
  <c r="BC115" i="13"/>
  <c r="AR98" l="1"/>
  <c r="BW97"/>
  <c r="CA97" s="1"/>
  <c r="M98"/>
  <c r="BM98" s="1"/>
  <c r="I98"/>
  <c r="L98" s="1"/>
  <c r="BL98" s="1"/>
  <c r="AU98"/>
  <c r="BI98"/>
  <c r="BF98"/>
  <c r="S309" i="7"/>
  <c r="K209" i="12" s="1"/>
  <c r="L209" s="1"/>
  <c r="M209" s="1"/>
  <c r="L309" i="7"/>
  <c r="G209" i="12" s="1"/>
  <c r="H209" s="1"/>
  <c r="I209" s="1"/>
  <c r="BD115" i="13"/>
  <c r="BO99" l="1"/>
  <c r="BP99"/>
  <c r="BZ97"/>
  <c r="BE98"/>
  <c r="BH98"/>
  <c r="H98"/>
  <c r="K98" s="1"/>
  <c r="BK98" s="1"/>
  <c r="BS98"/>
  <c r="BV98"/>
  <c r="BR98"/>
  <c r="BU98"/>
  <c r="P98"/>
  <c r="R98"/>
  <c r="AA99" s="1"/>
  <c r="AK99"/>
  <c r="N210" i="12"/>
  <c r="O98" i="13"/>
  <c r="J210" i="12"/>
  <c r="BB116" i="13"/>
  <c r="BC116"/>
  <c r="AT99" l="1"/>
  <c r="Q98"/>
  <c r="Z99" s="1"/>
  <c r="F309" i="7" s="1"/>
  <c r="BN99" i="13"/>
  <c r="BY98"/>
  <c r="CC98" s="1"/>
  <c r="BQ98"/>
  <c r="BT98"/>
  <c r="AJ99"/>
  <c r="AS99" s="1"/>
  <c r="BX98"/>
  <c r="CB98" s="1"/>
  <c r="N98"/>
  <c r="BA99" l="1"/>
  <c r="AW99"/>
  <c r="J99"/>
  <c r="S99" s="1"/>
  <c r="AB100" s="1"/>
  <c r="BJ99"/>
  <c r="BG99"/>
  <c r="AI99"/>
  <c r="AR99" s="1"/>
  <c r="BW98"/>
  <c r="CA98" s="1"/>
  <c r="P310" i="7"/>
  <c r="G310"/>
  <c r="I310"/>
  <c r="H310"/>
  <c r="K310"/>
  <c r="R310"/>
  <c r="O310"/>
  <c r="N310"/>
  <c r="J310"/>
  <c r="Q310"/>
  <c r="BD116" i="13"/>
  <c r="BF99" l="1"/>
  <c r="M99"/>
  <c r="BM99" s="1"/>
  <c r="I99"/>
  <c r="R99" s="1"/>
  <c r="AA100" s="1"/>
  <c r="BI99"/>
  <c r="AV99"/>
  <c r="BH99"/>
  <c r="BZ98"/>
  <c r="S310" i="7"/>
  <c r="K210" i="12" s="1"/>
  <c r="L210" s="1"/>
  <c r="M210" s="1"/>
  <c r="L310" i="7"/>
  <c r="G210" i="12" s="1"/>
  <c r="H210" s="1"/>
  <c r="I210" s="1"/>
  <c r="BB117" i="13"/>
  <c r="BP100" l="1"/>
  <c r="BS99"/>
  <c r="BV99"/>
  <c r="P99"/>
  <c r="L99"/>
  <c r="BL99" s="1"/>
  <c r="H99"/>
  <c r="BE99"/>
  <c r="AU99"/>
  <c r="AK100"/>
  <c r="N211" i="12"/>
  <c r="J211"/>
  <c r="BD117" i="13"/>
  <c r="BC117"/>
  <c r="AT100" l="1"/>
  <c r="BJ100" s="1"/>
  <c r="BU99"/>
  <c r="BO100"/>
  <c r="BY99"/>
  <c r="CC99" s="1"/>
  <c r="K99"/>
  <c r="BK99" s="1"/>
  <c r="BR99"/>
  <c r="O99"/>
  <c r="Q99"/>
  <c r="Z100" s="1"/>
  <c r="AJ100"/>
  <c r="AS100" l="1"/>
  <c r="BA100"/>
  <c r="F310" i="7"/>
  <c r="BX99" i="13"/>
  <c r="CB99" s="1"/>
  <c r="N99"/>
  <c r="BN100"/>
  <c r="BQ99"/>
  <c r="BT99"/>
  <c r="BG100"/>
  <c r="AW100"/>
  <c r="J100"/>
  <c r="M100" s="1"/>
  <c r="BM100" s="1"/>
  <c r="AV100"/>
  <c r="AI100"/>
  <c r="BD118"/>
  <c r="AR100" l="1"/>
  <c r="BP101"/>
  <c r="BW99"/>
  <c r="G311" i="7"/>
  <c r="P311"/>
  <c r="J311"/>
  <c r="R311"/>
  <c r="N311"/>
  <c r="H311"/>
  <c r="I311"/>
  <c r="Q311"/>
  <c r="BS100" i="13"/>
  <c r="BV100"/>
  <c r="K311" i="7"/>
  <c r="O311"/>
  <c r="BI100" i="13"/>
  <c r="S100"/>
  <c r="AB101" s="1"/>
  <c r="I100"/>
  <c r="R100" s="1"/>
  <c r="AA101" s="1"/>
  <c r="BE100"/>
  <c r="BF100"/>
  <c r="P100"/>
  <c r="BB118"/>
  <c r="BC118"/>
  <c r="L311" i="7" l="1"/>
  <c r="G211" i="12" s="1"/>
  <c r="H211" s="1"/>
  <c r="I211" s="1"/>
  <c r="J212" s="1"/>
  <c r="BZ99" i="13"/>
  <c r="CA99"/>
  <c r="S311" i="7"/>
  <c r="K211" i="12" s="1"/>
  <c r="L211" s="1"/>
  <c r="M211" s="1"/>
  <c r="N212" s="1"/>
  <c r="L100" i="13"/>
  <c r="BL100" s="1"/>
  <c r="BH100"/>
  <c r="H100"/>
  <c r="AU100"/>
  <c r="AK101"/>
  <c r="AT101" s="1"/>
  <c r="BY100"/>
  <c r="CC100" s="1"/>
  <c r="BD119"/>
  <c r="O100" l="1"/>
  <c r="BO101"/>
  <c r="Q100"/>
  <c r="Z101" s="1"/>
  <c r="BR100"/>
  <c r="BU100"/>
  <c r="K100"/>
  <c r="BK100" s="1"/>
  <c r="BG101"/>
  <c r="AJ101"/>
  <c r="AS101" s="1"/>
  <c r="BC119"/>
  <c r="BA101" l="1"/>
  <c r="F311" i="7"/>
  <c r="K312" s="1"/>
  <c r="BN101" i="13"/>
  <c r="BX100"/>
  <c r="CB100" s="1"/>
  <c r="BQ100"/>
  <c r="BT100"/>
  <c r="AW101"/>
  <c r="N100"/>
  <c r="BJ101"/>
  <c r="J101"/>
  <c r="M101" s="1"/>
  <c r="BM101" s="1"/>
  <c r="AI101"/>
  <c r="BB119"/>
  <c r="BD120"/>
  <c r="AR101" l="1"/>
  <c r="BE101" s="1"/>
  <c r="R312" i="7"/>
  <c r="I312"/>
  <c r="P312"/>
  <c r="H312"/>
  <c r="J312"/>
  <c r="N312"/>
  <c r="Q312"/>
  <c r="O312"/>
  <c r="G312"/>
  <c r="BP102" i="13"/>
  <c r="BW100"/>
  <c r="CA100" s="1"/>
  <c r="BS101"/>
  <c r="BV101"/>
  <c r="I101"/>
  <c r="R101" s="1"/>
  <c r="AA102" s="1"/>
  <c r="S101"/>
  <c r="AB102" s="1"/>
  <c r="BI101"/>
  <c r="BF101"/>
  <c r="AV101"/>
  <c r="P101"/>
  <c r="BC120"/>
  <c r="L312" i="7" l="1"/>
  <c r="G212" i="12" s="1"/>
  <c r="H212" s="1"/>
  <c r="I212" s="1"/>
  <c r="S312" i="7"/>
  <c r="K212" i="12" s="1"/>
  <c r="L212" s="1"/>
  <c r="M212" s="1"/>
  <c r="N213" s="1"/>
  <c r="BZ100" i="13"/>
  <c r="L101"/>
  <c r="BL101" s="1"/>
  <c r="H101"/>
  <c r="K101" s="1"/>
  <c r="BK101" s="1"/>
  <c r="AU101"/>
  <c r="BH101"/>
  <c r="AK102"/>
  <c r="AT102" s="1"/>
  <c r="BY101"/>
  <c r="CC101" s="1"/>
  <c r="J213" i="12"/>
  <c r="BO102" i="13" l="1"/>
  <c r="BN102"/>
  <c r="BQ101"/>
  <c r="BT101"/>
  <c r="BR101"/>
  <c r="BU101"/>
  <c r="O101"/>
  <c r="Q101"/>
  <c r="Z102" s="1"/>
  <c r="F312" i="7" s="1"/>
  <c r="J102" i="13"/>
  <c r="AJ102"/>
  <c r="AS102" s="1"/>
  <c r="N101"/>
  <c r="BB120"/>
  <c r="BX101" l="1"/>
  <c r="CB101" s="1"/>
  <c r="BA102"/>
  <c r="AW102"/>
  <c r="BG102"/>
  <c r="BJ102"/>
  <c r="AV102"/>
  <c r="AI102"/>
  <c r="AR102" s="1"/>
  <c r="BW101"/>
  <c r="CA101" s="1"/>
  <c r="Q313" i="7"/>
  <c r="N313"/>
  <c r="K313"/>
  <c r="I313"/>
  <c r="O313"/>
  <c r="H313"/>
  <c r="G313"/>
  <c r="P313"/>
  <c r="J313"/>
  <c r="R313"/>
  <c r="S102" i="13"/>
  <c r="AB103" s="1"/>
  <c r="M102"/>
  <c r="BM102" s="1"/>
  <c r="BB121"/>
  <c r="BC121"/>
  <c r="BP103" l="1"/>
  <c r="BS102"/>
  <c r="BV102"/>
  <c r="BI102"/>
  <c r="I102"/>
  <c r="L102" s="1"/>
  <c r="BL102" s="1"/>
  <c r="BF102"/>
  <c r="BH102"/>
  <c r="BZ101"/>
  <c r="S313" i="7"/>
  <c r="K213" i="12" s="1"/>
  <c r="L213" s="1"/>
  <c r="M213" s="1"/>
  <c r="P102" i="13"/>
  <c r="L313" i="7"/>
  <c r="G213" i="12" s="1"/>
  <c r="H213" s="1"/>
  <c r="I213" s="1"/>
  <c r="BD121" i="13"/>
  <c r="BO103" l="1"/>
  <c r="AU102"/>
  <c r="BR102"/>
  <c r="BU102"/>
  <c r="R102"/>
  <c r="AA103" s="1"/>
  <c r="H102"/>
  <c r="BE102"/>
  <c r="AK103"/>
  <c r="AT103" s="1"/>
  <c r="BY102"/>
  <c r="CC102" s="1"/>
  <c r="J214" i="12"/>
  <c r="O102" i="13"/>
  <c r="N214" i="12"/>
  <c r="BB122" i="13"/>
  <c r="K102" l="1"/>
  <c r="BK102" s="1"/>
  <c r="Q102"/>
  <c r="Z103" s="1"/>
  <c r="F313" i="7" s="1"/>
  <c r="BG103" i="13"/>
  <c r="AJ103"/>
  <c r="AS103" s="1"/>
  <c r="BX102"/>
  <c r="CB102" s="1"/>
  <c r="BC122"/>
  <c r="BT102" l="1"/>
  <c r="BN103"/>
  <c r="BA103"/>
  <c r="BQ102"/>
  <c r="J103"/>
  <c r="S103" s="1"/>
  <c r="AB104" s="1"/>
  <c r="AW103"/>
  <c r="N102"/>
  <c r="BI103"/>
  <c r="BJ103"/>
  <c r="AI103"/>
  <c r="AR103" s="1"/>
  <c r="N314" i="7"/>
  <c r="H314"/>
  <c r="P314"/>
  <c r="K314"/>
  <c r="O314"/>
  <c r="J314"/>
  <c r="Q314"/>
  <c r="R314"/>
  <c r="G314"/>
  <c r="I314"/>
  <c r="BD122" i="13"/>
  <c r="BW102" l="1"/>
  <c r="CA102" s="1"/>
  <c r="M103"/>
  <c r="BM103" s="1"/>
  <c r="AV103"/>
  <c r="BF103"/>
  <c r="BH103"/>
  <c r="I103"/>
  <c r="R103" s="1"/>
  <c r="AA104" s="1"/>
  <c r="S314" i="7"/>
  <c r="K214" i="12" s="1"/>
  <c r="L214" s="1"/>
  <c r="M214" s="1"/>
  <c r="L314" i="7"/>
  <c r="G214" i="12" s="1"/>
  <c r="H214" s="1"/>
  <c r="I214" s="1"/>
  <c r="BD123" i="13"/>
  <c r="BB123"/>
  <c r="BP104" l="1"/>
  <c r="BZ102"/>
  <c r="BS103"/>
  <c r="BV103"/>
  <c r="P103"/>
  <c r="L103"/>
  <c r="BL103" s="1"/>
  <c r="H103"/>
  <c r="K103" s="1"/>
  <c r="BK103" s="1"/>
  <c r="BE103"/>
  <c r="AU103"/>
  <c r="AK104"/>
  <c r="AT104" s="1"/>
  <c r="J215" i="12"/>
  <c r="N215"/>
  <c r="BC123" i="13"/>
  <c r="BN104" l="1"/>
  <c r="Q103"/>
  <c r="Z104" s="1"/>
  <c r="O103"/>
  <c r="BO104"/>
  <c r="BQ103"/>
  <c r="BT103"/>
  <c r="BY103"/>
  <c r="CC103" s="1"/>
  <c r="BR103"/>
  <c r="BU103"/>
  <c r="J104"/>
  <c r="AJ104"/>
  <c r="N103"/>
  <c r="AS104" l="1"/>
  <c r="BA104"/>
  <c r="F314" i="7"/>
  <c r="G315" s="1"/>
  <c r="BG104" i="13"/>
  <c r="BX103"/>
  <c r="CB103" s="1"/>
  <c r="AW104"/>
  <c r="BJ104"/>
  <c r="AI104"/>
  <c r="AR104" s="1"/>
  <c r="BW103"/>
  <c r="CA103" s="1"/>
  <c r="S104"/>
  <c r="AB105" s="1"/>
  <c r="M104"/>
  <c r="BM104" s="1"/>
  <c r="BC124"/>
  <c r="BD124"/>
  <c r="BB124"/>
  <c r="H315" i="7" l="1"/>
  <c r="P315"/>
  <c r="K315"/>
  <c r="I315"/>
  <c r="J315"/>
  <c r="R315"/>
  <c r="Q315"/>
  <c r="O315"/>
  <c r="N315"/>
  <c r="BP105" i="13"/>
  <c r="AV104"/>
  <c r="BI104"/>
  <c r="BS104"/>
  <c r="BV104"/>
  <c r="I104"/>
  <c r="R104" s="1"/>
  <c r="AA105" s="1"/>
  <c r="AU104"/>
  <c r="BF104"/>
  <c r="BZ103"/>
  <c r="P104"/>
  <c r="L315" i="7" l="1"/>
  <c r="G215" i="12" s="1"/>
  <c r="H215" s="1"/>
  <c r="I215" s="1"/>
  <c r="S315" i="7"/>
  <c r="K215" i="12" s="1"/>
  <c r="L215" s="1"/>
  <c r="M215" s="1"/>
  <c r="N216" s="1"/>
  <c r="BH104" i="13"/>
  <c r="BE104"/>
  <c r="H104"/>
  <c r="L104"/>
  <c r="BL104" s="1"/>
  <c r="AK105"/>
  <c r="AT105" s="1"/>
  <c r="BY104"/>
  <c r="CC104" s="1"/>
  <c r="J216" i="12"/>
  <c r="BC125" i="13"/>
  <c r="BB125"/>
  <c r="BO105" l="1"/>
  <c r="K104"/>
  <c r="BK104" s="1"/>
  <c r="Q104"/>
  <c r="Z105" s="1"/>
  <c r="BR104"/>
  <c r="BU104"/>
  <c r="O104"/>
  <c r="BJ105"/>
  <c r="AJ105"/>
  <c r="AS105" s="1"/>
  <c r="BD125"/>
  <c r="BA105" l="1"/>
  <c r="F315" i="7"/>
  <c r="BN105" i="13"/>
  <c r="BX104"/>
  <c r="CB104" s="1"/>
  <c r="BQ104"/>
  <c r="N104"/>
  <c r="BT104"/>
  <c r="AW105"/>
  <c r="BG105"/>
  <c r="J105"/>
  <c r="M105" s="1"/>
  <c r="BM105" s="1"/>
  <c r="BI105"/>
  <c r="AI105"/>
  <c r="AR105" l="1"/>
  <c r="BH105" s="1"/>
  <c r="K316" i="7"/>
  <c r="H316"/>
  <c r="O316"/>
  <c r="BP106" i="13"/>
  <c r="J316" i="7"/>
  <c r="N316"/>
  <c r="Q316"/>
  <c r="R316"/>
  <c r="I316"/>
  <c r="P316"/>
  <c r="G316"/>
  <c r="BW104" i="13"/>
  <c r="CA104" s="1"/>
  <c r="BF105"/>
  <c r="BS105"/>
  <c r="BV105"/>
  <c r="I105"/>
  <c r="R105" s="1"/>
  <c r="AA106" s="1"/>
  <c r="AV105"/>
  <c r="S105"/>
  <c r="AB106" s="1"/>
  <c r="P105"/>
  <c r="BD126"/>
  <c r="BC126"/>
  <c r="BB126"/>
  <c r="L316" i="7" l="1"/>
  <c r="G216" i="12" s="1"/>
  <c r="H216" s="1"/>
  <c r="I216" s="1"/>
  <c r="J217" s="1"/>
  <c r="S316" i="7"/>
  <c r="K216" i="12" s="1"/>
  <c r="L216" s="1"/>
  <c r="M216" s="1"/>
  <c r="N217" s="1"/>
  <c r="BZ104" i="13"/>
  <c r="H105"/>
  <c r="K105" s="1"/>
  <c r="BK105" s="1"/>
  <c r="BE105"/>
  <c r="L105"/>
  <c r="BL105" s="1"/>
  <c r="AU105"/>
  <c r="AK106"/>
  <c r="AT106" s="1"/>
  <c r="BY105"/>
  <c r="CC105" s="1"/>
  <c r="BO106" l="1"/>
  <c r="BN106"/>
  <c r="Q105"/>
  <c r="Z106" s="1"/>
  <c r="BQ105"/>
  <c r="BT105"/>
  <c r="BR105"/>
  <c r="BU105"/>
  <c r="O105"/>
  <c r="BG106"/>
  <c r="AJ106"/>
  <c r="AS106" s="1"/>
  <c r="N105"/>
  <c r="BD127"/>
  <c r="BA106" l="1"/>
  <c r="F316" i="7"/>
  <c r="BX105" i="13"/>
  <c r="CB105" s="1"/>
  <c r="AW106"/>
  <c r="BJ106"/>
  <c r="BI106"/>
  <c r="J106"/>
  <c r="S106" s="1"/>
  <c r="AB107" s="1"/>
  <c r="AI106"/>
  <c r="AR106" s="1"/>
  <c r="BW105"/>
  <c r="CA105" s="1"/>
  <c r="BC127"/>
  <c r="BB127"/>
  <c r="K317" i="7" l="1"/>
  <c r="G317"/>
  <c r="P317"/>
  <c r="Q317"/>
  <c r="I317"/>
  <c r="R317"/>
  <c r="O317"/>
  <c r="J317"/>
  <c r="H317"/>
  <c r="N317"/>
  <c r="M106" i="13"/>
  <c r="BM106" s="1"/>
  <c r="AV106"/>
  <c r="BF106"/>
  <c r="I106"/>
  <c r="R106" s="1"/>
  <c r="AA107" s="1"/>
  <c r="BH106"/>
  <c r="BZ105"/>
  <c r="L317" i="7" l="1"/>
  <c r="G217" i="12" s="1"/>
  <c r="H217" s="1"/>
  <c r="I217" s="1"/>
  <c r="J218" s="1"/>
  <c r="S317" i="7"/>
  <c r="K217" i="12" s="1"/>
  <c r="L217" s="1"/>
  <c r="M217" s="1"/>
  <c r="N218" s="1"/>
  <c r="BV106" i="13"/>
  <c r="BP107"/>
  <c r="H106"/>
  <c r="Q106" s="1"/>
  <c r="Z107" s="1"/>
  <c r="F317" i="7" s="1"/>
  <c r="P106" i="13"/>
  <c r="BS106"/>
  <c r="BE106"/>
  <c r="L106"/>
  <c r="BL106" s="1"/>
  <c r="AU106"/>
  <c r="AK107"/>
  <c r="AT107" s="1"/>
  <c r="BB128"/>
  <c r="BC128"/>
  <c r="BD128"/>
  <c r="BO107" l="1"/>
  <c r="K106"/>
  <c r="BK106" s="1"/>
  <c r="BY106"/>
  <c r="CC106" s="1"/>
  <c r="BR106"/>
  <c r="BU106"/>
  <c r="O106"/>
  <c r="AJ107"/>
  <c r="AS107" s="1"/>
  <c r="BA107"/>
  <c r="BN107" l="1"/>
  <c r="BT106"/>
  <c r="BQ106"/>
  <c r="N106"/>
  <c r="BX106"/>
  <c r="CB106" s="1"/>
  <c r="AW107"/>
  <c r="J107"/>
  <c r="S107" s="1"/>
  <c r="AB108" s="1"/>
  <c r="BJ107"/>
  <c r="BF107"/>
  <c r="BG107"/>
  <c r="AI107"/>
  <c r="AR107" s="1"/>
  <c r="I318" i="7"/>
  <c r="K318"/>
  <c r="N318"/>
  <c r="R318"/>
  <c r="G318"/>
  <c r="H318"/>
  <c r="P318"/>
  <c r="O318"/>
  <c r="Q318"/>
  <c r="J318"/>
  <c r="BW106" i="13" l="1"/>
  <c r="M107"/>
  <c r="BM107" s="1"/>
  <c r="AV107"/>
  <c r="BI107"/>
  <c r="AU107"/>
  <c r="I107"/>
  <c r="L107" s="1"/>
  <c r="BL107" s="1"/>
  <c r="L318" i="7"/>
  <c r="G218" i="12" s="1"/>
  <c r="H218" s="1"/>
  <c r="I218" s="1"/>
  <c r="S318" i="7"/>
  <c r="K218" i="12" s="1"/>
  <c r="L218" s="1"/>
  <c r="M218" s="1"/>
  <c r="BB129" i="13"/>
  <c r="BC129"/>
  <c r="BD129"/>
  <c r="BO108" l="1"/>
  <c r="BZ106"/>
  <c r="CA106"/>
  <c r="BV107"/>
  <c r="BP108"/>
  <c r="BR107"/>
  <c r="BU107"/>
  <c r="R107"/>
  <c r="AA108" s="1"/>
  <c r="BS107"/>
  <c r="BH107"/>
  <c r="P107"/>
  <c r="H107"/>
  <c r="Q107" s="1"/>
  <c r="Z108" s="1"/>
  <c r="F318" i="7" s="1"/>
  <c r="BE107" i="13"/>
  <c r="AK108"/>
  <c r="AT108" s="1"/>
  <c r="O107"/>
  <c r="N219" i="12"/>
  <c r="J219"/>
  <c r="BY107" i="13" l="1"/>
  <c r="CC107" s="1"/>
  <c r="K107"/>
  <c r="BK107" s="1"/>
  <c r="BG108"/>
  <c r="AJ108"/>
  <c r="AS108" s="1"/>
  <c r="BX107"/>
  <c r="CB107" s="1"/>
  <c r="BA108"/>
  <c r="BB130"/>
  <c r="BC130"/>
  <c r="BN108" l="1"/>
  <c r="BQ107"/>
  <c r="BT107"/>
  <c r="BJ108"/>
  <c r="AW108"/>
  <c r="N107"/>
  <c r="J108"/>
  <c r="M108" s="1"/>
  <c r="BM108" s="1"/>
  <c r="AI108"/>
  <c r="K319" i="7"/>
  <c r="I319"/>
  <c r="N319"/>
  <c r="P319"/>
  <c r="O319"/>
  <c r="G319"/>
  <c r="R319"/>
  <c r="H319"/>
  <c r="J319"/>
  <c r="Q319"/>
  <c r="BD130" i="13"/>
  <c r="AR108" l="1"/>
  <c r="BP109"/>
  <c r="BW107"/>
  <c r="BS108"/>
  <c r="BV108"/>
  <c r="BI108"/>
  <c r="BF108"/>
  <c r="I108"/>
  <c r="R108" s="1"/>
  <c r="AA109" s="1"/>
  <c r="AV108"/>
  <c r="S108"/>
  <c r="AB109" s="1"/>
  <c r="AU108"/>
  <c r="L319" i="7"/>
  <c r="G219" i="12" s="1"/>
  <c r="H219" s="1"/>
  <c r="I219" s="1"/>
  <c r="S319" i="7"/>
  <c r="K219" i="12" s="1"/>
  <c r="L219" s="1"/>
  <c r="M219" s="1"/>
  <c r="P108" i="13"/>
  <c r="L108" l="1"/>
  <c r="BL108" s="1"/>
  <c r="BZ107"/>
  <c r="CA107"/>
  <c r="BH108"/>
  <c r="BE108"/>
  <c r="H108"/>
  <c r="K108" s="1"/>
  <c r="BK108" s="1"/>
  <c r="AK109"/>
  <c r="AT109" s="1"/>
  <c r="BY108"/>
  <c r="CC108" s="1"/>
  <c r="N220" i="12"/>
  <c r="J220"/>
  <c r="BD131" i="13"/>
  <c r="BB131"/>
  <c r="BC131"/>
  <c r="BO109" l="1"/>
  <c r="BN109"/>
  <c r="BU108"/>
  <c r="O108"/>
  <c r="BR108"/>
  <c r="BQ108"/>
  <c r="BT108"/>
  <c r="Q108"/>
  <c r="Z109" s="1"/>
  <c r="F319" i="7" s="1"/>
  <c r="BJ109" i="13"/>
  <c r="AJ109"/>
  <c r="AS109" s="1"/>
  <c r="N108"/>
  <c r="BX108" l="1"/>
  <c r="CB108" s="1"/>
  <c r="AW109"/>
  <c r="BA109"/>
  <c r="J109"/>
  <c r="M109" s="1"/>
  <c r="BM109" s="1"/>
  <c r="BG109"/>
  <c r="AI109"/>
  <c r="AR109" s="1"/>
  <c r="BW108"/>
  <c r="CA108" s="1"/>
  <c r="J320" i="7"/>
  <c r="R320"/>
  <c r="O320"/>
  <c r="K320"/>
  <c r="G320"/>
  <c r="P320"/>
  <c r="I320"/>
  <c r="N320"/>
  <c r="H320"/>
  <c r="Q320"/>
  <c r="BP110" i="13" l="1"/>
  <c r="BS109"/>
  <c r="BV109"/>
  <c r="BI109"/>
  <c r="S109"/>
  <c r="AB110" s="1"/>
  <c r="I109"/>
  <c r="R109" s="1"/>
  <c r="AA110" s="1"/>
  <c r="BF109"/>
  <c r="AV109"/>
  <c r="BE109"/>
  <c r="BZ108"/>
  <c r="S320" i="7"/>
  <c r="K220" i="12" s="1"/>
  <c r="L220" s="1"/>
  <c r="M220" s="1"/>
  <c r="L320" i="7"/>
  <c r="G220" i="12" s="1"/>
  <c r="H220" s="1"/>
  <c r="I220" s="1"/>
  <c r="P109" i="13"/>
  <c r="BB132"/>
  <c r="BD132"/>
  <c r="BC132"/>
  <c r="H109" l="1"/>
  <c r="Q109" s="1"/>
  <c r="Z110" s="1"/>
  <c r="F320" i="7" s="1"/>
  <c r="L109" i="13"/>
  <c r="BL109" s="1"/>
  <c r="BH109"/>
  <c r="AU109"/>
  <c r="AK110"/>
  <c r="AT110" s="1"/>
  <c r="BY109"/>
  <c r="CC109" s="1"/>
  <c r="N221" i="12"/>
  <c r="J221"/>
  <c r="BU109" i="13" l="1"/>
  <c r="BO110"/>
  <c r="K109"/>
  <c r="BK109" s="1"/>
  <c r="BR109"/>
  <c r="O109"/>
  <c r="AW110"/>
  <c r="AJ110"/>
  <c r="AS110" s="1"/>
  <c r="BA110"/>
  <c r="BC133"/>
  <c r="BN110" l="1"/>
  <c r="BQ109"/>
  <c r="BT109"/>
  <c r="BJ110"/>
  <c r="N109"/>
  <c r="BG110"/>
  <c r="J110"/>
  <c r="M110" s="1"/>
  <c r="BM110" s="1"/>
  <c r="BX109"/>
  <c r="CB109" s="1"/>
  <c r="BI110"/>
  <c r="AI110"/>
  <c r="K321" i="7"/>
  <c r="P321"/>
  <c r="Q321"/>
  <c r="J321"/>
  <c r="O321"/>
  <c r="N321"/>
  <c r="G321"/>
  <c r="R321"/>
  <c r="H321"/>
  <c r="I321"/>
  <c r="BD133" i="13"/>
  <c r="BB133"/>
  <c r="AR110" l="1"/>
  <c r="BP111"/>
  <c r="BW109"/>
  <c r="BS110"/>
  <c r="BV110"/>
  <c r="I110"/>
  <c r="L110" s="1"/>
  <c r="BL110" s="1"/>
  <c r="S110"/>
  <c r="AB111" s="1"/>
  <c r="AV110"/>
  <c r="BF110"/>
  <c r="AU110"/>
  <c r="S321" i="7"/>
  <c r="K221" i="12" s="1"/>
  <c r="L221" s="1"/>
  <c r="M221" s="1"/>
  <c r="P110" i="13"/>
  <c r="L321" i="7"/>
  <c r="G221" i="12" s="1"/>
  <c r="H221" s="1"/>
  <c r="I221" s="1"/>
  <c r="BO111" i="13" l="1"/>
  <c r="BZ109"/>
  <c r="CA109"/>
  <c r="BR110"/>
  <c r="BU110"/>
  <c r="R110"/>
  <c r="AA111" s="1"/>
  <c r="BH110"/>
  <c r="BE110"/>
  <c r="H110"/>
  <c r="AK111"/>
  <c r="AT111" s="1"/>
  <c r="BY110"/>
  <c r="CC110" s="1"/>
  <c r="J222" i="12"/>
  <c r="N222"/>
  <c r="O110" i="13"/>
  <c r="BD134"/>
  <c r="BC134"/>
  <c r="Q110" l="1"/>
  <c r="Z111" s="1"/>
  <c r="K110"/>
  <c r="BK110" s="1"/>
  <c r="BG111"/>
  <c r="AJ111"/>
  <c r="AS111" s="1"/>
  <c r="BX110"/>
  <c r="CB110" s="1"/>
  <c r="BB134"/>
  <c r="BA111" l="1"/>
  <c r="F321" i="7"/>
  <c r="K322" s="1"/>
  <c r="N110" i="13"/>
  <c r="BN111"/>
  <c r="BT110"/>
  <c r="BQ110"/>
  <c r="AW111"/>
  <c r="BJ111"/>
  <c r="J111"/>
  <c r="S111" s="1"/>
  <c r="AB112" s="1"/>
  <c r="BF111"/>
  <c r="AI111"/>
  <c r="AR111" l="1"/>
  <c r="BH111" s="1"/>
  <c r="R322" i="7"/>
  <c r="P322"/>
  <c r="N322"/>
  <c r="O322"/>
  <c r="H322"/>
  <c r="I322"/>
  <c r="G322"/>
  <c r="J322"/>
  <c r="Q322"/>
  <c r="BW110" i="13"/>
  <c r="CA110" s="1"/>
  <c r="BI111"/>
  <c r="M111"/>
  <c r="BM111" s="1"/>
  <c r="I111"/>
  <c r="L111" s="1"/>
  <c r="BL111" s="1"/>
  <c r="AV111"/>
  <c r="BB135"/>
  <c r="BC135"/>
  <c r="BD135"/>
  <c r="L322" i="7" l="1"/>
  <c r="G222" i="12" s="1"/>
  <c r="H222" s="1"/>
  <c r="I222" s="1"/>
  <c r="S322" i="7"/>
  <c r="K222" i="12" s="1"/>
  <c r="L222" s="1"/>
  <c r="M222" s="1"/>
  <c r="N223" s="1"/>
  <c r="BO112" i="13"/>
  <c r="BZ110"/>
  <c r="P111"/>
  <c r="BP112"/>
  <c r="BS111"/>
  <c r="BV111"/>
  <c r="BR111"/>
  <c r="BU111"/>
  <c r="R111"/>
  <c r="AA112" s="1"/>
  <c r="AU111"/>
  <c r="BE111"/>
  <c r="H111"/>
  <c r="AK112"/>
  <c r="AT112" s="1"/>
  <c r="O111"/>
  <c r="J223" i="12"/>
  <c r="BY111" i="13" l="1"/>
  <c r="CC111" s="1"/>
  <c r="Q111"/>
  <c r="Z112" s="1"/>
  <c r="F322" i="7" s="1"/>
  <c r="K111" i="13"/>
  <c r="BK111" s="1"/>
  <c r="J112"/>
  <c r="AJ112"/>
  <c r="AS112" s="1"/>
  <c r="BX111"/>
  <c r="CB111" s="1"/>
  <c r="BT111" l="1"/>
  <c r="BN112"/>
  <c r="BG112"/>
  <c r="BA112"/>
  <c r="BQ111"/>
  <c r="AW112"/>
  <c r="N111"/>
  <c r="I112"/>
  <c r="BJ112"/>
  <c r="AI112"/>
  <c r="S112"/>
  <c r="AB113" s="1"/>
  <c r="M112"/>
  <c r="BM112" s="1"/>
  <c r="H323" i="7"/>
  <c r="O323"/>
  <c r="N323"/>
  <c r="J323"/>
  <c r="I323"/>
  <c r="R323"/>
  <c r="K323"/>
  <c r="G323"/>
  <c r="Q323"/>
  <c r="P323"/>
  <c r="BD136" i="13"/>
  <c r="BB136"/>
  <c r="BC136"/>
  <c r="AR112" l="1"/>
  <c r="BH112" s="1"/>
  <c r="BP113"/>
  <c r="BS112"/>
  <c r="BV112"/>
  <c r="BW111"/>
  <c r="CA111" s="1"/>
  <c r="BF112"/>
  <c r="AV112"/>
  <c r="BI112"/>
  <c r="P112"/>
  <c r="S323" i="7"/>
  <c r="K223" i="12" s="1"/>
  <c r="L223" s="1"/>
  <c r="M223" s="1"/>
  <c r="L112" i="13"/>
  <c r="BL112" s="1"/>
  <c r="R112"/>
  <c r="AA113" s="1"/>
  <c r="L323" i="7"/>
  <c r="G223" i="12" s="1"/>
  <c r="H223" s="1"/>
  <c r="I223" s="1"/>
  <c r="BO113" i="13" l="1"/>
  <c r="BR112"/>
  <c r="BU112"/>
  <c r="BZ111"/>
  <c r="H112"/>
  <c r="K112" s="1"/>
  <c r="BK112" s="1"/>
  <c r="AU112"/>
  <c r="BE112"/>
  <c r="AK113"/>
  <c r="AT113" s="1"/>
  <c r="BY112"/>
  <c r="CC112" s="1"/>
  <c r="O112"/>
  <c r="J224" i="12"/>
  <c r="N224"/>
  <c r="BD137" i="13"/>
  <c r="BC137"/>
  <c r="BN113" l="1"/>
  <c r="BQ112"/>
  <c r="BT112"/>
  <c r="Q112"/>
  <c r="Z113" s="1"/>
  <c r="J113"/>
  <c r="AJ113"/>
  <c r="AS113" s="1"/>
  <c r="BX112"/>
  <c r="CB112" s="1"/>
  <c r="N112"/>
  <c r="BB137"/>
  <c r="BA113" l="1"/>
  <c r="F323" i="7"/>
  <c r="AW113" i="13"/>
  <c r="BG113"/>
  <c r="BJ113"/>
  <c r="AV113"/>
  <c r="AI113"/>
  <c r="AR113" s="1"/>
  <c r="BW112"/>
  <c r="CA112" s="1"/>
  <c r="M113"/>
  <c r="BM113" s="1"/>
  <c r="S113"/>
  <c r="AB114" s="1"/>
  <c r="BP114" l="1"/>
  <c r="I113"/>
  <c r="L113" s="1"/>
  <c r="BL113" s="1"/>
  <c r="BI113"/>
  <c r="BS113"/>
  <c r="BV113"/>
  <c r="BF113"/>
  <c r="J324" i="7"/>
  <c r="G324"/>
  <c r="R324"/>
  <c r="Q324"/>
  <c r="H324"/>
  <c r="O324"/>
  <c r="I324"/>
  <c r="P324"/>
  <c r="K324"/>
  <c r="N324"/>
  <c r="H113" i="13"/>
  <c r="BZ112"/>
  <c r="P113"/>
  <c r="BB138"/>
  <c r="BC138"/>
  <c r="BD138"/>
  <c r="BO114" l="1"/>
  <c r="R113"/>
  <c r="AA114" s="1"/>
  <c r="S324" i="7"/>
  <c r="K224" i="12" s="1"/>
  <c r="L224" s="1"/>
  <c r="M224" s="1"/>
  <c r="N225" s="1"/>
  <c r="BR113" i="13"/>
  <c r="BU113"/>
  <c r="L324" i="7"/>
  <c r="G224" i="12" s="1"/>
  <c r="H224" s="1"/>
  <c r="I224" s="1"/>
  <c r="J225" s="1"/>
  <c r="BH113" i="13"/>
  <c r="BE113"/>
  <c r="AU113"/>
  <c r="AK114"/>
  <c r="AT114" s="1"/>
  <c r="BY113"/>
  <c r="CC113" s="1"/>
  <c r="Q113"/>
  <c r="Z114" s="1"/>
  <c r="K113"/>
  <c r="BK113" s="1"/>
  <c r="O113"/>
  <c r="F324" i="7" l="1"/>
  <c r="BN114" i="13"/>
  <c r="BQ113"/>
  <c r="BT113"/>
  <c r="J114"/>
  <c r="AJ114"/>
  <c r="AS114" s="1"/>
  <c r="BX113"/>
  <c r="CB113" s="1"/>
  <c r="BA114"/>
  <c r="N113"/>
  <c r="BJ114"/>
  <c r="BC139"/>
  <c r="BD139"/>
  <c r="AW114" l="1"/>
  <c r="BG114"/>
  <c r="I114"/>
  <c r="AI114"/>
  <c r="AR114" s="1"/>
  <c r="BW113"/>
  <c r="CA113" s="1"/>
  <c r="M114"/>
  <c r="BM114" s="1"/>
  <c r="S114"/>
  <c r="AB115" s="1"/>
  <c r="I325" i="7"/>
  <c r="K325"/>
  <c r="H325"/>
  <c r="Q325"/>
  <c r="R325"/>
  <c r="N325"/>
  <c r="J325"/>
  <c r="O325"/>
  <c r="G325"/>
  <c r="P325"/>
  <c r="BB139" i="13"/>
  <c r="BP115" l="1"/>
  <c r="BF114"/>
  <c r="AV114"/>
  <c r="BS114"/>
  <c r="BV114"/>
  <c r="H114"/>
  <c r="BI114"/>
  <c r="BZ113"/>
  <c r="L325" i="7"/>
  <c r="G225" i="12" s="1"/>
  <c r="H225" s="1"/>
  <c r="I225" s="1"/>
  <c r="S325" i="7"/>
  <c r="K225" i="12" s="1"/>
  <c r="L225" s="1"/>
  <c r="M225" s="1"/>
  <c r="P114" i="13"/>
  <c r="L114"/>
  <c r="BL114" s="1"/>
  <c r="R114"/>
  <c r="AA115" s="1"/>
  <c r="BB140"/>
  <c r="BO115" l="1"/>
  <c r="AU114"/>
  <c r="BR114"/>
  <c r="BU114"/>
  <c r="BH114"/>
  <c r="BE114"/>
  <c r="AK115"/>
  <c r="AT115" s="1"/>
  <c r="BY114"/>
  <c r="CC114" s="1"/>
  <c r="J226" i="12"/>
  <c r="O114" i="13"/>
  <c r="N226" i="12"/>
  <c r="K114" i="13"/>
  <c r="BK114" s="1"/>
  <c r="Q114"/>
  <c r="Z115" s="1"/>
  <c r="F325" i="7" s="1"/>
  <c r="BD140" i="13"/>
  <c r="BC140"/>
  <c r="BN115" l="1"/>
  <c r="BQ114"/>
  <c r="BT114"/>
  <c r="BG115"/>
  <c r="AJ115"/>
  <c r="AS115" s="1"/>
  <c r="BX114"/>
  <c r="CB114" s="1"/>
  <c r="BA115"/>
  <c r="N114"/>
  <c r="AW115" l="1"/>
  <c r="BJ115"/>
  <c r="BF115"/>
  <c r="J115"/>
  <c r="M115" s="1"/>
  <c r="BM115" s="1"/>
  <c r="AI115"/>
  <c r="AR115" s="1"/>
  <c r="BW114"/>
  <c r="CA114" s="1"/>
  <c r="N326" i="7"/>
  <c r="I326"/>
  <c r="H326"/>
  <c r="Q326"/>
  <c r="J326"/>
  <c r="O326"/>
  <c r="R326"/>
  <c r="P326"/>
  <c r="G326"/>
  <c r="K326"/>
  <c r="BC141" i="13"/>
  <c r="BP116" l="1"/>
  <c r="S115"/>
  <c r="AB116" s="1"/>
  <c r="BI115"/>
  <c r="AV115"/>
  <c r="BS115"/>
  <c r="BV115"/>
  <c r="BE115"/>
  <c r="I115"/>
  <c r="L115" s="1"/>
  <c r="BL115" s="1"/>
  <c r="BZ114"/>
  <c r="P115"/>
  <c r="L326" i="7"/>
  <c r="G226" i="12" s="1"/>
  <c r="H226" s="1"/>
  <c r="I226" s="1"/>
  <c r="S326" i="7"/>
  <c r="K226" i="12" s="1"/>
  <c r="L226" s="1"/>
  <c r="M226" s="1"/>
  <c r="BB141" i="13"/>
  <c r="BD141"/>
  <c r="BO116" l="1"/>
  <c r="AU115"/>
  <c r="H115"/>
  <c r="K115" s="1"/>
  <c r="BK115" s="1"/>
  <c r="BR115"/>
  <c r="BU115"/>
  <c r="R115"/>
  <c r="AA116" s="1"/>
  <c r="BH115"/>
  <c r="AK116"/>
  <c r="AT116" s="1"/>
  <c r="BY115"/>
  <c r="CC115" s="1"/>
  <c r="N227" i="12"/>
  <c r="O115" i="13"/>
  <c r="J227" i="12"/>
  <c r="BN116" i="13" l="1"/>
  <c r="Q115"/>
  <c r="Z116" s="1"/>
  <c r="BQ115"/>
  <c r="BT115"/>
  <c r="BJ116"/>
  <c r="AJ116"/>
  <c r="AS116" s="1"/>
  <c r="BX115"/>
  <c r="CB115" s="1"/>
  <c r="N115"/>
  <c r="BB142"/>
  <c r="BC142"/>
  <c r="BD142"/>
  <c r="BA116" l="1"/>
  <c r="F326" i="7"/>
  <c r="AW116" i="13"/>
  <c r="J116"/>
  <c r="M116" s="1"/>
  <c r="BM116" s="1"/>
  <c r="BG116"/>
  <c r="AI116"/>
  <c r="AR116" s="1"/>
  <c r="BW115"/>
  <c r="CA115" s="1"/>
  <c r="BP117" l="1"/>
  <c r="R327" i="7"/>
  <c r="I327"/>
  <c r="G327"/>
  <c r="O327"/>
  <c r="P327"/>
  <c r="J327"/>
  <c r="Q327"/>
  <c r="K327"/>
  <c r="H327"/>
  <c r="N327"/>
  <c r="BS116" i="13"/>
  <c r="BV116"/>
  <c r="I116"/>
  <c r="L116" s="1"/>
  <c r="BL116" s="1"/>
  <c r="S116"/>
  <c r="AB117" s="1"/>
  <c r="BI116"/>
  <c r="AV116"/>
  <c r="BE116"/>
  <c r="BF116"/>
  <c r="BZ115"/>
  <c r="P116"/>
  <c r="BD143"/>
  <c r="BO117" l="1"/>
  <c r="L327" i="7"/>
  <c r="G227" i="12" s="1"/>
  <c r="H227" s="1"/>
  <c r="I227" s="1"/>
  <c r="J228" s="1"/>
  <c r="S327" i="7"/>
  <c r="K227" i="12" s="1"/>
  <c r="L227" s="1"/>
  <c r="M227" s="1"/>
  <c r="N228" s="1"/>
  <c r="BR116" i="13"/>
  <c r="BU116"/>
  <c r="H116"/>
  <c r="K116" s="1"/>
  <c r="BK116" s="1"/>
  <c r="R116"/>
  <c r="AA117" s="1"/>
  <c r="BH116"/>
  <c r="AU116"/>
  <c r="AK117"/>
  <c r="AT117" s="1"/>
  <c r="BY116"/>
  <c r="CC116" s="1"/>
  <c r="O116"/>
  <c r="BC143"/>
  <c r="BB143"/>
  <c r="BN117" l="1"/>
  <c r="BQ116"/>
  <c r="BT116"/>
  <c r="Q116"/>
  <c r="Z117" s="1"/>
  <c r="F327" i="7" s="1"/>
  <c r="BG117" i="13"/>
  <c r="AJ117"/>
  <c r="AS117" s="1"/>
  <c r="BX116"/>
  <c r="CB116" s="1"/>
  <c r="N116"/>
  <c r="BA117" l="1"/>
  <c r="AW117"/>
  <c r="BJ117"/>
  <c r="J117"/>
  <c r="M117" s="1"/>
  <c r="BM117" s="1"/>
  <c r="AI117"/>
  <c r="AR117" s="1"/>
  <c r="BW116"/>
  <c r="CA116" s="1"/>
  <c r="H328" i="7"/>
  <c r="J328"/>
  <c r="Q328"/>
  <c r="P328"/>
  <c r="R328"/>
  <c r="N328"/>
  <c r="O328"/>
  <c r="G328"/>
  <c r="I328"/>
  <c r="K328"/>
  <c r="BD144" i="13"/>
  <c r="BP118" l="1"/>
  <c r="BS117"/>
  <c r="BV117"/>
  <c r="S117"/>
  <c r="AB118" s="1"/>
  <c r="AV117"/>
  <c r="BF117"/>
  <c r="BE117"/>
  <c r="I117"/>
  <c r="R117" s="1"/>
  <c r="AA118" s="1"/>
  <c r="BI117"/>
  <c r="BZ116"/>
  <c r="S328" i="7"/>
  <c r="K228" i="12" s="1"/>
  <c r="L228" s="1"/>
  <c r="M228" s="1"/>
  <c r="P117" i="13"/>
  <c r="L328" i="7"/>
  <c r="G228" i="12" s="1"/>
  <c r="H228" s="1"/>
  <c r="I228" s="1"/>
  <c r="BB144" i="13"/>
  <c r="BC144"/>
  <c r="L117" l="1"/>
  <c r="BL117" s="1"/>
  <c r="BH117"/>
  <c r="AU117"/>
  <c r="H117"/>
  <c r="AK118"/>
  <c r="AT118" s="1"/>
  <c r="BY117"/>
  <c r="CC117" s="1"/>
  <c r="J229" i="12"/>
  <c r="N229"/>
  <c r="BO118" i="13" l="1"/>
  <c r="O117"/>
  <c r="BR117"/>
  <c r="BU117"/>
  <c r="K117"/>
  <c r="BK117" s="1"/>
  <c r="Q117"/>
  <c r="Z118" s="1"/>
  <c r="F328" i="7" s="1"/>
  <c r="AJ118" i="13"/>
  <c r="AS118" s="1"/>
  <c r="BB145"/>
  <c r="BD145"/>
  <c r="BN118" l="1"/>
  <c r="BX117"/>
  <c r="CB117" s="1"/>
  <c r="BQ117"/>
  <c r="BT117"/>
  <c r="N117"/>
  <c r="BA118"/>
  <c r="AW118"/>
  <c r="J118"/>
  <c r="M118" s="1"/>
  <c r="BM118" s="1"/>
  <c r="BJ118"/>
  <c r="BG118"/>
  <c r="AI118"/>
  <c r="AR118" s="1"/>
  <c r="J329" i="7"/>
  <c r="G329"/>
  <c r="P329"/>
  <c r="R329"/>
  <c r="K329"/>
  <c r="N329"/>
  <c r="Q329"/>
  <c r="H329"/>
  <c r="O329"/>
  <c r="I329"/>
  <c r="BC145" i="13"/>
  <c r="BP119" l="1"/>
  <c r="BW117"/>
  <c r="CA117" s="1"/>
  <c r="BS118"/>
  <c r="BV118"/>
  <c r="I118"/>
  <c r="R118" s="1"/>
  <c r="AA119" s="1"/>
  <c r="S118"/>
  <c r="AB119" s="1"/>
  <c r="BF118"/>
  <c r="AV118"/>
  <c r="BE118"/>
  <c r="BI118"/>
  <c r="S329" i="7"/>
  <c r="K229" i="12" s="1"/>
  <c r="L229" s="1"/>
  <c r="M229" s="1"/>
  <c r="L329" i="7"/>
  <c r="G229" i="12" s="1"/>
  <c r="H229" s="1"/>
  <c r="I229" s="1"/>
  <c r="P118" i="13"/>
  <c r="BB146"/>
  <c r="BZ117" l="1"/>
  <c r="L118"/>
  <c r="BL118" s="1"/>
  <c r="BH118"/>
  <c r="H118"/>
  <c r="AU118"/>
  <c r="AK119"/>
  <c r="AT119" s="1"/>
  <c r="BY118"/>
  <c r="CC118" s="1"/>
  <c r="N230" i="12"/>
  <c r="J230"/>
  <c r="BD146" i="13"/>
  <c r="BC146"/>
  <c r="BO119" l="1"/>
  <c r="BR118"/>
  <c r="BU118"/>
  <c r="O118"/>
  <c r="K118"/>
  <c r="BK118" s="1"/>
  <c r="Q118"/>
  <c r="Z119" s="1"/>
  <c r="F329" i="7" s="1"/>
  <c r="BG119" i="13"/>
  <c r="AJ119"/>
  <c r="AS119" l="1"/>
  <c r="BI119" s="1"/>
  <c r="BN119"/>
  <c r="BA119"/>
  <c r="BQ118"/>
  <c r="BT118"/>
  <c r="BX118"/>
  <c r="CB118" s="1"/>
  <c r="BJ119"/>
  <c r="N118"/>
  <c r="AW119"/>
  <c r="J119"/>
  <c r="S119" s="1"/>
  <c r="AB120" s="1"/>
  <c r="AI119"/>
  <c r="AR119" s="1"/>
  <c r="G330" i="7"/>
  <c r="R330"/>
  <c r="O330"/>
  <c r="H330"/>
  <c r="Q330"/>
  <c r="N330"/>
  <c r="P330"/>
  <c r="J330"/>
  <c r="I330"/>
  <c r="K330"/>
  <c r="BB147" i="13"/>
  <c r="M119" l="1"/>
  <c r="BM119" s="1"/>
  <c r="BW118"/>
  <c r="CA118" s="1"/>
  <c r="AV119"/>
  <c r="I119"/>
  <c r="L119" s="1"/>
  <c r="BL119" s="1"/>
  <c r="BF119"/>
  <c r="BH119"/>
  <c r="L330" i="7"/>
  <c r="G230" i="12" s="1"/>
  <c r="H230" s="1"/>
  <c r="I230" s="1"/>
  <c r="S330" i="7"/>
  <c r="K230" i="12" s="1"/>
  <c r="L230" s="1"/>
  <c r="M230" s="1"/>
  <c r="BC147" i="13"/>
  <c r="BD147"/>
  <c r="BP120" l="1"/>
  <c r="BO120"/>
  <c r="BZ118"/>
  <c r="P119"/>
  <c r="BS119"/>
  <c r="BV119"/>
  <c r="BR119"/>
  <c r="BU119"/>
  <c r="R119"/>
  <c r="AA120" s="1"/>
  <c r="H119"/>
  <c r="Q119" s="1"/>
  <c r="Z120" s="1"/>
  <c r="BE119"/>
  <c r="AU119"/>
  <c r="AK120"/>
  <c r="AT120" s="1"/>
  <c r="N231" i="12"/>
  <c r="J231"/>
  <c r="O119" i="13"/>
  <c r="F330" i="7" l="1"/>
  <c r="BY119" i="13"/>
  <c r="CC119" s="1"/>
  <c r="K119"/>
  <c r="BK119" s="1"/>
  <c r="BG120"/>
  <c r="AJ120"/>
  <c r="AS120" s="1"/>
  <c r="BX119"/>
  <c r="CB119" s="1"/>
  <c r="BA120"/>
  <c r="BC148"/>
  <c r="BD148"/>
  <c r="BB148"/>
  <c r="J120" l="1"/>
  <c r="M120" s="1"/>
  <c r="BM120" s="1"/>
  <c r="BT119"/>
  <c r="BN120"/>
  <c r="N119"/>
  <c r="BQ119"/>
  <c r="AW120"/>
  <c r="I120"/>
  <c r="BJ120"/>
  <c r="AI120"/>
  <c r="AR120" s="1"/>
  <c r="J331" i="7"/>
  <c r="Q331"/>
  <c r="K331"/>
  <c r="I331"/>
  <c r="H331"/>
  <c r="P331"/>
  <c r="R331"/>
  <c r="G331"/>
  <c r="O331"/>
  <c r="N331"/>
  <c r="BP121" i="13" l="1"/>
  <c r="S120"/>
  <c r="AB121" s="1"/>
  <c r="BS120"/>
  <c r="BV120"/>
  <c r="BF120"/>
  <c r="BW119"/>
  <c r="AV120"/>
  <c r="BE120"/>
  <c r="BI120"/>
  <c r="L120"/>
  <c r="BL120" s="1"/>
  <c r="R120"/>
  <c r="AA121" s="1"/>
  <c r="S331" i="7"/>
  <c r="K231" i="12" s="1"/>
  <c r="L231" s="1"/>
  <c r="M231" s="1"/>
  <c r="L331" i="7"/>
  <c r="G231" i="12" s="1"/>
  <c r="H231" s="1"/>
  <c r="I231" s="1"/>
  <c r="P120" i="13"/>
  <c r="BO121" l="1"/>
  <c r="BZ119"/>
  <c r="CA119"/>
  <c r="BR120"/>
  <c r="BU120"/>
  <c r="H120"/>
  <c r="Q120" s="1"/>
  <c r="Z121" s="1"/>
  <c r="F331" i="7" s="1"/>
  <c r="BH120" i="13"/>
  <c r="AU120"/>
  <c r="AK121"/>
  <c r="AT121" s="1"/>
  <c r="BY120"/>
  <c r="CC120" s="1"/>
  <c r="N232" i="12"/>
  <c r="O120" i="13"/>
  <c r="J232" i="12"/>
  <c r="BD149" i="13"/>
  <c r="BB149"/>
  <c r="BC149"/>
  <c r="K120" l="1"/>
  <c r="BK120" s="1"/>
  <c r="BG121"/>
  <c r="AJ121"/>
  <c r="AS121" s="1"/>
  <c r="BX120"/>
  <c r="CB120" s="1"/>
  <c r="BA121"/>
  <c r="BN121" l="1"/>
  <c r="BQ120"/>
  <c r="BT120"/>
  <c r="N120"/>
  <c r="AW121"/>
  <c r="BJ121"/>
  <c r="AV121"/>
  <c r="J121"/>
  <c r="M121" s="1"/>
  <c r="BM121" s="1"/>
  <c r="AI121"/>
  <c r="AR121" s="1"/>
  <c r="H332" i="7"/>
  <c r="K332"/>
  <c r="J332"/>
  <c r="G332"/>
  <c r="I332"/>
  <c r="Q332"/>
  <c r="R332"/>
  <c r="N332"/>
  <c r="P332"/>
  <c r="O332"/>
  <c r="BD150" i="13"/>
  <c r="BP122" l="1"/>
  <c r="BF121"/>
  <c r="BW120"/>
  <c r="CA120" s="1"/>
  <c r="BS121"/>
  <c r="BV121"/>
  <c r="BI121"/>
  <c r="I121"/>
  <c r="R121" s="1"/>
  <c r="AA122" s="1"/>
  <c r="BH121"/>
  <c r="S121"/>
  <c r="AB122" s="1"/>
  <c r="BZ120"/>
  <c r="P121"/>
  <c r="S332" i="7"/>
  <c r="K232" i="12" s="1"/>
  <c r="L232" s="1"/>
  <c r="M232" s="1"/>
  <c r="L332" i="7"/>
  <c r="G232" i="12" s="1"/>
  <c r="H232" s="1"/>
  <c r="I232" s="1"/>
  <c r="BC150" i="13"/>
  <c r="BB150"/>
  <c r="L121" l="1"/>
  <c r="BL121" s="1"/>
  <c r="H121"/>
  <c r="BE121"/>
  <c r="AU121"/>
  <c r="AK122"/>
  <c r="AT122" s="1"/>
  <c r="BY121"/>
  <c r="CC121" s="1"/>
  <c r="J233" i="12"/>
  <c r="N233"/>
  <c r="O121" i="13" l="1"/>
  <c r="BO122"/>
  <c r="BR121"/>
  <c r="BU121"/>
  <c r="K121"/>
  <c r="BK121" s="1"/>
  <c r="Q121"/>
  <c r="Z122" s="1"/>
  <c r="BG122"/>
  <c r="AJ122"/>
  <c r="BC151"/>
  <c r="BD151"/>
  <c r="BB151"/>
  <c r="AS122" l="1"/>
  <c r="BA122"/>
  <c r="F332" i="7"/>
  <c r="J333" s="1"/>
  <c r="BN122" i="13"/>
  <c r="BX121"/>
  <c r="CB121" s="1"/>
  <c r="BQ121"/>
  <c r="BT121"/>
  <c r="N121"/>
  <c r="AW122"/>
  <c r="BF122"/>
  <c r="J122"/>
  <c r="S122" s="1"/>
  <c r="AB123" s="1"/>
  <c r="BJ122"/>
  <c r="AI122"/>
  <c r="I333" i="7"/>
  <c r="AR122" i="13" l="1"/>
  <c r="BE122" s="1"/>
  <c r="Q333" i="7"/>
  <c r="K333"/>
  <c r="P333"/>
  <c r="N333"/>
  <c r="G333"/>
  <c r="R333"/>
  <c r="O333"/>
  <c r="H333"/>
  <c r="M122" i="13"/>
  <c r="BM122" s="1"/>
  <c r="BW121"/>
  <c r="CA121" s="1"/>
  <c r="BI122"/>
  <c r="I122"/>
  <c r="R122" s="1"/>
  <c r="AA123" s="1"/>
  <c r="AV122"/>
  <c r="BB152"/>
  <c r="L333" i="7" l="1"/>
  <c r="G233" i="12" s="1"/>
  <c r="H233" s="1"/>
  <c r="I233" s="1"/>
  <c r="J234" s="1"/>
  <c r="S333" i="7"/>
  <c r="K233" i="12" s="1"/>
  <c r="L233" s="1"/>
  <c r="M233" s="1"/>
  <c r="N234" s="1"/>
  <c r="BP123" i="13"/>
  <c r="BZ121"/>
  <c r="BV122"/>
  <c r="P122"/>
  <c r="BS122"/>
  <c r="L122"/>
  <c r="BL122" s="1"/>
  <c r="H122"/>
  <c r="BH122"/>
  <c r="AU122"/>
  <c r="AK123"/>
  <c r="AT123" s="1"/>
  <c r="BC152"/>
  <c r="BD152"/>
  <c r="BY122" l="1"/>
  <c r="CC122" s="1"/>
  <c r="BU122"/>
  <c r="BO123"/>
  <c r="O122"/>
  <c r="BR122"/>
  <c r="Q122"/>
  <c r="Z123" s="1"/>
  <c r="K122"/>
  <c r="BK122" s="1"/>
  <c r="J123"/>
  <c r="AJ123"/>
  <c r="AS123" l="1"/>
  <c r="BA123"/>
  <c r="F333" i="7"/>
  <c r="BN123" i="13"/>
  <c r="BX122"/>
  <c r="CB122" s="1"/>
  <c r="BQ122"/>
  <c r="BT122"/>
  <c r="N122"/>
  <c r="AW123"/>
  <c r="BJ123"/>
  <c r="BG123"/>
  <c r="AI123"/>
  <c r="S123"/>
  <c r="AB124" s="1"/>
  <c r="M123"/>
  <c r="BM123" s="1"/>
  <c r="BB153"/>
  <c r="BC153"/>
  <c r="AR123" l="1"/>
  <c r="AU123" s="1"/>
  <c r="BP124"/>
  <c r="K334" i="7"/>
  <c r="J334"/>
  <c r="N334"/>
  <c r="H334"/>
  <c r="Q334"/>
  <c r="I334"/>
  <c r="O334"/>
  <c r="P334"/>
  <c r="R334"/>
  <c r="G334"/>
  <c r="BW122" i="13"/>
  <c r="CA122" s="1"/>
  <c r="BS123"/>
  <c r="BV123"/>
  <c r="BI123"/>
  <c r="BF123"/>
  <c r="AV123"/>
  <c r="I123"/>
  <c r="R123" s="1"/>
  <c r="AA124" s="1"/>
  <c r="BZ122"/>
  <c r="P123"/>
  <c r="BD153"/>
  <c r="L334" i="7" l="1"/>
  <c r="G234" i="12" s="1"/>
  <c r="H234" s="1"/>
  <c r="I234" s="1"/>
  <c r="J235" s="1"/>
  <c r="S334" i="7"/>
  <c r="K234" i="12" s="1"/>
  <c r="L234" s="1"/>
  <c r="M234" s="1"/>
  <c r="N235" s="1"/>
  <c r="H123" i="13"/>
  <c r="Q123" s="1"/>
  <c r="Z124" s="1"/>
  <c r="F334" i="7" s="1"/>
  <c r="BE123" i="13"/>
  <c r="BH123"/>
  <c r="L123"/>
  <c r="BL123" s="1"/>
  <c r="AK124"/>
  <c r="AT124" s="1"/>
  <c r="BY123"/>
  <c r="CC123" s="1"/>
  <c r="BB154"/>
  <c r="BU123" l="1"/>
  <c r="BO124"/>
  <c r="K123"/>
  <c r="BK123" s="1"/>
  <c r="BR123"/>
  <c r="O123"/>
  <c r="AJ124"/>
  <c r="AS124" s="1"/>
  <c r="BA124"/>
  <c r="BC154"/>
  <c r="N123" l="1"/>
  <c r="BT123"/>
  <c r="BN124"/>
  <c r="BQ123"/>
  <c r="BX123"/>
  <c r="CB123" s="1"/>
  <c r="J124"/>
  <c r="M124" s="1"/>
  <c r="BM124" s="1"/>
  <c r="BJ124"/>
  <c r="BG124"/>
  <c r="AW124"/>
  <c r="BF124"/>
  <c r="AI124"/>
  <c r="AR124" s="1"/>
  <c r="O335" i="7"/>
  <c r="H335"/>
  <c r="G335"/>
  <c r="P335"/>
  <c r="I335"/>
  <c r="N335"/>
  <c r="K335"/>
  <c r="Q335"/>
  <c r="R335"/>
  <c r="J335"/>
  <c r="BD154" i="13"/>
  <c r="BP125" l="1"/>
  <c r="AV124"/>
  <c r="BI124"/>
  <c r="BW123"/>
  <c r="CA123" s="1"/>
  <c r="BS124"/>
  <c r="BV124"/>
  <c r="S124"/>
  <c r="AB125" s="1"/>
  <c r="H124"/>
  <c r="I124"/>
  <c r="L124" s="1"/>
  <c r="BL124" s="1"/>
  <c r="P124"/>
  <c r="L335" i="7"/>
  <c r="G235" i="12" s="1"/>
  <c r="H235" s="1"/>
  <c r="I235" s="1"/>
  <c r="S335" i="7"/>
  <c r="K235" i="12" s="1"/>
  <c r="L235" s="1"/>
  <c r="M235" s="1"/>
  <c r="BC155" i="13"/>
  <c r="BB155"/>
  <c r="BO125" l="1"/>
  <c r="BZ123"/>
  <c r="R124"/>
  <c r="AA125" s="1"/>
  <c r="BR124"/>
  <c r="BU124"/>
  <c r="BH124"/>
  <c r="BE124"/>
  <c r="AU124"/>
  <c r="AK125"/>
  <c r="AT125" s="1"/>
  <c r="BY124"/>
  <c r="CC124" s="1"/>
  <c r="J236" i="12"/>
  <c r="N236"/>
  <c r="Q124" i="13"/>
  <c r="Z125" s="1"/>
  <c r="F335" i="7" s="1"/>
  <c r="K124" i="13"/>
  <c r="BK124" s="1"/>
  <c r="O124"/>
  <c r="BD155"/>
  <c r="BN125" l="1"/>
  <c r="BQ124"/>
  <c r="BT124"/>
  <c r="J125"/>
  <c r="AJ125"/>
  <c r="AS125" s="1"/>
  <c r="BX124"/>
  <c r="CB124" s="1"/>
  <c r="N124"/>
  <c r="BA125"/>
  <c r="AW125" l="1"/>
  <c r="BG125"/>
  <c r="BJ125"/>
  <c r="AI125"/>
  <c r="AR125" s="1"/>
  <c r="BW124"/>
  <c r="CA124" s="1"/>
  <c r="M125"/>
  <c r="BM125" s="1"/>
  <c r="S125"/>
  <c r="AB126" s="1"/>
  <c r="I336" i="7"/>
  <c r="N336"/>
  <c r="J336"/>
  <c r="G336"/>
  <c r="K336"/>
  <c r="H336"/>
  <c r="R336"/>
  <c r="P336"/>
  <c r="Q336"/>
  <c r="O336"/>
  <c r="BB156" i="13"/>
  <c r="BP126" l="1"/>
  <c r="I125"/>
  <c r="R125" s="1"/>
  <c r="AA126" s="1"/>
  <c r="BS125"/>
  <c r="BV125"/>
  <c r="BI125"/>
  <c r="AV125"/>
  <c r="BE125"/>
  <c r="BF125"/>
  <c r="BZ124"/>
  <c r="S336" i="7"/>
  <c r="K236" i="12" s="1"/>
  <c r="L236" s="1"/>
  <c r="M236" s="1"/>
  <c r="L336" i="7"/>
  <c r="G236" i="12" s="1"/>
  <c r="H236" s="1"/>
  <c r="I236" s="1"/>
  <c r="P125" i="13"/>
  <c r="BD156"/>
  <c r="BC156"/>
  <c r="BB157"/>
  <c r="AU125" l="1"/>
  <c r="L125"/>
  <c r="BL125" s="1"/>
  <c r="H125"/>
  <c r="Q125" s="1"/>
  <c r="Z126" s="1"/>
  <c r="F336" i="7" s="1"/>
  <c r="BH125" i="13"/>
  <c r="AK126"/>
  <c r="AT126" s="1"/>
  <c r="BY125"/>
  <c r="CC125" s="1"/>
  <c r="J237" i="12"/>
  <c r="N237"/>
  <c r="O125" i="13" l="1"/>
  <c r="BO126"/>
  <c r="BR125"/>
  <c r="BU125"/>
  <c r="K125"/>
  <c r="BK125" s="1"/>
  <c r="AJ126"/>
  <c r="AS126" s="1"/>
  <c r="BA126"/>
  <c r="BD157"/>
  <c r="BC157"/>
  <c r="BN126" l="1"/>
  <c r="BX125"/>
  <c r="CB125" s="1"/>
  <c r="BQ125"/>
  <c r="BT125"/>
  <c r="AW126"/>
  <c r="N125"/>
  <c r="J126"/>
  <c r="S126" s="1"/>
  <c r="AB127" s="1"/>
  <c r="BJ126"/>
  <c r="BG126"/>
  <c r="AI126"/>
  <c r="AR126" s="1"/>
  <c r="I337" i="7"/>
  <c r="O337"/>
  <c r="Q337"/>
  <c r="K337"/>
  <c r="J337"/>
  <c r="N337"/>
  <c r="G337"/>
  <c r="R337"/>
  <c r="H337"/>
  <c r="P337"/>
  <c r="BF126" i="13"/>
  <c r="BW125" l="1"/>
  <c r="CA125" s="1"/>
  <c r="I126"/>
  <c r="R126" s="1"/>
  <c r="AA127" s="1"/>
  <c r="BI126"/>
  <c r="M126"/>
  <c r="BM126" s="1"/>
  <c r="AV126"/>
  <c r="BH126"/>
  <c r="S337" i="7"/>
  <c r="K237" i="12" s="1"/>
  <c r="L237" s="1"/>
  <c r="M237" s="1"/>
  <c r="L337" i="7"/>
  <c r="G237" i="12" s="1"/>
  <c r="H237" s="1"/>
  <c r="I237" s="1"/>
  <c r="BB158" i="13"/>
  <c r="BD158"/>
  <c r="BC158"/>
  <c r="L126" l="1"/>
  <c r="BL126" s="1"/>
  <c r="BV126"/>
  <c r="BP127"/>
  <c r="BZ125"/>
  <c r="BE126"/>
  <c r="BS126"/>
  <c r="P126"/>
  <c r="AU126"/>
  <c r="H126"/>
  <c r="K126" s="1"/>
  <c r="BK126" s="1"/>
  <c r="AK127"/>
  <c r="AT127" s="1"/>
  <c r="N238" i="12"/>
  <c r="J238"/>
  <c r="BN127" i="13" l="1"/>
  <c r="BO127"/>
  <c r="O126"/>
  <c r="BU126"/>
  <c r="BR126"/>
  <c r="Q126"/>
  <c r="Z127" s="1"/>
  <c r="F337" i="7" s="1"/>
  <c r="BQ126" i="13"/>
  <c r="BT126"/>
  <c r="BY126"/>
  <c r="CC126" s="1"/>
  <c r="BG127"/>
  <c r="AJ127"/>
  <c r="N126"/>
  <c r="BB159"/>
  <c r="BC159"/>
  <c r="AS127" l="1"/>
  <c r="BI127" s="1"/>
  <c r="BX126"/>
  <c r="CB126" s="1"/>
  <c r="BA127"/>
  <c r="BJ127"/>
  <c r="AW127"/>
  <c r="J127"/>
  <c r="M127" s="1"/>
  <c r="BM127" s="1"/>
  <c r="AI127"/>
  <c r="AR127" s="1"/>
  <c r="BW126"/>
  <c r="CA126" s="1"/>
  <c r="N338" i="7"/>
  <c r="I338"/>
  <c r="R338"/>
  <c r="O338"/>
  <c r="J338"/>
  <c r="Q338"/>
  <c r="P338"/>
  <c r="K338"/>
  <c r="G338"/>
  <c r="H338"/>
  <c r="BD159" i="13"/>
  <c r="BP128" l="1"/>
  <c r="I127"/>
  <c r="L127" s="1"/>
  <c r="BL127" s="1"/>
  <c r="S127"/>
  <c r="AB128" s="1"/>
  <c r="BS127"/>
  <c r="BV127"/>
  <c r="BF127"/>
  <c r="AV127"/>
  <c r="BZ126"/>
  <c r="P127"/>
  <c r="S338" i="7"/>
  <c r="K238" i="12" s="1"/>
  <c r="L238" s="1"/>
  <c r="M238" s="1"/>
  <c r="L338" i="7"/>
  <c r="G238" i="12" s="1"/>
  <c r="H238" s="1"/>
  <c r="I238" s="1"/>
  <c r="R127" i="13" l="1"/>
  <c r="AA128" s="1"/>
  <c r="BO128"/>
  <c r="BE127"/>
  <c r="BR127"/>
  <c r="BU127"/>
  <c r="AU127"/>
  <c r="BH127"/>
  <c r="H127"/>
  <c r="Q127" s="1"/>
  <c r="Z128" s="1"/>
  <c r="F338" i="7" s="1"/>
  <c r="AK128" i="13"/>
  <c r="AT128" s="1"/>
  <c r="BY127"/>
  <c r="CC127" s="1"/>
  <c r="J239" i="12"/>
  <c r="O127" i="13"/>
  <c r="N239" i="12"/>
  <c r="BB160" i="13"/>
  <c r="BC160"/>
  <c r="BD160"/>
  <c r="K127" l="1"/>
  <c r="BK127" s="1"/>
  <c r="AW128"/>
  <c r="AJ128"/>
  <c r="AS128" s="1"/>
  <c r="BX127"/>
  <c r="CB127" s="1"/>
  <c r="BA128"/>
  <c r="BN128" l="1"/>
  <c r="BJ128"/>
  <c r="J128"/>
  <c r="S128" s="1"/>
  <c r="AB129" s="1"/>
  <c r="BQ127"/>
  <c r="BT127"/>
  <c r="BG128"/>
  <c r="N127"/>
  <c r="BI128"/>
  <c r="AI128"/>
  <c r="AR128" s="1"/>
  <c r="H339" i="7"/>
  <c r="O339"/>
  <c r="G339"/>
  <c r="Q339"/>
  <c r="I339"/>
  <c r="J339"/>
  <c r="N339"/>
  <c r="K339"/>
  <c r="P339"/>
  <c r="R339"/>
  <c r="AV128" i="13" l="1"/>
  <c r="M128"/>
  <c r="BM128" s="1"/>
  <c r="BW127"/>
  <c r="CA127" s="1"/>
  <c r="I128"/>
  <c r="L128" s="1"/>
  <c r="BL128" s="1"/>
  <c r="BF128"/>
  <c r="AU128"/>
  <c r="S339" i="7"/>
  <c r="K239" i="12" s="1"/>
  <c r="L239" s="1"/>
  <c r="M239" s="1"/>
  <c r="L339" i="7"/>
  <c r="G239" i="12" s="1"/>
  <c r="H239" s="1"/>
  <c r="I239" s="1"/>
  <c r="BD161" i="13"/>
  <c r="BC161"/>
  <c r="BB161"/>
  <c r="P128" l="1"/>
  <c r="BO129"/>
  <c r="BV128"/>
  <c r="BS128"/>
  <c r="BP129"/>
  <c r="BZ127"/>
  <c r="BR128"/>
  <c r="BU128"/>
  <c r="H128"/>
  <c r="Q128" s="1"/>
  <c r="Z129" s="1"/>
  <c r="R128"/>
  <c r="AA129" s="1"/>
  <c r="BE128"/>
  <c r="BH128"/>
  <c r="AK129"/>
  <c r="O128"/>
  <c r="J240" i="12"/>
  <c r="N240"/>
  <c r="AT129" i="13" l="1"/>
  <c r="F339" i="7"/>
  <c r="BY128" i="13"/>
  <c r="CC128" s="1"/>
  <c r="K128"/>
  <c r="BK128" s="1"/>
  <c r="BJ129"/>
  <c r="AJ129"/>
  <c r="AS129" s="1"/>
  <c r="BX128"/>
  <c r="CB128" s="1"/>
  <c r="BA129"/>
  <c r="BB162"/>
  <c r="BN129" l="1"/>
  <c r="N128"/>
  <c r="BQ128"/>
  <c r="BT128"/>
  <c r="J129"/>
  <c r="S129" s="1"/>
  <c r="AB130" s="1"/>
  <c r="AW129"/>
  <c r="BG129"/>
  <c r="BI129"/>
  <c r="AI129"/>
  <c r="G340" i="7"/>
  <c r="J340"/>
  <c r="Q340"/>
  <c r="I340"/>
  <c r="O340"/>
  <c r="H340"/>
  <c r="K340"/>
  <c r="N340"/>
  <c r="P340"/>
  <c r="R340"/>
  <c r="BD162" i="13"/>
  <c r="BC162"/>
  <c r="AR129" l="1"/>
  <c r="BH129" s="1"/>
  <c r="BW128"/>
  <c r="CA128" s="1"/>
  <c r="M129"/>
  <c r="BM129" s="1"/>
  <c r="AV129"/>
  <c r="BF129"/>
  <c r="I129"/>
  <c r="L129" s="1"/>
  <c r="BL129" s="1"/>
  <c r="S340" i="7"/>
  <c r="K240" i="12" s="1"/>
  <c r="L240" s="1"/>
  <c r="M240" s="1"/>
  <c r="L340" i="7"/>
  <c r="G240" i="12" s="1"/>
  <c r="H240" s="1"/>
  <c r="I240" s="1"/>
  <c r="BB163" i="13"/>
  <c r="BO130" l="1"/>
  <c r="BP130"/>
  <c r="BS129"/>
  <c r="P129"/>
  <c r="BZ128"/>
  <c r="BV129"/>
  <c r="BE129"/>
  <c r="AU129"/>
  <c r="H129"/>
  <c r="BR129"/>
  <c r="BU129"/>
  <c r="R129"/>
  <c r="AA130" s="1"/>
  <c r="AK130"/>
  <c r="AT130" s="1"/>
  <c r="O129"/>
  <c r="N241" i="12"/>
  <c r="J241"/>
  <c r="BC163" i="13"/>
  <c r="BD163"/>
  <c r="BY129" l="1"/>
  <c r="CC129" s="1"/>
  <c r="Q129"/>
  <c r="Z130" s="1"/>
  <c r="K129"/>
  <c r="BK129" s="1"/>
  <c r="BG130"/>
  <c r="AJ130"/>
  <c r="AS130" s="1"/>
  <c r="BX129"/>
  <c r="CB129" s="1"/>
  <c r="BA130" l="1"/>
  <c r="F340" i="7"/>
  <c r="N129" i="13"/>
  <c r="BN130"/>
  <c r="BQ129"/>
  <c r="BT129"/>
  <c r="AW130"/>
  <c r="BJ130"/>
  <c r="J130"/>
  <c r="S130" s="1"/>
  <c r="AB131" s="1"/>
  <c r="AI130"/>
  <c r="AR130" s="1"/>
  <c r="BC164"/>
  <c r="BB164"/>
  <c r="P341" i="7" l="1"/>
  <c r="R341"/>
  <c r="Q341"/>
  <c r="I341"/>
  <c r="N341"/>
  <c r="S341" s="1"/>
  <c r="K241" i="12" s="1"/>
  <c r="L241" s="1"/>
  <c r="M241" s="1"/>
  <c r="J341" i="7"/>
  <c r="H341"/>
  <c r="K341"/>
  <c r="G341"/>
  <c r="BW129" i="13"/>
  <c r="CA129" s="1"/>
  <c r="O341" i="7"/>
  <c r="I130" i="13"/>
  <c r="R130" s="1"/>
  <c r="AA131" s="1"/>
  <c r="BF130"/>
  <c r="BI130"/>
  <c r="AV130"/>
  <c r="M130"/>
  <c r="BM130" s="1"/>
  <c r="BZ129"/>
  <c r="BD164"/>
  <c r="L341" i="7" l="1"/>
  <c r="G241" i="12" s="1"/>
  <c r="H241" s="1"/>
  <c r="I241" s="1"/>
  <c r="J242" s="1"/>
  <c r="BP131" i="13"/>
  <c r="P130"/>
  <c r="L130"/>
  <c r="BL130" s="1"/>
  <c r="AU130"/>
  <c r="H130"/>
  <c r="K130" s="1"/>
  <c r="BK130" s="1"/>
  <c r="BH130"/>
  <c r="BR130"/>
  <c r="BS130"/>
  <c r="BV130"/>
  <c r="BE130"/>
  <c r="AK131"/>
  <c r="N242" i="12"/>
  <c r="BB165" i="13"/>
  <c r="AT131" l="1"/>
  <c r="BN131"/>
  <c r="BO131"/>
  <c r="O130"/>
  <c r="BU130"/>
  <c r="BX130" s="1"/>
  <c r="CB130" s="1"/>
  <c r="Q130"/>
  <c r="Z131" s="1"/>
  <c r="BY130"/>
  <c r="CC130" s="1"/>
  <c r="BQ130"/>
  <c r="BT130"/>
  <c r="AJ131"/>
  <c r="AS131" s="1"/>
  <c r="N130"/>
  <c r="BD165"/>
  <c r="BC165"/>
  <c r="BA131" l="1"/>
  <c r="F341" i="7"/>
  <c r="BJ131" i="13"/>
  <c r="J131"/>
  <c r="M131" s="1"/>
  <c r="BM131" s="1"/>
  <c r="AW131"/>
  <c r="BF131"/>
  <c r="BG131"/>
  <c r="AI131"/>
  <c r="AR131" s="1"/>
  <c r="BW130"/>
  <c r="CA130" s="1"/>
  <c r="BP132" l="1"/>
  <c r="J342" i="7"/>
  <c r="S131" i="13"/>
  <c r="AB132" s="1"/>
  <c r="H342" i="7"/>
  <c r="R342"/>
  <c r="K342"/>
  <c r="Q342"/>
  <c r="P342"/>
  <c r="O342"/>
  <c r="G342"/>
  <c r="N342"/>
  <c r="I342"/>
  <c r="BS131" i="13"/>
  <c r="BV131"/>
  <c r="I131"/>
  <c r="L131" s="1"/>
  <c r="BL131" s="1"/>
  <c r="BI131"/>
  <c r="AV131"/>
  <c r="H131"/>
  <c r="BZ130"/>
  <c r="P131"/>
  <c r="BD166"/>
  <c r="BB166"/>
  <c r="BO132" l="1"/>
  <c r="R131"/>
  <c r="AA132" s="1"/>
  <c r="S342" i="7"/>
  <c r="K242" i="12" s="1"/>
  <c r="L242" s="1"/>
  <c r="M242" s="1"/>
  <c r="N243" s="1"/>
  <c r="L342" i="7"/>
  <c r="G242" i="12" s="1"/>
  <c r="H242" s="1"/>
  <c r="I242" s="1"/>
  <c r="J243" s="1"/>
  <c r="AU131" i="13"/>
  <c r="BR131"/>
  <c r="BU131"/>
  <c r="BE131"/>
  <c r="BH131"/>
  <c r="AK132"/>
  <c r="AT132" s="1"/>
  <c r="BY131"/>
  <c r="CC131" s="1"/>
  <c r="Q131"/>
  <c r="Z132" s="1"/>
  <c r="K131"/>
  <c r="BK131" s="1"/>
  <c r="O131"/>
  <c r="BC166"/>
  <c r="F342" i="7" l="1"/>
  <c r="BN132" i="13"/>
  <c r="BQ131"/>
  <c r="BT131"/>
  <c r="BJ132"/>
  <c r="AJ132"/>
  <c r="AS132" s="1"/>
  <c r="BX131"/>
  <c r="CB131" s="1"/>
  <c r="N131"/>
  <c r="BA132"/>
  <c r="AW132" l="1"/>
  <c r="J132"/>
  <c r="S132" s="1"/>
  <c r="AB133" s="1"/>
  <c r="BG132"/>
  <c r="AI132"/>
  <c r="AR132" s="1"/>
  <c r="BW131"/>
  <c r="CA131" s="1"/>
  <c r="J343" i="7"/>
  <c r="R343"/>
  <c r="G343"/>
  <c r="P343"/>
  <c r="H343"/>
  <c r="K343"/>
  <c r="N343"/>
  <c r="I343"/>
  <c r="O343"/>
  <c r="Q343"/>
  <c r="BD167" i="13"/>
  <c r="BB167"/>
  <c r="BI132" l="1"/>
  <c r="BF132"/>
  <c r="I132"/>
  <c r="R132" s="1"/>
  <c r="AA133" s="1"/>
  <c r="M132"/>
  <c r="BM132" s="1"/>
  <c r="AV132"/>
  <c r="BH132"/>
  <c r="BZ131"/>
  <c r="S343" i="7"/>
  <c r="K243" i="12" s="1"/>
  <c r="L243" s="1"/>
  <c r="M243" s="1"/>
  <c r="L343" i="7"/>
  <c r="G243" i="12" s="1"/>
  <c r="H243" s="1"/>
  <c r="I243" s="1"/>
  <c r="L132" i="13"/>
  <c r="BL132" s="1"/>
  <c r="BC167"/>
  <c r="BO133" l="1"/>
  <c r="BP133"/>
  <c r="BS132"/>
  <c r="BV132"/>
  <c r="BR132"/>
  <c r="BU132"/>
  <c r="P132"/>
  <c r="AU132"/>
  <c r="BE132"/>
  <c r="H132"/>
  <c r="Q132" s="1"/>
  <c r="Z133" s="1"/>
  <c r="F343" i="7" s="1"/>
  <c r="AK133" i="13"/>
  <c r="AT133" s="1"/>
  <c r="J244" i="12"/>
  <c r="O132" i="13"/>
  <c r="N244" i="12"/>
  <c r="BB168" i="13"/>
  <c r="BY132" l="1"/>
  <c r="CC132" s="1"/>
  <c r="AW133"/>
  <c r="K132"/>
  <c r="BK132" s="1"/>
  <c r="AJ133"/>
  <c r="AS133" s="1"/>
  <c r="BX132"/>
  <c r="CB132" s="1"/>
  <c r="BA133"/>
  <c r="BD168"/>
  <c r="BT132" l="1"/>
  <c r="BN133"/>
  <c r="BQ132"/>
  <c r="N132"/>
  <c r="I133"/>
  <c r="BJ133"/>
  <c r="BG133"/>
  <c r="J133"/>
  <c r="M133" s="1"/>
  <c r="BM133" s="1"/>
  <c r="AI133"/>
  <c r="AR133" s="1"/>
  <c r="G344" i="7"/>
  <c r="N344"/>
  <c r="K344"/>
  <c r="O344"/>
  <c r="Q344"/>
  <c r="J344"/>
  <c r="P344"/>
  <c r="I344"/>
  <c r="R344"/>
  <c r="H344"/>
  <c r="BC168" i="13"/>
  <c r="BB169"/>
  <c r="BP134" l="1"/>
  <c r="BS133"/>
  <c r="BV133"/>
  <c r="BW132"/>
  <c r="CA132" s="1"/>
  <c r="BF133"/>
  <c r="AV133"/>
  <c r="BI133"/>
  <c r="S133"/>
  <c r="AB134" s="1"/>
  <c r="L133"/>
  <c r="BL133" s="1"/>
  <c r="R133"/>
  <c r="AA134" s="1"/>
  <c r="P133"/>
  <c r="S344" i="7"/>
  <c r="K244" i="12" s="1"/>
  <c r="L244" s="1"/>
  <c r="M244" s="1"/>
  <c r="L344" i="7"/>
  <c r="G244" i="12" s="1"/>
  <c r="H244" s="1"/>
  <c r="I244" s="1"/>
  <c r="BO134" i="13" l="1"/>
  <c r="BH133"/>
  <c r="BZ132"/>
  <c r="BR133"/>
  <c r="BU133"/>
  <c r="AU133"/>
  <c r="H133"/>
  <c r="Q133" s="1"/>
  <c r="Z134" s="1"/>
  <c r="F344" i="7" s="1"/>
  <c r="BE133" i="13"/>
  <c r="AK134"/>
  <c r="AT134" s="1"/>
  <c r="BY133"/>
  <c r="CC133" s="1"/>
  <c r="N245" i="12"/>
  <c r="O133" i="13"/>
  <c r="J245" i="12"/>
  <c r="BD169" i="13"/>
  <c r="K133" l="1"/>
  <c r="BK133" s="1"/>
  <c r="AW134"/>
  <c r="AJ134"/>
  <c r="AS134" s="1"/>
  <c r="BX133"/>
  <c r="CB133" s="1"/>
  <c r="BA134"/>
  <c r="BC169"/>
  <c r="BG134" l="1"/>
  <c r="BT133"/>
  <c r="BN134"/>
  <c r="J134"/>
  <c r="S134" s="1"/>
  <c r="AB135" s="1"/>
  <c r="BQ133"/>
  <c r="BJ134"/>
  <c r="BI134"/>
  <c r="N133"/>
  <c r="AI134"/>
  <c r="AR134" s="1"/>
  <c r="M134"/>
  <c r="BM134" s="1"/>
  <c r="N345" i="7"/>
  <c r="J345"/>
  <c r="I345"/>
  <c r="P345"/>
  <c r="H345"/>
  <c r="G345"/>
  <c r="R345"/>
  <c r="O345"/>
  <c r="K345"/>
  <c r="Q345"/>
  <c r="BD170" i="13"/>
  <c r="BB170"/>
  <c r="BP135" l="1"/>
  <c r="BS134"/>
  <c r="BV134"/>
  <c r="I134"/>
  <c r="L134" s="1"/>
  <c r="BL134" s="1"/>
  <c r="BF134"/>
  <c r="AV134"/>
  <c r="BW133"/>
  <c r="P134"/>
  <c r="S345" i="7"/>
  <c r="K245" i="12" s="1"/>
  <c r="L245" s="1"/>
  <c r="M245" s="1"/>
  <c r="L345" i="7"/>
  <c r="G245" i="12" s="1"/>
  <c r="H245" s="1"/>
  <c r="I245" s="1"/>
  <c r="BO135" i="13" l="1"/>
  <c r="BZ133"/>
  <c r="CA133"/>
  <c r="BR134"/>
  <c r="BU134"/>
  <c r="BE134"/>
  <c r="H134"/>
  <c r="Q134" s="1"/>
  <c r="Z135" s="1"/>
  <c r="R134"/>
  <c r="AA135" s="1"/>
  <c r="AU134"/>
  <c r="BH134"/>
  <c r="AK135"/>
  <c r="AT135" s="1"/>
  <c r="BY134"/>
  <c r="CC134" s="1"/>
  <c r="J246" i="12"/>
  <c r="N246"/>
  <c r="O134" i="13"/>
  <c r="BC170"/>
  <c r="F345" i="7" l="1"/>
  <c r="K134" i="13"/>
  <c r="BK134" s="1"/>
  <c r="BG135"/>
  <c r="AJ135"/>
  <c r="AS135" s="1"/>
  <c r="BX134"/>
  <c r="CB134" s="1"/>
  <c r="BA135"/>
  <c r="BB171"/>
  <c r="BD171"/>
  <c r="BN135" l="1"/>
  <c r="N134"/>
  <c r="BQ134"/>
  <c r="BT134"/>
  <c r="AW135"/>
  <c r="BJ135"/>
  <c r="J135"/>
  <c r="M135" s="1"/>
  <c r="BM135" s="1"/>
  <c r="AV135"/>
  <c r="AI135"/>
  <c r="AR135" s="1"/>
  <c r="K346" i="7"/>
  <c r="J346"/>
  <c r="P346"/>
  <c r="H346"/>
  <c r="I346"/>
  <c r="N346"/>
  <c r="R346"/>
  <c r="G346"/>
  <c r="O346"/>
  <c r="Q346"/>
  <c r="BW134" i="13" l="1"/>
  <c r="CA134" s="1"/>
  <c r="BP136"/>
  <c r="BI135"/>
  <c r="BS135"/>
  <c r="BV135"/>
  <c r="BF135"/>
  <c r="I135"/>
  <c r="L135" s="1"/>
  <c r="BL135" s="1"/>
  <c r="BE135"/>
  <c r="S135"/>
  <c r="AB136" s="1"/>
  <c r="L346" i="7"/>
  <c r="G246" i="12" s="1"/>
  <c r="H246" s="1"/>
  <c r="I246" s="1"/>
  <c r="P135" i="13"/>
  <c r="S346" i="7"/>
  <c r="K246" i="12" s="1"/>
  <c r="L246" s="1"/>
  <c r="M246" s="1"/>
  <c r="BB172" i="13"/>
  <c r="BC171"/>
  <c r="BZ134" l="1"/>
  <c r="BO136"/>
  <c r="BH135"/>
  <c r="BR135"/>
  <c r="BU135"/>
  <c r="R135"/>
  <c r="AA136" s="1"/>
  <c r="AU135"/>
  <c r="H135"/>
  <c r="Q135" s="1"/>
  <c r="Z136" s="1"/>
  <c r="AK136"/>
  <c r="AT136" s="1"/>
  <c r="BY135"/>
  <c r="CC135" s="1"/>
  <c r="N247" i="12"/>
  <c r="J247"/>
  <c r="O135" i="13"/>
  <c r="BD172"/>
  <c r="F346" i="7" l="1"/>
  <c r="K135" i="13"/>
  <c r="BK135" s="1"/>
  <c r="BG136"/>
  <c r="AJ136"/>
  <c r="AS136" s="1"/>
  <c r="BX135"/>
  <c r="CB135" s="1"/>
  <c r="BA136"/>
  <c r="BC172"/>
  <c r="BN136" l="1"/>
  <c r="AW136"/>
  <c r="BQ135"/>
  <c r="BT135"/>
  <c r="N135"/>
  <c r="BJ136"/>
  <c r="J136"/>
  <c r="M136" s="1"/>
  <c r="BM136" s="1"/>
  <c r="BF136"/>
  <c r="AI136"/>
  <c r="AR136" s="1"/>
  <c r="O347" i="7"/>
  <c r="J347"/>
  <c r="P347"/>
  <c r="H347"/>
  <c r="I347"/>
  <c r="Q347"/>
  <c r="G347"/>
  <c r="R347"/>
  <c r="N347"/>
  <c r="K347"/>
  <c r="BP137" i="13" l="1"/>
  <c r="I136"/>
  <c r="R136" s="1"/>
  <c r="AA137" s="1"/>
  <c r="BW135"/>
  <c r="CA135" s="1"/>
  <c r="BS136"/>
  <c r="BV136"/>
  <c r="BI136"/>
  <c r="AV136"/>
  <c r="BE136"/>
  <c r="S136"/>
  <c r="AB137" s="1"/>
  <c r="BZ135"/>
  <c r="L347" i="7"/>
  <c r="G247" i="12" s="1"/>
  <c r="H247" s="1"/>
  <c r="I247" s="1"/>
  <c r="S347" i="7"/>
  <c r="K247" i="12" s="1"/>
  <c r="L247" s="1"/>
  <c r="M247" s="1"/>
  <c r="P136" i="13"/>
  <c r="BB173"/>
  <c r="BD173"/>
  <c r="BC173"/>
  <c r="L136" l="1"/>
  <c r="BL136" s="1"/>
  <c r="AU136"/>
  <c r="BH136"/>
  <c r="H136"/>
  <c r="AK137"/>
  <c r="AT137" s="1"/>
  <c r="BY136"/>
  <c r="CC136" s="1"/>
  <c r="J248" i="12"/>
  <c r="N248"/>
  <c r="BO137" i="13" l="1"/>
  <c r="O136"/>
  <c r="BR136"/>
  <c r="BU136"/>
  <c r="Q136"/>
  <c r="Z137" s="1"/>
  <c r="F347" i="7" s="1"/>
  <c r="K136" i="13"/>
  <c r="BK136" s="1"/>
  <c r="BG137"/>
  <c r="AJ137"/>
  <c r="AS137" l="1"/>
  <c r="BX136"/>
  <c r="CB136" s="1"/>
  <c r="BN137"/>
  <c r="BQ136"/>
  <c r="BT136"/>
  <c r="N136"/>
  <c r="J137"/>
  <c r="S137" s="1"/>
  <c r="AB138" s="1"/>
  <c r="BA137"/>
  <c r="AW137"/>
  <c r="BJ137"/>
  <c r="AI137"/>
  <c r="AR137" s="1"/>
  <c r="P348" i="7"/>
  <c r="N348"/>
  <c r="K348"/>
  <c r="Q348"/>
  <c r="I348"/>
  <c r="H348"/>
  <c r="G348"/>
  <c r="R348"/>
  <c r="J348"/>
  <c r="O348"/>
  <c r="BB174" i="13"/>
  <c r="BD174"/>
  <c r="BC174"/>
  <c r="BW136" l="1"/>
  <c r="CA136" s="1"/>
  <c r="BI137"/>
  <c r="BF137"/>
  <c r="M137"/>
  <c r="BM137" s="1"/>
  <c r="I137"/>
  <c r="R137" s="1"/>
  <c r="AA138" s="1"/>
  <c r="AV137"/>
  <c r="BE137"/>
  <c r="S348" i="7"/>
  <c r="K248" i="12" s="1"/>
  <c r="L248" s="1"/>
  <c r="M248" s="1"/>
  <c r="L348" i="7"/>
  <c r="G248" i="12" s="1"/>
  <c r="H248" s="1"/>
  <c r="I248" s="1"/>
  <c r="BP138" i="13" l="1"/>
  <c r="L137"/>
  <c r="BL137" s="1"/>
  <c r="BZ136"/>
  <c r="P137"/>
  <c r="AU137"/>
  <c r="BS137"/>
  <c r="BV137"/>
  <c r="H137"/>
  <c r="K137" s="1"/>
  <c r="BK137" s="1"/>
  <c r="BH137"/>
  <c r="AK138"/>
  <c r="AT138" s="1"/>
  <c r="J249" i="12"/>
  <c r="N249"/>
  <c r="BB175" i="13"/>
  <c r="BN138" l="1"/>
  <c r="BO138"/>
  <c r="BU137"/>
  <c r="O137"/>
  <c r="BR137"/>
  <c r="BY137"/>
  <c r="CC137" s="1"/>
  <c r="BQ137"/>
  <c r="BT137"/>
  <c r="Q137"/>
  <c r="Z138" s="1"/>
  <c r="F348" i="7" s="1"/>
  <c r="J138" i="13"/>
  <c r="AJ138"/>
  <c r="N137"/>
  <c r="BA138"/>
  <c r="BD175"/>
  <c r="AS138" l="1"/>
  <c r="BF138" s="1"/>
  <c r="BX137"/>
  <c r="CB137" s="1"/>
  <c r="BG138"/>
  <c r="AW138"/>
  <c r="BJ138"/>
  <c r="AI138"/>
  <c r="AR138" s="1"/>
  <c r="BW137"/>
  <c r="CA137" s="1"/>
  <c r="M138"/>
  <c r="BM138" s="1"/>
  <c r="S138"/>
  <c r="AB139" s="1"/>
  <c r="N349" i="7"/>
  <c r="O349"/>
  <c r="Q349"/>
  <c r="J349"/>
  <c r="R349"/>
  <c r="H349"/>
  <c r="G349"/>
  <c r="P349"/>
  <c r="I349"/>
  <c r="K349"/>
  <c r="BC175" i="13"/>
  <c r="BB176"/>
  <c r="BP139" l="1"/>
  <c r="AV138"/>
  <c r="BS138"/>
  <c r="BV138"/>
  <c r="BI138"/>
  <c r="I138"/>
  <c r="R138" s="1"/>
  <c r="AA139" s="1"/>
  <c r="AU138"/>
  <c r="BZ137"/>
  <c r="S349" i="7"/>
  <c r="K249" i="12" s="1"/>
  <c r="L249" s="1"/>
  <c r="M249" s="1"/>
  <c r="L349" i="7"/>
  <c r="G249" i="12" s="1"/>
  <c r="H249" s="1"/>
  <c r="I249" s="1"/>
  <c r="P138" i="13"/>
  <c r="BD176"/>
  <c r="BE138" l="1"/>
  <c r="BH138"/>
  <c r="H138"/>
  <c r="L138"/>
  <c r="BL138" s="1"/>
  <c r="AK139"/>
  <c r="AT139" s="1"/>
  <c r="BY138"/>
  <c r="CC138" s="1"/>
  <c r="J250" i="12"/>
  <c r="N250"/>
  <c r="BO139" i="13" l="1"/>
  <c r="K138"/>
  <c r="BK138" s="1"/>
  <c r="Q138"/>
  <c r="Z139" s="1"/>
  <c r="BR138"/>
  <c r="BU138"/>
  <c r="O138"/>
  <c r="J139"/>
  <c r="AJ139"/>
  <c r="AS139" s="1"/>
  <c r="BC176"/>
  <c r="BA139" l="1"/>
  <c r="F349" i="7"/>
  <c r="BN139" i="13"/>
  <c r="BT138"/>
  <c r="N138"/>
  <c r="BQ138"/>
  <c r="BG139"/>
  <c r="BX138"/>
  <c r="CB138" s="1"/>
  <c r="AW139"/>
  <c r="BF139"/>
  <c r="BJ139"/>
  <c r="AI139"/>
  <c r="M139"/>
  <c r="BM139" s="1"/>
  <c r="S139"/>
  <c r="AB140" s="1"/>
  <c r="AR139" l="1"/>
  <c r="BE139" s="1"/>
  <c r="J350" i="7"/>
  <c r="O350"/>
  <c r="BP140" i="13"/>
  <c r="BW138"/>
  <c r="CA138" s="1"/>
  <c r="H350" i="7"/>
  <c r="Q350"/>
  <c r="N350"/>
  <c r="R350"/>
  <c r="P350"/>
  <c r="I350"/>
  <c r="G350"/>
  <c r="K350"/>
  <c r="BI139" i="13"/>
  <c r="I139"/>
  <c r="R139" s="1"/>
  <c r="AA140" s="1"/>
  <c r="AV139"/>
  <c r="BS139"/>
  <c r="BV139"/>
  <c r="P139"/>
  <c r="BD177"/>
  <c r="BB177"/>
  <c r="BZ138" l="1"/>
  <c r="L350" i="7"/>
  <c r="G250" i="12" s="1"/>
  <c r="H250" s="1"/>
  <c r="I250" s="1"/>
  <c r="J251" s="1"/>
  <c r="S350" i="7"/>
  <c r="K250" i="12" s="1"/>
  <c r="L250" s="1"/>
  <c r="M250" s="1"/>
  <c r="N251" s="1"/>
  <c r="L139" i="13"/>
  <c r="BL139" s="1"/>
  <c r="H139"/>
  <c r="Q139" s="1"/>
  <c r="Z140" s="1"/>
  <c r="F350" i="7" s="1"/>
  <c r="AU139" i="13"/>
  <c r="BH139"/>
  <c r="AK140"/>
  <c r="AT140" s="1"/>
  <c r="BY139"/>
  <c r="CC139" s="1"/>
  <c r="BC177"/>
  <c r="O139" l="1"/>
  <c r="BO140"/>
  <c r="BR139"/>
  <c r="BU139"/>
  <c r="K139"/>
  <c r="BK139" s="1"/>
  <c r="BJ140"/>
  <c r="AJ140"/>
  <c r="AS140" s="1"/>
  <c r="BA140"/>
  <c r="BB178"/>
  <c r="BN140" l="1"/>
  <c r="BX139"/>
  <c r="CB139" s="1"/>
  <c r="BQ139"/>
  <c r="BT139"/>
  <c r="N139"/>
  <c r="AW140"/>
  <c r="J140"/>
  <c r="S140" s="1"/>
  <c r="AB141" s="1"/>
  <c r="BF140"/>
  <c r="BG140"/>
  <c r="AI140"/>
  <c r="AR140" s="1"/>
  <c r="O351" i="7"/>
  <c r="G351"/>
  <c r="I351"/>
  <c r="K351"/>
  <c r="R351"/>
  <c r="Q351"/>
  <c r="J351"/>
  <c r="H351"/>
  <c r="N351"/>
  <c r="P351"/>
  <c r="BD178" i="13"/>
  <c r="AV140" l="1"/>
  <c r="BI140"/>
  <c r="BW139"/>
  <c r="CA139" s="1"/>
  <c r="M140"/>
  <c r="BM140" s="1"/>
  <c r="H140"/>
  <c r="I140"/>
  <c r="R140" s="1"/>
  <c r="AA141" s="1"/>
  <c r="L351" i="7"/>
  <c r="G251" i="12" s="1"/>
  <c r="H251" s="1"/>
  <c r="I251" s="1"/>
  <c r="S351" i="7"/>
  <c r="K251" i="12" s="1"/>
  <c r="L251" s="1"/>
  <c r="M251" s="1"/>
  <c r="BC178" i="13"/>
  <c r="BB179"/>
  <c r="L140" l="1"/>
  <c r="BL140" s="1"/>
  <c r="BZ139"/>
  <c r="BV140"/>
  <c r="BP141"/>
  <c r="BH140"/>
  <c r="BE140"/>
  <c r="AU140"/>
  <c r="BS140"/>
  <c r="P140"/>
  <c r="AK141"/>
  <c r="AT141" s="1"/>
  <c r="K140"/>
  <c r="BK140" s="1"/>
  <c r="Q140"/>
  <c r="Z141" s="1"/>
  <c r="F351" i="7" s="1"/>
  <c r="N252" i="12"/>
  <c r="J252"/>
  <c r="BC179" i="13"/>
  <c r="BO141" l="1"/>
  <c r="BN141"/>
  <c r="BR140"/>
  <c r="O140"/>
  <c r="BU140"/>
  <c r="BQ140"/>
  <c r="BT140"/>
  <c r="BY140"/>
  <c r="CC140" s="1"/>
  <c r="BJ141"/>
  <c r="AJ141"/>
  <c r="AS141" s="1"/>
  <c r="N140"/>
  <c r="BA141"/>
  <c r="BD179"/>
  <c r="BX140" l="1"/>
  <c r="CB140" s="1"/>
  <c r="AW141"/>
  <c r="J141"/>
  <c r="M141" s="1"/>
  <c r="BM141" s="1"/>
  <c r="BG141"/>
  <c r="AI141"/>
  <c r="AR141" s="1"/>
  <c r="BW140"/>
  <c r="CA140" s="1"/>
  <c r="P352" i="7"/>
  <c r="H352"/>
  <c r="N352"/>
  <c r="O352"/>
  <c r="K352"/>
  <c r="J352"/>
  <c r="G352"/>
  <c r="R352"/>
  <c r="I352"/>
  <c r="Q352"/>
  <c r="BP142" i="13" l="1"/>
  <c r="BS141"/>
  <c r="BV141"/>
  <c r="I141"/>
  <c r="L141" s="1"/>
  <c r="BL141" s="1"/>
  <c r="S141"/>
  <c r="AB142" s="1"/>
  <c r="BF141"/>
  <c r="BI141"/>
  <c r="AV141"/>
  <c r="BE141"/>
  <c r="BZ140"/>
  <c r="L352" i="7"/>
  <c r="G252" i="12" s="1"/>
  <c r="H252" s="1"/>
  <c r="I252" s="1"/>
  <c r="S352" i="7"/>
  <c r="K252" i="12" s="1"/>
  <c r="L252" s="1"/>
  <c r="M252" s="1"/>
  <c r="P141" i="13"/>
  <c r="BB180"/>
  <c r="BD180"/>
  <c r="BC180"/>
  <c r="BO142" l="1"/>
  <c r="BR141"/>
  <c r="BU141"/>
  <c r="BH141"/>
  <c r="AU141"/>
  <c r="R141"/>
  <c r="AA142" s="1"/>
  <c r="H141"/>
  <c r="AK142"/>
  <c r="AT142" s="1"/>
  <c r="BY141"/>
  <c r="CC141" s="1"/>
  <c r="O141"/>
  <c r="J253" i="12"/>
  <c r="N253"/>
  <c r="Q141" i="13" l="1"/>
  <c r="Z142" s="1"/>
  <c r="J142"/>
  <c r="K141"/>
  <c r="BK141" s="1"/>
  <c r="AJ142"/>
  <c r="AS142" s="1"/>
  <c r="BX141"/>
  <c r="CB141" s="1"/>
  <c r="N141"/>
  <c r="BA142" l="1"/>
  <c r="F352" i="7"/>
  <c r="BN142" i="13"/>
  <c r="AW142"/>
  <c r="BQ141"/>
  <c r="BT141"/>
  <c r="BG142"/>
  <c r="BI142"/>
  <c r="BJ142"/>
  <c r="AI142"/>
  <c r="M142"/>
  <c r="BM142" s="1"/>
  <c r="S142"/>
  <c r="AB143" s="1"/>
  <c r="BC181"/>
  <c r="BD181"/>
  <c r="BB181"/>
  <c r="AR142" l="1"/>
  <c r="BE142" s="1"/>
  <c r="BP143"/>
  <c r="G353" i="7"/>
  <c r="K353"/>
  <c r="Q353"/>
  <c r="R353"/>
  <c r="N353"/>
  <c r="J353"/>
  <c r="H353"/>
  <c r="I353"/>
  <c r="O353"/>
  <c r="P353"/>
  <c r="BW141" i="13"/>
  <c r="BS142"/>
  <c r="BV142"/>
  <c r="AV142"/>
  <c r="BF142"/>
  <c r="I142"/>
  <c r="R142" s="1"/>
  <c r="AA143" s="1"/>
  <c r="P142"/>
  <c r="BB182"/>
  <c r="BZ141" l="1"/>
  <c r="CA141"/>
  <c r="S353" i="7"/>
  <c r="K253" i="12" s="1"/>
  <c r="L253" s="1"/>
  <c r="M253" s="1"/>
  <c r="N254" s="1"/>
  <c r="L353" i="7"/>
  <c r="G253" i="12" s="1"/>
  <c r="H253" s="1"/>
  <c r="I253" s="1"/>
  <c r="J254" s="1"/>
  <c r="L142" i="13"/>
  <c r="BL142" s="1"/>
  <c r="AU142"/>
  <c r="H142"/>
  <c r="K142" s="1"/>
  <c r="BK142" s="1"/>
  <c r="BH142"/>
  <c r="AK143"/>
  <c r="AT143" s="1"/>
  <c r="BY142"/>
  <c r="CC142" s="1"/>
  <c r="BC182"/>
  <c r="BD182"/>
  <c r="BN143" l="1"/>
  <c r="BR142"/>
  <c r="BO143"/>
  <c r="BU142"/>
  <c r="O142"/>
  <c r="BQ142"/>
  <c r="BT142"/>
  <c r="Q142"/>
  <c r="Z143" s="1"/>
  <c r="AJ143"/>
  <c r="AS143" s="1"/>
  <c r="N142"/>
  <c r="BB183"/>
  <c r="BC183"/>
  <c r="BA143" l="1"/>
  <c r="F353" i="7"/>
  <c r="BX142" i="13"/>
  <c r="CB142" s="1"/>
  <c r="BJ143"/>
  <c r="AW143"/>
  <c r="J143"/>
  <c r="S143" s="1"/>
  <c r="AB144" s="1"/>
  <c r="BF143"/>
  <c r="BG143"/>
  <c r="AI143"/>
  <c r="AR143" s="1"/>
  <c r="BW142"/>
  <c r="CA142" s="1"/>
  <c r="I143" l="1"/>
  <c r="L143" s="1"/>
  <c r="BL143" s="1"/>
  <c r="J354" i="7"/>
  <c r="O354"/>
  <c r="R354"/>
  <c r="I354"/>
  <c r="N354"/>
  <c r="P354"/>
  <c r="BI143" i="13"/>
  <c r="AV143"/>
  <c r="Q354" i="7"/>
  <c r="K354"/>
  <c r="G354"/>
  <c r="H354"/>
  <c r="BH143" i="13"/>
  <c r="M143"/>
  <c r="BM143" s="1"/>
  <c r="BZ142"/>
  <c r="BD183"/>
  <c r="BO144" l="1"/>
  <c r="BV143"/>
  <c r="BP144"/>
  <c r="R143"/>
  <c r="AA144" s="1"/>
  <c r="BR143"/>
  <c r="BU143"/>
  <c r="P143"/>
  <c r="BS143"/>
  <c r="S354" i="7"/>
  <c r="K254" i="12" s="1"/>
  <c r="L254" s="1"/>
  <c r="M254" s="1"/>
  <c r="L354" i="7"/>
  <c r="G254" i="12" s="1"/>
  <c r="H254" s="1"/>
  <c r="I254" s="1"/>
  <c r="J255" s="1"/>
  <c r="AU143" i="13"/>
  <c r="BE143"/>
  <c r="H143"/>
  <c r="K143" s="1"/>
  <c r="BK143" s="1"/>
  <c r="AK144"/>
  <c r="AT144" s="1"/>
  <c r="O143"/>
  <c r="BC184"/>
  <c r="BN144" l="1"/>
  <c r="N255" i="12"/>
  <c r="BQ143" i="13"/>
  <c r="BT143"/>
  <c r="BY143"/>
  <c r="CC143" s="1"/>
  <c r="Q143"/>
  <c r="Z144" s="1"/>
  <c r="F354" i="7" s="1"/>
  <c r="AJ144" i="13"/>
  <c r="AS144" s="1"/>
  <c r="BX143"/>
  <c r="CB143" s="1"/>
  <c r="BA144"/>
  <c r="N143"/>
  <c r="BB184"/>
  <c r="AW144" l="1"/>
  <c r="BJ144"/>
  <c r="J144"/>
  <c r="S144" s="1"/>
  <c r="AB145" s="1"/>
  <c r="BG144"/>
  <c r="AI144"/>
  <c r="AR144" s="1"/>
  <c r="BW143"/>
  <c r="CA143" s="1"/>
  <c r="O355" i="7"/>
  <c r="R355"/>
  <c r="I355"/>
  <c r="Q355"/>
  <c r="J355"/>
  <c r="K355"/>
  <c r="P355"/>
  <c r="N355"/>
  <c r="G355"/>
  <c r="H355"/>
  <c r="BD184" i="13"/>
  <c r="AV144" l="1"/>
  <c r="M144"/>
  <c r="BM144" s="1"/>
  <c r="BF144"/>
  <c r="I144"/>
  <c r="R144" s="1"/>
  <c r="AA145" s="1"/>
  <c r="BI144"/>
  <c r="BS144"/>
  <c r="BE144"/>
  <c r="BZ143"/>
  <c r="S355" i="7"/>
  <c r="K255" i="12" s="1"/>
  <c r="L255" s="1"/>
  <c r="M255" s="1"/>
  <c r="L355" i="7"/>
  <c r="G255" i="12" s="1"/>
  <c r="H255" s="1"/>
  <c r="I255" s="1"/>
  <c r="BD185" i="13"/>
  <c r="BP145" l="1"/>
  <c r="L144"/>
  <c r="BL144" s="1"/>
  <c r="P144"/>
  <c r="BV144"/>
  <c r="BY144" s="1"/>
  <c r="CC144" s="1"/>
  <c r="AU144"/>
  <c r="BR144"/>
  <c r="H144"/>
  <c r="BH144"/>
  <c r="AK145"/>
  <c r="AT145" s="1"/>
  <c r="J256" i="12"/>
  <c r="N256"/>
  <c r="BB185" i="13"/>
  <c r="BC185"/>
  <c r="O144" l="1"/>
  <c r="BU144"/>
  <c r="BX144" s="1"/>
  <c r="CB144" s="1"/>
  <c r="BO145"/>
  <c r="Q144"/>
  <c r="Z145" s="1"/>
  <c r="F355" i="7" s="1"/>
  <c r="K144" i="13"/>
  <c r="BK144" s="1"/>
  <c r="BG145"/>
  <c r="AJ145"/>
  <c r="AS145" s="1"/>
  <c r="BD186"/>
  <c r="BN145" l="1"/>
  <c r="BA145"/>
  <c r="AW145"/>
  <c r="BQ144"/>
  <c r="BT144"/>
  <c r="N144"/>
  <c r="BJ145"/>
  <c r="BI145"/>
  <c r="J145"/>
  <c r="S145" s="1"/>
  <c r="AB146" s="1"/>
  <c r="AI145"/>
  <c r="AR145" s="1"/>
  <c r="P356" i="7"/>
  <c r="G356"/>
  <c r="I356"/>
  <c r="K356"/>
  <c r="J356"/>
  <c r="N356"/>
  <c r="Q356"/>
  <c r="H356"/>
  <c r="O356"/>
  <c r="R356"/>
  <c r="M145" i="13" l="1"/>
  <c r="BM145" s="1"/>
  <c r="BW144"/>
  <c r="CA144" s="1"/>
  <c r="AV145"/>
  <c r="BF145"/>
  <c r="I145"/>
  <c r="R145" s="1"/>
  <c r="AA146" s="1"/>
  <c r="BH145"/>
  <c r="S356" i="7"/>
  <c r="K256" i="12" s="1"/>
  <c r="L256" s="1"/>
  <c r="M256" s="1"/>
  <c r="L356" i="7"/>
  <c r="G256" i="12" s="1"/>
  <c r="H256" s="1"/>
  <c r="I256" s="1"/>
  <c r="BC186" i="13"/>
  <c r="BB186"/>
  <c r="BP146" l="1"/>
  <c r="P145"/>
  <c r="BV145"/>
  <c r="BZ144"/>
  <c r="BS145"/>
  <c r="AU145"/>
  <c r="L145"/>
  <c r="BL145" s="1"/>
  <c r="BE145"/>
  <c r="H145"/>
  <c r="K145" s="1"/>
  <c r="BK145" s="1"/>
  <c r="AK146"/>
  <c r="N257" i="12"/>
  <c r="J257"/>
  <c r="BD187" i="13"/>
  <c r="AT146" l="1"/>
  <c r="J146" s="1"/>
  <c r="BN146"/>
  <c r="BO146"/>
  <c r="BY145"/>
  <c r="CC145" s="1"/>
  <c r="BR145"/>
  <c r="BU145"/>
  <c r="BQ145"/>
  <c r="BT145"/>
  <c r="O145"/>
  <c r="Q145"/>
  <c r="Z146" s="1"/>
  <c r="F356" i="7" s="1"/>
  <c r="AJ146" i="13"/>
  <c r="N145"/>
  <c r="BB187"/>
  <c r="BC187"/>
  <c r="AS146" l="1"/>
  <c r="AV146" s="1"/>
  <c r="BX145"/>
  <c r="CB145" s="1"/>
  <c r="BA146"/>
  <c r="AW146"/>
  <c r="BG146"/>
  <c r="BJ146"/>
  <c r="AI146"/>
  <c r="AR146" s="1"/>
  <c r="BW145"/>
  <c r="CA145" s="1"/>
  <c r="S146"/>
  <c r="AB147" s="1"/>
  <c r="M146"/>
  <c r="BM146" s="1"/>
  <c r="G357" i="7"/>
  <c r="R357"/>
  <c r="H357"/>
  <c r="I357"/>
  <c r="O357"/>
  <c r="K357"/>
  <c r="P357"/>
  <c r="N357"/>
  <c r="J357"/>
  <c r="Q357"/>
  <c r="BD188" i="13"/>
  <c r="BP147" l="1"/>
  <c r="BS146"/>
  <c r="BV146"/>
  <c r="BI146"/>
  <c r="BF146"/>
  <c r="I146"/>
  <c r="R146" s="1"/>
  <c r="AA147" s="1"/>
  <c r="BH146"/>
  <c r="BZ145"/>
  <c r="S357" i="7"/>
  <c r="K257" i="12" s="1"/>
  <c r="L257" s="1"/>
  <c r="M257" s="1"/>
  <c r="P146" i="13"/>
  <c r="L357" i="7"/>
  <c r="G257" i="12" s="1"/>
  <c r="H257" s="1"/>
  <c r="I257" s="1"/>
  <c r="BB188" i="13"/>
  <c r="H146" l="1"/>
  <c r="Q146" s="1"/>
  <c r="Z147" s="1"/>
  <c r="F357" i="7" s="1"/>
  <c r="BE146" i="13"/>
  <c r="L146"/>
  <c r="BL146" s="1"/>
  <c r="AU146"/>
  <c r="AK147"/>
  <c r="AT147" s="1"/>
  <c r="BY146"/>
  <c r="CC146" s="1"/>
  <c r="N258" i="12"/>
  <c r="J258"/>
  <c r="BC188" i="13"/>
  <c r="BU146" l="1"/>
  <c r="BO147"/>
  <c r="BR146"/>
  <c r="K146"/>
  <c r="BK146" s="1"/>
  <c r="O146"/>
  <c r="AJ147"/>
  <c r="AS147" s="1"/>
  <c r="BA147"/>
  <c r="BN147" l="1"/>
  <c r="N146"/>
  <c r="BQ146"/>
  <c r="BT146"/>
  <c r="BX146"/>
  <c r="CB146" s="1"/>
  <c r="BJ147"/>
  <c r="J147"/>
  <c r="M147" s="1"/>
  <c r="BM147" s="1"/>
  <c r="AW147"/>
  <c r="BG147"/>
  <c r="BF147"/>
  <c r="AI147"/>
  <c r="AR147" s="1"/>
  <c r="R358" i="7"/>
  <c r="I358"/>
  <c r="P358"/>
  <c r="G358"/>
  <c r="J358"/>
  <c r="Q358"/>
  <c r="K358"/>
  <c r="O358"/>
  <c r="N358"/>
  <c r="H358"/>
  <c r="BC189" i="13"/>
  <c r="BP148" l="1"/>
  <c r="BW146"/>
  <c r="CA146" s="1"/>
  <c r="BS147"/>
  <c r="BV147"/>
  <c r="S147"/>
  <c r="AB148" s="1"/>
  <c r="I147"/>
  <c r="R147" s="1"/>
  <c r="AA148" s="1"/>
  <c r="BI147"/>
  <c r="AV147"/>
  <c r="H147"/>
  <c r="S358" i="7"/>
  <c r="K258" i="12" s="1"/>
  <c r="L258" s="1"/>
  <c r="M258" s="1"/>
  <c r="P147" i="13"/>
  <c r="L358" i="7"/>
  <c r="G258" i="12" s="1"/>
  <c r="H258" s="1"/>
  <c r="I258" s="1"/>
  <c r="BD189" i="13"/>
  <c r="BB189"/>
  <c r="BZ146" l="1"/>
  <c r="L147"/>
  <c r="BL147" s="1"/>
  <c r="BE147"/>
  <c r="BH147"/>
  <c r="AU147"/>
  <c r="AK148"/>
  <c r="AT148" s="1"/>
  <c r="BY147"/>
  <c r="CC147" s="1"/>
  <c r="N259" i="12"/>
  <c r="Q147" i="13"/>
  <c r="Z148" s="1"/>
  <c r="F358" i="7" s="1"/>
  <c r="K147" i="13"/>
  <c r="BK147" s="1"/>
  <c r="J259" i="12"/>
  <c r="BD190" i="13"/>
  <c r="BN148" l="1"/>
  <c r="O147"/>
  <c r="BO148"/>
  <c r="BQ147"/>
  <c r="BT147"/>
  <c r="BR147"/>
  <c r="BU147"/>
  <c r="BG148"/>
  <c r="AJ148"/>
  <c r="AS148" s="1"/>
  <c r="N147"/>
  <c r="BA148"/>
  <c r="BC190"/>
  <c r="BX147" l="1"/>
  <c r="CB147" s="1"/>
  <c r="AW148"/>
  <c r="BJ148"/>
  <c r="J148"/>
  <c r="S148" s="1"/>
  <c r="AB149" s="1"/>
  <c r="AI148"/>
  <c r="AR148" s="1"/>
  <c r="BW147"/>
  <c r="CA147" s="1"/>
  <c r="Q359" i="7"/>
  <c r="O359"/>
  <c r="P359"/>
  <c r="I359"/>
  <c r="H359"/>
  <c r="G359"/>
  <c r="N359"/>
  <c r="J359"/>
  <c r="K359"/>
  <c r="R359"/>
  <c r="BB190" i="13"/>
  <c r="AV148" l="1"/>
  <c r="M148"/>
  <c r="BM148" s="1"/>
  <c r="BF148"/>
  <c r="BH148"/>
  <c r="BI148"/>
  <c r="I148"/>
  <c r="R148" s="1"/>
  <c r="AA149" s="1"/>
  <c r="BZ147"/>
  <c r="L359" i="7"/>
  <c r="G259" i="12" s="1"/>
  <c r="H259" s="1"/>
  <c r="I259" s="1"/>
  <c r="S359" i="7"/>
  <c r="K259" i="12" s="1"/>
  <c r="L259" s="1"/>
  <c r="M259" s="1"/>
  <c r="BC191" i="13"/>
  <c r="BP149" l="1"/>
  <c r="P148"/>
  <c r="BS148"/>
  <c r="BV148"/>
  <c r="AU148"/>
  <c r="L148"/>
  <c r="BL148" s="1"/>
  <c r="H148"/>
  <c r="K148" s="1"/>
  <c r="BK148" s="1"/>
  <c r="BE148"/>
  <c r="AK149"/>
  <c r="AT149" s="1"/>
  <c r="J260" i="12"/>
  <c r="N260"/>
  <c r="BD191" i="13"/>
  <c r="BN149" l="1"/>
  <c r="BY148"/>
  <c r="CC148" s="1"/>
  <c r="BU148"/>
  <c r="BO149"/>
  <c r="BQ148"/>
  <c r="BT148"/>
  <c r="BR148"/>
  <c r="Q148"/>
  <c r="Z149" s="1"/>
  <c r="O148"/>
  <c r="J149"/>
  <c r="AJ149"/>
  <c r="AS149" s="1"/>
  <c r="N148"/>
  <c r="BB191"/>
  <c r="BA149" l="1"/>
  <c r="F359" i="7"/>
  <c r="AW149" i="13"/>
  <c r="BX148"/>
  <c r="CB148" s="1"/>
  <c r="BJ149"/>
  <c r="BG149"/>
  <c r="AI149"/>
  <c r="AR149" s="1"/>
  <c r="BW148"/>
  <c r="CA148" s="1"/>
  <c r="S149"/>
  <c r="AB150" s="1"/>
  <c r="M149"/>
  <c r="BM149" s="1"/>
  <c r="BC192"/>
  <c r="BP150" l="1"/>
  <c r="R360" i="7"/>
  <c r="P360"/>
  <c r="H360"/>
  <c r="G360"/>
  <c r="O360"/>
  <c r="J360"/>
  <c r="Q360"/>
  <c r="N360"/>
  <c r="I360"/>
  <c r="K360"/>
  <c r="BS149" i="13"/>
  <c r="BV149"/>
  <c r="I149"/>
  <c r="L149" s="1"/>
  <c r="BL149" s="1"/>
  <c r="AV149"/>
  <c r="BI149"/>
  <c r="BH149"/>
  <c r="BF149"/>
  <c r="BZ148"/>
  <c r="P149"/>
  <c r="BD192"/>
  <c r="BB192"/>
  <c r="BO150" l="1"/>
  <c r="S360" i="7"/>
  <c r="K260" i="12" s="1"/>
  <c r="L260" s="1"/>
  <c r="M260" s="1"/>
  <c r="N261" s="1"/>
  <c r="L360" i="7"/>
  <c r="G260" i="12" s="1"/>
  <c r="H260" s="1"/>
  <c r="I260" s="1"/>
  <c r="J261" s="1"/>
  <c r="BE149" i="13"/>
  <c r="BR149"/>
  <c r="BU149"/>
  <c r="H149"/>
  <c r="R149"/>
  <c r="AA150" s="1"/>
  <c r="AU149"/>
  <c r="AK150"/>
  <c r="AT150" s="1"/>
  <c r="BY149"/>
  <c r="CC149" s="1"/>
  <c r="O149"/>
  <c r="BD193"/>
  <c r="K149" l="1"/>
  <c r="BK149" s="1"/>
  <c r="Q149"/>
  <c r="Z150" s="1"/>
  <c r="J150"/>
  <c r="AJ150"/>
  <c r="AS150" s="1"/>
  <c r="BX149"/>
  <c r="CB149" s="1"/>
  <c r="BB193"/>
  <c r="BC193"/>
  <c r="BA150" l="1"/>
  <c r="F360" i="7"/>
  <c r="BN150" i="13"/>
  <c r="N149"/>
  <c r="BQ149"/>
  <c r="BT149"/>
  <c r="AW150"/>
  <c r="BG150"/>
  <c r="BJ150"/>
  <c r="AI150"/>
  <c r="M150"/>
  <c r="BM150" s="1"/>
  <c r="S150"/>
  <c r="AB151" s="1"/>
  <c r="AR150" l="1"/>
  <c r="BP151"/>
  <c r="O361" i="7"/>
  <c r="Q361"/>
  <c r="G361"/>
  <c r="I361"/>
  <c r="P361"/>
  <c r="H361"/>
  <c r="R361"/>
  <c r="J361"/>
  <c r="N361"/>
  <c r="K361"/>
  <c r="BW149" i="13"/>
  <c r="CA149" s="1"/>
  <c r="BF150"/>
  <c r="BS150"/>
  <c r="BV150"/>
  <c r="BI150"/>
  <c r="I150"/>
  <c r="R150" s="1"/>
  <c r="AA151" s="1"/>
  <c r="AV150"/>
  <c r="P150"/>
  <c r="L361" i="7" l="1"/>
  <c r="G261" i="12" s="1"/>
  <c r="H261" s="1"/>
  <c r="I261" s="1"/>
  <c r="J262" s="1"/>
  <c r="S361" i="7"/>
  <c r="K261" i="12" s="1"/>
  <c r="L261" s="1"/>
  <c r="M261" s="1"/>
  <c r="N262" s="1"/>
  <c r="BZ149" i="13"/>
  <c r="BE150"/>
  <c r="L150"/>
  <c r="BL150" s="1"/>
  <c r="AU150"/>
  <c r="BH150"/>
  <c r="H150"/>
  <c r="K150" s="1"/>
  <c r="BK150" s="1"/>
  <c r="AK151"/>
  <c r="AT151" s="1"/>
  <c r="BY150"/>
  <c r="CC150" s="1"/>
  <c r="BD194"/>
  <c r="BC194"/>
  <c r="BB194"/>
  <c r="BN151" l="1"/>
  <c r="BU150"/>
  <c r="BO151"/>
  <c r="BQ150"/>
  <c r="BT150"/>
  <c r="BR150"/>
  <c r="O150"/>
  <c r="Q150"/>
  <c r="Z151" s="1"/>
  <c r="BG151"/>
  <c r="AJ151"/>
  <c r="AS151" s="1"/>
  <c r="N150"/>
  <c r="BA151" l="1"/>
  <c r="F361" i="7"/>
  <c r="BJ151" i="13"/>
  <c r="J151"/>
  <c r="S151" s="1"/>
  <c r="AB152" s="1"/>
  <c r="AW151"/>
  <c r="BX150"/>
  <c r="CB150" s="1"/>
  <c r="AI151"/>
  <c r="AR151" s="1"/>
  <c r="BW150"/>
  <c r="CA150" s="1"/>
  <c r="BD195"/>
  <c r="BI151" l="1"/>
  <c r="M151"/>
  <c r="BM151" s="1"/>
  <c r="N362" i="7"/>
  <c r="AV151" i="13"/>
  <c r="R362" i="7"/>
  <c r="O362"/>
  <c r="K362"/>
  <c r="J362"/>
  <c r="I362"/>
  <c r="P362"/>
  <c r="H362"/>
  <c r="G362"/>
  <c r="Q362"/>
  <c r="I151" i="13"/>
  <c r="R151" s="1"/>
  <c r="AA152" s="1"/>
  <c r="BE151"/>
  <c r="BF151"/>
  <c r="BZ150"/>
  <c r="BB195"/>
  <c r="BC195"/>
  <c r="P151" l="1"/>
  <c r="BP152"/>
  <c r="BS151"/>
  <c r="BV151"/>
  <c r="BH151"/>
  <c r="S362" i="7"/>
  <c r="K262" i="12" s="1"/>
  <c r="L262" s="1"/>
  <c r="M262" s="1"/>
  <c r="AU151" i="13"/>
  <c r="L362" i="7"/>
  <c r="G262" i="12" s="1"/>
  <c r="H262" s="1"/>
  <c r="I262" s="1"/>
  <c r="J263" s="1"/>
  <c r="L151" i="13"/>
  <c r="BL151" s="1"/>
  <c r="H151"/>
  <c r="K151" s="1"/>
  <c r="BK151" s="1"/>
  <c r="AK152"/>
  <c r="AT152" s="1"/>
  <c r="BN152" l="1"/>
  <c r="BU151"/>
  <c r="BO152"/>
  <c r="BY151"/>
  <c r="CC151" s="1"/>
  <c r="Q151"/>
  <c r="Z152" s="1"/>
  <c r="N263" i="12"/>
  <c r="BQ151" i="13"/>
  <c r="BT151"/>
  <c r="BR151"/>
  <c r="O151"/>
  <c r="BG152"/>
  <c r="AJ152"/>
  <c r="AS152" s="1"/>
  <c r="N151"/>
  <c r="BD196"/>
  <c r="BC196"/>
  <c r="BA152" l="1"/>
  <c r="F362" i="7"/>
  <c r="BX151" i="13"/>
  <c r="CB151" s="1"/>
  <c r="AW152"/>
  <c r="BJ152"/>
  <c r="J152"/>
  <c r="S152" s="1"/>
  <c r="AB153" s="1"/>
  <c r="AV152"/>
  <c r="AI152"/>
  <c r="AR152" s="1"/>
  <c r="BW151"/>
  <c r="CA151" s="1"/>
  <c r="BB196"/>
  <c r="G363" i="7" l="1"/>
  <c r="K363"/>
  <c r="Q363"/>
  <c r="P363"/>
  <c r="J363"/>
  <c r="O363"/>
  <c r="N363"/>
  <c r="H363"/>
  <c r="R363"/>
  <c r="I363"/>
  <c r="M152" i="13"/>
  <c r="BM152" s="1"/>
  <c r="I152"/>
  <c r="R152" s="1"/>
  <c r="AA153" s="1"/>
  <c r="AU152"/>
  <c r="BI152"/>
  <c r="BF152"/>
  <c r="BZ151"/>
  <c r="S363" i="7" l="1"/>
  <c r="K263" i="12" s="1"/>
  <c r="L263" s="1"/>
  <c r="M263" s="1"/>
  <c r="N264" s="1"/>
  <c r="L363" i="7"/>
  <c r="G263" i="12" s="1"/>
  <c r="H263" s="1"/>
  <c r="I263" s="1"/>
  <c r="J264" s="1"/>
  <c r="BH152" i="13"/>
  <c r="H152"/>
  <c r="BE152"/>
  <c r="BV152"/>
  <c r="BP153"/>
  <c r="BS152"/>
  <c r="P152"/>
  <c r="L152"/>
  <c r="BL152" s="1"/>
  <c r="AK153"/>
  <c r="AT153" s="1"/>
  <c r="Q152"/>
  <c r="Z153" s="1"/>
  <c r="F363" i="7" s="1"/>
  <c r="K152" i="13"/>
  <c r="BK152" s="1"/>
  <c r="BD197"/>
  <c r="BB197"/>
  <c r="BC197"/>
  <c r="BN153" l="1"/>
  <c r="BU152"/>
  <c r="BO153"/>
  <c r="BY152"/>
  <c r="CC152" s="1"/>
  <c r="BQ152"/>
  <c r="BT152"/>
  <c r="BR152"/>
  <c r="BG153"/>
  <c r="O152"/>
  <c r="AJ153"/>
  <c r="AS153" s="1"/>
  <c r="BA153"/>
  <c r="N152"/>
  <c r="J153" l="1"/>
  <c r="S153" s="1"/>
  <c r="AB154" s="1"/>
  <c r="AW153"/>
  <c r="AV153"/>
  <c r="BX152"/>
  <c r="CB152" s="1"/>
  <c r="BJ153"/>
  <c r="AI153"/>
  <c r="AR153" s="1"/>
  <c r="BW152"/>
  <c r="CA152" s="1"/>
  <c r="I364" i="7"/>
  <c r="Q364"/>
  <c r="K364"/>
  <c r="O364"/>
  <c r="P364"/>
  <c r="R364"/>
  <c r="N364"/>
  <c r="J364"/>
  <c r="G364"/>
  <c r="H364"/>
  <c r="BD198" i="13"/>
  <c r="M153" l="1"/>
  <c r="BM153" s="1"/>
  <c r="BF153"/>
  <c r="BI153"/>
  <c r="I153"/>
  <c r="L153" s="1"/>
  <c r="BL153" s="1"/>
  <c r="H153"/>
  <c r="BZ152"/>
  <c r="S364" i="7"/>
  <c r="K264" i="12" s="1"/>
  <c r="L264" s="1"/>
  <c r="M264" s="1"/>
  <c r="L364" i="7"/>
  <c r="G264" i="12" s="1"/>
  <c r="H264" s="1"/>
  <c r="I264" s="1"/>
  <c r="BC198" i="13"/>
  <c r="BB198"/>
  <c r="BP154" l="1"/>
  <c r="BO154"/>
  <c r="BR153"/>
  <c r="BU153"/>
  <c r="BS153"/>
  <c r="BV153"/>
  <c r="AU153"/>
  <c r="P153"/>
  <c r="R153"/>
  <c r="AA154" s="1"/>
  <c r="BE153"/>
  <c r="BH153"/>
  <c r="AK154"/>
  <c r="AT154" s="1"/>
  <c r="Q153"/>
  <c r="Z154" s="1"/>
  <c r="F364" i="7" s="1"/>
  <c r="K153" i="13"/>
  <c r="BK153" s="1"/>
  <c r="N265" i="12"/>
  <c r="J265"/>
  <c r="O153" i="13"/>
  <c r="BN154" l="1"/>
  <c r="BY153"/>
  <c r="CC153" s="1"/>
  <c r="BQ153"/>
  <c r="BT153"/>
  <c r="BG154"/>
  <c r="AJ154"/>
  <c r="AS154" s="1"/>
  <c r="BX153"/>
  <c r="CB153" s="1"/>
  <c r="BA154"/>
  <c r="N153"/>
  <c r="BC199"/>
  <c r="BD199"/>
  <c r="BB199"/>
  <c r="AW154" l="1"/>
  <c r="BJ154"/>
  <c r="J154"/>
  <c r="M154" s="1"/>
  <c r="BM154" s="1"/>
  <c r="AI154"/>
  <c r="AR154" s="1"/>
  <c r="BW153"/>
  <c r="CA153" s="1"/>
  <c r="N365" i="7"/>
  <c r="K365"/>
  <c r="O365"/>
  <c r="R365"/>
  <c r="H365"/>
  <c r="I365"/>
  <c r="J365"/>
  <c r="G365"/>
  <c r="P365"/>
  <c r="Q365"/>
  <c r="BP155" i="13" l="1"/>
  <c r="I154"/>
  <c r="L154" s="1"/>
  <c r="BL154" s="1"/>
  <c r="BI154"/>
  <c r="BS154"/>
  <c r="BV154"/>
  <c r="BF154"/>
  <c r="AV154"/>
  <c r="S154"/>
  <c r="AB155" s="1"/>
  <c r="BH154"/>
  <c r="BZ153"/>
  <c r="L365" i="7"/>
  <c r="G265" i="12" s="1"/>
  <c r="H265" s="1"/>
  <c r="I265" s="1"/>
  <c r="S365" i="7"/>
  <c r="K265" i="12" s="1"/>
  <c r="L265" s="1"/>
  <c r="M265" s="1"/>
  <c r="P154" i="13"/>
  <c r="BD200"/>
  <c r="BO155" l="1"/>
  <c r="BE154"/>
  <c r="R154"/>
  <c r="AA155" s="1"/>
  <c r="BR154"/>
  <c r="BU154"/>
  <c r="H154"/>
  <c r="Q154" s="1"/>
  <c r="Z155" s="1"/>
  <c r="F365" i="7" s="1"/>
  <c r="AU154" i="13"/>
  <c r="AK155"/>
  <c r="AT155" s="1"/>
  <c r="BY154"/>
  <c r="CC154" s="1"/>
  <c r="O154"/>
  <c r="J266" i="12"/>
  <c r="N266"/>
  <c r="BC200" i="13"/>
  <c r="BB200"/>
  <c r="K154" l="1"/>
  <c r="BK154" s="1"/>
  <c r="J155"/>
  <c r="AJ155"/>
  <c r="AS155" s="1"/>
  <c r="BX154"/>
  <c r="CB154" s="1"/>
  <c r="BA155"/>
  <c r="BD201"/>
  <c r="BN155" l="1"/>
  <c r="AW155"/>
  <c r="BQ154"/>
  <c r="BT154"/>
  <c r="N154"/>
  <c r="BJ155"/>
  <c r="BG155"/>
  <c r="AI155"/>
  <c r="AR155" s="1"/>
  <c r="S155"/>
  <c r="AB156" s="1"/>
  <c r="M155"/>
  <c r="BM155" s="1"/>
  <c r="P366" i="7"/>
  <c r="G366"/>
  <c r="R366"/>
  <c r="Q366"/>
  <c r="O366"/>
  <c r="H366"/>
  <c r="N366"/>
  <c r="K366"/>
  <c r="I366"/>
  <c r="J366"/>
  <c r="BC201" i="13"/>
  <c r="BP156" l="1"/>
  <c r="BS155"/>
  <c r="BV155"/>
  <c r="BW154"/>
  <c r="AV155"/>
  <c r="BF155"/>
  <c r="I155"/>
  <c r="R155" s="1"/>
  <c r="AA156" s="1"/>
  <c r="BI155"/>
  <c r="BE155"/>
  <c r="L366" i="7"/>
  <c r="G266" i="12" s="1"/>
  <c r="H266" s="1"/>
  <c r="I266" s="1"/>
  <c r="S366" i="7"/>
  <c r="K266" i="12" s="1"/>
  <c r="L266" s="1"/>
  <c r="M266" s="1"/>
  <c r="P155" i="13"/>
  <c r="BB201"/>
  <c r="BZ154" l="1"/>
  <c r="CA154"/>
  <c r="L155"/>
  <c r="BL155" s="1"/>
  <c r="BH155"/>
  <c r="AU155"/>
  <c r="H155"/>
  <c r="K155" s="1"/>
  <c r="BK155" s="1"/>
  <c r="AK156"/>
  <c r="AT156" s="1"/>
  <c r="BY155"/>
  <c r="CC155" s="1"/>
  <c r="J267" i="12"/>
  <c r="N267"/>
  <c r="BC202" i="13"/>
  <c r="O155" l="1"/>
  <c r="BN156"/>
  <c r="BO156"/>
  <c r="BQ155"/>
  <c r="BT155"/>
  <c r="BR155"/>
  <c r="BU155"/>
  <c r="Q155"/>
  <c r="Z156" s="1"/>
  <c r="BG156"/>
  <c r="AJ156"/>
  <c r="AS156" s="1"/>
  <c r="N155"/>
  <c r="BD202"/>
  <c r="BB202"/>
  <c r="BA156" l="1"/>
  <c r="F366" i="7"/>
  <c r="BX155" i="13"/>
  <c r="CB155" s="1"/>
  <c r="AW156"/>
  <c r="BJ156"/>
  <c r="BI156"/>
  <c r="J156"/>
  <c r="S156" s="1"/>
  <c r="AB157" s="1"/>
  <c r="AI156"/>
  <c r="AR156" s="1"/>
  <c r="BW155"/>
  <c r="CA155" s="1"/>
  <c r="BF156" l="1"/>
  <c r="AV156"/>
  <c r="H367" i="7"/>
  <c r="O367"/>
  <c r="R367"/>
  <c r="M156" i="13"/>
  <c r="BM156" s="1"/>
  <c r="G367" i="7"/>
  <c r="P367"/>
  <c r="K367"/>
  <c r="Q367"/>
  <c r="J367"/>
  <c r="N367"/>
  <c r="I367"/>
  <c r="I156" i="13"/>
  <c r="L156" s="1"/>
  <c r="BL156" s="1"/>
  <c r="BH156"/>
  <c r="BZ155"/>
  <c r="BO157" l="1"/>
  <c r="R156"/>
  <c r="AA157" s="1"/>
  <c r="BV156"/>
  <c r="BP157"/>
  <c r="BR156"/>
  <c r="BU156"/>
  <c r="BE156"/>
  <c r="L367" i="7"/>
  <c r="G267" i="12" s="1"/>
  <c r="H267" s="1"/>
  <c r="I267" s="1"/>
  <c r="S367" i="7"/>
  <c r="K267" i="12" s="1"/>
  <c r="L267" s="1"/>
  <c r="M267" s="1"/>
  <c r="N268" s="1"/>
  <c r="BS156" i="13"/>
  <c r="P156"/>
  <c r="AU156"/>
  <c r="H156"/>
  <c r="Q156" s="1"/>
  <c r="Z157" s="1"/>
  <c r="F367" i="7" s="1"/>
  <c r="AK157" i="13"/>
  <c r="AT157" s="1"/>
  <c r="O156"/>
  <c r="BD203"/>
  <c r="BC203"/>
  <c r="BB203"/>
  <c r="J268" i="12" l="1"/>
  <c r="BY156" i="13"/>
  <c r="CC156" s="1"/>
  <c r="K156"/>
  <c r="BK156" s="1"/>
  <c r="AJ157"/>
  <c r="AS157" s="1"/>
  <c r="BX156"/>
  <c r="CB156" s="1"/>
  <c r="BA157"/>
  <c r="BT156" l="1"/>
  <c r="BN157"/>
  <c r="BG157"/>
  <c r="AW157"/>
  <c r="BQ156"/>
  <c r="N156"/>
  <c r="BJ157"/>
  <c r="BF157"/>
  <c r="J157"/>
  <c r="M157" s="1"/>
  <c r="BM157" s="1"/>
  <c r="AI157"/>
  <c r="K368" i="7"/>
  <c r="I368"/>
  <c r="G368"/>
  <c r="J368"/>
  <c r="P368"/>
  <c r="N368"/>
  <c r="Q368"/>
  <c r="H368"/>
  <c r="R368"/>
  <c r="O368"/>
  <c r="BD204" i="13"/>
  <c r="AR157" l="1"/>
  <c r="H157" s="1"/>
  <c r="BP158"/>
  <c r="BW156"/>
  <c r="BS157"/>
  <c r="BV157"/>
  <c r="I157"/>
  <c r="L157" s="1"/>
  <c r="BL157" s="1"/>
  <c r="S157"/>
  <c r="AB158" s="1"/>
  <c r="BI157"/>
  <c r="AV157"/>
  <c r="P157"/>
  <c r="L368" i="7"/>
  <c r="G268" i="12" s="1"/>
  <c r="H268" s="1"/>
  <c r="I268" s="1"/>
  <c r="S368" i="7"/>
  <c r="K268" i="12" s="1"/>
  <c r="L268" s="1"/>
  <c r="M268" s="1"/>
  <c r="BC204" i="13"/>
  <c r="BB204"/>
  <c r="BO158" l="1"/>
  <c r="BZ156"/>
  <c r="CA156"/>
  <c r="BR157"/>
  <c r="BU157"/>
  <c r="R157"/>
  <c r="AA158" s="1"/>
  <c r="BE157"/>
  <c r="AU157"/>
  <c r="BH157"/>
  <c r="AK158"/>
  <c r="AT158" s="1"/>
  <c r="BY157"/>
  <c r="CC157" s="1"/>
  <c r="N269" i="12"/>
  <c r="O157" i="13"/>
  <c r="K157"/>
  <c r="BK157" s="1"/>
  <c r="Q157"/>
  <c r="Z158" s="1"/>
  <c r="J269" i="12"/>
  <c r="BD205" i="13"/>
  <c r="F368" i="7" l="1"/>
  <c r="BN158" i="13"/>
  <c r="BQ157"/>
  <c r="BT157"/>
  <c r="BA158"/>
  <c r="AJ158"/>
  <c r="AS158" s="1"/>
  <c r="BX157"/>
  <c r="CB157" s="1"/>
  <c r="N157"/>
  <c r="BC205"/>
  <c r="AW158" l="1"/>
  <c r="BJ158"/>
  <c r="J158"/>
  <c r="M158" s="1"/>
  <c r="BM158" s="1"/>
  <c r="BG158"/>
  <c r="AV158"/>
  <c r="AI158"/>
  <c r="AR158" s="1"/>
  <c r="O369" i="7"/>
  <c r="BW157" i="13"/>
  <c r="CA157" s="1"/>
  <c r="H369" i="7"/>
  <c r="G369"/>
  <c r="N369"/>
  <c r="J369"/>
  <c r="K369"/>
  <c r="Q369"/>
  <c r="P369"/>
  <c r="I369"/>
  <c r="R369"/>
  <c r="BB205" i="13"/>
  <c r="BP159" l="1"/>
  <c r="S158"/>
  <c r="AB159" s="1"/>
  <c r="BI158"/>
  <c r="BS158"/>
  <c r="BV158"/>
  <c r="I158"/>
  <c r="L158" s="1"/>
  <c r="BL158" s="1"/>
  <c r="BF158"/>
  <c r="H158"/>
  <c r="BZ157"/>
  <c r="L369" i="7"/>
  <c r="G269" i="12" s="1"/>
  <c r="H269" s="1"/>
  <c r="I269" s="1"/>
  <c r="S369" i="7"/>
  <c r="K269" i="12" s="1"/>
  <c r="L269" s="1"/>
  <c r="M269" s="1"/>
  <c r="P158" i="13"/>
  <c r="BO159" l="1"/>
  <c r="R158"/>
  <c r="AA159" s="1"/>
  <c r="BR158"/>
  <c r="BU158"/>
  <c r="BE158"/>
  <c r="AU158"/>
  <c r="BH158"/>
  <c r="AK159"/>
  <c r="AT159" s="1"/>
  <c r="BY158"/>
  <c r="CC158" s="1"/>
  <c r="J270" i="12"/>
  <c r="N270"/>
  <c r="Q158" i="13"/>
  <c r="Z159" s="1"/>
  <c r="K158"/>
  <c r="BK158" s="1"/>
  <c r="O158"/>
  <c r="BD206"/>
  <c r="BC206"/>
  <c r="F369" i="7" l="1"/>
  <c r="BN159" i="13"/>
  <c r="BQ158"/>
  <c r="BT158"/>
  <c r="BG159"/>
  <c r="AJ159"/>
  <c r="AS159" s="1"/>
  <c r="BX158"/>
  <c r="CB158" s="1"/>
  <c r="BA159"/>
  <c r="N158"/>
  <c r="BD207"/>
  <c r="BB206"/>
  <c r="AW159" l="1"/>
  <c r="BJ159"/>
  <c r="J159"/>
  <c r="M159" s="1"/>
  <c r="BM159" s="1"/>
  <c r="AV159"/>
  <c r="AI159"/>
  <c r="AR159" s="1"/>
  <c r="BW158"/>
  <c r="CA158" s="1"/>
  <c r="G370" i="7"/>
  <c r="H370"/>
  <c r="P370"/>
  <c r="J370"/>
  <c r="R370"/>
  <c r="I370"/>
  <c r="Q370"/>
  <c r="K370"/>
  <c r="N370"/>
  <c r="O370"/>
  <c r="BC207" i="13"/>
  <c r="BB207"/>
  <c r="BP160" l="1"/>
  <c r="BI159"/>
  <c r="BF159"/>
  <c r="I159"/>
  <c r="R159" s="1"/>
  <c r="AA160" s="1"/>
  <c r="BS159"/>
  <c r="BV159"/>
  <c r="S159"/>
  <c r="AB160" s="1"/>
  <c r="BH159"/>
  <c r="BZ158"/>
  <c r="P159"/>
  <c r="S370" i="7"/>
  <c r="K270" i="12" s="1"/>
  <c r="L270" s="1"/>
  <c r="M270" s="1"/>
  <c r="L370" i="7"/>
  <c r="G270" i="12" s="1"/>
  <c r="H270" s="1"/>
  <c r="I270" s="1"/>
  <c r="H159" i="13" l="1"/>
  <c r="BE159"/>
  <c r="L159"/>
  <c r="BL159" s="1"/>
  <c r="AU159"/>
  <c r="AK160"/>
  <c r="AT160" s="1"/>
  <c r="BY159"/>
  <c r="CC159" s="1"/>
  <c r="O159"/>
  <c r="N271" i="12"/>
  <c r="J271"/>
  <c r="BD208" i="13"/>
  <c r="BC208"/>
  <c r="K159" l="1"/>
  <c r="BK159" s="1"/>
  <c r="Q159"/>
  <c r="Z160" s="1"/>
  <c r="BR159"/>
  <c r="BO160"/>
  <c r="BU159"/>
  <c r="BG160"/>
  <c r="AJ160"/>
  <c r="AS160" s="1"/>
  <c r="BB208"/>
  <c r="BA160" l="1"/>
  <c r="F370" i="7"/>
  <c r="O371" s="1"/>
  <c r="BN160" i="13"/>
  <c r="BX159"/>
  <c r="CB159" s="1"/>
  <c r="BJ160"/>
  <c r="BT159"/>
  <c r="N159"/>
  <c r="BQ159"/>
  <c r="AW160"/>
  <c r="J160"/>
  <c r="M160" s="1"/>
  <c r="BM160" s="1"/>
  <c r="AI160"/>
  <c r="AR160" l="1"/>
  <c r="BE160" s="1"/>
  <c r="J371" i="7"/>
  <c r="K371"/>
  <c r="BP161" i="13"/>
  <c r="P371" i="7"/>
  <c r="G371"/>
  <c r="Q371"/>
  <c r="H371"/>
  <c r="R371"/>
  <c r="I371"/>
  <c r="N371"/>
  <c r="BW159" i="13"/>
  <c r="CA159" s="1"/>
  <c r="AV160"/>
  <c r="BS160"/>
  <c r="BV160"/>
  <c r="BF160"/>
  <c r="I160"/>
  <c r="R160" s="1"/>
  <c r="AA161" s="1"/>
  <c r="S160"/>
  <c r="AB161" s="1"/>
  <c r="BI160"/>
  <c r="P160"/>
  <c r="BD209"/>
  <c r="BC209"/>
  <c r="BB209"/>
  <c r="S371" i="7" l="1"/>
  <c r="K271" i="12" s="1"/>
  <c r="L271" s="1"/>
  <c r="M271" s="1"/>
  <c r="N272" s="1"/>
  <c r="L371" i="7"/>
  <c r="G271" i="12" s="1"/>
  <c r="H271" s="1"/>
  <c r="I271" s="1"/>
  <c r="J272" s="1"/>
  <c r="BZ159" i="13"/>
  <c r="BH160"/>
  <c r="H160"/>
  <c r="K160" s="1"/>
  <c r="BK160" s="1"/>
  <c r="L160"/>
  <c r="BL160" s="1"/>
  <c r="AU160"/>
  <c r="AK161"/>
  <c r="AT161" s="1"/>
  <c r="BY160"/>
  <c r="CC160" s="1"/>
  <c r="BN161" l="1"/>
  <c r="BO161"/>
  <c r="Q160"/>
  <c r="Z161" s="1"/>
  <c r="BR160"/>
  <c r="BU160"/>
  <c r="BQ160"/>
  <c r="BT160"/>
  <c r="O160"/>
  <c r="BG161"/>
  <c r="AJ161"/>
  <c r="AS161" s="1"/>
  <c r="N160"/>
  <c r="BA161" l="1"/>
  <c r="F371" i="7"/>
  <c r="BX160" i="13"/>
  <c r="CB160" s="1"/>
  <c r="AW161"/>
  <c r="BJ161"/>
  <c r="J161"/>
  <c r="S161" s="1"/>
  <c r="AB162" s="1"/>
  <c r="AV161"/>
  <c r="AI161"/>
  <c r="AR161" s="1"/>
  <c r="BW160"/>
  <c r="CA160" s="1"/>
  <c r="BD210"/>
  <c r="BC210"/>
  <c r="BB210"/>
  <c r="K372" i="7" l="1"/>
  <c r="P372"/>
  <c r="R372"/>
  <c r="I372"/>
  <c r="O372"/>
  <c r="Q372"/>
  <c r="J372"/>
  <c r="G372"/>
  <c r="N372"/>
  <c r="S372" s="1"/>
  <c r="K272" i="12" s="1"/>
  <c r="L272" s="1"/>
  <c r="M272" s="1"/>
  <c r="H372" i="7"/>
  <c r="BI161" i="13"/>
  <c r="BF161"/>
  <c r="I161"/>
  <c r="R161" s="1"/>
  <c r="AA162" s="1"/>
  <c r="M161"/>
  <c r="BM161" s="1"/>
  <c r="BE161"/>
  <c r="BZ160"/>
  <c r="L372" i="7"/>
  <c r="G272" i="12" s="1"/>
  <c r="H272" s="1"/>
  <c r="I272" s="1"/>
  <c r="BC211" i="13"/>
  <c r="BD211"/>
  <c r="L161" l="1"/>
  <c r="BL161" s="1"/>
  <c r="BV161"/>
  <c r="BP162"/>
  <c r="BH161"/>
  <c r="BS161"/>
  <c r="P161"/>
  <c r="H161"/>
  <c r="Q161" s="1"/>
  <c r="Z162" s="1"/>
  <c r="F372" i="7" s="1"/>
  <c r="AU161" i="13"/>
  <c r="AK162"/>
  <c r="AT162" s="1"/>
  <c r="J273" i="12"/>
  <c r="N273"/>
  <c r="BB211" i="13"/>
  <c r="BO162" l="1"/>
  <c r="BU161"/>
  <c r="BX161" s="1"/>
  <c r="CB161" s="1"/>
  <c r="BR161"/>
  <c r="O161"/>
  <c r="K161"/>
  <c r="BK161" s="1"/>
  <c r="BY161"/>
  <c r="CC161" s="1"/>
  <c r="BJ162"/>
  <c r="AJ162"/>
  <c r="BA162"/>
  <c r="AS162" l="1"/>
  <c r="I162" s="1"/>
  <c r="BN162"/>
  <c r="BG162"/>
  <c r="J162"/>
  <c r="S162" s="1"/>
  <c r="AB163" s="1"/>
  <c r="BQ161"/>
  <c r="BT161"/>
  <c r="N161"/>
  <c r="AW162"/>
  <c r="AI162"/>
  <c r="G373" i="7"/>
  <c r="R373"/>
  <c r="N373"/>
  <c r="P373"/>
  <c r="K373"/>
  <c r="O373"/>
  <c r="I373"/>
  <c r="H373"/>
  <c r="J373"/>
  <c r="Q373"/>
  <c r="AR162" i="13" l="1"/>
  <c r="M162"/>
  <c r="BM162" s="1"/>
  <c r="BW161"/>
  <c r="CA161" s="1"/>
  <c r="BF162"/>
  <c r="AV162"/>
  <c r="BI162"/>
  <c r="L373" i="7"/>
  <c r="G273" i="12" s="1"/>
  <c r="H273" s="1"/>
  <c r="I273" s="1"/>
  <c r="L162" i="13"/>
  <c r="BL162" s="1"/>
  <c r="R162"/>
  <c r="AA163" s="1"/>
  <c r="S373" i="7"/>
  <c r="K273" i="12" s="1"/>
  <c r="L273" s="1"/>
  <c r="M273" s="1"/>
  <c r="BD212" i="13"/>
  <c r="BC212"/>
  <c r="BB212"/>
  <c r="BP163" l="1"/>
  <c r="BO163"/>
  <c r="BZ161"/>
  <c r="BV162"/>
  <c r="P162"/>
  <c r="BS162"/>
  <c r="BR162"/>
  <c r="BU162"/>
  <c r="AU162"/>
  <c r="H162"/>
  <c r="Q162" s="1"/>
  <c r="Z163" s="1"/>
  <c r="F373" i="7" s="1"/>
  <c r="BH162" i="13"/>
  <c r="BE162"/>
  <c r="AK163"/>
  <c r="AT163" s="1"/>
  <c r="O162"/>
  <c r="N274" i="12"/>
  <c r="J274"/>
  <c r="BD213" i="13"/>
  <c r="BY162" l="1"/>
  <c r="CC162" s="1"/>
  <c r="K162"/>
  <c r="BK162" s="1"/>
  <c r="J163"/>
  <c r="AJ163"/>
  <c r="AS163" s="1"/>
  <c r="BX162"/>
  <c r="CB162" s="1"/>
  <c r="BA163"/>
  <c r="BC213"/>
  <c r="BB213"/>
  <c r="BG163" l="1"/>
  <c r="BT162"/>
  <c r="BN163"/>
  <c r="N162"/>
  <c r="BQ162"/>
  <c r="AW163"/>
  <c r="BJ163"/>
  <c r="AV163"/>
  <c r="AI163"/>
  <c r="AR163" s="1"/>
  <c r="S163"/>
  <c r="AB164" s="1"/>
  <c r="M163"/>
  <c r="BM163" s="1"/>
  <c r="J374" i="7"/>
  <c r="G374"/>
  <c r="O374"/>
  <c r="K374"/>
  <c r="P374"/>
  <c r="N374"/>
  <c r="H374"/>
  <c r="I374"/>
  <c r="R374"/>
  <c r="Q374"/>
  <c r="BP164" i="13" l="1"/>
  <c r="BW162"/>
  <c r="CA162" s="1"/>
  <c r="BI163"/>
  <c r="BS163"/>
  <c r="BV163"/>
  <c r="BF163"/>
  <c r="I163"/>
  <c r="L163" s="1"/>
  <c r="BL163" s="1"/>
  <c r="BE163"/>
  <c r="S374" i="7"/>
  <c r="K274" i="12" s="1"/>
  <c r="L274" s="1"/>
  <c r="M274" s="1"/>
  <c r="L374" i="7"/>
  <c r="G274" i="12" s="1"/>
  <c r="H274" s="1"/>
  <c r="I274" s="1"/>
  <c r="P163" i="13"/>
  <c r="BO164" l="1"/>
  <c r="BZ162"/>
  <c r="BR163"/>
  <c r="BU163"/>
  <c r="H163"/>
  <c r="Q163" s="1"/>
  <c r="Z164" s="1"/>
  <c r="R163"/>
  <c r="AA164" s="1"/>
  <c r="AU163"/>
  <c r="BH163"/>
  <c r="AK164"/>
  <c r="AT164" s="1"/>
  <c r="BY163"/>
  <c r="CC163" s="1"/>
  <c r="N275" i="12"/>
  <c r="J275"/>
  <c r="O163" i="13"/>
  <c r="BC214"/>
  <c r="BD214"/>
  <c r="BB214"/>
  <c r="F374" i="7" l="1"/>
  <c r="K163" i="13"/>
  <c r="BK163" s="1"/>
  <c r="J164"/>
  <c r="AJ164"/>
  <c r="AS164" s="1"/>
  <c r="BX163"/>
  <c r="CB163" s="1"/>
  <c r="BA164"/>
  <c r="BD215"/>
  <c r="BC215"/>
  <c r="N163" l="1"/>
  <c r="BN164"/>
  <c r="AW164"/>
  <c r="BQ163"/>
  <c r="BT163"/>
  <c r="BG164"/>
  <c r="BJ164"/>
  <c r="AV164"/>
  <c r="AI164"/>
  <c r="AR164" s="1"/>
  <c r="N375" i="7"/>
  <c r="P375"/>
  <c r="K375"/>
  <c r="O375"/>
  <c r="Q375"/>
  <c r="I375"/>
  <c r="H375"/>
  <c r="G375"/>
  <c r="J375"/>
  <c r="R375"/>
  <c r="S164" i="13"/>
  <c r="AB165" s="1"/>
  <c r="M164"/>
  <c r="BM164" s="1"/>
  <c r="BP165" l="1"/>
  <c r="I164"/>
  <c r="R164" s="1"/>
  <c r="AA165" s="1"/>
  <c r="BF164"/>
  <c r="BW163"/>
  <c r="BS164"/>
  <c r="BV164"/>
  <c r="BI164"/>
  <c r="BH164"/>
  <c r="L375" i="7"/>
  <c r="G275" i="12" s="1"/>
  <c r="H275" s="1"/>
  <c r="I275" s="1"/>
  <c r="S375" i="7"/>
  <c r="K275" i="12" s="1"/>
  <c r="L275" s="1"/>
  <c r="M275" s="1"/>
  <c r="P164" i="13"/>
  <c r="BB215"/>
  <c r="BZ163" l="1"/>
  <c r="CA163"/>
  <c r="L164"/>
  <c r="BL164" s="1"/>
  <c r="AU164"/>
  <c r="BE164"/>
  <c r="H164"/>
  <c r="AK165"/>
  <c r="AT165" s="1"/>
  <c r="BY164"/>
  <c r="CC164" s="1"/>
  <c r="N276" i="12"/>
  <c r="J276"/>
  <c r="BU164" i="13" l="1"/>
  <c r="O164"/>
  <c r="BR164"/>
  <c r="BO165"/>
  <c r="BG165"/>
  <c r="K164"/>
  <c r="BK164" s="1"/>
  <c r="Q164"/>
  <c r="Z165" s="1"/>
  <c r="AJ165"/>
  <c r="BD216"/>
  <c r="BC216"/>
  <c r="AS165" l="1"/>
  <c r="BA165"/>
  <c r="F375" i="7"/>
  <c r="BN165" i="13"/>
  <c r="BX164"/>
  <c r="CB164" s="1"/>
  <c r="BQ164"/>
  <c r="BT164"/>
  <c r="N164"/>
  <c r="AW165"/>
  <c r="BJ165"/>
  <c r="BF165"/>
  <c r="J165"/>
  <c r="S165" s="1"/>
  <c r="AB166" s="1"/>
  <c r="AI165"/>
  <c r="N376" i="7"/>
  <c r="BB216" i="13"/>
  <c r="AR165" l="1"/>
  <c r="P376" i="7"/>
  <c r="J376"/>
  <c r="I376"/>
  <c r="H376"/>
  <c r="G376"/>
  <c r="R376"/>
  <c r="Q376"/>
  <c r="O376"/>
  <c r="K376"/>
  <c r="M165" i="13"/>
  <c r="BM165" s="1"/>
  <c r="BI165"/>
  <c r="BW164"/>
  <c r="AV165"/>
  <c r="BH165"/>
  <c r="I165"/>
  <c r="L165" s="1"/>
  <c r="BL165" s="1"/>
  <c r="BB217"/>
  <c r="L376" i="7" l="1"/>
  <c r="G276" i="12" s="1"/>
  <c r="H276" s="1"/>
  <c r="I276" s="1"/>
  <c r="J277" s="1"/>
  <c r="S376" i="7"/>
  <c r="K276" i="12" s="1"/>
  <c r="L276" s="1"/>
  <c r="M276" s="1"/>
  <c r="N277" s="1"/>
  <c r="BO166" i="13"/>
  <c r="BP166"/>
  <c r="P165"/>
  <c r="BZ164"/>
  <c r="CA164"/>
  <c r="BS165"/>
  <c r="BV165"/>
  <c r="R165"/>
  <c r="AA166" s="1"/>
  <c r="BR165"/>
  <c r="BU165"/>
  <c r="BE165"/>
  <c r="H165"/>
  <c r="K165" s="1"/>
  <c r="BK165" s="1"/>
  <c r="AU165"/>
  <c r="AK166"/>
  <c r="AT166" s="1"/>
  <c r="O165"/>
  <c r="BC217"/>
  <c r="BD217"/>
  <c r="BN166" l="1"/>
  <c r="BY165"/>
  <c r="CC165" s="1"/>
  <c r="Q165"/>
  <c r="Z166" s="1"/>
  <c r="F376" i="7" s="1"/>
  <c r="J166" i="13"/>
  <c r="BQ165"/>
  <c r="BT165"/>
  <c r="AJ166"/>
  <c r="AS166" s="1"/>
  <c r="BX165"/>
  <c r="CB165" s="1"/>
  <c r="N165"/>
  <c r="BA166" l="1"/>
  <c r="BJ166"/>
  <c r="AW166"/>
  <c r="BF166"/>
  <c r="BG166"/>
  <c r="AI166"/>
  <c r="AR166" s="1"/>
  <c r="BW165"/>
  <c r="CA165" s="1"/>
  <c r="M166"/>
  <c r="BM166" s="1"/>
  <c r="S166"/>
  <c r="AB167" s="1"/>
  <c r="Q377" i="7"/>
  <c r="J377"/>
  <c r="G377"/>
  <c r="P377"/>
  <c r="H377"/>
  <c r="K377"/>
  <c r="R377"/>
  <c r="O377"/>
  <c r="I377"/>
  <c r="N377"/>
  <c r="BP167" i="13" l="1"/>
  <c r="AV166"/>
  <c r="BS166"/>
  <c r="BV166"/>
  <c r="I166"/>
  <c r="R166" s="1"/>
  <c r="AA167" s="1"/>
  <c r="BI166"/>
  <c r="AU166"/>
  <c r="BZ165"/>
  <c r="P166"/>
  <c r="L377" i="7"/>
  <c r="G277" i="12" s="1"/>
  <c r="H277" s="1"/>
  <c r="I277" s="1"/>
  <c r="S377" i="7"/>
  <c r="K277" i="12" s="1"/>
  <c r="L277" s="1"/>
  <c r="M277" s="1"/>
  <c r="BH166" i="13" l="1"/>
  <c r="H166"/>
  <c r="K166" s="1"/>
  <c r="BK166" s="1"/>
  <c r="BE166"/>
  <c r="L166"/>
  <c r="BL166" s="1"/>
  <c r="AK167"/>
  <c r="AT167" s="1"/>
  <c r="BY166"/>
  <c r="CC166" s="1"/>
  <c r="N278" i="12"/>
  <c r="J278"/>
  <c r="BD218" i="13"/>
  <c r="BB218"/>
  <c r="BC218"/>
  <c r="BN167" l="1"/>
  <c r="BO167"/>
  <c r="Q166"/>
  <c r="Z167" s="1"/>
  <c r="F377" i="7" s="1"/>
  <c r="BR166" i="13"/>
  <c r="BU166"/>
  <c r="BQ166"/>
  <c r="BT166"/>
  <c r="O166"/>
  <c r="AJ167"/>
  <c r="AS167" s="1"/>
  <c r="N166"/>
  <c r="BA167" l="1"/>
  <c r="BG167"/>
  <c r="BX166"/>
  <c r="CB166" s="1"/>
  <c r="BJ167"/>
  <c r="AW167"/>
  <c r="BF167"/>
  <c r="J167"/>
  <c r="M167" s="1"/>
  <c r="BM167" s="1"/>
  <c r="AI167"/>
  <c r="AR167" s="1"/>
  <c r="BW166"/>
  <c r="CA166" s="1"/>
  <c r="K378" i="7"/>
  <c r="J378"/>
  <c r="P378"/>
  <c r="Q378"/>
  <c r="O378"/>
  <c r="H378"/>
  <c r="G378"/>
  <c r="R378"/>
  <c r="N378"/>
  <c r="I378"/>
  <c r="BP168" i="13" l="1"/>
  <c r="S167"/>
  <c r="AB168" s="1"/>
  <c r="BI167"/>
  <c r="BS167"/>
  <c r="BV167"/>
  <c r="AV167"/>
  <c r="I167"/>
  <c r="L167" s="1"/>
  <c r="BL167" s="1"/>
  <c r="BE167"/>
  <c r="BZ166"/>
  <c r="L378" i="7"/>
  <c r="G278" i="12" s="1"/>
  <c r="H278" s="1"/>
  <c r="I278" s="1"/>
  <c r="P167" i="13"/>
  <c r="S378" i="7"/>
  <c r="K278" i="12" s="1"/>
  <c r="L278" s="1"/>
  <c r="M278" s="1"/>
  <c r="BO168" i="13" l="1"/>
  <c r="BR167"/>
  <c r="BU167"/>
  <c r="BH167"/>
  <c r="H167"/>
  <c r="R167"/>
  <c r="AA168" s="1"/>
  <c r="AU167"/>
  <c r="AK168"/>
  <c r="AT168" s="1"/>
  <c r="BY167"/>
  <c r="CC167" s="1"/>
  <c r="O167"/>
  <c r="N279" i="12"/>
  <c r="J279"/>
  <c r="Q167" i="13" l="1"/>
  <c r="Z168" s="1"/>
  <c r="K167"/>
  <c r="BK167" s="1"/>
  <c r="AJ168"/>
  <c r="AS168" s="1"/>
  <c r="BX167"/>
  <c r="CB167" s="1"/>
  <c r="BA168" l="1"/>
  <c r="F378" i="7"/>
  <c r="BT167" i="13"/>
  <c r="BN168"/>
  <c r="BJ168"/>
  <c r="BG168"/>
  <c r="AW168"/>
  <c r="BQ167"/>
  <c r="N167"/>
  <c r="BF168"/>
  <c r="J168"/>
  <c r="M168" s="1"/>
  <c r="BM168" s="1"/>
  <c r="AI168"/>
  <c r="AR168" s="1"/>
  <c r="BD219"/>
  <c r="BD220"/>
  <c r="BB219"/>
  <c r="BC219"/>
  <c r="BD221"/>
  <c r="BB220"/>
  <c r="BC220"/>
  <c r="BD222"/>
  <c r="BB221"/>
  <c r="BC221"/>
  <c r="BD223"/>
  <c r="BB222"/>
  <c r="BC222"/>
  <c r="BD224"/>
  <c r="BB223"/>
  <c r="BC223"/>
  <c r="BD225"/>
  <c r="BB224"/>
  <c r="BC224"/>
  <c r="BD226"/>
  <c r="BB225"/>
  <c r="BC225"/>
  <c r="BD227"/>
  <c r="BB226"/>
  <c r="BC226"/>
  <c r="BD228"/>
  <c r="BB227"/>
  <c r="BC227"/>
  <c r="BD229"/>
  <c r="BB228"/>
  <c r="BC228"/>
  <c r="BD230"/>
  <c r="BB229"/>
  <c r="BC229"/>
  <c r="BD231"/>
  <c r="BB230"/>
  <c r="BC230"/>
  <c r="BD232"/>
  <c r="BB231"/>
  <c r="BC231"/>
  <c r="BD233"/>
  <c r="BB232"/>
  <c r="BC232"/>
  <c r="BD234"/>
  <c r="BB233"/>
  <c r="BC233"/>
  <c r="BD235"/>
  <c r="BB234"/>
  <c r="BC234"/>
  <c r="BD236"/>
  <c r="BB235"/>
  <c r="BC235"/>
  <c r="BD237"/>
  <c r="BB236"/>
  <c r="BC236"/>
  <c r="BD238"/>
  <c r="BB237"/>
  <c r="BC237"/>
  <c r="BD239"/>
  <c r="BB238"/>
  <c r="BC238"/>
  <c r="BD240"/>
  <c r="BB239"/>
  <c r="BC239"/>
  <c r="BD241"/>
  <c r="BB240"/>
  <c r="BC240"/>
  <c r="BD242"/>
  <c r="BB241"/>
  <c r="BC241"/>
  <c r="BD243"/>
  <c r="BB242"/>
  <c r="BC242"/>
  <c r="BD244"/>
  <c r="BB243"/>
  <c r="BC243"/>
  <c r="BD245"/>
  <c r="BB244"/>
  <c r="BC244"/>
  <c r="BB245"/>
  <c r="BB246"/>
  <c r="BC245"/>
  <c r="BC246"/>
  <c r="BD246"/>
  <c r="BC247"/>
  <c r="BB247"/>
  <c r="BD247"/>
  <c r="BC248"/>
  <c r="BC249"/>
  <c r="BB248"/>
  <c r="BD248"/>
  <c r="BC250"/>
  <c r="BB249"/>
  <c r="BD249"/>
  <c r="BB250"/>
  <c r="BD250"/>
  <c r="BC251"/>
  <c r="BB251"/>
  <c r="BD251"/>
  <c r="BC252"/>
  <c r="BC253"/>
  <c r="BB252"/>
  <c r="BD252"/>
  <c r="BB253"/>
  <c r="BD253"/>
  <c r="BC254"/>
  <c r="BC255"/>
  <c r="BB254"/>
  <c r="BD254"/>
  <c r="BC256"/>
  <c r="BB255"/>
  <c r="BD255"/>
  <c r="BC257"/>
  <c r="BB256"/>
  <c r="BD256"/>
  <c r="BC258"/>
  <c r="BB257"/>
  <c r="BD257"/>
  <c r="BD258"/>
  <c r="BB258"/>
  <c r="BD259"/>
  <c r="BB259"/>
  <c r="BC259"/>
  <c r="BD260"/>
  <c r="BD261"/>
  <c r="BB260"/>
  <c r="BC260"/>
  <c r="BB261"/>
  <c r="BC261"/>
  <c r="BB262"/>
  <c r="BB263"/>
  <c r="BC262"/>
  <c r="BD262"/>
  <c r="BB264"/>
  <c r="BC263"/>
  <c r="BD263"/>
  <c r="BB265"/>
  <c r="BC264"/>
  <c r="BD264"/>
  <c r="BB266"/>
  <c r="BC265"/>
  <c r="BD265"/>
  <c r="BB267"/>
  <c r="BC266"/>
  <c r="BD266"/>
  <c r="BC267"/>
  <c r="BC268"/>
  <c r="BD267"/>
  <c r="BB268"/>
  <c r="BD268"/>
  <c r="BB269"/>
  <c r="BB270"/>
  <c r="BD269"/>
  <c r="BC269"/>
  <c r="BB271"/>
  <c r="BC270"/>
  <c r="BD270"/>
  <c r="BC271"/>
  <c r="BD271"/>
  <c r="BC272"/>
  <c r="BB272"/>
  <c r="BD272"/>
  <c r="BC273"/>
  <c r="BB273"/>
  <c r="BD273"/>
  <c r="BC274"/>
  <c r="BC275"/>
  <c r="BD274"/>
  <c r="BB274"/>
  <c r="BD275"/>
  <c r="BB275"/>
  <c r="BD276"/>
  <c r="BB276"/>
  <c r="BC276"/>
  <c r="BD277"/>
  <c r="BB277"/>
  <c r="BC277"/>
  <c r="BD278"/>
  <c r="BD279"/>
  <c r="BB278"/>
  <c r="BC278"/>
  <c r="BB279"/>
  <c r="BC279"/>
  <c r="BD280"/>
  <c r="BB280"/>
  <c r="BC280"/>
  <c r="BD281"/>
  <c r="BD282"/>
  <c r="BB281"/>
  <c r="BC281"/>
  <c r="BC282"/>
  <c r="BC283"/>
  <c r="BB282"/>
  <c r="BC284"/>
  <c r="BB283"/>
  <c r="BD283"/>
  <c r="BC285"/>
  <c r="BB284"/>
  <c r="BD284"/>
  <c r="BC286"/>
  <c r="BB285"/>
  <c r="BD285"/>
  <c r="BB286"/>
  <c r="BD286"/>
  <c r="BC287"/>
  <c r="BC288"/>
  <c r="BD287"/>
  <c r="BB287"/>
  <c r="BB288"/>
  <c r="BD288"/>
  <c r="BB289"/>
  <c r="BC289"/>
  <c r="BD289"/>
  <c r="BB290"/>
  <c r="BB291"/>
  <c r="BD290"/>
  <c r="BD291"/>
  <c r="BC290"/>
  <c r="BC291"/>
  <c r="BC292"/>
  <c r="BC293"/>
  <c r="BB292"/>
  <c r="BB293"/>
  <c r="BD292"/>
  <c r="BD293"/>
  <c r="BD294"/>
  <c r="BB294"/>
  <c r="BC294"/>
  <c r="BD295"/>
  <c r="BD296"/>
  <c r="BB295"/>
  <c r="BC295"/>
  <c r="BC296"/>
  <c r="BC297"/>
  <c r="BB296"/>
  <c r="BB297"/>
  <c r="BD297"/>
  <c r="BB298"/>
  <c r="BC298"/>
  <c r="BD298"/>
  <c r="BB299"/>
  <c r="BB300"/>
  <c r="BC299"/>
  <c r="BC300"/>
  <c r="BD299"/>
  <c r="BD300"/>
  <c r="BD301"/>
  <c r="BD302"/>
  <c r="BB301"/>
  <c r="BC301"/>
  <c r="BC302"/>
  <c r="BB302"/>
  <c r="BC303"/>
  <c r="BB303"/>
  <c r="BD303"/>
  <c r="BC304"/>
  <c r="BC305"/>
  <c r="BD304"/>
  <c r="BD305"/>
  <c r="BB304"/>
  <c r="BB305"/>
  <c r="BC306"/>
  <c r="BC307"/>
  <c r="BB306"/>
  <c r="BD306"/>
  <c r="BB307"/>
  <c r="BD307"/>
  <c r="BC308"/>
  <c r="BB308"/>
  <c r="BD308"/>
  <c r="BC309"/>
  <c r="BC310"/>
  <c r="BB309"/>
  <c r="BD309"/>
  <c r="BB310"/>
  <c r="BD310"/>
  <c r="BC311"/>
  <c r="BB311"/>
  <c r="BD311"/>
  <c r="BC312"/>
  <c r="BB312"/>
  <c r="BD312"/>
  <c r="BC313"/>
  <c r="BB313"/>
  <c r="BD313"/>
  <c r="BC314"/>
  <c r="BC315"/>
  <c r="BD314"/>
  <c r="BB314"/>
  <c r="BD315"/>
  <c r="BD316"/>
  <c r="BB315"/>
  <c r="BB316"/>
  <c r="BC316"/>
  <c r="BD317"/>
  <c r="BD318"/>
  <c r="BC317"/>
  <c r="BB317"/>
  <c r="BB318"/>
  <c r="BC318"/>
  <c r="BC319"/>
  <c r="BC320"/>
  <c r="BD319"/>
  <c r="BD320"/>
  <c r="BB319"/>
  <c r="BD321"/>
  <c r="BB320"/>
  <c r="BB321"/>
  <c r="BC321"/>
  <c r="BB322"/>
  <c r="BC322"/>
  <c r="BD322"/>
  <c r="BB323"/>
  <c r="BC323"/>
  <c r="BD323"/>
  <c r="BB324"/>
  <c r="BB325"/>
  <c r="BD324"/>
  <c r="BD325"/>
  <c r="BC324"/>
  <c r="BD326"/>
  <c r="BC325"/>
  <c r="BC326"/>
  <c r="BC327"/>
  <c r="BB326"/>
  <c r="BB327"/>
  <c r="BD327"/>
  <c r="BB328"/>
  <c r="BC328"/>
  <c r="BD328"/>
  <c r="BB329"/>
  <c r="BC329"/>
  <c r="BD329"/>
  <c r="BB330"/>
  <c r="BC330"/>
  <c r="BD330"/>
  <c r="BB331"/>
  <c r="BC331"/>
  <c r="BD331"/>
  <c r="BB332"/>
  <c r="BB333"/>
  <c r="BD332"/>
  <c r="BD333"/>
  <c r="BC332"/>
  <c r="BD334"/>
  <c r="BC333"/>
  <c r="BD335"/>
  <c r="BB334"/>
  <c r="BC334"/>
  <c r="BD336"/>
  <c r="BB335"/>
  <c r="BC335"/>
  <c r="BB336"/>
  <c r="BC336"/>
  <c r="BD337"/>
  <c r="BB337"/>
  <c r="BC337"/>
  <c r="BD338"/>
  <c r="BB338"/>
  <c r="BC338"/>
  <c r="BD339"/>
  <c r="BB339"/>
  <c r="BC339"/>
  <c r="BD340"/>
  <c r="BB340"/>
  <c r="BC340"/>
  <c r="BD341"/>
  <c r="BD342"/>
  <c r="BC341"/>
  <c r="BC342"/>
  <c r="BB341"/>
  <c r="BC343"/>
  <c r="BB342"/>
  <c r="BB343"/>
  <c r="BB344"/>
  <c r="BD343"/>
  <c r="BB345"/>
  <c r="BC344"/>
  <c r="BC345"/>
  <c r="BD344"/>
  <c r="BD345"/>
  <c r="BD346"/>
  <c r="BC346"/>
  <c r="BB346"/>
  <c r="BP169" l="1"/>
  <c r="O379" i="7"/>
  <c r="BS168" i="13"/>
  <c r="BV168"/>
  <c r="I379" i="7"/>
  <c r="P379"/>
  <c r="G379"/>
  <c r="H379"/>
  <c r="R379"/>
  <c r="Q379"/>
  <c r="N379"/>
  <c r="J379"/>
  <c r="K379"/>
  <c r="S168" i="13"/>
  <c r="AB169" s="1"/>
  <c r="BW167"/>
  <c r="I168"/>
  <c r="L168" s="1"/>
  <c r="BL168" s="1"/>
  <c r="AV168"/>
  <c r="BI168"/>
  <c r="H168"/>
  <c r="P168"/>
  <c r="BO169" l="1"/>
  <c r="BZ167"/>
  <c r="CA167"/>
  <c r="BE168"/>
  <c r="L379" i="7"/>
  <c r="G279" i="12" s="1"/>
  <c r="H279" s="1"/>
  <c r="I279" s="1"/>
  <c r="J280" s="1"/>
  <c r="R168" i="13"/>
  <c r="AA169" s="1"/>
  <c r="S379" i="7"/>
  <c r="K279" i="12" s="1"/>
  <c r="L279" s="1"/>
  <c r="M279" s="1"/>
  <c r="N280" s="1"/>
  <c r="BR168" i="13"/>
  <c r="BU168"/>
  <c r="BH168"/>
  <c r="AU168"/>
  <c r="AK169"/>
  <c r="AT169" s="1"/>
  <c r="BY168"/>
  <c r="CC168" s="1"/>
  <c r="Q168"/>
  <c r="Z169" s="1"/>
  <c r="F379" i="7" s="1"/>
  <c r="K168" i="13"/>
  <c r="BK168" s="1"/>
  <c r="O168"/>
  <c r="BN169" l="1"/>
  <c r="BQ168"/>
  <c r="BT168"/>
  <c r="AJ169"/>
  <c r="AS169" s="1"/>
  <c r="BX168"/>
  <c r="CB168" s="1"/>
  <c r="N168"/>
  <c r="BA169"/>
  <c r="AW169" l="1"/>
  <c r="J169"/>
  <c r="M169" s="1"/>
  <c r="BM169" s="1"/>
  <c r="BJ169"/>
  <c r="BF169"/>
  <c r="BG169"/>
  <c r="AI169"/>
  <c r="AR169" s="1"/>
  <c r="BW168"/>
  <c r="CA168" s="1"/>
  <c r="P380" i="7"/>
  <c r="R380"/>
  <c r="I380"/>
  <c r="J380"/>
  <c r="Q380"/>
  <c r="G380"/>
  <c r="O380"/>
  <c r="H380"/>
  <c r="N380"/>
  <c r="K380"/>
  <c r="BP170" i="13" l="1"/>
  <c r="BI169"/>
  <c r="BS169"/>
  <c r="BV169"/>
  <c r="S169"/>
  <c r="AB170" s="1"/>
  <c r="I169"/>
  <c r="L169" s="1"/>
  <c r="BL169" s="1"/>
  <c r="AV169"/>
  <c r="BE169"/>
  <c r="BZ168"/>
  <c r="L380" i="7"/>
  <c r="G280" i="12" s="1"/>
  <c r="H280" s="1"/>
  <c r="I280" s="1"/>
  <c r="S380" i="7"/>
  <c r="K280" i="12" s="1"/>
  <c r="L280" s="1"/>
  <c r="M280" s="1"/>
  <c r="P169" i="13"/>
  <c r="BO170" l="1"/>
  <c r="H169"/>
  <c r="Q169" s="1"/>
  <c r="Z170" s="1"/>
  <c r="BH169"/>
  <c r="BR169"/>
  <c r="BU169"/>
  <c r="R169"/>
  <c r="AA170" s="1"/>
  <c r="AU169"/>
  <c r="AK170"/>
  <c r="AT170" s="1"/>
  <c r="BY169"/>
  <c r="CC169" s="1"/>
  <c r="O169"/>
  <c r="J281" i="12"/>
  <c r="N281"/>
  <c r="F380" i="7" l="1"/>
  <c r="K169" i="13"/>
  <c r="BK169" s="1"/>
  <c r="BG170"/>
  <c r="AJ170"/>
  <c r="AS170" s="1"/>
  <c r="BX169"/>
  <c r="CB169" s="1"/>
  <c r="BA170"/>
  <c r="N169" l="1"/>
  <c r="BT169"/>
  <c r="BN170"/>
  <c r="BQ169"/>
  <c r="BJ170"/>
  <c r="AW170"/>
  <c r="J170"/>
  <c r="M170" s="1"/>
  <c r="BM170" s="1"/>
  <c r="AV170"/>
  <c r="AI170"/>
  <c r="K381" i="7"/>
  <c r="I381"/>
  <c r="Q381"/>
  <c r="J381"/>
  <c r="G381"/>
  <c r="R381"/>
  <c r="N381"/>
  <c r="P381"/>
  <c r="O381"/>
  <c r="H381"/>
  <c r="AR170" i="13" l="1"/>
  <c r="BP171"/>
  <c r="S170"/>
  <c r="AB171" s="1"/>
  <c r="BW169"/>
  <c r="CA169" s="1"/>
  <c r="BS170"/>
  <c r="BV170"/>
  <c r="BF170"/>
  <c r="BI170"/>
  <c r="I170"/>
  <c r="R170" s="1"/>
  <c r="AA171" s="1"/>
  <c r="AU170"/>
  <c r="P170"/>
  <c r="L381" i="7"/>
  <c r="G281" i="12" s="1"/>
  <c r="H281" s="1"/>
  <c r="I281" s="1"/>
  <c r="S381" i="7"/>
  <c r="K281" i="12" s="1"/>
  <c r="L281" s="1"/>
  <c r="M281" s="1"/>
  <c r="BZ169" i="13" l="1"/>
  <c r="L170"/>
  <c r="BL170" s="1"/>
  <c r="BE170"/>
  <c r="H170"/>
  <c r="K170" s="1"/>
  <c r="BK170" s="1"/>
  <c r="BH170"/>
  <c r="AK171"/>
  <c r="AT171" s="1"/>
  <c r="BY170"/>
  <c r="CC170" s="1"/>
  <c r="N282" i="12"/>
  <c r="J282"/>
  <c r="BN171" i="13" l="1"/>
  <c r="BU170"/>
  <c r="BO171"/>
  <c r="BR170"/>
  <c r="O170"/>
  <c r="BQ170"/>
  <c r="BT170"/>
  <c r="Q170"/>
  <c r="Z171" s="1"/>
  <c r="F381" i="7" s="1"/>
  <c r="BG171" i="13"/>
  <c r="AJ171"/>
  <c r="AS171" s="1"/>
  <c r="N170"/>
  <c r="BX170" l="1"/>
  <c r="CB170" s="1"/>
  <c r="J171"/>
  <c r="S171" s="1"/>
  <c r="AB172" s="1"/>
  <c r="BA171"/>
  <c r="AW171"/>
  <c r="BJ171"/>
  <c r="AI171"/>
  <c r="AR171" s="1"/>
  <c r="BW170"/>
  <c r="CA170" s="1"/>
  <c r="J382" i="7"/>
  <c r="H382"/>
  <c r="Q382"/>
  <c r="P382"/>
  <c r="N382"/>
  <c r="K382"/>
  <c r="O382"/>
  <c r="G382"/>
  <c r="R382"/>
  <c r="I382"/>
  <c r="M171" i="13" l="1"/>
  <c r="BM171" s="1"/>
  <c r="I171"/>
  <c r="L171" s="1"/>
  <c r="BL171" s="1"/>
  <c r="BI171"/>
  <c r="BF171"/>
  <c r="AV171"/>
  <c r="BE171"/>
  <c r="BZ170"/>
  <c r="L382" i="7"/>
  <c r="G282" i="12" s="1"/>
  <c r="H282" s="1"/>
  <c r="I282" s="1"/>
  <c r="S382" i="7"/>
  <c r="K282" i="12" s="1"/>
  <c r="L282" s="1"/>
  <c r="M282" s="1"/>
  <c r="BO172" i="13" l="1"/>
  <c r="BP172"/>
  <c r="BS171"/>
  <c r="P171"/>
  <c r="BV171"/>
  <c r="AU171"/>
  <c r="BR171"/>
  <c r="BU171"/>
  <c r="BH171"/>
  <c r="H171"/>
  <c r="Q171" s="1"/>
  <c r="Z172" s="1"/>
  <c r="F382" i="7" s="1"/>
  <c r="R171" i="13"/>
  <c r="AA172" s="1"/>
  <c r="AK172"/>
  <c r="AT172" s="1"/>
  <c r="J283" i="12"/>
  <c r="N283"/>
  <c r="O171" i="13"/>
  <c r="BY171" l="1"/>
  <c r="CC171" s="1"/>
  <c r="K171"/>
  <c r="BK171" s="1"/>
  <c r="BG172"/>
  <c r="AJ172"/>
  <c r="AS172" s="1"/>
  <c r="BX171"/>
  <c r="CB171" s="1"/>
  <c r="BA172"/>
  <c r="BN172" l="1"/>
  <c r="BQ171"/>
  <c r="BT171"/>
  <c r="AW172"/>
  <c r="N171"/>
  <c r="J172"/>
  <c r="S172" s="1"/>
  <c r="AB173" s="1"/>
  <c r="BJ172"/>
  <c r="AV172"/>
  <c r="AI172"/>
  <c r="AR172" s="1"/>
  <c r="G383" i="7"/>
  <c r="H383"/>
  <c r="Q383"/>
  <c r="J383"/>
  <c r="K383"/>
  <c r="N383"/>
  <c r="R383"/>
  <c r="O383"/>
  <c r="P383"/>
  <c r="I383"/>
  <c r="I172" i="13" l="1"/>
  <c r="L172" s="1"/>
  <c r="BL172" s="1"/>
  <c r="BW171"/>
  <c r="BF172"/>
  <c r="BI172"/>
  <c r="BH172"/>
  <c r="M172"/>
  <c r="BM172" s="1"/>
  <c r="L383" i="7"/>
  <c r="G283" i="12" s="1"/>
  <c r="H283" s="1"/>
  <c r="I283" s="1"/>
  <c r="S383" i="7"/>
  <c r="K283" i="12" s="1"/>
  <c r="L283" s="1"/>
  <c r="M283" s="1"/>
  <c r="BO173" i="13" l="1"/>
  <c r="BP173"/>
  <c r="BZ171"/>
  <c r="CA171"/>
  <c r="R172"/>
  <c r="AA173" s="1"/>
  <c r="H172"/>
  <c r="K172" s="1"/>
  <c r="BK172" s="1"/>
  <c r="BS172"/>
  <c r="BV172"/>
  <c r="BR172"/>
  <c r="BU172"/>
  <c r="BE172"/>
  <c r="P172"/>
  <c r="AU172"/>
  <c r="AK173"/>
  <c r="AT173" s="1"/>
  <c r="N284" i="12"/>
  <c r="O172" i="13"/>
  <c r="J284" i="12"/>
  <c r="Q172" i="13" l="1"/>
  <c r="Z173" s="1"/>
  <c r="F383" i="7" s="1"/>
  <c r="BN173" i="13"/>
  <c r="BY172"/>
  <c r="CC172" s="1"/>
  <c r="BQ172"/>
  <c r="BT172"/>
  <c r="BG173"/>
  <c r="AJ173"/>
  <c r="AS173" s="1"/>
  <c r="BX172"/>
  <c r="CB172" s="1"/>
  <c r="BA173"/>
  <c r="N172"/>
  <c r="BJ173" l="1"/>
  <c r="AW173"/>
  <c r="J173"/>
  <c r="S173" s="1"/>
  <c r="AB174" s="1"/>
  <c r="AV173"/>
  <c r="AI173"/>
  <c r="AR173" s="1"/>
  <c r="BW172"/>
  <c r="CA172" s="1"/>
  <c r="O384" i="7"/>
  <c r="H384"/>
  <c r="K384"/>
  <c r="G384"/>
  <c r="P384"/>
  <c r="J384"/>
  <c r="Q384"/>
  <c r="R384"/>
  <c r="N384"/>
  <c r="I384"/>
  <c r="BF173" i="13" l="1"/>
  <c r="BI173"/>
  <c r="I173"/>
  <c r="L173" s="1"/>
  <c r="BL173" s="1"/>
  <c r="BE173"/>
  <c r="M173"/>
  <c r="BM173" s="1"/>
  <c r="BZ172"/>
  <c r="S384" i="7"/>
  <c r="K284" i="12" s="1"/>
  <c r="L284" s="1"/>
  <c r="M284" s="1"/>
  <c r="L384" i="7"/>
  <c r="G284" i="12" s="1"/>
  <c r="H284" s="1"/>
  <c r="I284" s="1"/>
  <c r="BP174" i="13" l="1"/>
  <c r="BO174"/>
  <c r="P173"/>
  <c r="R173"/>
  <c r="AA174" s="1"/>
  <c r="BH173"/>
  <c r="AU173"/>
  <c r="H173"/>
  <c r="K173" s="1"/>
  <c r="BK173" s="1"/>
  <c r="BR173"/>
  <c r="BU173"/>
  <c r="BS173"/>
  <c r="BV173"/>
  <c r="AK174"/>
  <c r="AT174" s="1"/>
  <c r="J285" i="12"/>
  <c r="O173" i="13"/>
  <c r="N285" i="12"/>
  <c r="BN174" i="13" l="1"/>
  <c r="Q173"/>
  <c r="Z174" s="1"/>
  <c r="F384" i="7" s="1"/>
  <c r="BY173" i="13"/>
  <c r="CC173" s="1"/>
  <c r="BQ173"/>
  <c r="BT173"/>
  <c r="BJ174"/>
  <c r="AJ174"/>
  <c r="AS174" s="1"/>
  <c r="BX173"/>
  <c r="CB173" s="1"/>
  <c r="N173"/>
  <c r="BA174" l="1"/>
  <c r="AW174"/>
  <c r="J174"/>
  <c r="M174" s="1"/>
  <c r="BM174" s="1"/>
  <c r="BG174"/>
  <c r="BI174"/>
  <c r="AI174"/>
  <c r="AR174" s="1"/>
  <c r="BW173"/>
  <c r="CA173" s="1"/>
  <c r="O385" i="7"/>
  <c r="G385"/>
  <c r="K385"/>
  <c r="R385"/>
  <c r="Q385"/>
  <c r="N385"/>
  <c r="H385"/>
  <c r="J385"/>
  <c r="I385"/>
  <c r="P385"/>
  <c r="BP175" i="13" l="1"/>
  <c r="BF174"/>
  <c r="BS174"/>
  <c r="BV174"/>
  <c r="I174"/>
  <c r="R174" s="1"/>
  <c r="AA175" s="1"/>
  <c r="S174"/>
  <c r="AB175" s="1"/>
  <c r="AV174"/>
  <c r="BE174"/>
  <c r="BZ173"/>
  <c r="P174"/>
  <c r="S385" i="7"/>
  <c r="K285" i="12" s="1"/>
  <c r="L285" s="1"/>
  <c r="M285" s="1"/>
  <c r="L385" i="7"/>
  <c r="G285" i="12" s="1"/>
  <c r="H285" s="1"/>
  <c r="I285" s="1"/>
  <c r="L174" i="13" l="1"/>
  <c r="BL174" s="1"/>
  <c r="BO175" s="1"/>
  <c r="BH174"/>
  <c r="H174"/>
  <c r="Q174" s="1"/>
  <c r="Z175" s="1"/>
  <c r="F385" i="7" s="1"/>
  <c r="AU174" i="13"/>
  <c r="AK175"/>
  <c r="AT175" s="1"/>
  <c r="BY174"/>
  <c r="CC174" s="1"/>
  <c r="N286" i="12"/>
  <c r="J286"/>
  <c r="O174" i="13" l="1"/>
  <c r="BR174"/>
  <c r="BX174" s="1"/>
  <c r="CB174" s="1"/>
  <c r="BU174"/>
  <c r="K174"/>
  <c r="BK174" s="1"/>
  <c r="BJ175"/>
  <c r="AJ175"/>
  <c r="BA175"/>
  <c r="AS175" l="1"/>
  <c r="I175" s="1"/>
  <c r="BN175"/>
  <c r="AW175"/>
  <c r="BQ174"/>
  <c r="BT174"/>
  <c r="N174"/>
  <c r="J175"/>
  <c r="M175" s="1"/>
  <c r="BM175" s="1"/>
  <c r="BG175"/>
  <c r="AI175"/>
  <c r="AR175" s="1"/>
  <c r="I386" i="7"/>
  <c r="R386"/>
  <c r="H386"/>
  <c r="J386"/>
  <c r="G386"/>
  <c r="P386"/>
  <c r="O386"/>
  <c r="K386"/>
  <c r="N386"/>
  <c r="Q386"/>
  <c r="BP176" i="13" l="1"/>
  <c r="BW174"/>
  <c r="CA174" s="1"/>
  <c r="AV175"/>
  <c r="BS175"/>
  <c r="BV175"/>
  <c r="BF175"/>
  <c r="S175"/>
  <c r="AB176" s="1"/>
  <c r="BI175"/>
  <c r="R175"/>
  <c r="AA176" s="1"/>
  <c r="L175"/>
  <c r="BL175" s="1"/>
  <c r="S386" i="7"/>
  <c r="K286" i="12" s="1"/>
  <c r="L286" s="1"/>
  <c r="M286" s="1"/>
  <c r="L386" i="7"/>
  <c r="G286" i="12" s="1"/>
  <c r="H286" s="1"/>
  <c r="I286" s="1"/>
  <c r="P175" i="13"/>
  <c r="BO176" l="1"/>
  <c r="BH175"/>
  <c r="BZ174"/>
  <c r="AU175"/>
  <c r="BR175"/>
  <c r="BU175"/>
  <c r="H175"/>
  <c r="BE175"/>
  <c r="AK176"/>
  <c r="AT176" s="1"/>
  <c r="BY175"/>
  <c r="CC175" s="1"/>
  <c r="O175"/>
  <c r="J287" i="12"/>
  <c r="N287"/>
  <c r="K175" i="13"/>
  <c r="BK175" s="1"/>
  <c r="BN176" l="1"/>
  <c r="Q175"/>
  <c r="Z176" s="1"/>
  <c r="BQ175"/>
  <c r="BT175"/>
  <c r="BG176"/>
  <c r="AJ176"/>
  <c r="AS176" s="1"/>
  <c r="BX175"/>
  <c r="CB175" s="1"/>
  <c r="N175"/>
  <c r="BA176" l="1"/>
  <c r="F386" i="7"/>
  <c r="J176" i="13"/>
  <c r="S176" s="1"/>
  <c r="AB177" s="1"/>
  <c r="AW176"/>
  <c r="BJ176"/>
  <c r="AI176"/>
  <c r="AR176" s="1"/>
  <c r="BW175"/>
  <c r="CA175" s="1"/>
  <c r="N387" i="7" l="1"/>
  <c r="G387"/>
  <c r="M176" i="13"/>
  <c r="BM176" s="1"/>
  <c r="P387" i="7"/>
  <c r="K387"/>
  <c r="O387"/>
  <c r="I387"/>
  <c r="J387"/>
  <c r="Q387"/>
  <c r="R387"/>
  <c r="H387"/>
  <c r="I176" i="13"/>
  <c r="R176" s="1"/>
  <c r="AA177" s="1"/>
  <c r="AV176"/>
  <c r="BI176"/>
  <c r="BS176"/>
  <c r="BV176"/>
  <c r="BF176"/>
  <c r="BH176"/>
  <c r="BZ175"/>
  <c r="BP177" l="1"/>
  <c r="P176"/>
  <c r="L176"/>
  <c r="BL176" s="1"/>
  <c r="S387" i="7"/>
  <c r="K287" i="12" s="1"/>
  <c r="L287" s="1"/>
  <c r="M287" s="1"/>
  <c r="N288" s="1"/>
  <c r="L387" i="7"/>
  <c r="G287" i="12" s="1"/>
  <c r="H287" s="1"/>
  <c r="I287" s="1"/>
  <c r="J288" s="1"/>
  <c r="BU176" i="13"/>
  <c r="BE176"/>
  <c r="AU176"/>
  <c r="H176"/>
  <c r="Q176" s="1"/>
  <c r="Z177" s="1"/>
  <c r="F387" i="7" s="1"/>
  <c r="AK177" i="13"/>
  <c r="AT177" s="1"/>
  <c r="BY176"/>
  <c r="CC176" s="1"/>
  <c r="BO177" l="1"/>
  <c r="O176"/>
  <c r="BR176"/>
  <c r="BX176" s="1"/>
  <c r="CB176" s="1"/>
  <c r="K176"/>
  <c r="BK176" s="1"/>
  <c r="J177"/>
  <c r="AJ177"/>
  <c r="AS177" s="1"/>
  <c r="BA177"/>
  <c r="BT176" l="1"/>
  <c r="BN177"/>
  <c r="BJ177"/>
  <c r="BQ176"/>
  <c r="BG177"/>
  <c r="AW177"/>
  <c r="N176"/>
  <c r="AI177"/>
  <c r="AR177" s="1"/>
  <c r="M177"/>
  <c r="BM177" s="1"/>
  <c r="S177"/>
  <c r="AB178" s="1"/>
  <c r="G388" i="7"/>
  <c r="Q388"/>
  <c r="K388"/>
  <c r="R388"/>
  <c r="H388"/>
  <c r="J388"/>
  <c r="N388"/>
  <c r="I388"/>
  <c r="P388"/>
  <c r="O388"/>
  <c r="BP178" i="13" l="1"/>
  <c r="BS177"/>
  <c r="BV177"/>
  <c r="BI177"/>
  <c r="BF177"/>
  <c r="AU177"/>
  <c r="I177"/>
  <c r="L177" s="1"/>
  <c r="BL177" s="1"/>
  <c r="AV177"/>
  <c r="BW176"/>
  <c r="CA176" s="1"/>
  <c r="P177"/>
  <c r="S388" i="7"/>
  <c r="K288" i="12" s="1"/>
  <c r="L288" s="1"/>
  <c r="M288" s="1"/>
  <c r="L388" i="7"/>
  <c r="G288" i="12" s="1"/>
  <c r="H288" s="1"/>
  <c r="I288" s="1"/>
  <c r="BO178" i="13" l="1"/>
  <c r="R177"/>
  <c r="AA178" s="1"/>
  <c r="BR177"/>
  <c r="BU177"/>
  <c r="BZ176"/>
  <c r="BE177"/>
  <c r="H177"/>
  <c r="Q177" s="1"/>
  <c r="Z178" s="1"/>
  <c r="BH177"/>
  <c r="AK178"/>
  <c r="AT178" s="1"/>
  <c r="BY177"/>
  <c r="CC177" s="1"/>
  <c r="O177"/>
  <c r="N289" i="12"/>
  <c r="J289"/>
  <c r="F388" i="7" l="1"/>
  <c r="K177" i="13"/>
  <c r="BK177" s="1"/>
  <c r="AJ178"/>
  <c r="AS178" s="1"/>
  <c r="BX177"/>
  <c r="CB177" s="1"/>
  <c r="BA178"/>
  <c r="BT177" l="1"/>
  <c r="BN178"/>
  <c r="BQ177"/>
  <c r="N177"/>
  <c r="AW178"/>
  <c r="BG178"/>
  <c r="J178"/>
  <c r="M178" s="1"/>
  <c r="BM178" s="1"/>
  <c r="BJ178"/>
  <c r="AI178"/>
  <c r="AR178" s="1"/>
  <c r="J389" i="7"/>
  <c r="R389"/>
  <c r="K389"/>
  <c r="Q389"/>
  <c r="G389"/>
  <c r="H389"/>
  <c r="P389"/>
  <c r="O389"/>
  <c r="N389"/>
  <c r="I389"/>
  <c r="BP179" i="13" l="1"/>
  <c r="BW177"/>
  <c r="CA177" s="1"/>
  <c r="BS178"/>
  <c r="BV178"/>
  <c r="I178"/>
  <c r="L178" s="1"/>
  <c r="BL178" s="1"/>
  <c r="BF178"/>
  <c r="S178"/>
  <c r="AB179" s="1"/>
  <c r="AV178"/>
  <c r="H178"/>
  <c r="BI178"/>
  <c r="S389" i="7"/>
  <c r="K289" i="12" s="1"/>
  <c r="L289" s="1"/>
  <c r="M289" s="1"/>
  <c r="L389" i="7"/>
  <c r="G289" i="12" s="1"/>
  <c r="H289" s="1"/>
  <c r="I289" s="1"/>
  <c r="P178" i="13"/>
  <c r="BO179" l="1"/>
  <c r="BZ177"/>
  <c r="BR178"/>
  <c r="BU178"/>
  <c r="AU178"/>
  <c r="R178"/>
  <c r="AA179" s="1"/>
  <c r="BE178"/>
  <c r="BH178"/>
  <c r="AK179"/>
  <c r="AT179" s="1"/>
  <c r="BY178"/>
  <c r="CC178" s="1"/>
  <c r="Q178"/>
  <c r="Z179" s="1"/>
  <c r="K178"/>
  <c r="BK178" s="1"/>
  <c r="N290" i="12"/>
  <c r="J290"/>
  <c r="O178" i="13"/>
  <c r="F389" i="7" l="1"/>
  <c r="BN179" i="13"/>
  <c r="BQ178"/>
  <c r="BT178"/>
  <c r="J179"/>
  <c r="AJ179"/>
  <c r="AS179" s="1"/>
  <c r="BX178"/>
  <c r="CB178" s="1"/>
  <c r="BA179"/>
  <c r="N178"/>
  <c r="BG179" l="1"/>
  <c r="AW179"/>
  <c r="BF179"/>
  <c r="BJ179"/>
  <c r="AI179"/>
  <c r="AR179" s="1"/>
  <c r="BW178"/>
  <c r="CA178" s="1"/>
  <c r="I179"/>
  <c r="S179"/>
  <c r="AB180" s="1"/>
  <c r="M179"/>
  <c r="BM179" s="1"/>
  <c r="K390" i="7"/>
  <c r="I390"/>
  <c r="R390"/>
  <c r="H390"/>
  <c r="G390"/>
  <c r="J390"/>
  <c r="P390"/>
  <c r="Q390"/>
  <c r="N390"/>
  <c r="O390"/>
  <c r="BP180" i="13" l="1"/>
  <c r="AV179"/>
  <c r="BS179"/>
  <c r="BV179"/>
  <c r="BE179"/>
  <c r="BI179"/>
  <c r="BZ178"/>
  <c r="P179"/>
  <c r="R179"/>
  <c r="AA180" s="1"/>
  <c r="L179"/>
  <c r="BL179" s="1"/>
  <c r="S390" i="7"/>
  <c r="K290" i="12" s="1"/>
  <c r="L290" s="1"/>
  <c r="M290" s="1"/>
  <c r="L390" i="7"/>
  <c r="G290" i="12" s="1"/>
  <c r="H290" s="1"/>
  <c r="I290" s="1"/>
  <c r="BO180" i="13" l="1"/>
  <c r="AU179"/>
  <c r="BR179"/>
  <c r="BU179"/>
  <c r="BH179"/>
  <c r="H179"/>
  <c r="AK180"/>
  <c r="AT180" s="1"/>
  <c r="BY179"/>
  <c r="CC179" s="1"/>
  <c r="N291" i="12"/>
  <c r="O179" i="13"/>
  <c r="J291" i="12"/>
  <c r="Q179" i="13" l="1"/>
  <c r="Z180" s="1"/>
  <c r="K179"/>
  <c r="BK179" s="1"/>
  <c r="AW180"/>
  <c r="AJ180"/>
  <c r="AS180" s="1"/>
  <c r="BX179"/>
  <c r="CB179" s="1"/>
  <c r="BJ180"/>
  <c r="BA180" l="1"/>
  <c r="F390" i="7"/>
  <c r="BT179" i="13"/>
  <c r="BN180"/>
  <c r="N179"/>
  <c r="BQ179"/>
  <c r="BF180"/>
  <c r="J180"/>
  <c r="M180" s="1"/>
  <c r="BM180" s="1"/>
  <c r="BG180"/>
  <c r="AI180"/>
  <c r="AR180" s="1"/>
  <c r="BP181" l="1"/>
  <c r="R391" i="7"/>
  <c r="BS180" i="13"/>
  <c r="BV180"/>
  <c r="O391" i="7"/>
  <c r="N391"/>
  <c r="H391"/>
  <c r="P391"/>
  <c r="J391"/>
  <c r="Q391"/>
  <c r="G391"/>
  <c r="BW179" i="13"/>
  <c r="CA179" s="1"/>
  <c r="BI180"/>
  <c r="I391" i="7"/>
  <c r="K391"/>
  <c r="AV180" i="13"/>
  <c r="I180"/>
  <c r="L180" s="1"/>
  <c r="BL180" s="1"/>
  <c r="AU180"/>
  <c r="S180"/>
  <c r="AB181" s="1"/>
  <c r="P180"/>
  <c r="BZ179" l="1"/>
  <c r="BO181"/>
  <c r="S391" i="7"/>
  <c r="K291" i="12" s="1"/>
  <c r="L291" s="1"/>
  <c r="M291" s="1"/>
  <c r="N292" s="1"/>
  <c r="BR180" i="13"/>
  <c r="BU180"/>
  <c r="R180"/>
  <c r="AA181" s="1"/>
  <c r="BH180"/>
  <c r="BE180"/>
  <c r="H180"/>
  <c r="L391" i="7"/>
  <c r="G291" i="12" s="1"/>
  <c r="H291" s="1"/>
  <c r="I291" s="1"/>
  <c r="AK181" i="13"/>
  <c r="AT181" s="1"/>
  <c r="BY180"/>
  <c r="CC180" s="1"/>
  <c r="O180"/>
  <c r="K180" l="1"/>
  <c r="BK180" s="1"/>
  <c r="Q180"/>
  <c r="Z181" s="1"/>
  <c r="F391" i="7" s="1"/>
  <c r="J292" i="12"/>
  <c r="BG181" i="13"/>
  <c r="AJ181"/>
  <c r="AS181" s="1"/>
  <c r="BX180"/>
  <c r="CB180" s="1"/>
  <c r="BN181" l="1"/>
  <c r="BA181"/>
  <c r="N180"/>
  <c r="BQ180"/>
  <c r="BT180"/>
  <c r="AW181"/>
  <c r="BJ181"/>
  <c r="J181"/>
  <c r="S181" s="1"/>
  <c r="AB182" s="1"/>
  <c r="BI181"/>
  <c r="AI181"/>
  <c r="AR181" s="1"/>
  <c r="J392" i="7"/>
  <c r="Q392"/>
  <c r="K392"/>
  <c r="P392"/>
  <c r="O392"/>
  <c r="I392"/>
  <c r="N392"/>
  <c r="G392"/>
  <c r="R392"/>
  <c r="H392"/>
  <c r="BW180" i="13" l="1"/>
  <c r="CA180" s="1"/>
  <c r="AV181"/>
  <c r="I181"/>
  <c r="L181" s="1"/>
  <c r="BL181" s="1"/>
  <c r="BF181"/>
  <c r="M181"/>
  <c r="BM181" s="1"/>
  <c r="AU181"/>
  <c r="L392" i="7"/>
  <c r="G292" i="12" s="1"/>
  <c r="H292" s="1"/>
  <c r="I292" s="1"/>
  <c r="S392" i="7"/>
  <c r="K292" i="12" s="1"/>
  <c r="L292" s="1"/>
  <c r="M292" s="1"/>
  <c r="R181" i="13" l="1"/>
  <c r="AA182" s="1"/>
  <c r="BO182"/>
  <c r="BZ180"/>
  <c r="H181"/>
  <c r="BH181"/>
  <c r="BE181"/>
  <c r="BV181"/>
  <c r="BP182"/>
  <c r="BR181"/>
  <c r="BU181"/>
  <c r="BS181"/>
  <c r="P181"/>
  <c r="AK182"/>
  <c r="AT182" s="1"/>
  <c r="O181"/>
  <c r="N293" i="12"/>
  <c r="J293"/>
  <c r="K181" i="13" l="1"/>
  <c r="BK181" s="1"/>
  <c r="Q181"/>
  <c r="Z182" s="1"/>
  <c r="F392" i="7" s="1"/>
  <c r="BY181" i="13"/>
  <c r="CC181" s="1"/>
  <c r="BG182"/>
  <c r="AJ182"/>
  <c r="AS182" s="1"/>
  <c r="BX181"/>
  <c r="CB181" s="1"/>
  <c r="BN182" l="1"/>
  <c r="BA182"/>
  <c r="N181"/>
  <c r="BQ181"/>
  <c r="BT181"/>
  <c r="AW182"/>
  <c r="J182"/>
  <c r="S182" s="1"/>
  <c r="AB183" s="1"/>
  <c r="BJ182"/>
  <c r="AI182"/>
  <c r="AR182" s="1"/>
  <c r="J393" i="7"/>
  <c r="O393"/>
  <c r="Q393"/>
  <c r="K393"/>
  <c r="R393"/>
  <c r="G393"/>
  <c r="N393"/>
  <c r="P393"/>
  <c r="H393"/>
  <c r="I393"/>
  <c r="BW181" i="13" l="1"/>
  <c r="CA181" s="1"/>
  <c r="BI182"/>
  <c r="I182"/>
  <c r="L182" s="1"/>
  <c r="BL182" s="1"/>
  <c r="M182"/>
  <c r="BM182" s="1"/>
  <c r="AV182"/>
  <c r="H182"/>
  <c r="BF182"/>
  <c r="S393" i="7"/>
  <c r="K293" i="12" s="1"/>
  <c r="L293" s="1"/>
  <c r="M293" s="1"/>
  <c r="L393" i="7"/>
  <c r="G293" i="12" s="1"/>
  <c r="H293" s="1"/>
  <c r="I293" s="1"/>
  <c r="BO183" i="13" l="1"/>
  <c r="BP183"/>
  <c r="BZ181"/>
  <c r="R182"/>
  <c r="AA183" s="1"/>
  <c r="BR182"/>
  <c r="BU182"/>
  <c r="BS182"/>
  <c r="BV182"/>
  <c r="BE182"/>
  <c r="BH182"/>
  <c r="P182"/>
  <c r="AU182"/>
  <c r="AK183"/>
  <c r="N294" i="12"/>
  <c r="Q182" i="13"/>
  <c r="Z183" s="1"/>
  <c r="F393" i="7" s="1"/>
  <c r="K182" i="13"/>
  <c r="BK182" s="1"/>
  <c r="J294" i="12"/>
  <c r="O182" i="13"/>
  <c r="AT183" l="1"/>
  <c r="BN183"/>
  <c r="BY182"/>
  <c r="CC182" s="1"/>
  <c r="BQ182"/>
  <c r="BT182"/>
  <c r="BG183"/>
  <c r="AJ183"/>
  <c r="AS183" s="1"/>
  <c r="BX182"/>
  <c r="CB182" s="1"/>
  <c r="N182"/>
  <c r="BA183"/>
  <c r="BJ183" l="1"/>
  <c r="AW183"/>
  <c r="J183"/>
  <c r="M183" s="1"/>
  <c r="BM183" s="1"/>
  <c r="BI183"/>
  <c r="AI183"/>
  <c r="AR183" s="1"/>
  <c r="BW182"/>
  <c r="CA182" s="1"/>
  <c r="G394" i="7"/>
  <c r="R394"/>
  <c r="J394"/>
  <c r="K394"/>
  <c r="O394"/>
  <c r="I394"/>
  <c r="N394"/>
  <c r="Q394"/>
  <c r="H394"/>
  <c r="P394"/>
  <c r="BP184" i="13" l="1"/>
  <c r="AV183"/>
  <c r="BS183"/>
  <c r="BV183"/>
  <c r="S183"/>
  <c r="AB184" s="1"/>
  <c r="I183"/>
  <c r="R183" s="1"/>
  <c r="AA184" s="1"/>
  <c r="BF183"/>
  <c r="BZ182"/>
  <c r="S394" i="7"/>
  <c r="K294" i="12" s="1"/>
  <c r="L294" s="1"/>
  <c r="M294" s="1"/>
  <c r="L394" i="7"/>
  <c r="G294" i="12" s="1"/>
  <c r="H294" s="1"/>
  <c r="I294" s="1"/>
  <c r="P183" i="13"/>
  <c r="L183" l="1"/>
  <c r="BL183" s="1"/>
  <c r="AU183"/>
  <c r="BE183"/>
  <c r="BH183"/>
  <c r="H183"/>
  <c r="Q183" s="1"/>
  <c r="Z184" s="1"/>
  <c r="F394" i="7" s="1"/>
  <c r="AK184" i="13"/>
  <c r="AT184" s="1"/>
  <c r="BY183"/>
  <c r="CC183" s="1"/>
  <c r="N295" i="12"/>
  <c r="J295"/>
  <c r="O183" i="13" l="1"/>
  <c r="BO184"/>
  <c r="BR183"/>
  <c r="BU183"/>
  <c r="K183"/>
  <c r="BK183" s="1"/>
  <c r="AJ184"/>
  <c r="AS184" s="1"/>
  <c r="BA184"/>
  <c r="BN184" l="1"/>
  <c r="N183"/>
  <c r="BX183"/>
  <c r="CB183" s="1"/>
  <c r="BQ183"/>
  <c r="BT183"/>
  <c r="AW184"/>
  <c r="J184"/>
  <c r="S184" s="1"/>
  <c r="AB185" s="1"/>
  <c r="BJ184"/>
  <c r="BG184"/>
  <c r="AI184"/>
  <c r="AR184" s="1"/>
  <c r="N395" i="7"/>
  <c r="H395"/>
  <c r="G395"/>
  <c r="J395"/>
  <c r="I395"/>
  <c r="O395"/>
  <c r="P395"/>
  <c r="K395"/>
  <c r="Q395"/>
  <c r="R395"/>
  <c r="M184" i="13" l="1"/>
  <c r="BM184" s="1"/>
  <c r="BW183"/>
  <c r="CA183" s="1"/>
  <c r="BI184"/>
  <c r="I184"/>
  <c r="L184" s="1"/>
  <c r="BL184" s="1"/>
  <c r="BF184"/>
  <c r="AV184"/>
  <c r="H184"/>
  <c r="L395" i="7"/>
  <c r="G295" i="12" s="1"/>
  <c r="H295" s="1"/>
  <c r="I295" s="1"/>
  <c r="S395" i="7"/>
  <c r="K295" i="12" s="1"/>
  <c r="L295" s="1"/>
  <c r="M295" s="1"/>
  <c r="BP185" i="13" l="1"/>
  <c r="BO185"/>
  <c r="P184"/>
  <c r="BS184"/>
  <c r="BV184"/>
  <c r="BZ183"/>
  <c r="R184"/>
  <c r="AA185" s="1"/>
  <c r="BH184"/>
  <c r="BR184"/>
  <c r="BU184"/>
  <c r="BE184"/>
  <c r="AU184"/>
  <c r="AK185"/>
  <c r="AT185" s="1"/>
  <c r="Q184"/>
  <c r="Z185" s="1"/>
  <c r="F395" i="7" s="1"/>
  <c r="K184" i="13"/>
  <c r="BK184" s="1"/>
  <c r="N296" i="12"/>
  <c r="O184" i="13"/>
  <c r="J296" i="12"/>
  <c r="BN185" i="13" l="1"/>
  <c r="BY184"/>
  <c r="CC184" s="1"/>
  <c r="BQ184"/>
  <c r="BT184"/>
  <c r="BG185"/>
  <c r="AJ185"/>
  <c r="AS185" s="1"/>
  <c r="BX184"/>
  <c r="CB184" s="1"/>
  <c r="BA185"/>
  <c r="N184"/>
  <c r="AW185" l="1"/>
  <c r="J185"/>
  <c r="S185" s="1"/>
  <c r="AB186" s="1"/>
  <c r="BJ185"/>
  <c r="AI185"/>
  <c r="AR185" s="1"/>
  <c r="BW184"/>
  <c r="CA184" s="1"/>
  <c r="P396" i="7"/>
  <c r="Q396"/>
  <c r="G396"/>
  <c r="I396"/>
  <c r="O396"/>
  <c r="K396"/>
  <c r="H396"/>
  <c r="J396"/>
  <c r="N396"/>
  <c r="R396"/>
  <c r="I185" i="13" l="1"/>
  <c r="L185" s="1"/>
  <c r="BL185" s="1"/>
  <c r="M185"/>
  <c r="BM185" s="1"/>
  <c r="BI185"/>
  <c r="AV185"/>
  <c r="H185"/>
  <c r="BF185"/>
  <c r="BZ184"/>
  <c r="S396" i="7"/>
  <c r="K296" i="12" s="1"/>
  <c r="L296" s="1"/>
  <c r="M296" s="1"/>
  <c r="L396" i="7"/>
  <c r="G296" i="12" s="1"/>
  <c r="H296" s="1"/>
  <c r="I296" s="1"/>
  <c r="BO186" i="13" l="1"/>
  <c r="BV185"/>
  <c r="BP186"/>
  <c r="R185"/>
  <c r="AA186" s="1"/>
  <c r="BE185"/>
  <c r="BR185"/>
  <c r="BU185"/>
  <c r="BS185"/>
  <c r="P185"/>
  <c r="AU185"/>
  <c r="BH185"/>
  <c r="AK186"/>
  <c r="AT186" s="1"/>
  <c r="K185"/>
  <c r="BK185" s="1"/>
  <c r="Q185"/>
  <c r="Z186" s="1"/>
  <c r="F396" i="7" s="1"/>
  <c r="N297" i="12"/>
  <c r="J297"/>
  <c r="O185" i="13"/>
  <c r="BN186" l="1"/>
  <c r="BQ185"/>
  <c r="BT185"/>
  <c r="BY185"/>
  <c r="CC185" s="1"/>
  <c r="BJ186"/>
  <c r="AJ186"/>
  <c r="AS186" s="1"/>
  <c r="BX185"/>
  <c r="CB185" s="1"/>
  <c r="N185"/>
  <c r="BA186"/>
  <c r="J186" l="1"/>
  <c r="M186" s="1"/>
  <c r="BM186" s="1"/>
  <c r="AW186"/>
  <c r="BG186"/>
  <c r="BF186"/>
  <c r="AI186"/>
  <c r="AR186" s="1"/>
  <c r="BW185"/>
  <c r="CA185" s="1"/>
  <c r="Q397" i="7"/>
  <c r="R397"/>
  <c r="N397"/>
  <c r="P397"/>
  <c r="I397"/>
  <c r="O397"/>
  <c r="J397"/>
  <c r="G397"/>
  <c r="H397"/>
  <c r="K397"/>
  <c r="BP187" i="13" l="1"/>
  <c r="S186"/>
  <c r="AB187" s="1"/>
  <c r="BS186"/>
  <c r="BV186"/>
  <c r="I186"/>
  <c r="R186" s="1"/>
  <c r="AA187" s="1"/>
  <c r="BI186"/>
  <c r="AV186"/>
  <c r="BE186"/>
  <c r="BZ185"/>
  <c r="L397" i="7"/>
  <c r="G297" i="12" s="1"/>
  <c r="H297" s="1"/>
  <c r="I297" s="1"/>
  <c r="S397" i="7"/>
  <c r="K297" i="12" s="1"/>
  <c r="L297" s="1"/>
  <c r="M297" s="1"/>
  <c r="P186" i="13"/>
  <c r="L186" l="1"/>
  <c r="BL186" s="1"/>
  <c r="BH186"/>
  <c r="AU186"/>
  <c r="H186"/>
  <c r="K186" s="1"/>
  <c r="BK186" s="1"/>
  <c r="AK187"/>
  <c r="AT187" s="1"/>
  <c r="BY186"/>
  <c r="CC186" s="1"/>
  <c r="J298" i="12"/>
  <c r="N298"/>
  <c r="BO187" i="13" l="1"/>
  <c r="BN187"/>
  <c r="BR186"/>
  <c r="O186"/>
  <c r="BU186"/>
  <c r="BQ186"/>
  <c r="BT186"/>
  <c r="J187"/>
  <c r="Q186"/>
  <c r="Z187" s="1"/>
  <c r="AJ187"/>
  <c r="AS187" s="1"/>
  <c r="N186"/>
  <c r="BA187" l="1"/>
  <c r="F397" i="7"/>
  <c r="BX186" i="13"/>
  <c r="CB186" s="1"/>
  <c r="BG187"/>
  <c r="AW187"/>
  <c r="BJ187"/>
  <c r="AV187"/>
  <c r="AI187"/>
  <c r="AR187" s="1"/>
  <c r="BW186"/>
  <c r="CA186" s="1"/>
  <c r="M187"/>
  <c r="BM187" s="1"/>
  <c r="S187"/>
  <c r="AB188" s="1"/>
  <c r="BP188" l="1"/>
  <c r="O398" i="7"/>
  <c r="P398"/>
  <c r="R398"/>
  <c r="N398"/>
  <c r="Q398"/>
  <c r="K398"/>
  <c r="I398"/>
  <c r="H398"/>
  <c r="J398"/>
  <c r="G398"/>
  <c r="I187" i="13"/>
  <c r="R187" s="1"/>
  <c r="AA188" s="1"/>
  <c r="BS187"/>
  <c r="BV187"/>
  <c r="BF187"/>
  <c r="BI187"/>
  <c r="BE187"/>
  <c r="BZ186"/>
  <c r="P187"/>
  <c r="S398" i="7" l="1"/>
  <c r="K298" i="12" s="1"/>
  <c r="L298" s="1"/>
  <c r="M298" s="1"/>
  <c r="N299" s="1"/>
  <c r="BH187" i="13"/>
  <c r="L398" i="7"/>
  <c r="G298" i="12" s="1"/>
  <c r="H298" s="1"/>
  <c r="I298" s="1"/>
  <c r="J299" s="1"/>
  <c r="L187" i="13"/>
  <c r="BL187" s="1"/>
  <c r="AU187"/>
  <c r="H187"/>
  <c r="AK188"/>
  <c r="AT188" s="1"/>
  <c r="BY187"/>
  <c r="CC187" s="1"/>
  <c r="BO188" l="1"/>
  <c r="BR187"/>
  <c r="O187"/>
  <c r="BU187"/>
  <c r="J188"/>
  <c r="Q187"/>
  <c r="Z188" s="1"/>
  <c r="F398" i="7" s="1"/>
  <c r="K187" i="13"/>
  <c r="BK187" s="1"/>
  <c r="AJ188"/>
  <c r="AS188" l="1"/>
  <c r="BN188"/>
  <c r="BA188"/>
  <c r="BX187"/>
  <c r="CB187" s="1"/>
  <c r="N187"/>
  <c r="AW188"/>
  <c r="BQ187"/>
  <c r="BT187"/>
  <c r="BG188"/>
  <c r="BJ188"/>
  <c r="AI188"/>
  <c r="AR188" s="1"/>
  <c r="I399" i="7"/>
  <c r="K399"/>
  <c r="N399"/>
  <c r="O399"/>
  <c r="P399"/>
  <c r="G399"/>
  <c r="J399"/>
  <c r="Q399"/>
  <c r="R399"/>
  <c r="H399"/>
  <c r="M188" i="13"/>
  <c r="BM188" s="1"/>
  <c r="S188"/>
  <c r="AB189" s="1"/>
  <c r="BP189" l="1"/>
  <c r="BW187"/>
  <c r="CA187" s="1"/>
  <c r="BI188"/>
  <c r="BS188"/>
  <c r="BV188"/>
  <c r="AV188"/>
  <c r="I188"/>
  <c r="L188" s="1"/>
  <c r="BL188" s="1"/>
  <c r="BF188"/>
  <c r="P188"/>
  <c r="S399" i="7"/>
  <c r="K299" i="12" s="1"/>
  <c r="L299" s="1"/>
  <c r="M299" s="1"/>
  <c r="L399" i="7"/>
  <c r="G299" i="12" s="1"/>
  <c r="H299" s="1"/>
  <c r="I299" s="1"/>
  <c r="BO189" i="13" l="1"/>
  <c r="BZ187"/>
  <c r="R188"/>
  <c r="AA189" s="1"/>
  <c r="AU188"/>
  <c r="BR188"/>
  <c r="BU188"/>
  <c r="BE188"/>
  <c r="H188"/>
  <c r="K188" s="1"/>
  <c r="BK188" s="1"/>
  <c r="BH188"/>
  <c r="AK189"/>
  <c r="AT189" s="1"/>
  <c r="BY188"/>
  <c r="CC188" s="1"/>
  <c r="J300" i="12"/>
  <c r="O188" i="13"/>
  <c r="N300" i="12"/>
  <c r="BN189" i="13" l="1"/>
  <c r="BQ188"/>
  <c r="BT188"/>
  <c r="Q188"/>
  <c r="Z189" s="1"/>
  <c r="AW189"/>
  <c r="AJ189"/>
  <c r="AS189" s="1"/>
  <c r="BX188"/>
  <c r="CB188" s="1"/>
  <c r="N188"/>
  <c r="BA189" l="1"/>
  <c r="F399" i="7"/>
  <c r="BJ189" i="13"/>
  <c r="J189"/>
  <c r="M189" s="1"/>
  <c r="BM189" s="1"/>
  <c r="BG189"/>
  <c r="BF189"/>
  <c r="AI189"/>
  <c r="AR189" s="1"/>
  <c r="BW188"/>
  <c r="CA188" s="1"/>
  <c r="BP190" l="1"/>
  <c r="R400" i="7"/>
  <c r="G400"/>
  <c r="H400"/>
  <c r="BS189" i="13"/>
  <c r="BV189"/>
  <c r="S189"/>
  <c r="AB190" s="1"/>
  <c r="P400" i="7"/>
  <c r="K400"/>
  <c r="O400"/>
  <c r="Q400"/>
  <c r="I400"/>
  <c r="AV189" i="13"/>
  <c r="N400" i="7"/>
  <c r="J400"/>
  <c r="BI189" i="13"/>
  <c r="I189"/>
  <c r="R189" s="1"/>
  <c r="AA190" s="1"/>
  <c r="AU189"/>
  <c r="BZ188"/>
  <c r="P189"/>
  <c r="L400" i="7" l="1"/>
  <c r="G300" i="12" s="1"/>
  <c r="H300" s="1"/>
  <c r="I300" s="1"/>
  <c r="J301" s="1"/>
  <c r="S400" i="7"/>
  <c r="K300" i="12" s="1"/>
  <c r="L300" s="1"/>
  <c r="M300" s="1"/>
  <c r="N301" s="1"/>
  <c r="H189" i="13"/>
  <c r="Q189" s="1"/>
  <c r="Z190" s="1"/>
  <c r="F400" i="7" s="1"/>
  <c r="L189" i="13"/>
  <c r="BL189" s="1"/>
  <c r="BH189"/>
  <c r="BE189"/>
  <c r="AK190"/>
  <c r="AT190" s="1"/>
  <c r="BY189"/>
  <c r="CC189" s="1"/>
  <c r="K189" l="1"/>
  <c r="BK189" s="1"/>
  <c r="BN190" s="1"/>
  <c r="BO190"/>
  <c r="BR189"/>
  <c r="BU189"/>
  <c r="O189"/>
  <c r="BG190"/>
  <c r="AJ190"/>
  <c r="AS190" s="1"/>
  <c r="BA190"/>
  <c r="N189" l="1"/>
  <c r="BQ189"/>
  <c r="BW189" s="1"/>
  <c r="CA189" s="1"/>
  <c r="BT189"/>
  <c r="BJ190"/>
  <c r="BX189"/>
  <c r="CB189" s="1"/>
  <c r="AW190"/>
  <c r="J190"/>
  <c r="M190" s="1"/>
  <c r="BM190" s="1"/>
  <c r="AV190"/>
  <c r="AI190"/>
  <c r="AR190" s="1"/>
  <c r="G401" i="7"/>
  <c r="R401"/>
  <c r="I401"/>
  <c r="Q401"/>
  <c r="K401"/>
  <c r="N401"/>
  <c r="O401"/>
  <c r="H401"/>
  <c r="J401"/>
  <c r="P401"/>
  <c r="BP191" i="13" l="1"/>
  <c r="I190"/>
  <c r="R190" s="1"/>
  <c r="AA191" s="1"/>
  <c r="BI190"/>
  <c r="BS190"/>
  <c r="BV190"/>
  <c r="BF190"/>
  <c r="S190"/>
  <c r="AB191" s="1"/>
  <c r="BE190"/>
  <c r="BZ189"/>
  <c r="S401" i="7"/>
  <c r="K301" i="12" s="1"/>
  <c r="L301" s="1"/>
  <c r="M301" s="1"/>
  <c r="L401" i="7"/>
  <c r="G301" i="12" s="1"/>
  <c r="H301" s="1"/>
  <c r="I301" s="1"/>
  <c r="P190" i="13"/>
  <c r="L190" l="1"/>
  <c r="BL190" s="1"/>
  <c r="BH190"/>
  <c r="AU190"/>
  <c r="H190"/>
  <c r="AK191"/>
  <c r="AT191" s="1"/>
  <c r="BY190"/>
  <c r="CC190" s="1"/>
  <c r="N302" i="12"/>
  <c r="J302"/>
  <c r="BO191" i="13" l="1"/>
  <c r="BR190"/>
  <c r="O190"/>
  <c r="BU190"/>
  <c r="BJ191"/>
  <c r="Q190"/>
  <c r="Z191" s="1"/>
  <c r="F401" i="7" s="1"/>
  <c r="K190" i="13"/>
  <c r="BK190" s="1"/>
  <c r="AJ191"/>
  <c r="AS191" s="1"/>
  <c r="BA191" l="1"/>
  <c r="BX190"/>
  <c r="CB190" s="1"/>
  <c r="N190"/>
  <c r="BN191"/>
  <c r="AW191"/>
  <c r="BQ190"/>
  <c r="BT190"/>
  <c r="BG191"/>
  <c r="J191"/>
  <c r="S191" s="1"/>
  <c r="AB192" s="1"/>
  <c r="BI191"/>
  <c r="AI191"/>
  <c r="N402" i="7"/>
  <c r="P402"/>
  <c r="H402"/>
  <c r="K402"/>
  <c r="J402"/>
  <c r="I402"/>
  <c r="G402"/>
  <c r="O402"/>
  <c r="R402"/>
  <c r="Q402"/>
  <c r="AR191" i="13" l="1"/>
  <c r="H191" s="1"/>
  <c r="BW190"/>
  <c r="AV191"/>
  <c r="M191"/>
  <c r="BM191" s="1"/>
  <c r="I191"/>
  <c r="L191" s="1"/>
  <c r="BL191" s="1"/>
  <c r="BF191"/>
  <c r="S402" i="7"/>
  <c r="K302" i="12" s="1"/>
  <c r="L302" s="1"/>
  <c r="M302" s="1"/>
  <c r="L402" i="7"/>
  <c r="G302" i="12" s="1"/>
  <c r="H302" s="1"/>
  <c r="I302" s="1"/>
  <c r="BP192" i="13" l="1"/>
  <c r="BO192"/>
  <c r="BZ190"/>
  <c r="CA190"/>
  <c r="R191"/>
  <c r="AA192" s="1"/>
  <c r="BE191"/>
  <c r="BR191"/>
  <c r="BU191"/>
  <c r="BS191"/>
  <c r="BV191"/>
  <c r="P191"/>
  <c r="AU191"/>
  <c r="BH191"/>
  <c r="AK192"/>
  <c r="J303" i="12"/>
  <c r="O191" i="13"/>
  <c r="N303" i="12"/>
  <c r="K191" i="13"/>
  <c r="BK191" s="1"/>
  <c r="Q191"/>
  <c r="Z192" s="1"/>
  <c r="AT192" l="1"/>
  <c r="BJ192" s="1"/>
  <c r="F402" i="7"/>
  <c r="BN192" i="13"/>
  <c r="BY191"/>
  <c r="CC191" s="1"/>
  <c r="BQ191"/>
  <c r="BT191"/>
  <c r="AJ192"/>
  <c r="AS192" s="1"/>
  <c r="BX191"/>
  <c r="CB191" s="1"/>
  <c r="N191"/>
  <c r="BA192"/>
  <c r="AW192" l="1"/>
  <c r="BG192"/>
  <c r="J192"/>
  <c r="S192" s="1"/>
  <c r="AB193" s="1"/>
  <c r="I192"/>
  <c r="AI192"/>
  <c r="AR192" s="1"/>
  <c r="BW191"/>
  <c r="CA191" s="1"/>
  <c r="I403" i="7"/>
  <c r="G403"/>
  <c r="H403"/>
  <c r="R403"/>
  <c r="N403"/>
  <c r="Q403"/>
  <c r="P403"/>
  <c r="J403"/>
  <c r="K403"/>
  <c r="O403"/>
  <c r="M192" i="13" l="1"/>
  <c r="BM192" s="1"/>
  <c r="AV192"/>
  <c r="BI192"/>
  <c r="BF192"/>
  <c r="AU192"/>
  <c r="BZ191"/>
  <c r="S403" i="7"/>
  <c r="K303" i="12" s="1"/>
  <c r="L303" s="1"/>
  <c r="M303" s="1"/>
  <c r="L403" i="7"/>
  <c r="G303" i="12" s="1"/>
  <c r="H303" s="1"/>
  <c r="I303" s="1"/>
  <c r="R192" i="13"/>
  <c r="AA193" s="1"/>
  <c r="L192"/>
  <c r="BL192" s="1"/>
  <c r="BP193" l="1"/>
  <c r="BO193"/>
  <c r="BR192"/>
  <c r="BU192"/>
  <c r="BS192"/>
  <c r="BV192"/>
  <c r="H192"/>
  <c r="Q192" s="1"/>
  <c r="Z193" s="1"/>
  <c r="F403" i="7" s="1"/>
  <c r="P192" i="13"/>
  <c r="BH192"/>
  <c r="BE192"/>
  <c r="AK193"/>
  <c r="AT193" s="1"/>
  <c r="J304" i="12"/>
  <c r="O192" i="13"/>
  <c r="N304" i="12"/>
  <c r="BY192" i="13" l="1"/>
  <c r="CC192" s="1"/>
  <c r="K192"/>
  <c r="BK192" s="1"/>
  <c r="BG193"/>
  <c r="AJ193"/>
  <c r="AS193" s="1"/>
  <c r="BX192"/>
  <c r="CB192" s="1"/>
  <c r="BA193"/>
  <c r="BN193" l="1"/>
  <c r="AW193"/>
  <c r="BQ192"/>
  <c r="BT192"/>
  <c r="BJ193"/>
  <c r="N192"/>
  <c r="J193"/>
  <c r="S193" s="1"/>
  <c r="AB194" s="1"/>
  <c r="BI193"/>
  <c r="AI193"/>
  <c r="AR193" s="1"/>
  <c r="N404" i="7"/>
  <c r="I404"/>
  <c r="R404"/>
  <c r="P404"/>
  <c r="H404"/>
  <c r="Q404"/>
  <c r="O404"/>
  <c r="K404"/>
  <c r="G404"/>
  <c r="J404"/>
  <c r="BF193" i="13" l="1"/>
  <c r="BW192"/>
  <c r="I193"/>
  <c r="L193" s="1"/>
  <c r="BL193" s="1"/>
  <c r="AV193"/>
  <c r="M193"/>
  <c r="BM193" s="1"/>
  <c r="BE193"/>
  <c r="L404" i="7"/>
  <c r="G304" i="12" s="1"/>
  <c r="H304" s="1"/>
  <c r="I304" s="1"/>
  <c r="S404" i="7"/>
  <c r="K304" i="12" s="1"/>
  <c r="L304" s="1"/>
  <c r="M304" s="1"/>
  <c r="BO194" i="13" l="1"/>
  <c r="BZ192"/>
  <c r="CA192"/>
  <c r="BV193"/>
  <c r="BP194"/>
  <c r="BR193"/>
  <c r="BU193"/>
  <c r="R193"/>
  <c r="AA194" s="1"/>
  <c r="BH193"/>
  <c r="AU193"/>
  <c r="BS193"/>
  <c r="P193"/>
  <c r="H193"/>
  <c r="Q193" s="1"/>
  <c r="Z194" s="1"/>
  <c r="AK194"/>
  <c r="AT194" s="1"/>
  <c r="N305" i="12"/>
  <c r="O193" i="13"/>
  <c r="J305" i="12"/>
  <c r="F404" i="7" l="1"/>
  <c r="BY193" i="13"/>
  <c r="CC193" s="1"/>
  <c r="AW194"/>
  <c r="K193"/>
  <c r="BK193" s="1"/>
  <c r="AJ194"/>
  <c r="AS194" s="1"/>
  <c r="BX193"/>
  <c r="CB193" s="1"/>
  <c r="BA194"/>
  <c r="J194" l="1"/>
  <c r="S194" s="1"/>
  <c r="AB195" s="1"/>
  <c r="BG194"/>
  <c r="BT193"/>
  <c r="BN194"/>
  <c r="BQ193"/>
  <c r="N193"/>
  <c r="BJ194"/>
  <c r="AI194"/>
  <c r="Q405" i="7"/>
  <c r="I405"/>
  <c r="J405"/>
  <c r="P405"/>
  <c r="R405"/>
  <c r="O405"/>
  <c r="G405"/>
  <c r="N405"/>
  <c r="H405"/>
  <c r="K405"/>
  <c r="AR194" i="13" l="1"/>
  <c r="AU194" s="1"/>
  <c r="M194"/>
  <c r="BM194" s="1"/>
  <c r="BP195" s="1"/>
  <c r="AV194"/>
  <c r="BW193"/>
  <c r="I194"/>
  <c r="L194" s="1"/>
  <c r="BL194" s="1"/>
  <c r="BI194"/>
  <c r="BF194"/>
  <c r="S405" i="7"/>
  <c r="K305" i="12" s="1"/>
  <c r="L305" s="1"/>
  <c r="M305" s="1"/>
  <c r="L405" i="7"/>
  <c r="G305" i="12" s="1"/>
  <c r="H305" s="1"/>
  <c r="I305" s="1"/>
  <c r="BV194" i="13" l="1"/>
  <c r="P194"/>
  <c r="BS194"/>
  <c r="BO195"/>
  <c r="BZ193"/>
  <c r="CA193"/>
  <c r="BR194"/>
  <c r="BU194"/>
  <c r="BH194"/>
  <c r="R194"/>
  <c r="AA195" s="1"/>
  <c r="H194"/>
  <c r="BE194"/>
  <c r="AK195"/>
  <c r="AT195" s="1"/>
  <c r="N306" i="12"/>
  <c r="J306"/>
  <c r="O194" i="13"/>
  <c r="BY194" l="1"/>
  <c r="CC194" s="1"/>
  <c r="Q194"/>
  <c r="Z195" s="1"/>
  <c r="F405" i="7" s="1"/>
  <c r="K194" i="13"/>
  <c r="BK194" s="1"/>
  <c r="BG195"/>
  <c r="AJ195"/>
  <c r="AS195" s="1"/>
  <c r="BX194"/>
  <c r="CB194" s="1"/>
  <c r="BT194" l="1"/>
  <c r="BN195"/>
  <c r="BA195"/>
  <c r="BQ194"/>
  <c r="N194"/>
  <c r="BI195"/>
  <c r="AW195"/>
  <c r="BJ195"/>
  <c r="J195"/>
  <c r="M195" s="1"/>
  <c r="BM195" s="1"/>
  <c r="AI195"/>
  <c r="AR195" s="1"/>
  <c r="Q406" i="7"/>
  <c r="H406"/>
  <c r="O406"/>
  <c r="N406"/>
  <c r="K406"/>
  <c r="J406"/>
  <c r="P406"/>
  <c r="R406"/>
  <c r="I406"/>
  <c r="G406"/>
  <c r="BP196" i="13" l="1"/>
  <c r="BS195"/>
  <c r="BV195"/>
  <c r="BF195"/>
  <c r="AV195"/>
  <c r="S195"/>
  <c r="AB196" s="1"/>
  <c r="BW194"/>
  <c r="I195"/>
  <c r="L195" s="1"/>
  <c r="BL195" s="1"/>
  <c r="L406" i="7"/>
  <c r="G306" i="12" s="1"/>
  <c r="H306" s="1"/>
  <c r="I306" s="1"/>
  <c r="S406" i="7"/>
  <c r="K306" i="12" s="1"/>
  <c r="L306" s="1"/>
  <c r="M306" s="1"/>
  <c r="P195" i="13"/>
  <c r="BO196" l="1"/>
  <c r="BZ194"/>
  <c r="CA194"/>
  <c r="H195"/>
  <c r="K195" s="1"/>
  <c r="BK195" s="1"/>
  <c r="BR195"/>
  <c r="BU195"/>
  <c r="BH195"/>
  <c r="BE195"/>
  <c r="R195"/>
  <c r="AA196" s="1"/>
  <c r="AU195"/>
  <c r="AK196"/>
  <c r="AT196" s="1"/>
  <c r="BY195"/>
  <c r="CC195" s="1"/>
  <c r="N307" i="12"/>
  <c r="J307"/>
  <c r="O195" i="13"/>
  <c r="BN196" l="1"/>
  <c r="Q195"/>
  <c r="Z196" s="1"/>
  <c r="BQ195"/>
  <c r="BT195"/>
  <c r="BJ196"/>
  <c r="AJ196"/>
  <c r="AS196" s="1"/>
  <c r="BX195"/>
  <c r="CB195" s="1"/>
  <c r="N195"/>
  <c r="BA196" l="1"/>
  <c r="F406" i="7"/>
  <c r="AW196" i="13"/>
  <c r="J196"/>
  <c r="M196" s="1"/>
  <c r="BM196" s="1"/>
  <c r="BG196"/>
  <c r="AV196"/>
  <c r="AI196"/>
  <c r="AR196" s="1"/>
  <c r="BW195"/>
  <c r="CA195" s="1"/>
  <c r="O407" i="7" l="1"/>
  <c r="P407"/>
  <c r="BP197" i="13"/>
  <c r="Q407" i="7"/>
  <c r="R407"/>
  <c r="G407"/>
  <c r="K407"/>
  <c r="I407"/>
  <c r="H407"/>
  <c r="N407"/>
  <c r="J407"/>
  <c r="BF196" i="13"/>
  <c r="BS196"/>
  <c r="BV196"/>
  <c r="S196"/>
  <c r="AB197" s="1"/>
  <c r="BI196"/>
  <c r="I196"/>
  <c r="R196" s="1"/>
  <c r="AA197" s="1"/>
  <c r="H196"/>
  <c r="BZ195"/>
  <c r="P196"/>
  <c r="L407" i="7" l="1"/>
  <c r="G307" i="12" s="1"/>
  <c r="H307" s="1"/>
  <c r="I307" s="1"/>
  <c r="J308" s="1"/>
  <c r="S407" i="7"/>
  <c r="K307" i="12" s="1"/>
  <c r="L307" s="1"/>
  <c r="M307" s="1"/>
  <c r="N308" s="1"/>
  <c r="L196" i="13"/>
  <c r="BL196" s="1"/>
  <c r="BE196"/>
  <c r="AU196"/>
  <c r="BH196"/>
  <c r="AK197"/>
  <c r="AT197" s="1"/>
  <c r="BY196"/>
  <c r="CC196" s="1"/>
  <c r="Q196"/>
  <c r="Z197" s="1"/>
  <c r="F407" i="7" s="1"/>
  <c r="K196" i="13"/>
  <c r="BK196" s="1"/>
  <c r="O196" l="1"/>
  <c r="BO197"/>
  <c r="BN197"/>
  <c r="BQ196"/>
  <c r="BT196"/>
  <c r="BR196"/>
  <c r="BU196"/>
  <c r="J197"/>
  <c r="AJ197"/>
  <c r="AS197" s="1"/>
  <c r="N196"/>
  <c r="BA197"/>
  <c r="AW197" l="1"/>
  <c r="BX196"/>
  <c r="CB196" s="1"/>
  <c r="BG197"/>
  <c r="BJ197"/>
  <c r="BF197"/>
  <c r="AI197"/>
  <c r="AR197" s="1"/>
  <c r="BW196"/>
  <c r="CA196" s="1"/>
  <c r="S197"/>
  <c r="AB198" s="1"/>
  <c r="M197"/>
  <c r="BM197" s="1"/>
  <c r="K408" i="7"/>
  <c r="G408"/>
  <c r="R408"/>
  <c r="N408"/>
  <c r="P408"/>
  <c r="Q408"/>
  <c r="O408"/>
  <c r="H408"/>
  <c r="I408"/>
  <c r="J408"/>
  <c r="BP198" i="13" l="1"/>
  <c r="I197"/>
  <c r="L197" s="1"/>
  <c r="BL197" s="1"/>
  <c r="BS197"/>
  <c r="BV197"/>
  <c r="AV197"/>
  <c r="BI197"/>
  <c r="AU197"/>
  <c r="BZ196"/>
  <c r="L408" i="7"/>
  <c r="G308" i="12" s="1"/>
  <c r="H308" s="1"/>
  <c r="I308" s="1"/>
  <c r="P197" i="13"/>
  <c r="S408" i="7"/>
  <c r="K308" i="12" s="1"/>
  <c r="L308" s="1"/>
  <c r="M308" s="1"/>
  <c r="BO198" i="13" l="1"/>
  <c r="R197"/>
  <c r="AA198" s="1"/>
  <c r="BR197"/>
  <c r="BU197"/>
  <c r="H197"/>
  <c r="BH197"/>
  <c r="BE197"/>
  <c r="AK198"/>
  <c r="AT198" s="1"/>
  <c r="BY197"/>
  <c r="CC197" s="1"/>
  <c r="N309" i="12"/>
  <c r="J309"/>
  <c r="O197" i="13"/>
  <c r="Q197" l="1"/>
  <c r="Z198" s="1"/>
  <c r="K197"/>
  <c r="BK197" s="1"/>
  <c r="BG198"/>
  <c r="AJ198"/>
  <c r="AS198" s="1"/>
  <c r="BX197"/>
  <c r="CB197" s="1"/>
  <c r="BA198" l="1"/>
  <c r="F408" i="7"/>
  <c r="BT197" i="13"/>
  <c r="BN198"/>
  <c r="BQ197"/>
  <c r="AW198"/>
  <c r="J198"/>
  <c r="M198" s="1"/>
  <c r="BM198" s="1"/>
  <c r="N197"/>
  <c r="BJ198"/>
  <c r="AV198"/>
  <c r="AI198"/>
  <c r="AR198" l="1"/>
  <c r="BE198" s="1"/>
  <c r="BP199"/>
  <c r="BF198"/>
  <c r="Q409" i="7"/>
  <c r="G409"/>
  <c r="N409"/>
  <c r="BS198" i="13"/>
  <c r="BV198"/>
  <c r="S198"/>
  <c r="AB199" s="1"/>
  <c r="K409" i="7"/>
  <c r="I409"/>
  <c r="R409"/>
  <c r="J409"/>
  <c r="P409"/>
  <c r="I198" i="13"/>
  <c r="R198" s="1"/>
  <c r="AA199" s="1"/>
  <c r="O409" i="7"/>
  <c r="H409"/>
  <c r="BI198" i="13"/>
  <c r="BW197"/>
  <c r="CA197" s="1"/>
  <c r="P198"/>
  <c r="L198" l="1"/>
  <c r="BL198" s="1"/>
  <c r="S409" i="7"/>
  <c r="K309" i="12" s="1"/>
  <c r="L309" s="1"/>
  <c r="M309" s="1"/>
  <c r="N310" s="1"/>
  <c r="L409" i="7"/>
  <c r="G309" i="12" s="1"/>
  <c r="H309" s="1"/>
  <c r="I309" s="1"/>
  <c r="J310" s="1"/>
  <c r="BH198" i="13"/>
  <c r="H198"/>
  <c r="BZ197"/>
  <c r="AU198"/>
  <c r="AK199"/>
  <c r="AT199" s="1"/>
  <c r="BY198"/>
  <c r="CC198" s="1"/>
  <c r="BO199" l="1"/>
  <c r="O198"/>
  <c r="BR198"/>
  <c r="BU198"/>
  <c r="K198"/>
  <c r="BK198" s="1"/>
  <c r="Q198"/>
  <c r="Z199" s="1"/>
  <c r="F409" i="7" s="1"/>
  <c r="J199" i="13"/>
  <c r="AJ199"/>
  <c r="AS199" s="1"/>
  <c r="BX198" l="1"/>
  <c r="CB198" s="1"/>
  <c r="BT198"/>
  <c r="BN199"/>
  <c r="N198"/>
  <c r="BQ198"/>
  <c r="AW199"/>
  <c r="BA199"/>
  <c r="BG199"/>
  <c r="BF199"/>
  <c r="BJ199"/>
  <c r="AI199"/>
  <c r="I410" i="7"/>
  <c r="G410"/>
  <c r="J410"/>
  <c r="O410"/>
  <c r="K410"/>
  <c r="Q410"/>
  <c r="H410"/>
  <c r="R410"/>
  <c r="N410"/>
  <c r="P410"/>
  <c r="S199" i="13"/>
  <c r="AB200" s="1"/>
  <c r="M199"/>
  <c r="BM199" s="1"/>
  <c r="AR199" l="1"/>
  <c r="BE199" s="1"/>
  <c r="BP200"/>
  <c r="BW198"/>
  <c r="CA198" s="1"/>
  <c r="I199"/>
  <c r="L199" s="1"/>
  <c r="BL199" s="1"/>
  <c r="BS199"/>
  <c r="BV199"/>
  <c r="AV199"/>
  <c r="BI199"/>
  <c r="S410" i="7"/>
  <c r="K310" i="12" s="1"/>
  <c r="L310" s="1"/>
  <c r="M310" s="1"/>
  <c r="L410" i="7"/>
  <c r="G310" i="12" s="1"/>
  <c r="H310" s="1"/>
  <c r="I310" s="1"/>
  <c r="P199" i="13"/>
  <c r="BZ198" l="1"/>
  <c r="BO200"/>
  <c r="R199"/>
  <c r="AA200" s="1"/>
  <c r="BR199"/>
  <c r="BU199"/>
  <c r="H199"/>
  <c r="AU199"/>
  <c r="BH199"/>
  <c r="AK200"/>
  <c r="AT200" s="1"/>
  <c r="BY199"/>
  <c r="CC199" s="1"/>
  <c r="N311" i="12"/>
  <c r="J311"/>
  <c r="O199" i="13"/>
  <c r="Q199" l="1"/>
  <c r="Z200" s="1"/>
  <c r="F410" i="7" s="1"/>
  <c r="K199" i="13"/>
  <c r="BK199" s="1"/>
  <c r="J200"/>
  <c r="AJ200"/>
  <c r="AS200" s="1"/>
  <c r="BX199"/>
  <c r="CB199" s="1"/>
  <c r="BN200" l="1"/>
  <c r="BA200"/>
  <c r="BQ199"/>
  <c r="N199"/>
  <c r="BT199"/>
  <c r="AW200"/>
  <c r="BG200"/>
  <c r="BJ200"/>
  <c r="BI200"/>
  <c r="AI200"/>
  <c r="AR200" s="1"/>
  <c r="G411" i="7"/>
  <c r="P411"/>
  <c r="J411"/>
  <c r="O411"/>
  <c r="R411"/>
  <c r="Q411"/>
  <c r="K411"/>
  <c r="H411"/>
  <c r="N411"/>
  <c r="I411"/>
  <c r="S200" i="13"/>
  <c r="AB201" s="1"/>
  <c r="M200"/>
  <c r="BM200" s="1"/>
  <c r="BP201" l="1"/>
  <c r="BW199"/>
  <c r="CA199" s="1"/>
  <c r="BF200"/>
  <c r="BS200"/>
  <c r="BV200"/>
  <c r="AV200"/>
  <c r="I200"/>
  <c r="R200" s="1"/>
  <c r="AA201" s="1"/>
  <c r="S411" i="7"/>
  <c r="K311" i="12" s="1"/>
  <c r="L311" s="1"/>
  <c r="M311" s="1"/>
  <c r="L411" i="7"/>
  <c r="G311" i="12" s="1"/>
  <c r="H311" s="1"/>
  <c r="I311" s="1"/>
  <c r="P200" i="13"/>
  <c r="BZ199" l="1"/>
  <c r="L200"/>
  <c r="BL200" s="1"/>
  <c r="BE200"/>
  <c r="BH200"/>
  <c r="AU200"/>
  <c r="H200"/>
  <c r="Q200" s="1"/>
  <c r="Z201" s="1"/>
  <c r="F411" i="7" s="1"/>
  <c r="AK201" i="13"/>
  <c r="AT201" s="1"/>
  <c r="BY200"/>
  <c r="CC200" s="1"/>
  <c r="N312" i="12"/>
  <c r="J312"/>
  <c r="BO201" i="13" l="1"/>
  <c r="BR200"/>
  <c r="O200"/>
  <c r="BU200"/>
  <c r="K200"/>
  <c r="BK200" s="1"/>
  <c r="J201"/>
  <c r="AJ201"/>
  <c r="BA201"/>
  <c r="AS201" l="1"/>
  <c r="BI201" s="1"/>
  <c r="BX200"/>
  <c r="CB200" s="1"/>
  <c r="BT200"/>
  <c r="BN201"/>
  <c r="AW201"/>
  <c r="BG201"/>
  <c r="BJ201"/>
  <c r="BQ200"/>
  <c r="N200"/>
  <c r="AI201"/>
  <c r="AR201" s="1"/>
  <c r="M201"/>
  <c r="BM201" s="1"/>
  <c r="S201"/>
  <c r="AB202" s="1"/>
  <c r="H412" i="7"/>
  <c r="P412"/>
  <c r="N412"/>
  <c r="Q412"/>
  <c r="O412"/>
  <c r="I412"/>
  <c r="J412"/>
  <c r="G412"/>
  <c r="R412"/>
  <c r="K412"/>
  <c r="BP202" i="13" l="1"/>
  <c r="BS201"/>
  <c r="BV201"/>
  <c r="I201"/>
  <c r="L201" s="1"/>
  <c r="BL201" s="1"/>
  <c r="BF201"/>
  <c r="BW200"/>
  <c r="AV201"/>
  <c r="AU201"/>
  <c r="P201"/>
  <c r="S412" i="7"/>
  <c r="K312" i="12" s="1"/>
  <c r="L312" s="1"/>
  <c r="M312" s="1"/>
  <c r="L412" i="7"/>
  <c r="G312" i="12" s="1"/>
  <c r="H312" s="1"/>
  <c r="I312" s="1"/>
  <c r="BO202" i="13" l="1"/>
  <c r="BZ200"/>
  <c r="CA200"/>
  <c r="BE201"/>
  <c r="BR201"/>
  <c r="BU201"/>
  <c r="BH201"/>
  <c r="H201"/>
  <c r="K201" s="1"/>
  <c r="BK201" s="1"/>
  <c r="R201"/>
  <c r="AA202" s="1"/>
  <c r="AK202"/>
  <c r="AT202" s="1"/>
  <c r="BY201"/>
  <c r="CC201" s="1"/>
  <c r="J313" i="12"/>
  <c r="N313"/>
  <c r="O201" i="13"/>
  <c r="BN202" l="1"/>
  <c r="BQ201"/>
  <c r="BT201"/>
  <c r="Q201"/>
  <c r="Z202" s="1"/>
  <c r="F412" i="7" s="1"/>
  <c r="J202" i="13"/>
  <c r="AJ202"/>
  <c r="AS202" s="1"/>
  <c r="BX201"/>
  <c r="CB201" s="1"/>
  <c r="N201"/>
  <c r="BA202" l="1"/>
  <c r="AW202"/>
  <c r="BJ202"/>
  <c r="BI202"/>
  <c r="BG202"/>
  <c r="AI202"/>
  <c r="AR202" s="1"/>
  <c r="BW201"/>
  <c r="CA201" s="1"/>
  <c r="M202"/>
  <c r="BM202" s="1"/>
  <c r="S202"/>
  <c r="AB203" s="1"/>
  <c r="N413" i="7"/>
  <c r="I413"/>
  <c r="Q413"/>
  <c r="K413"/>
  <c r="G413"/>
  <c r="O413"/>
  <c r="J413"/>
  <c r="R413"/>
  <c r="P413"/>
  <c r="H413"/>
  <c r="BP203" i="13" l="1"/>
  <c r="BS202"/>
  <c r="BV202"/>
  <c r="AV202"/>
  <c r="BF202"/>
  <c r="BE202"/>
  <c r="I202"/>
  <c r="R202" s="1"/>
  <c r="AA203" s="1"/>
  <c r="BZ201"/>
  <c r="P202"/>
  <c r="L413" i="7"/>
  <c r="G313" i="12" s="1"/>
  <c r="H313" s="1"/>
  <c r="I313" s="1"/>
  <c r="S413" i="7"/>
  <c r="K313" i="12" s="1"/>
  <c r="L313" s="1"/>
  <c r="M313" s="1"/>
  <c r="L202" i="13" l="1"/>
  <c r="BL202" s="1"/>
  <c r="BH202"/>
  <c r="AU202"/>
  <c r="H202"/>
  <c r="K202" s="1"/>
  <c r="BK202" s="1"/>
  <c r="AK203"/>
  <c r="AT203" s="1"/>
  <c r="BY202"/>
  <c r="CC202" s="1"/>
  <c r="J314" i="12"/>
  <c r="N314"/>
  <c r="BO203" i="13" l="1"/>
  <c r="BN203"/>
  <c r="BR202"/>
  <c r="BU202"/>
  <c r="BQ202"/>
  <c r="BT202"/>
  <c r="O202"/>
  <c r="Q202"/>
  <c r="Z203" s="1"/>
  <c r="F413" i="7" s="1"/>
  <c r="AJ203" i="13"/>
  <c r="AS203" s="1"/>
  <c r="N202"/>
  <c r="BJ203" l="1"/>
  <c r="J203"/>
  <c r="M203" s="1"/>
  <c r="BM203" s="1"/>
  <c r="BG203"/>
  <c r="BX202"/>
  <c r="CB202" s="1"/>
  <c r="AW203"/>
  <c r="BA203"/>
  <c r="AI203"/>
  <c r="AR203" s="1"/>
  <c r="BW202"/>
  <c r="CA202" s="1"/>
  <c r="J414" i="7"/>
  <c r="N414"/>
  <c r="K414"/>
  <c r="I414"/>
  <c r="R414"/>
  <c r="O414"/>
  <c r="G414"/>
  <c r="Q414"/>
  <c r="H414"/>
  <c r="P414"/>
  <c r="BP204" i="13" l="1"/>
  <c r="S203"/>
  <c r="AB204" s="1"/>
  <c r="AV203"/>
  <c r="BS203"/>
  <c r="BV203"/>
  <c r="BI203"/>
  <c r="I203"/>
  <c r="R203" s="1"/>
  <c r="AA204" s="1"/>
  <c r="H203"/>
  <c r="BF203"/>
  <c r="BZ202"/>
  <c r="L414" i="7"/>
  <c r="G314" i="12" s="1"/>
  <c r="H314" s="1"/>
  <c r="I314" s="1"/>
  <c r="S414" i="7"/>
  <c r="K314" i="12" s="1"/>
  <c r="L314" s="1"/>
  <c r="M314" s="1"/>
  <c r="P203" i="13"/>
  <c r="BE203" l="1"/>
  <c r="AU203"/>
  <c r="L203"/>
  <c r="BL203" s="1"/>
  <c r="BH203"/>
  <c r="AK204"/>
  <c r="AT204" s="1"/>
  <c r="BY203"/>
  <c r="CC203" s="1"/>
  <c r="J315" i="12"/>
  <c r="K203" i="13"/>
  <c r="BK203" s="1"/>
  <c r="Q203"/>
  <c r="Z204" s="1"/>
  <c r="F414" i="7" s="1"/>
  <c r="N315" i="12"/>
  <c r="BN204" i="13" l="1"/>
  <c r="BU203"/>
  <c r="BO204"/>
  <c r="BQ203"/>
  <c r="BT203"/>
  <c r="BR203"/>
  <c r="O203"/>
  <c r="J204"/>
  <c r="AJ204"/>
  <c r="AS204" s="1"/>
  <c r="BA204"/>
  <c r="N203"/>
  <c r="AW204" l="1"/>
  <c r="BX203"/>
  <c r="CB203" s="1"/>
  <c r="BJ204"/>
  <c r="BG204"/>
  <c r="AI204"/>
  <c r="AR204" s="1"/>
  <c r="BW203"/>
  <c r="CA203" s="1"/>
  <c r="G415" i="7"/>
  <c r="R415"/>
  <c r="K415"/>
  <c r="O415"/>
  <c r="H415"/>
  <c r="P415"/>
  <c r="I415"/>
  <c r="N415"/>
  <c r="Q415"/>
  <c r="J415"/>
  <c r="M204" i="13"/>
  <c r="BM204" s="1"/>
  <c r="S204"/>
  <c r="AB205" s="1"/>
  <c r="BP205" l="1"/>
  <c r="BS204"/>
  <c r="BV204"/>
  <c r="BI204"/>
  <c r="AV204"/>
  <c r="I204"/>
  <c r="R204" s="1"/>
  <c r="AA205" s="1"/>
  <c r="AU204"/>
  <c r="BF204"/>
  <c r="BZ203"/>
  <c r="S415" i="7"/>
  <c r="K315" i="12" s="1"/>
  <c r="L315" s="1"/>
  <c r="M315" s="1"/>
  <c r="L415" i="7"/>
  <c r="G315" i="12" s="1"/>
  <c r="H315" s="1"/>
  <c r="I315" s="1"/>
  <c r="P204" i="13"/>
  <c r="BH204" l="1"/>
  <c r="H204"/>
  <c r="K204" s="1"/>
  <c r="BK204" s="1"/>
  <c r="BE204"/>
  <c r="L204"/>
  <c r="BL204" s="1"/>
  <c r="AK205"/>
  <c r="AT205" s="1"/>
  <c r="BY204"/>
  <c r="CC204" s="1"/>
  <c r="N316" i="12"/>
  <c r="J316"/>
  <c r="BN205" i="13" l="1"/>
  <c r="BU204"/>
  <c r="BO205"/>
  <c r="Q204"/>
  <c r="Z205" s="1"/>
  <c r="F415" i="7" s="1"/>
  <c r="BQ204" i="13"/>
  <c r="BT204"/>
  <c r="BR204"/>
  <c r="BG205"/>
  <c r="O204"/>
  <c r="AJ205"/>
  <c r="AS205" s="1"/>
  <c r="N204"/>
  <c r="BA205" l="1"/>
  <c r="AW205"/>
  <c r="BJ205"/>
  <c r="BF205"/>
  <c r="BX204"/>
  <c r="CB204" s="1"/>
  <c r="J205"/>
  <c r="M205" s="1"/>
  <c r="BM205" s="1"/>
  <c r="AI205"/>
  <c r="AR205" s="1"/>
  <c r="BW204"/>
  <c r="CA204" s="1"/>
  <c r="G416" i="7"/>
  <c r="K416"/>
  <c r="P416"/>
  <c r="H416"/>
  <c r="J416"/>
  <c r="O416"/>
  <c r="Q416"/>
  <c r="R416"/>
  <c r="I416"/>
  <c r="N416"/>
  <c r="BP206" i="13" l="1"/>
  <c r="BI205"/>
  <c r="BS205"/>
  <c r="BV205"/>
  <c r="S205"/>
  <c r="AB206" s="1"/>
  <c r="AV205"/>
  <c r="I205"/>
  <c r="R205" s="1"/>
  <c r="AA206" s="1"/>
  <c r="AU205"/>
  <c r="BZ204"/>
  <c r="L416" i="7"/>
  <c r="G316" i="12" s="1"/>
  <c r="H316" s="1"/>
  <c r="I316" s="1"/>
  <c r="S416" i="7"/>
  <c r="K316" i="12" s="1"/>
  <c r="L316" s="1"/>
  <c r="M316" s="1"/>
  <c r="P205" i="13"/>
  <c r="L205" l="1"/>
  <c r="BL205" s="1"/>
  <c r="H205"/>
  <c r="K205" s="1"/>
  <c r="BK205" s="1"/>
  <c r="BE205"/>
  <c r="BH205"/>
  <c r="AK206"/>
  <c r="AT206" s="1"/>
  <c r="BY205"/>
  <c r="CC205" s="1"/>
  <c r="J317" i="12"/>
  <c r="N317"/>
  <c r="O205" i="13" l="1"/>
  <c r="BO206"/>
  <c r="BN206"/>
  <c r="BU205"/>
  <c r="BR205"/>
  <c r="BQ205"/>
  <c r="BT205"/>
  <c r="Q205"/>
  <c r="Z206" s="1"/>
  <c r="F416" i="7" s="1"/>
  <c r="J206" i="13"/>
  <c r="AJ206"/>
  <c r="N205"/>
  <c r="AS206" l="1"/>
  <c r="AV206" s="1"/>
  <c r="BX205"/>
  <c r="CB205" s="1"/>
  <c r="AW206"/>
  <c r="BA206"/>
  <c r="BJ206"/>
  <c r="BG206"/>
  <c r="AI206"/>
  <c r="AR206" s="1"/>
  <c r="BW205"/>
  <c r="CA205" s="1"/>
  <c r="I417" i="7"/>
  <c r="P417"/>
  <c r="R417"/>
  <c r="Q417"/>
  <c r="G417"/>
  <c r="N417"/>
  <c r="K417"/>
  <c r="J417"/>
  <c r="O417"/>
  <c r="H417"/>
  <c r="S206" i="13"/>
  <c r="AB207" s="1"/>
  <c r="M206"/>
  <c r="BM206" s="1"/>
  <c r="BP207" l="1"/>
  <c r="BS206"/>
  <c r="BV206"/>
  <c r="BF206"/>
  <c r="I206"/>
  <c r="R206" s="1"/>
  <c r="AA207" s="1"/>
  <c r="BI206"/>
  <c r="H206"/>
  <c r="BZ205"/>
  <c r="S417" i="7"/>
  <c r="K317" i="12" s="1"/>
  <c r="L317" s="1"/>
  <c r="M317" s="1"/>
  <c r="P206" i="13"/>
  <c r="L417" i="7"/>
  <c r="G317" i="12" s="1"/>
  <c r="H317" s="1"/>
  <c r="I317" s="1"/>
  <c r="BE206" i="13" l="1"/>
  <c r="L206"/>
  <c r="BL206" s="1"/>
  <c r="AU206"/>
  <c r="BH206"/>
  <c r="AK207"/>
  <c r="AT207" s="1"/>
  <c r="BY206"/>
  <c r="CC206" s="1"/>
  <c r="N318" i="12"/>
  <c r="J318"/>
  <c r="Q206" i="13"/>
  <c r="Z207" s="1"/>
  <c r="F417" i="7" s="1"/>
  <c r="K206" i="13"/>
  <c r="BK206" s="1"/>
  <c r="BN207" l="1"/>
  <c r="BO207"/>
  <c r="BR206"/>
  <c r="BU206"/>
  <c r="BQ206"/>
  <c r="BT206"/>
  <c r="O206"/>
  <c r="J207"/>
  <c r="AJ207"/>
  <c r="AS207" s="1"/>
  <c r="BA207"/>
  <c r="N206"/>
  <c r="BX206" l="1"/>
  <c r="CB206" s="1"/>
  <c r="AW207"/>
  <c r="BG207"/>
  <c r="BJ207"/>
  <c r="I207"/>
  <c r="AI207"/>
  <c r="AR207" s="1"/>
  <c r="BW206"/>
  <c r="CA206" s="1"/>
  <c r="M207"/>
  <c r="BM207" s="1"/>
  <c r="S207"/>
  <c r="AB208" s="1"/>
  <c r="I418" i="7"/>
  <c r="Q418"/>
  <c r="G418"/>
  <c r="K418"/>
  <c r="P418"/>
  <c r="J418"/>
  <c r="O418"/>
  <c r="N418"/>
  <c r="R418"/>
  <c r="H418"/>
  <c r="BP208" i="13" l="1"/>
  <c r="BS207"/>
  <c r="BV207"/>
  <c r="BF207"/>
  <c r="BI207"/>
  <c r="AV207"/>
  <c r="AU207"/>
  <c r="BZ206"/>
  <c r="L418" i="7"/>
  <c r="G318" i="12" s="1"/>
  <c r="H318" s="1"/>
  <c r="I318" s="1"/>
  <c r="P207" i="13"/>
  <c r="L207"/>
  <c r="BL207" s="1"/>
  <c r="R207"/>
  <c r="AA208" s="1"/>
  <c r="S418" i="7"/>
  <c r="K318" i="12" s="1"/>
  <c r="L318" s="1"/>
  <c r="M318" s="1"/>
  <c r="BO208" i="13" l="1"/>
  <c r="BE207"/>
  <c r="BR207"/>
  <c r="BU207"/>
  <c r="H207"/>
  <c r="K207" s="1"/>
  <c r="BK207" s="1"/>
  <c r="BH207"/>
  <c r="AK208"/>
  <c r="AT208" s="1"/>
  <c r="BY207"/>
  <c r="CC207" s="1"/>
  <c r="N319" i="12"/>
  <c r="J319"/>
  <c r="O207" i="13"/>
  <c r="BN208" l="1"/>
  <c r="BQ207"/>
  <c r="BT207"/>
  <c r="Q207"/>
  <c r="Z208" s="1"/>
  <c r="F418" i="7" s="1"/>
  <c r="BG208" i="13"/>
  <c r="AJ208"/>
  <c r="AS208" s="1"/>
  <c r="BX207"/>
  <c r="CB207" s="1"/>
  <c r="N207"/>
  <c r="BA208" l="1"/>
  <c r="AW208"/>
  <c r="BJ208"/>
  <c r="J208"/>
  <c r="M208" s="1"/>
  <c r="BM208" s="1"/>
  <c r="AI208"/>
  <c r="AR208" s="1"/>
  <c r="BW207"/>
  <c r="CA207" s="1"/>
  <c r="I419" i="7"/>
  <c r="P419"/>
  <c r="Q419"/>
  <c r="R419"/>
  <c r="H419"/>
  <c r="K419"/>
  <c r="N419"/>
  <c r="G419"/>
  <c r="O419"/>
  <c r="J419"/>
  <c r="BP209" i="13" l="1"/>
  <c r="BS208"/>
  <c r="BV208"/>
  <c r="S208"/>
  <c r="AB209" s="1"/>
  <c r="BI208"/>
  <c r="I208"/>
  <c r="R208" s="1"/>
  <c r="AA209" s="1"/>
  <c r="BF208"/>
  <c r="AV208"/>
  <c r="BH208"/>
  <c r="BZ207"/>
  <c r="S419" i="7"/>
  <c r="K319" i="12" s="1"/>
  <c r="L319" s="1"/>
  <c r="M319" s="1"/>
  <c r="P208" i="13"/>
  <c r="L419" i="7"/>
  <c r="G319" i="12" s="1"/>
  <c r="H319" s="1"/>
  <c r="I319" s="1"/>
  <c r="L208" i="13" l="1"/>
  <c r="BL208" s="1"/>
  <c r="BE208"/>
  <c r="AU208"/>
  <c r="H208"/>
  <c r="K208" s="1"/>
  <c r="BK208" s="1"/>
  <c r="AK209"/>
  <c r="AT209" s="1"/>
  <c r="BY208"/>
  <c r="CC208" s="1"/>
  <c r="J320" i="12"/>
  <c r="N320"/>
  <c r="BN209" i="13" l="1"/>
  <c r="O208"/>
  <c r="BO209"/>
  <c r="BQ208"/>
  <c r="BT208"/>
  <c r="BR208"/>
  <c r="BU208"/>
  <c r="Q208"/>
  <c r="Z209" s="1"/>
  <c r="F419" i="7" s="1"/>
  <c r="AJ209" i="13"/>
  <c r="N208"/>
  <c r="AS209" l="1"/>
  <c r="BJ209"/>
  <c r="BX208"/>
  <c r="CB208" s="1"/>
  <c r="AW209"/>
  <c r="BA209"/>
  <c r="J209"/>
  <c r="S209" s="1"/>
  <c r="AB210" s="1"/>
  <c r="BG209"/>
  <c r="AI209"/>
  <c r="AR209" s="1"/>
  <c r="BW208"/>
  <c r="CA208" s="1"/>
  <c r="K420" i="7"/>
  <c r="Q420"/>
  <c r="G420"/>
  <c r="O420"/>
  <c r="P420"/>
  <c r="I420"/>
  <c r="J420"/>
  <c r="H420"/>
  <c r="N420"/>
  <c r="R420"/>
  <c r="I209" i="13" l="1"/>
  <c r="L209" s="1"/>
  <c r="BL209" s="1"/>
  <c r="M209"/>
  <c r="BM209" s="1"/>
  <c r="BI209"/>
  <c r="AV209"/>
  <c r="BE209"/>
  <c r="BF209"/>
  <c r="BZ208"/>
  <c r="S420" i="7"/>
  <c r="K320" i="12" s="1"/>
  <c r="L320" s="1"/>
  <c r="M320" s="1"/>
  <c r="L420" i="7"/>
  <c r="G320" i="12" s="1"/>
  <c r="H320" s="1"/>
  <c r="I320" s="1"/>
  <c r="BO210" i="13" l="1"/>
  <c r="R209"/>
  <c r="AA210" s="1"/>
  <c r="BV209"/>
  <c r="BP210"/>
  <c r="P209"/>
  <c r="BS209"/>
  <c r="BR209"/>
  <c r="BU209"/>
  <c r="BH209"/>
  <c r="AU209"/>
  <c r="H209"/>
  <c r="AK210"/>
  <c r="J321" i="12"/>
  <c r="O209" i="13"/>
  <c r="N321" i="12"/>
  <c r="AT210" i="13" l="1"/>
  <c r="J210" s="1"/>
  <c r="BY209"/>
  <c r="CC209" s="1"/>
  <c r="K209"/>
  <c r="BK209" s="1"/>
  <c r="Q209"/>
  <c r="Z210" s="1"/>
  <c r="F420" i="7" s="1"/>
  <c r="AJ210" i="13"/>
  <c r="AS210" s="1"/>
  <c r="BX209"/>
  <c r="CB209" s="1"/>
  <c r="BA210" l="1"/>
  <c r="BT209"/>
  <c r="BN210"/>
  <c r="N209"/>
  <c r="AW210"/>
  <c r="BQ209"/>
  <c r="BJ210"/>
  <c r="BG210"/>
  <c r="I210"/>
  <c r="AI210"/>
  <c r="AR210" s="1"/>
  <c r="S210"/>
  <c r="AB211" s="1"/>
  <c r="M210"/>
  <c r="BM210" s="1"/>
  <c r="K421" i="7"/>
  <c r="G421"/>
  <c r="J421"/>
  <c r="P421"/>
  <c r="Q421"/>
  <c r="H421"/>
  <c r="I421"/>
  <c r="N421"/>
  <c r="O421"/>
  <c r="R421"/>
  <c r="BP211" i="13" l="1"/>
  <c r="BW209"/>
  <c r="AV210"/>
  <c r="BS210"/>
  <c r="BV210"/>
  <c r="BF210"/>
  <c r="BI210"/>
  <c r="AU210"/>
  <c r="R210"/>
  <c r="AA211" s="1"/>
  <c r="L210"/>
  <c r="BL210" s="1"/>
  <c r="S421" i="7"/>
  <c r="K321" i="12" s="1"/>
  <c r="L321" s="1"/>
  <c r="M321" s="1"/>
  <c r="P210" i="13"/>
  <c r="L421" i="7"/>
  <c r="G321" i="12" s="1"/>
  <c r="H321" s="1"/>
  <c r="I321" s="1"/>
  <c r="BO211" i="13" l="1"/>
  <c r="BZ209"/>
  <c r="CA209"/>
  <c r="BE210"/>
  <c r="BR210"/>
  <c r="BU210"/>
  <c r="BH210"/>
  <c r="H210"/>
  <c r="AK211"/>
  <c r="AT211" s="1"/>
  <c r="BY210"/>
  <c r="CC210" s="1"/>
  <c r="O210"/>
  <c r="N322" i="12"/>
  <c r="J322"/>
  <c r="Q210" i="13" l="1"/>
  <c r="Z211" s="1"/>
  <c r="F421" i="7" s="1"/>
  <c r="K210" i="13"/>
  <c r="BK210" s="1"/>
  <c r="J211"/>
  <c r="AJ211"/>
  <c r="AS211" s="1"/>
  <c r="BX210"/>
  <c r="CB210" s="1"/>
  <c r="BN211" l="1"/>
  <c r="BQ210"/>
  <c r="BT210"/>
  <c r="BA211"/>
  <c r="AW211"/>
  <c r="N210"/>
  <c r="BF211"/>
  <c r="BG211"/>
  <c r="BJ211"/>
  <c r="AI211"/>
  <c r="AR211" s="1"/>
  <c r="M211"/>
  <c r="BM211" s="1"/>
  <c r="S211"/>
  <c r="AB212" s="1"/>
  <c r="I422" i="7"/>
  <c r="K422"/>
  <c r="G422"/>
  <c r="Q422"/>
  <c r="N422"/>
  <c r="P422"/>
  <c r="J422"/>
  <c r="O422"/>
  <c r="H422"/>
  <c r="R422"/>
  <c r="BP212" i="13" l="1"/>
  <c r="BS211"/>
  <c r="BV211"/>
  <c r="BW210"/>
  <c r="AV211"/>
  <c r="BI211"/>
  <c r="I211"/>
  <c r="R211" s="1"/>
  <c r="AA212" s="1"/>
  <c r="AU211"/>
  <c r="L422" i="7"/>
  <c r="G322" i="12" s="1"/>
  <c r="H322" s="1"/>
  <c r="I322" s="1"/>
  <c r="P211" i="13"/>
  <c r="S422" i="7"/>
  <c r="K322" i="12" s="1"/>
  <c r="L322" s="1"/>
  <c r="M322" s="1"/>
  <c r="BZ210" i="13" l="1"/>
  <c r="CA210"/>
  <c r="BE211"/>
  <c r="H211"/>
  <c r="K211" s="1"/>
  <c r="BK211" s="1"/>
  <c r="BH211"/>
  <c r="L211"/>
  <c r="BL211" s="1"/>
  <c r="AK212"/>
  <c r="AT212" s="1"/>
  <c r="BY211"/>
  <c r="CC211" s="1"/>
  <c r="J323" i="12"/>
  <c r="N323"/>
  <c r="BN212" i="13" l="1"/>
  <c r="BU211"/>
  <c r="BO212"/>
  <c r="BQ211"/>
  <c r="BT211"/>
  <c r="Q211"/>
  <c r="Z212" s="1"/>
  <c r="F422" i="7" s="1"/>
  <c r="BR211" i="13"/>
  <c r="O211"/>
  <c r="J212"/>
  <c r="AJ212"/>
  <c r="AS212" s="1"/>
  <c r="N211"/>
  <c r="BX211" l="1"/>
  <c r="CB211" s="1"/>
  <c r="BA212"/>
  <c r="AW212"/>
  <c r="BJ212"/>
  <c r="BG212"/>
  <c r="AI212"/>
  <c r="AR212" s="1"/>
  <c r="BW211"/>
  <c r="CA211" s="1"/>
  <c r="M212"/>
  <c r="BM212" s="1"/>
  <c r="S212"/>
  <c r="AB213" s="1"/>
  <c r="Q423" i="7"/>
  <c r="R423"/>
  <c r="I423"/>
  <c r="N423"/>
  <c r="H423"/>
  <c r="O423"/>
  <c r="K423"/>
  <c r="P423"/>
  <c r="G423"/>
  <c r="J423"/>
  <c r="BP213" i="13" l="1"/>
  <c r="BS212"/>
  <c r="BV212"/>
  <c r="I212"/>
  <c r="R212" s="1"/>
  <c r="AA213" s="1"/>
  <c r="BI212"/>
  <c r="BF212"/>
  <c r="AV212"/>
  <c r="BE212"/>
  <c r="BZ211"/>
  <c r="L423" i="7"/>
  <c r="G323" i="12" s="1"/>
  <c r="H323" s="1"/>
  <c r="I323" s="1"/>
  <c r="S423" i="7"/>
  <c r="K323" i="12" s="1"/>
  <c r="L323" s="1"/>
  <c r="M323" s="1"/>
  <c r="P212" i="13"/>
  <c r="H212" l="1"/>
  <c r="Q212" s="1"/>
  <c r="Z213" s="1"/>
  <c r="F423" i="7" s="1"/>
  <c r="AU212" i="13"/>
  <c r="L212"/>
  <c r="BL212" s="1"/>
  <c r="BH212"/>
  <c r="AK213"/>
  <c r="AT213" s="1"/>
  <c r="BY212"/>
  <c r="CC212" s="1"/>
  <c r="J324" i="12"/>
  <c r="N324"/>
  <c r="BO213" i="13" l="1"/>
  <c r="K212"/>
  <c r="BK212" s="1"/>
  <c r="BR212"/>
  <c r="BU212"/>
  <c r="O212"/>
  <c r="J213"/>
  <c r="AJ213"/>
  <c r="AS213" s="1"/>
  <c r="BA213"/>
  <c r="BN213" l="1"/>
  <c r="BX212"/>
  <c r="CB212" s="1"/>
  <c r="BQ212"/>
  <c r="N212"/>
  <c r="BT212"/>
  <c r="AW213"/>
  <c r="BG213"/>
  <c r="BJ213"/>
  <c r="AI213"/>
  <c r="AR213" s="1"/>
  <c r="S213"/>
  <c r="AB214" s="1"/>
  <c r="M213"/>
  <c r="BM213" s="1"/>
  <c r="N424" i="7"/>
  <c r="P424"/>
  <c r="H424"/>
  <c r="I424"/>
  <c r="G424"/>
  <c r="Q424"/>
  <c r="O424"/>
  <c r="K424"/>
  <c r="R424"/>
  <c r="J424"/>
  <c r="BP214" i="13" l="1"/>
  <c r="BW212"/>
  <c r="CA212" s="1"/>
  <c r="BS213"/>
  <c r="BV213"/>
  <c r="BF213"/>
  <c r="BI213"/>
  <c r="I213"/>
  <c r="L213" s="1"/>
  <c r="BL213" s="1"/>
  <c r="AV213"/>
  <c r="BE213"/>
  <c r="L424" i="7"/>
  <c r="G324" i="12" s="1"/>
  <c r="H324" s="1"/>
  <c r="I324" s="1"/>
  <c r="P213" i="13"/>
  <c r="S424" i="7"/>
  <c r="K324" i="12" s="1"/>
  <c r="L324" s="1"/>
  <c r="M324" s="1"/>
  <c r="BO214" i="13" l="1"/>
  <c r="BZ212"/>
  <c r="BR213"/>
  <c r="BU213"/>
  <c r="R213"/>
  <c r="AA214" s="1"/>
  <c r="H213"/>
  <c r="Q213" s="1"/>
  <c r="Z214" s="1"/>
  <c r="AU213"/>
  <c r="BH213"/>
  <c r="AK214"/>
  <c r="AT214" s="1"/>
  <c r="BY213"/>
  <c r="CC213" s="1"/>
  <c r="J325" i="12"/>
  <c r="O213" i="13"/>
  <c r="N325" i="12"/>
  <c r="F424" i="7" l="1"/>
  <c r="K213" i="13"/>
  <c r="BK213" s="1"/>
  <c r="J214"/>
  <c r="AJ214"/>
  <c r="AS214" s="1"/>
  <c r="BX213"/>
  <c r="CB213" s="1"/>
  <c r="BA214"/>
  <c r="BT213" l="1"/>
  <c r="BN214"/>
  <c r="BQ213"/>
  <c r="N213"/>
  <c r="AW214"/>
  <c r="BG214"/>
  <c r="BJ214"/>
  <c r="AI214"/>
  <c r="S214"/>
  <c r="AB215" s="1"/>
  <c r="M214"/>
  <c r="BM214" s="1"/>
  <c r="G425" i="7"/>
  <c r="N425"/>
  <c r="P425"/>
  <c r="K425"/>
  <c r="H425"/>
  <c r="O425"/>
  <c r="I425"/>
  <c r="J425"/>
  <c r="R425"/>
  <c r="Q425"/>
  <c r="AR214" i="13" l="1"/>
  <c r="BP215"/>
  <c r="BS214"/>
  <c r="BV214"/>
  <c r="BW213"/>
  <c r="CA213" s="1"/>
  <c r="BF214"/>
  <c r="I214"/>
  <c r="R214" s="1"/>
  <c r="AA215" s="1"/>
  <c r="BI214"/>
  <c r="AV214"/>
  <c r="BH214"/>
  <c r="S425" i="7"/>
  <c r="K325" i="12" s="1"/>
  <c r="L325" s="1"/>
  <c r="M325" s="1"/>
  <c r="P214" i="13"/>
  <c r="L425" i="7"/>
  <c r="G325" i="12" s="1"/>
  <c r="H325" s="1"/>
  <c r="I325" s="1"/>
  <c r="BZ213" i="13" l="1"/>
  <c r="H214"/>
  <c r="K214" s="1"/>
  <c r="BK214" s="1"/>
  <c r="BE214"/>
  <c r="L214"/>
  <c r="BL214" s="1"/>
  <c r="AU214"/>
  <c r="AK215"/>
  <c r="AT215" s="1"/>
  <c r="BY214"/>
  <c r="CC214" s="1"/>
  <c r="N326" i="12"/>
  <c r="J326"/>
  <c r="BN215" i="13" l="1"/>
  <c r="BO215"/>
  <c r="BR214"/>
  <c r="BU214"/>
  <c r="BQ214"/>
  <c r="BT214"/>
  <c r="Q214"/>
  <c r="Z215" s="1"/>
  <c r="O214"/>
  <c r="J215"/>
  <c r="AJ215"/>
  <c r="AS215" s="1"/>
  <c r="N214"/>
  <c r="BA215" l="1"/>
  <c r="F425" i="7"/>
  <c r="BX214" i="13"/>
  <c r="CB214" s="1"/>
  <c r="AW215"/>
  <c r="BG215"/>
  <c r="BJ215"/>
  <c r="AI215"/>
  <c r="AR215" s="1"/>
  <c r="BW214"/>
  <c r="CA214" s="1"/>
  <c r="M215"/>
  <c r="BM215" s="1"/>
  <c r="S215"/>
  <c r="AB216" s="1"/>
  <c r="BP216" l="1"/>
  <c r="O426" i="7"/>
  <c r="I426"/>
  <c r="Q426"/>
  <c r="G426"/>
  <c r="J426"/>
  <c r="K426"/>
  <c r="P426"/>
  <c r="R426"/>
  <c r="H426"/>
  <c r="BS215" i="13"/>
  <c r="BV215"/>
  <c r="N426" i="7"/>
  <c r="I215" i="13"/>
  <c r="L215" s="1"/>
  <c r="BL215" s="1"/>
  <c r="BF215"/>
  <c r="AV215"/>
  <c r="BI215"/>
  <c r="BZ214"/>
  <c r="P215"/>
  <c r="BO216" l="1"/>
  <c r="S426" i="7"/>
  <c r="K326" i="12" s="1"/>
  <c r="L326" s="1"/>
  <c r="M326" s="1"/>
  <c r="N327" s="1"/>
  <c r="L426" i="7"/>
  <c r="G326" i="12" s="1"/>
  <c r="H326" s="1"/>
  <c r="I326" s="1"/>
  <c r="J327" s="1"/>
  <c r="BH215" i="13"/>
  <c r="BR215"/>
  <c r="BU215"/>
  <c r="R215"/>
  <c r="AA216" s="1"/>
  <c r="AU215"/>
  <c r="BE215"/>
  <c r="H215"/>
  <c r="K215" s="1"/>
  <c r="BK215" s="1"/>
  <c r="AK216"/>
  <c r="AT216" s="1"/>
  <c r="BY215"/>
  <c r="CC215" s="1"/>
  <c r="O215"/>
  <c r="BN216" l="1"/>
  <c r="Q215"/>
  <c r="Z216" s="1"/>
  <c r="BQ215"/>
  <c r="BT215"/>
  <c r="AJ216"/>
  <c r="AS216" s="1"/>
  <c r="BX215"/>
  <c r="CB215" s="1"/>
  <c r="N215"/>
  <c r="BA216" l="1"/>
  <c r="F426" i="7"/>
  <c r="N427" s="1"/>
  <c r="AW216" i="13"/>
  <c r="BG216"/>
  <c r="J216"/>
  <c r="S216" s="1"/>
  <c r="AB217" s="1"/>
  <c r="BF216"/>
  <c r="BJ216"/>
  <c r="AI216"/>
  <c r="AR216" s="1"/>
  <c r="BW215"/>
  <c r="CA215" s="1"/>
  <c r="Q427" i="7" l="1"/>
  <c r="P427"/>
  <c r="J427"/>
  <c r="H427"/>
  <c r="G427"/>
  <c r="R427"/>
  <c r="O427"/>
  <c r="K427"/>
  <c r="I427"/>
  <c r="I216" i="13"/>
  <c r="L216" s="1"/>
  <c r="BL216" s="1"/>
  <c r="BI216"/>
  <c r="AV216"/>
  <c r="M216"/>
  <c r="BM216" s="1"/>
  <c r="H216"/>
  <c r="BZ215"/>
  <c r="S427" i="7" l="1"/>
  <c r="K327" i="12" s="1"/>
  <c r="L327" s="1"/>
  <c r="M327" s="1"/>
  <c r="N328" s="1"/>
  <c r="L427" i="7"/>
  <c r="G327" i="12" s="1"/>
  <c r="H327" s="1"/>
  <c r="I327" s="1"/>
  <c r="J328" s="1"/>
  <c r="BO217" i="13"/>
  <c r="BV216"/>
  <c r="BP217"/>
  <c r="R216"/>
  <c r="AA217" s="1"/>
  <c r="BR216"/>
  <c r="BU216"/>
  <c r="BS216"/>
  <c r="BE216"/>
  <c r="AU216"/>
  <c r="P216"/>
  <c r="BH216"/>
  <c r="AK217"/>
  <c r="O216"/>
  <c r="K216"/>
  <c r="BK216" s="1"/>
  <c r="Q216"/>
  <c r="Z217" s="1"/>
  <c r="F427" i="7" s="1"/>
  <c r="AT217" i="13" l="1"/>
  <c r="J217" s="1"/>
  <c r="BN217"/>
  <c r="BY216"/>
  <c r="CC216" s="1"/>
  <c r="BQ216"/>
  <c r="BT216"/>
  <c r="AJ217"/>
  <c r="AS217" s="1"/>
  <c r="BX216"/>
  <c r="CB216" s="1"/>
  <c r="BA217"/>
  <c r="N216"/>
  <c r="BG217" l="1"/>
  <c r="AW217"/>
  <c r="BJ217"/>
  <c r="AI217"/>
  <c r="AR217" s="1"/>
  <c r="BW216"/>
  <c r="CA216" s="1"/>
  <c r="G428" i="7"/>
  <c r="I428"/>
  <c r="N428"/>
  <c r="J428"/>
  <c r="Q428"/>
  <c r="H428"/>
  <c r="P428"/>
  <c r="O428"/>
  <c r="R428"/>
  <c r="K428"/>
  <c r="S217" i="13"/>
  <c r="AB218" s="1"/>
  <c r="M217"/>
  <c r="BM217" s="1"/>
  <c r="BP218" l="1"/>
  <c r="BS217"/>
  <c r="BV217"/>
  <c r="I217"/>
  <c r="R217" s="1"/>
  <c r="AA218" s="1"/>
  <c r="AV217"/>
  <c r="BI217"/>
  <c r="BH217"/>
  <c r="BF217"/>
  <c r="BZ216"/>
  <c r="P217"/>
  <c r="L428" i="7"/>
  <c r="G328" i="12" s="1"/>
  <c r="H328" s="1"/>
  <c r="I328" s="1"/>
  <c r="S428" i="7"/>
  <c r="K328" i="12" s="1"/>
  <c r="L328" s="1"/>
  <c r="M328" s="1"/>
  <c r="H217" i="13" l="1"/>
  <c r="Q217" s="1"/>
  <c r="Z218" s="1"/>
  <c r="F428" i="7" s="1"/>
  <c r="BE217" i="13"/>
  <c r="L217"/>
  <c r="BL217" s="1"/>
  <c r="AU217"/>
  <c r="AK218"/>
  <c r="AT218" s="1"/>
  <c r="BY217"/>
  <c r="CC217" s="1"/>
  <c r="N329" i="12"/>
  <c r="J329"/>
  <c r="BO218" i="13" l="1"/>
  <c r="K217"/>
  <c r="BK217" s="1"/>
  <c r="BR217"/>
  <c r="BU217"/>
  <c r="O217"/>
  <c r="BJ218"/>
  <c r="AJ218"/>
  <c r="AS218" s="1"/>
  <c r="BA218"/>
  <c r="N217" l="1"/>
  <c r="BN218"/>
  <c r="BX217"/>
  <c r="CB217" s="1"/>
  <c r="BT217"/>
  <c r="BQ217"/>
  <c r="BG218"/>
  <c r="AW218"/>
  <c r="J218"/>
  <c r="S218" s="1"/>
  <c r="AB219" s="1"/>
  <c r="BI218"/>
  <c r="AI218"/>
  <c r="AR218" s="1"/>
  <c r="J429" i="7"/>
  <c r="P429"/>
  <c r="G429"/>
  <c r="R429"/>
  <c r="K429"/>
  <c r="O429"/>
  <c r="H429"/>
  <c r="Q429"/>
  <c r="N429"/>
  <c r="I429"/>
  <c r="BW217" i="13" l="1"/>
  <c r="CA217" s="1"/>
  <c r="AV218"/>
  <c r="M218"/>
  <c r="BM218" s="1"/>
  <c r="BF218"/>
  <c r="BE218"/>
  <c r="I218"/>
  <c r="R218" s="1"/>
  <c r="AA219" s="1"/>
  <c r="S429" i="7"/>
  <c r="K329" i="12" s="1"/>
  <c r="L329" s="1"/>
  <c r="M329" s="1"/>
  <c r="L429" i="7"/>
  <c r="G329" i="12" s="1"/>
  <c r="H329" s="1"/>
  <c r="I329" s="1"/>
  <c r="BP219" i="13" l="1"/>
  <c r="P218"/>
  <c r="BZ217"/>
  <c r="L218"/>
  <c r="BL218" s="1"/>
  <c r="BS218"/>
  <c r="BV218"/>
  <c r="H218"/>
  <c r="Q218" s="1"/>
  <c r="Z219" s="1"/>
  <c r="F429" i="7" s="1"/>
  <c r="AU218" i="13"/>
  <c r="BH218"/>
  <c r="AK219"/>
  <c r="AT219" s="1"/>
  <c r="N330" i="12"/>
  <c r="J330"/>
  <c r="BO219" i="13" l="1"/>
  <c r="K218"/>
  <c r="BK218" s="1"/>
  <c r="O218"/>
  <c r="BU218"/>
  <c r="BR218"/>
  <c r="BY218"/>
  <c r="CC218" s="1"/>
  <c r="BG219"/>
  <c r="AJ219"/>
  <c r="BA219"/>
  <c r="AS219" l="1"/>
  <c r="AV219" s="1"/>
  <c r="BN219"/>
  <c r="N218"/>
  <c r="BQ218"/>
  <c r="BT218"/>
  <c r="BX218"/>
  <c r="CB218" s="1"/>
  <c r="AW219"/>
  <c r="BJ219"/>
  <c r="J219"/>
  <c r="S219" s="1"/>
  <c r="AB220" s="1"/>
  <c r="AI219"/>
  <c r="AR219" s="1"/>
  <c r="Q430" i="7"/>
  <c r="R430"/>
  <c r="P430"/>
  <c r="H430"/>
  <c r="O430"/>
  <c r="N430"/>
  <c r="J430"/>
  <c r="I430"/>
  <c r="G430"/>
  <c r="K430"/>
  <c r="BW218" i="13" l="1"/>
  <c r="CA218" s="1"/>
  <c r="M219"/>
  <c r="BM219" s="1"/>
  <c r="BI219"/>
  <c r="BF219"/>
  <c r="I219"/>
  <c r="L219" s="1"/>
  <c r="BL219" s="1"/>
  <c r="BE219"/>
  <c r="S430" i="7"/>
  <c r="K330" i="12" s="1"/>
  <c r="L330" s="1"/>
  <c r="M330" s="1"/>
  <c r="L430" i="7"/>
  <c r="G330" i="12" s="1"/>
  <c r="H330" s="1"/>
  <c r="I330" s="1"/>
  <c r="BO220" i="13" l="1"/>
  <c r="BP220"/>
  <c r="BZ218"/>
  <c r="BS219"/>
  <c r="BH219"/>
  <c r="BV219"/>
  <c r="P219"/>
  <c r="BR219"/>
  <c r="BU219"/>
  <c r="R219"/>
  <c r="AA220" s="1"/>
  <c r="AU219"/>
  <c r="H219"/>
  <c r="Q219" s="1"/>
  <c r="Z220" s="1"/>
  <c r="AK220"/>
  <c r="AT220" s="1"/>
  <c r="N331" i="12"/>
  <c r="J331"/>
  <c r="O219" i="13"/>
  <c r="F430" i="7" l="1"/>
  <c r="BY219" i="13"/>
  <c r="CC219" s="1"/>
  <c r="BG220"/>
  <c r="K219"/>
  <c r="BK219" s="1"/>
  <c r="AJ220"/>
  <c r="AS220" s="1"/>
  <c r="BX219"/>
  <c r="CB219" s="1"/>
  <c r="BA220"/>
  <c r="BN220" l="1"/>
  <c r="AW220"/>
  <c r="BQ219"/>
  <c r="BT219"/>
  <c r="N219"/>
  <c r="J220"/>
  <c r="S220" s="1"/>
  <c r="AB221" s="1"/>
  <c r="BJ220"/>
  <c r="AI220"/>
  <c r="H431" i="7"/>
  <c r="Q431"/>
  <c r="G431"/>
  <c r="R431"/>
  <c r="I431"/>
  <c r="N431"/>
  <c r="O431"/>
  <c r="J431"/>
  <c r="P431"/>
  <c r="K431"/>
  <c r="AR220" i="13" l="1"/>
  <c r="BE220" s="1"/>
  <c r="BW219"/>
  <c r="CA219" s="1"/>
  <c r="AV220"/>
  <c r="M220"/>
  <c r="BM220" s="1"/>
  <c r="I220"/>
  <c r="L220" s="1"/>
  <c r="BL220" s="1"/>
  <c r="BI220"/>
  <c r="BF220"/>
  <c r="S431" i="7"/>
  <c r="K331" i="12" s="1"/>
  <c r="L331" s="1"/>
  <c r="M331" s="1"/>
  <c r="L431" i="7"/>
  <c r="G331" i="12" s="1"/>
  <c r="H331" s="1"/>
  <c r="I331" s="1"/>
  <c r="BP221" i="13" l="1"/>
  <c r="BO221"/>
  <c r="BZ219"/>
  <c r="R220"/>
  <c r="AA221" s="1"/>
  <c r="BR220"/>
  <c r="BU220"/>
  <c r="AU220"/>
  <c r="BS220"/>
  <c r="BV220"/>
  <c r="H220"/>
  <c r="Q220" s="1"/>
  <c r="Z221" s="1"/>
  <c r="F431" i="7" s="1"/>
  <c r="P220" i="13"/>
  <c r="BH220"/>
  <c r="AK221"/>
  <c r="AT221" s="1"/>
  <c r="J332" i="12"/>
  <c r="O220" i="13"/>
  <c r="N332" i="12"/>
  <c r="BY220" i="13" l="1"/>
  <c r="CC220" s="1"/>
  <c r="K220"/>
  <c r="BK220" s="1"/>
  <c r="AJ221"/>
  <c r="AS221" s="1"/>
  <c r="BX220"/>
  <c r="CB220" s="1"/>
  <c r="BA221"/>
  <c r="BN221" l="1"/>
  <c r="BQ220"/>
  <c r="BT220"/>
  <c r="BJ221"/>
  <c r="N220"/>
  <c r="BG221"/>
  <c r="AW221"/>
  <c r="J221"/>
  <c r="M221" s="1"/>
  <c r="BM221" s="1"/>
  <c r="AI221"/>
  <c r="AR221" s="1"/>
  <c r="Q432" i="7"/>
  <c r="I432"/>
  <c r="H432"/>
  <c r="N432"/>
  <c r="G432"/>
  <c r="P432"/>
  <c r="R432"/>
  <c r="J432"/>
  <c r="O432"/>
  <c r="K432"/>
  <c r="BP222" i="13" l="1"/>
  <c r="BW220"/>
  <c r="BI221"/>
  <c r="BS221"/>
  <c r="BV221"/>
  <c r="I221"/>
  <c r="L221" s="1"/>
  <c r="BL221" s="1"/>
  <c r="BF221"/>
  <c r="AV221"/>
  <c r="H221"/>
  <c r="S221"/>
  <c r="AB222" s="1"/>
  <c r="P221"/>
  <c r="S432" i="7"/>
  <c r="K332" i="12" s="1"/>
  <c r="L332" s="1"/>
  <c r="M332" s="1"/>
  <c r="L432" i="7"/>
  <c r="G332" i="12" s="1"/>
  <c r="H332" s="1"/>
  <c r="I332" s="1"/>
  <c r="BO222" i="13" l="1"/>
  <c r="R221"/>
  <c r="AA222" s="1"/>
  <c r="BZ220"/>
  <c r="CA220"/>
  <c r="BE221"/>
  <c r="BR221"/>
  <c r="BU221"/>
  <c r="BH221"/>
  <c r="AU221"/>
  <c r="AK222"/>
  <c r="AT222" s="1"/>
  <c r="BY221"/>
  <c r="CC221" s="1"/>
  <c r="J333" i="12"/>
  <c r="N333"/>
  <c r="K221" i="13"/>
  <c r="BK221" s="1"/>
  <c r="Q221"/>
  <c r="Z222" s="1"/>
  <c r="F432" i="7" s="1"/>
  <c r="O221" i="13"/>
  <c r="BN222" l="1"/>
  <c r="BQ221"/>
  <c r="BT221"/>
  <c r="AJ222"/>
  <c r="AS222" s="1"/>
  <c r="BX221"/>
  <c r="CB221" s="1"/>
  <c r="N221"/>
  <c r="BA222"/>
  <c r="AW222" l="1"/>
  <c r="BG222"/>
  <c r="BJ222"/>
  <c r="J222"/>
  <c r="S222" s="1"/>
  <c r="AB223" s="1"/>
  <c r="AI222"/>
  <c r="AR222" s="1"/>
  <c r="BW221"/>
  <c r="CA221" s="1"/>
  <c r="P433" i="7"/>
  <c r="O433"/>
  <c r="K433"/>
  <c r="Q433"/>
  <c r="I433"/>
  <c r="N433"/>
  <c r="G433"/>
  <c r="H433"/>
  <c r="J433"/>
  <c r="R433"/>
  <c r="M222" i="13" l="1"/>
  <c r="BM222" s="1"/>
  <c r="BF222"/>
  <c r="BI222"/>
  <c r="I222"/>
  <c r="R222" s="1"/>
  <c r="AA223" s="1"/>
  <c r="AV222"/>
  <c r="BE222"/>
  <c r="BZ221"/>
  <c r="S433" i="7"/>
  <c r="K333" i="12" s="1"/>
  <c r="L333" s="1"/>
  <c r="M333" s="1"/>
  <c r="L433" i="7"/>
  <c r="G333" i="12" s="1"/>
  <c r="H333" s="1"/>
  <c r="I333" s="1"/>
  <c r="BP223" i="13" l="1"/>
  <c r="P222"/>
  <c r="BS222"/>
  <c r="BV222"/>
  <c r="L222"/>
  <c r="BL222" s="1"/>
  <c r="H222"/>
  <c r="BH222"/>
  <c r="AU222"/>
  <c r="AK223"/>
  <c r="J334" i="12"/>
  <c r="N334"/>
  <c r="AT223" i="13" l="1"/>
  <c r="BO223"/>
  <c r="BY222"/>
  <c r="CC222" s="1"/>
  <c r="BR222"/>
  <c r="O222"/>
  <c r="BU222"/>
  <c r="Q222"/>
  <c r="Z223" s="1"/>
  <c r="K222"/>
  <c r="BK222" s="1"/>
  <c r="AJ223"/>
  <c r="AS223" s="1"/>
  <c r="BA223" l="1"/>
  <c r="F433" i="7"/>
  <c r="BX222" i="13"/>
  <c r="CB222" s="1"/>
  <c r="BT222"/>
  <c r="BN223"/>
  <c r="BQ222"/>
  <c r="BG223"/>
  <c r="N222"/>
  <c r="AW223"/>
  <c r="BJ223"/>
  <c r="J223"/>
  <c r="M223" s="1"/>
  <c r="BM223" s="1"/>
  <c r="AI223"/>
  <c r="AR223" l="1"/>
  <c r="BH223" s="1"/>
  <c r="BP224"/>
  <c r="S223"/>
  <c r="AB224" s="1"/>
  <c r="BW222"/>
  <c r="CA222" s="1"/>
  <c r="AV223"/>
  <c r="J434" i="7"/>
  <c r="BS223" i="13"/>
  <c r="BV223"/>
  <c r="Q434" i="7"/>
  <c r="R434"/>
  <c r="G434"/>
  <c r="K434"/>
  <c r="O434"/>
  <c r="P434"/>
  <c r="H434"/>
  <c r="N434"/>
  <c r="I434"/>
  <c r="BI223" i="13"/>
  <c r="BF223"/>
  <c r="I223"/>
  <c r="L223" s="1"/>
  <c r="BL223" s="1"/>
  <c r="P223"/>
  <c r="BO224" l="1"/>
  <c r="BZ222"/>
  <c r="AU223"/>
  <c r="S434" i="7"/>
  <c r="K334" i="12" s="1"/>
  <c r="L334" s="1"/>
  <c r="M334" s="1"/>
  <c r="N335" s="1"/>
  <c r="L434" i="7"/>
  <c r="G334" i="12" s="1"/>
  <c r="H334" s="1"/>
  <c r="I334" s="1"/>
  <c r="J335" s="1"/>
  <c r="BR223" i="13"/>
  <c r="BU223"/>
  <c r="R223"/>
  <c r="AA224" s="1"/>
  <c r="BE223"/>
  <c r="H223"/>
  <c r="Q223" s="1"/>
  <c r="Z224" s="1"/>
  <c r="AK224"/>
  <c r="AT224" s="1"/>
  <c r="BY223"/>
  <c r="CC223" s="1"/>
  <c r="O223"/>
  <c r="F434" i="7" l="1"/>
  <c r="K223" i="13"/>
  <c r="BK223" s="1"/>
  <c r="BG224"/>
  <c r="AJ224"/>
  <c r="AS224" s="1"/>
  <c r="BX223"/>
  <c r="CB223" s="1"/>
  <c r="BA224"/>
  <c r="BN224" l="1"/>
  <c r="J224"/>
  <c r="S224" s="1"/>
  <c r="AB225" s="1"/>
  <c r="BJ224"/>
  <c r="BQ223"/>
  <c r="BT223"/>
  <c r="AW224"/>
  <c r="N223"/>
  <c r="BF224"/>
  <c r="AI224"/>
  <c r="AR224" s="1"/>
  <c r="R435" i="7"/>
  <c r="Q435"/>
  <c r="N435"/>
  <c r="O435"/>
  <c r="G435"/>
  <c r="P435"/>
  <c r="H435"/>
  <c r="K435"/>
  <c r="J435"/>
  <c r="I435"/>
  <c r="M224" i="13" l="1"/>
  <c r="BM224" s="1"/>
  <c r="BP225" s="1"/>
  <c r="BW223"/>
  <c r="CA223" s="1"/>
  <c r="AV224"/>
  <c r="BI224"/>
  <c r="I224"/>
  <c r="L224" s="1"/>
  <c r="BL224" s="1"/>
  <c r="L435" i="7"/>
  <c r="G335" i="12" s="1"/>
  <c r="H335" s="1"/>
  <c r="I335" s="1"/>
  <c r="S435" i="7"/>
  <c r="K335" i="12" s="1"/>
  <c r="L335" s="1"/>
  <c r="M335" s="1"/>
  <c r="P224" i="13" l="1"/>
  <c r="BS224"/>
  <c r="BV224"/>
  <c r="BO225"/>
  <c r="BZ223"/>
  <c r="AU224"/>
  <c r="BR224"/>
  <c r="BU224"/>
  <c r="BH224"/>
  <c r="R224"/>
  <c r="AA225" s="1"/>
  <c r="BE224"/>
  <c r="H224"/>
  <c r="K224" s="1"/>
  <c r="BK224" s="1"/>
  <c r="AK225"/>
  <c r="AT225" s="1"/>
  <c r="BY224"/>
  <c r="CC224" s="1"/>
  <c r="J336" i="12"/>
  <c r="N336"/>
  <c r="O224" i="13"/>
  <c r="BN225" l="1"/>
  <c r="BQ224"/>
  <c r="BT224"/>
  <c r="Q224"/>
  <c r="Z225" s="1"/>
  <c r="BJ225"/>
  <c r="AJ225"/>
  <c r="AS225" s="1"/>
  <c r="BX224"/>
  <c r="CB224" s="1"/>
  <c r="N224"/>
  <c r="BA225" l="1"/>
  <c r="F435" i="7"/>
  <c r="J225" i="13"/>
  <c r="M225" s="1"/>
  <c r="BM225" s="1"/>
  <c r="AW225"/>
  <c r="BG225"/>
  <c r="AI225"/>
  <c r="AR225" s="1"/>
  <c r="BW224"/>
  <c r="CA224" s="1"/>
  <c r="BP226" l="1"/>
  <c r="S225"/>
  <c r="AB226" s="1"/>
  <c r="K436" i="7"/>
  <c r="N436"/>
  <c r="R436"/>
  <c r="J436"/>
  <c r="H436"/>
  <c r="O436"/>
  <c r="Q436"/>
  <c r="G436"/>
  <c r="P436"/>
  <c r="I436"/>
  <c r="BS225" i="13"/>
  <c r="BV225"/>
  <c r="BI225"/>
  <c r="BF225"/>
  <c r="AV225"/>
  <c r="H225"/>
  <c r="I225"/>
  <c r="L225" s="1"/>
  <c r="BL225" s="1"/>
  <c r="BZ224"/>
  <c r="P225"/>
  <c r="BO226" l="1"/>
  <c r="L436" i="7"/>
  <c r="G336" i="12" s="1"/>
  <c r="H336" s="1"/>
  <c r="I336" s="1"/>
  <c r="J337" s="1"/>
  <c r="S436" i="7"/>
  <c r="K336" i="12" s="1"/>
  <c r="L336" s="1"/>
  <c r="M336" s="1"/>
  <c r="N337" s="1"/>
  <c r="R225" i="13"/>
  <c r="AA226" s="1"/>
  <c r="BR225"/>
  <c r="BU225"/>
  <c r="AU225"/>
  <c r="BE225"/>
  <c r="BH225"/>
  <c r="AK226"/>
  <c r="AT226" s="1"/>
  <c r="BY225"/>
  <c r="CC225" s="1"/>
  <c r="K225"/>
  <c r="BK225" s="1"/>
  <c r="Q225"/>
  <c r="Z226" s="1"/>
  <c r="F436" i="7" s="1"/>
  <c r="O225" i="13"/>
  <c r="BN226" l="1"/>
  <c r="BQ225"/>
  <c r="BT225"/>
  <c r="BG226"/>
  <c r="AJ226"/>
  <c r="AS226" s="1"/>
  <c r="BX225"/>
  <c r="CB225" s="1"/>
  <c r="N225"/>
  <c r="BA226"/>
  <c r="AW226" l="1"/>
  <c r="BF226"/>
  <c r="BJ226"/>
  <c r="J226"/>
  <c r="M226" s="1"/>
  <c r="BM226" s="1"/>
  <c r="AI226"/>
  <c r="AR226" s="1"/>
  <c r="BW225"/>
  <c r="CA225" s="1"/>
  <c r="N437" i="7"/>
  <c r="P437"/>
  <c r="H437"/>
  <c r="K437"/>
  <c r="I437"/>
  <c r="O437"/>
  <c r="Q437"/>
  <c r="G437"/>
  <c r="R437"/>
  <c r="J437"/>
  <c r="BP227" i="13" l="1"/>
  <c r="BI226"/>
  <c r="AV226"/>
  <c r="I226"/>
  <c r="R226" s="1"/>
  <c r="AA227" s="1"/>
  <c r="BS226"/>
  <c r="BV226"/>
  <c r="S226"/>
  <c r="AB227" s="1"/>
  <c r="AU226"/>
  <c r="BZ225"/>
  <c r="L437" i="7"/>
  <c r="G337" i="12" s="1"/>
  <c r="H337" s="1"/>
  <c r="I337" s="1"/>
  <c r="S437" i="7"/>
  <c r="K337" i="12" s="1"/>
  <c r="L337" s="1"/>
  <c r="M337" s="1"/>
  <c r="P226" i="13"/>
  <c r="L226" l="1"/>
  <c r="BL226" s="1"/>
  <c r="BH226"/>
  <c r="BE226"/>
  <c r="BR226"/>
  <c r="H226"/>
  <c r="K226" s="1"/>
  <c r="BK226" s="1"/>
  <c r="AK227"/>
  <c r="AT227" s="1"/>
  <c r="BY226"/>
  <c r="CC226" s="1"/>
  <c r="J338" i="12"/>
  <c r="N338"/>
  <c r="BN227" i="13" l="1"/>
  <c r="BO227"/>
  <c r="BU226"/>
  <c r="BX226" s="1"/>
  <c r="CB226" s="1"/>
  <c r="O226"/>
  <c r="BQ226"/>
  <c r="BT226"/>
  <c r="Q226"/>
  <c r="Z227" s="1"/>
  <c r="F437" i="7" s="1"/>
  <c r="AJ227" i="13"/>
  <c r="AS227" s="1"/>
  <c r="N226"/>
  <c r="J227" l="1"/>
  <c r="S227" s="1"/>
  <c r="AB228" s="1"/>
  <c r="BA227"/>
  <c r="AW227"/>
  <c r="BG227"/>
  <c r="BJ227"/>
  <c r="BF227"/>
  <c r="AI227"/>
  <c r="AR227" s="1"/>
  <c r="BW226"/>
  <c r="CA226" s="1"/>
  <c r="N438" i="7"/>
  <c r="K438"/>
  <c r="R438"/>
  <c r="H438"/>
  <c r="I438"/>
  <c r="O438"/>
  <c r="P438"/>
  <c r="Q438"/>
  <c r="G438"/>
  <c r="J438"/>
  <c r="M227" i="13" l="1"/>
  <c r="BM227" s="1"/>
  <c r="I227"/>
  <c r="R227" s="1"/>
  <c r="AA228" s="1"/>
  <c r="AV227"/>
  <c r="BI227"/>
  <c r="BZ226"/>
  <c r="L438" i="7"/>
  <c r="G338" i="12" s="1"/>
  <c r="H338" s="1"/>
  <c r="I338" s="1"/>
  <c r="S438" i="7"/>
  <c r="K338" i="12" s="1"/>
  <c r="L338" s="1"/>
  <c r="M338" s="1"/>
  <c r="BP228" i="13" l="1"/>
  <c r="BH227"/>
  <c r="BS227"/>
  <c r="P227"/>
  <c r="BV227"/>
  <c r="L227"/>
  <c r="BL227" s="1"/>
  <c r="H227"/>
  <c r="K227" s="1"/>
  <c r="BK227" s="1"/>
  <c r="BE227"/>
  <c r="AU227"/>
  <c r="AK228"/>
  <c r="AT228" s="1"/>
  <c r="J339" i="12"/>
  <c r="N339"/>
  <c r="BO228" i="13" l="1"/>
  <c r="BN228"/>
  <c r="Q227"/>
  <c r="Z228" s="1"/>
  <c r="F438" i="7" s="1"/>
  <c r="BY227" i="13"/>
  <c r="CC227" s="1"/>
  <c r="BQ227"/>
  <c r="BT227"/>
  <c r="BR227"/>
  <c r="BU227"/>
  <c r="O227"/>
  <c r="BG228"/>
  <c r="AJ228"/>
  <c r="AS228" s="1"/>
  <c r="N227"/>
  <c r="BA228" l="1"/>
  <c r="BX227"/>
  <c r="CB227" s="1"/>
  <c r="BJ228"/>
  <c r="AW228"/>
  <c r="I228"/>
  <c r="J228"/>
  <c r="M228" s="1"/>
  <c r="BM228" s="1"/>
  <c r="AI228"/>
  <c r="AR228" s="1"/>
  <c r="BW227"/>
  <c r="CA227" s="1"/>
  <c r="H439" i="7"/>
  <c r="P439"/>
  <c r="I439"/>
  <c r="K439"/>
  <c r="R439"/>
  <c r="N439"/>
  <c r="J439"/>
  <c r="G439"/>
  <c r="Q439"/>
  <c r="O439"/>
  <c r="BP229" i="13" l="1"/>
  <c r="S228"/>
  <c r="AB229" s="1"/>
  <c r="AV228"/>
  <c r="BS228"/>
  <c r="BV228"/>
  <c r="BF228"/>
  <c r="BI228"/>
  <c r="BE228"/>
  <c r="BZ227"/>
  <c r="S439" i="7"/>
  <c r="K339" i="12" s="1"/>
  <c r="L339" s="1"/>
  <c r="M339" s="1"/>
  <c r="L439" i="7"/>
  <c r="G339" i="12" s="1"/>
  <c r="H339" s="1"/>
  <c r="I339" s="1"/>
  <c r="P228" i="13"/>
  <c r="R228"/>
  <c r="AA229" s="1"/>
  <c r="L228"/>
  <c r="BL228" s="1"/>
  <c r="BO229" l="1"/>
  <c r="BH228"/>
  <c r="BR228"/>
  <c r="BU228"/>
  <c r="H228"/>
  <c r="Q228" s="1"/>
  <c r="Z229" s="1"/>
  <c r="F439" i="7" s="1"/>
  <c r="AU228" i="13"/>
  <c r="AK229"/>
  <c r="AT229" s="1"/>
  <c r="BY228"/>
  <c r="CC228" s="1"/>
  <c r="N340" i="12"/>
  <c r="O228" i="13"/>
  <c r="J340" i="12"/>
  <c r="K228" i="13" l="1"/>
  <c r="BK228" s="1"/>
  <c r="BJ229"/>
  <c r="AJ229"/>
  <c r="AS229" s="1"/>
  <c r="BX228"/>
  <c r="CB228" s="1"/>
  <c r="BA229"/>
  <c r="N228" l="1"/>
  <c r="BN229"/>
  <c r="AW229"/>
  <c r="BG229"/>
  <c r="BQ228"/>
  <c r="BT228"/>
  <c r="J229"/>
  <c r="S229" s="1"/>
  <c r="AB230" s="1"/>
  <c r="AI229"/>
  <c r="N440" i="7"/>
  <c r="G440"/>
  <c r="H440"/>
  <c r="Q440"/>
  <c r="O440"/>
  <c r="R440"/>
  <c r="K440"/>
  <c r="J440"/>
  <c r="I440"/>
  <c r="P440"/>
  <c r="AR229" i="13" l="1"/>
  <c r="BW228"/>
  <c r="CA228" s="1"/>
  <c r="BF229"/>
  <c r="AV229"/>
  <c r="I229"/>
  <c r="L229" s="1"/>
  <c r="BL229" s="1"/>
  <c r="M229"/>
  <c r="BM229" s="1"/>
  <c r="BI229"/>
  <c r="L440" i="7"/>
  <c r="G340" i="12" s="1"/>
  <c r="H340" s="1"/>
  <c r="I340" s="1"/>
  <c r="S440" i="7"/>
  <c r="K340" i="12" s="1"/>
  <c r="L340" s="1"/>
  <c r="M340" s="1"/>
  <c r="P229" i="13" l="1"/>
  <c r="BP230"/>
  <c r="BO230"/>
  <c r="BZ228"/>
  <c r="BV229"/>
  <c r="R229"/>
  <c r="AA230" s="1"/>
  <c r="BR229"/>
  <c r="BU229"/>
  <c r="BS229"/>
  <c r="BH229"/>
  <c r="BE229"/>
  <c r="AU229"/>
  <c r="H229"/>
  <c r="AK230"/>
  <c r="AT230" s="1"/>
  <c r="N341" i="12"/>
  <c r="O229" i="13"/>
  <c r="J341" i="12"/>
  <c r="BY229" i="13" l="1"/>
  <c r="CC229" s="1"/>
  <c r="BG230"/>
  <c r="Q229"/>
  <c r="Z230" s="1"/>
  <c r="K229"/>
  <c r="BK229" s="1"/>
  <c r="AJ230"/>
  <c r="AS230" s="1"/>
  <c r="BX229"/>
  <c r="CB229" s="1"/>
  <c r="BA230" l="1"/>
  <c r="F440" i="7"/>
  <c r="BT229" i="13"/>
  <c r="BN230"/>
  <c r="BQ229"/>
  <c r="J230"/>
  <c r="M230" s="1"/>
  <c r="BM230" s="1"/>
  <c r="N229"/>
  <c r="BJ230"/>
  <c r="AW230"/>
  <c r="BF230"/>
  <c r="AI230"/>
  <c r="AR230" s="1"/>
  <c r="BP231" l="1"/>
  <c r="I441" i="7"/>
  <c r="K441"/>
  <c r="O441"/>
  <c r="P441"/>
  <c r="N441"/>
  <c r="H441"/>
  <c r="Q441"/>
  <c r="G441"/>
  <c r="R441"/>
  <c r="J441"/>
  <c r="S230" i="13"/>
  <c r="AB231" s="1"/>
  <c r="BW229"/>
  <c r="CA229" s="1"/>
  <c r="BS230"/>
  <c r="BV230"/>
  <c r="BI230"/>
  <c r="AV230"/>
  <c r="I230"/>
  <c r="L230" s="1"/>
  <c r="BL230" s="1"/>
  <c r="AU230"/>
  <c r="P230"/>
  <c r="BO231" l="1"/>
  <c r="L441" i="7"/>
  <c r="G341" i="12" s="1"/>
  <c r="H341" s="1"/>
  <c r="I341" s="1"/>
  <c r="J342" s="1"/>
  <c r="S441" i="7"/>
  <c r="K341" i="12" s="1"/>
  <c r="L341" s="1"/>
  <c r="M341" s="1"/>
  <c r="N342" s="1"/>
  <c r="R230" i="13"/>
  <c r="AA231" s="1"/>
  <c r="BZ229"/>
  <c r="BR230"/>
  <c r="BU230"/>
  <c r="BH230"/>
  <c r="BE230"/>
  <c r="H230"/>
  <c r="K230" s="1"/>
  <c r="BK230" s="1"/>
  <c r="AK231"/>
  <c r="AT231" s="1"/>
  <c r="BY230"/>
  <c r="CC230" s="1"/>
  <c r="O230"/>
  <c r="BN231" l="1"/>
  <c r="BQ230"/>
  <c r="BT230"/>
  <c r="Q230"/>
  <c r="Z231" s="1"/>
  <c r="F441" i="7" s="1"/>
  <c r="J231" i="13"/>
  <c r="AJ231"/>
  <c r="AS231" s="1"/>
  <c r="BX230"/>
  <c r="CB230" s="1"/>
  <c r="N230"/>
  <c r="AW231" l="1"/>
  <c r="BA231"/>
  <c r="BJ231"/>
  <c r="BG231"/>
  <c r="AI231"/>
  <c r="AR231" s="1"/>
  <c r="BW230"/>
  <c r="CA230" s="1"/>
  <c r="S231"/>
  <c r="AB232" s="1"/>
  <c r="M231"/>
  <c r="BM231" s="1"/>
  <c r="G442" i="7"/>
  <c r="I442"/>
  <c r="H442"/>
  <c r="P442"/>
  <c r="Q442"/>
  <c r="O442"/>
  <c r="K442"/>
  <c r="R442"/>
  <c r="N442"/>
  <c r="J442"/>
  <c r="BP232" i="13" l="1"/>
  <c r="BF231"/>
  <c r="BS231"/>
  <c r="BV231"/>
  <c r="BI231"/>
  <c r="I231"/>
  <c r="R231" s="1"/>
  <c r="AA232" s="1"/>
  <c r="AV231"/>
  <c r="BE231"/>
  <c r="BZ230"/>
  <c r="L442" i="7"/>
  <c r="G342" i="12" s="1"/>
  <c r="H342" s="1"/>
  <c r="I342" s="1"/>
  <c r="S442" i="7"/>
  <c r="K342" i="12" s="1"/>
  <c r="L342" s="1"/>
  <c r="M342" s="1"/>
  <c r="P231" i="13"/>
  <c r="BH231" l="1"/>
  <c r="L231"/>
  <c r="BL231" s="1"/>
  <c r="AU231"/>
  <c r="H231"/>
  <c r="K231" s="1"/>
  <c r="BK231" s="1"/>
  <c r="AK232"/>
  <c r="AT232" s="1"/>
  <c r="BY231"/>
  <c r="CC231" s="1"/>
  <c r="N343" i="12"/>
  <c r="J343"/>
  <c r="BO232" i="13" l="1"/>
  <c r="BN232"/>
  <c r="O231"/>
  <c r="BR231"/>
  <c r="BU231"/>
  <c r="BQ231"/>
  <c r="BT231"/>
  <c r="BG232"/>
  <c r="Q231"/>
  <c r="Z232" s="1"/>
  <c r="F442" i="7" s="1"/>
  <c r="AJ232" i="13"/>
  <c r="AS232" s="1"/>
  <c r="N231"/>
  <c r="BX231" l="1"/>
  <c r="CB231" s="1"/>
  <c r="BA232"/>
  <c r="AW232"/>
  <c r="J232"/>
  <c r="S232" s="1"/>
  <c r="AB233" s="1"/>
  <c r="BJ232"/>
  <c r="BF232"/>
  <c r="AI232"/>
  <c r="AR232" s="1"/>
  <c r="BW231"/>
  <c r="CA231" s="1"/>
  <c r="O443" i="7"/>
  <c r="G443"/>
  <c r="R443"/>
  <c r="I443"/>
  <c r="K443"/>
  <c r="P443"/>
  <c r="Q443"/>
  <c r="N443"/>
  <c r="J443"/>
  <c r="H443"/>
  <c r="M232" i="13" l="1"/>
  <c r="BM232" s="1"/>
  <c r="I232"/>
  <c r="R232" s="1"/>
  <c r="AA233" s="1"/>
  <c r="BI232"/>
  <c r="AV232"/>
  <c r="H232"/>
  <c r="BZ231"/>
  <c r="S443" i="7"/>
  <c r="K343" i="12" s="1"/>
  <c r="L343" s="1"/>
  <c r="M343" s="1"/>
  <c r="L443" i="7"/>
  <c r="G343" i="12" s="1"/>
  <c r="H343" s="1"/>
  <c r="I343" s="1"/>
  <c r="BP233" i="13" l="1"/>
  <c r="BS232"/>
  <c r="BV232"/>
  <c r="P232"/>
  <c r="L232"/>
  <c r="BL232" s="1"/>
  <c r="BH232"/>
  <c r="BE232"/>
  <c r="AU232"/>
  <c r="AK233"/>
  <c r="AT233" s="1"/>
  <c r="N344" i="12"/>
  <c r="J344"/>
  <c r="K232" i="13"/>
  <c r="BK232" s="1"/>
  <c r="Q232"/>
  <c r="Z233" s="1"/>
  <c r="F443" i="7" s="1"/>
  <c r="BN233" i="13" l="1"/>
  <c r="BO233"/>
  <c r="BY232"/>
  <c r="CC232" s="1"/>
  <c r="BQ232"/>
  <c r="BT232"/>
  <c r="BR232"/>
  <c r="BU232"/>
  <c r="O232"/>
  <c r="AJ233"/>
  <c r="N232"/>
  <c r="BA233"/>
  <c r="AS233" l="1"/>
  <c r="BX232"/>
  <c r="CB232" s="1"/>
  <c r="BJ233"/>
  <c r="AW233"/>
  <c r="BG233"/>
  <c r="J233"/>
  <c r="S233" s="1"/>
  <c r="AB234" s="1"/>
  <c r="AI233"/>
  <c r="AR233" s="1"/>
  <c r="BW232"/>
  <c r="CA232" s="1"/>
  <c r="G444" i="7"/>
  <c r="P444"/>
  <c r="R444"/>
  <c r="Q444"/>
  <c r="J444"/>
  <c r="O444"/>
  <c r="I444"/>
  <c r="H444"/>
  <c r="N444"/>
  <c r="K444"/>
  <c r="M233" i="13" l="1"/>
  <c r="BM233" s="1"/>
  <c r="BF233"/>
  <c r="AV233"/>
  <c r="BI233"/>
  <c r="BE233"/>
  <c r="I233"/>
  <c r="R233" s="1"/>
  <c r="AA234" s="1"/>
  <c r="BZ232"/>
  <c r="L444" i="7"/>
  <c r="G344" i="12" s="1"/>
  <c r="H344" s="1"/>
  <c r="I344" s="1"/>
  <c r="S444" i="7"/>
  <c r="K344" i="12" s="1"/>
  <c r="L344" s="1"/>
  <c r="M344" s="1"/>
  <c r="BV233" i="13" l="1"/>
  <c r="BP234"/>
  <c r="P233"/>
  <c r="BS233"/>
  <c r="L233"/>
  <c r="BL233" s="1"/>
  <c r="BH233"/>
  <c r="H233"/>
  <c r="K233" s="1"/>
  <c r="BK233" s="1"/>
  <c r="AU233"/>
  <c r="AK234"/>
  <c r="AT234" s="1"/>
  <c r="J345" i="12"/>
  <c r="N345"/>
  <c r="BO234" i="13" l="1"/>
  <c r="BN234"/>
  <c r="BY233"/>
  <c r="CC233" s="1"/>
  <c r="BR233"/>
  <c r="BU233"/>
  <c r="BQ233"/>
  <c r="BT233"/>
  <c r="O233"/>
  <c r="Q233"/>
  <c r="Z234" s="1"/>
  <c r="F444" i="7" s="1"/>
  <c r="BG234" i="13"/>
  <c r="AJ234"/>
  <c r="AS234" s="1"/>
  <c r="N233"/>
  <c r="BX233" l="1"/>
  <c r="CB233" s="1"/>
  <c r="AW234"/>
  <c r="BA234"/>
  <c r="J234"/>
  <c r="S234" s="1"/>
  <c r="AB235" s="1"/>
  <c r="BJ234"/>
  <c r="AI234"/>
  <c r="AR234" s="1"/>
  <c r="BW233"/>
  <c r="CA233" s="1"/>
  <c r="G445" i="7"/>
  <c r="R445"/>
  <c r="N445"/>
  <c r="J445"/>
  <c r="Q445"/>
  <c r="O445"/>
  <c r="I445"/>
  <c r="H445"/>
  <c r="P445"/>
  <c r="K445"/>
  <c r="BF234" i="13" l="1"/>
  <c r="I234"/>
  <c r="R234" s="1"/>
  <c r="AA235" s="1"/>
  <c r="BI234"/>
  <c r="M234"/>
  <c r="BM234" s="1"/>
  <c r="AV234"/>
  <c r="BE234"/>
  <c r="BZ233"/>
  <c r="S445" i="7"/>
  <c r="K345" i="12" s="1"/>
  <c r="L345" s="1"/>
  <c r="M345" s="1"/>
  <c r="L445" i="7"/>
  <c r="G345" i="12" s="1"/>
  <c r="H345" s="1"/>
  <c r="I345" s="1"/>
  <c r="BV234" i="13" l="1"/>
  <c r="BP235"/>
  <c r="L234"/>
  <c r="BL234" s="1"/>
  <c r="H234"/>
  <c r="Q234" s="1"/>
  <c r="Z235" s="1"/>
  <c r="F445" i="7" s="1"/>
  <c r="BS234" i="13"/>
  <c r="P234"/>
  <c r="AU234"/>
  <c r="BH234"/>
  <c r="AK235"/>
  <c r="AT235" s="1"/>
  <c r="N346" i="12"/>
  <c r="J346"/>
  <c r="BO235" i="13" l="1"/>
  <c r="BU234"/>
  <c r="O234"/>
  <c r="BR234"/>
  <c r="BY234"/>
  <c r="CC234" s="1"/>
  <c r="K234"/>
  <c r="BK234" s="1"/>
  <c r="J235"/>
  <c r="AJ235"/>
  <c r="AS235" s="1"/>
  <c r="BA235"/>
  <c r="BN235" l="1"/>
  <c r="BX234"/>
  <c r="CB234" s="1"/>
  <c r="BQ234"/>
  <c r="BT234"/>
  <c r="N234"/>
  <c r="BJ235"/>
  <c r="AW235"/>
  <c r="I235"/>
  <c r="BG235"/>
  <c r="AI235"/>
  <c r="AR235" s="1"/>
  <c r="P446" i="7"/>
  <c r="G446"/>
  <c r="H446"/>
  <c r="N446"/>
  <c r="I446"/>
  <c r="K446"/>
  <c r="J446"/>
  <c r="Q446"/>
  <c r="R446"/>
  <c r="O446"/>
  <c r="M235" i="13"/>
  <c r="BM235" s="1"/>
  <c r="S235"/>
  <c r="AB236" s="1"/>
  <c r="BP236" l="1"/>
  <c r="BW234"/>
  <c r="BS235"/>
  <c r="BV235"/>
  <c r="AV235"/>
  <c r="BI235"/>
  <c r="H235"/>
  <c r="BF235"/>
  <c r="L446" i="7"/>
  <c r="G346" i="12" s="1"/>
  <c r="H346" s="1"/>
  <c r="I346" s="1"/>
  <c r="S446" i="7"/>
  <c r="K346" i="12" s="1"/>
  <c r="L346" s="1"/>
  <c r="M346" s="1"/>
  <c r="P235" i="13"/>
  <c r="R235"/>
  <c r="AA236" s="1"/>
  <c r="L235"/>
  <c r="BL235" s="1"/>
  <c r="BO236" l="1"/>
  <c r="BZ234"/>
  <c r="CA234"/>
  <c r="BR235"/>
  <c r="BU235"/>
  <c r="BE235"/>
  <c r="AU235"/>
  <c r="BH235"/>
  <c r="AK236"/>
  <c r="AT236" s="1"/>
  <c r="BY235"/>
  <c r="CC235" s="1"/>
  <c r="J347" i="12"/>
  <c r="O235" i="13"/>
  <c r="N347" i="12"/>
  <c r="Q235" i="13"/>
  <c r="Z236" s="1"/>
  <c r="F446" i="7" s="1"/>
  <c r="K235" i="13"/>
  <c r="BK235" s="1"/>
  <c r="BN236" l="1"/>
  <c r="BQ235"/>
  <c r="BT235"/>
  <c r="BJ236"/>
  <c r="AJ236"/>
  <c r="AS236" s="1"/>
  <c r="BX235"/>
  <c r="CB235" s="1"/>
  <c r="N235"/>
  <c r="BA236"/>
  <c r="BG236" l="1"/>
  <c r="AW236"/>
  <c r="J236"/>
  <c r="M236" s="1"/>
  <c r="BM236" s="1"/>
  <c r="AI236"/>
  <c r="AR236" s="1"/>
  <c r="BW235"/>
  <c r="CA235" s="1"/>
  <c r="P447" i="7"/>
  <c r="H447"/>
  <c r="G447"/>
  <c r="O447"/>
  <c r="R447"/>
  <c r="N447"/>
  <c r="Q447"/>
  <c r="K447"/>
  <c r="J447"/>
  <c r="I447"/>
  <c r="BP237" i="13" l="1"/>
  <c r="BF236"/>
  <c r="BI236"/>
  <c r="BS236"/>
  <c r="BV236"/>
  <c r="AV236"/>
  <c r="S236"/>
  <c r="AB237" s="1"/>
  <c r="I236"/>
  <c r="L236" s="1"/>
  <c r="BL236" s="1"/>
  <c r="BZ235"/>
  <c r="L447" i="7"/>
  <c r="G347" i="12" s="1"/>
  <c r="H347" s="1"/>
  <c r="I347" s="1"/>
  <c r="S447" i="7"/>
  <c r="K347" i="12" s="1"/>
  <c r="L347" s="1"/>
  <c r="M347" s="1"/>
  <c r="P236" i="13"/>
  <c r="BO237" l="1"/>
  <c r="R236"/>
  <c r="AA237" s="1"/>
  <c r="BH236"/>
  <c r="BE236"/>
  <c r="BR236"/>
  <c r="BU236"/>
  <c r="H236"/>
  <c r="Q236" s="1"/>
  <c r="Z237" s="1"/>
  <c r="J348" i="12"/>
  <c r="AU236" i="13"/>
  <c r="AK237"/>
  <c r="AT237" s="1"/>
  <c r="BY236"/>
  <c r="CC236" s="1"/>
  <c r="N348" i="12"/>
  <c r="O236" i="13"/>
  <c r="F447" i="7" l="1"/>
  <c r="K236" i="13"/>
  <c r="BK236" s="1"/>
  <c r="BJ237"/>
  <c r="AJ237"/>
  <c r="AS237" s="1"/>
  <c r="BX236"/>
  <c r="CB236" s="1"/>
  <c r="BA237"/>
  <c r="BN237" l="1"/>
  <c r="BQ236"/>
  <c r="N236"/>
  <c r="BT236"/>
  <c r="AW237"/>
  <c r="J237"/>
  <c r="S237" s="1"/>
  <c r="AB238" s="1"/>
  <c r="BG237"/>
  <c r="AI237"/>
  <c r="G448" i="7"/>
  <c r="N448"/>
  <c r="I448"/>
  <c r="R448"/>
  <c r="P448"/>
  <c r="O448"/>
  <c r="H448"/>
  <c r="Q448"/>
  <c r="K448"/>
  <c r="J448"/>
  <c r="AR237" i="13" l="1"/>
  <c r="H237" s="1"/>
  <c r="BW236"/>
  <c r="CA236" s="1"/>
  <c r="I237"/>
  <c r="R237" s="1"/>
  <c r="AA238" s="1"/>
  <c r="M237"/>
  <c r="BM237" s="1"/>
  <c r="BF237"/>
  <c r="BI237"/>
  <c r="AV237"/>
  <c r="S448" i="7"/>
  <c r="K348" i="12" s="1"/>
  <c r="L348" s="1"/>
  <c r="M348" s="1"/>
  <c r="L448" i="7"/>
  <c r="G348" i="12" s="1"/>
  <c r="H348" s="1"/>
  <c r="I348" s="1"/>
  <c r="BZ236" i="13" l="1"/>
  <c r="L237"/>
  <c r="BL237" s="1"/>
  <c r="BV237"/>
  <c r="BP238"/>
  <c r="BS237"/>
  <c r="BE237"/>
  <c r="P237"/>
  <c r="BH237"/>
  <c r="AU237"/>
  <c r="AK238"/>
  <c r="J349" i="12"/>
  <c r="N349"/>
  <c r="K237" i="13"/>
  <c r="BK237" s="1"/>
  <c r="Q237"/>
  <c r="Z238" s="1"/>
  <c r="F448" i="7" s="1"/>
  <c r="AT238" i="13" l="1"/>
  <c r="BJ238" s="1"/>
  <c r="BO238"/>
  <c r="BN238"/>
  <c r="BU237"/>
  <c r="O237"/>
  <c r="BR237"/>
  <c r="BY237"/>
  <c r="CC237" s="1"/>
  <c r="BQ237"/>
  <c r="BT237"/>
  <c r="AJ238"/>
  <c r="N237"/>
  <c r="BA238"/>
  <c r="AS238" l="1"/>
  <c r="BI238" s="1"/>
  <c r="BX237"/>
  <c r="CB237" s="1"/>
  <c r="J238"/>
  <c r="S238" s="1"/>
  <c r="AB239" s="1"/>
  <c r="AW238"/>
  <c r="BG238"/>
  <c r="AI238"/>
  <c r="AR238" s="1"/>
  <c r="BW237"/>
  <c r="CA237" s="1"/>
  <c r="R449" i="7"/>
  <c r="N449"/>
  <c r="Q449"/>
  <c r="J449"/>
  <c r="K449"/>
  <c r="P449"/>
  <c r="O449"/>
  <c r="I449"/>
  <c r="G449"/>
  <c r="H449"/>
  <c r="M238" i="13" l="1"/>
  <c r="BM238" s="1"/>
  <c r="AV238"/>
  <c r="I238"/>
  <c r="L238" s="1"/>
  <c r="BL238" s="1"/>
  <c r="BF238"/>
  <c r="H238"/>
  <c r="BZ237"/>
  <c r="L449" i="7"/>
  <c r="G349" i="12" s="1"/>
  <c r="H349" s="1"/>
  <c r="I349" s="1"/>
  <c r="S449" i="7"/>
  <c r="K349" i="12" s="1"/>
  <c r="L349" s="1"/>
  <c r="M349" s="1"/>
  <c r="BP239" i="13" l="1"/>
  <c r="BO239"/>
  <c r="BV238"/>
  <c r="P238"/>
  <c r="BS238"/>
  <c r="BR238"/>
  <c r="BU238"/>
  <c r="R238"/>
  <c r="AA239" s="1"/>
  <c r="BE238"/>
  <c r="BH238"/>
  <c r="AU238"/>
  <c r="AK239"/>
  <c r="AT239" s="1"/>
  <c r="O238"/>
  <c r="N350" i="12"/>
  <c r="Q238" i="13"/>
  <c r="Z239" s="1"/>
  <c r="F449" i="7" s="1"/>
  <c r="K238" i="13"/>
  <c r="BK238" s="1"/>
  <c r="J350" i="12"/>
  <c r="BN239" i="13" l="1"/>
  <c r="BY238"/>
  <c r="CC238" s="1"/>
  <c r="BQ238"/>
  <c r="BT238"/>
  <c r="BJ239"/>
  <c r="AJ239"/>
  <c r="AS239" s="1"/>
  <c r="BX238"/>
  <c r="CB238" s="1"/>
  <c r="BA239"/>
  <c r="N238"/>
  <c r="AW239" l="1"/>
  <c r="BG239"/>
  <c r="J239"/>
  <c r="S239" s="1"/>
  <c r="AB240" s="1"/>
  <c r="AI239"/>
  <c r="AR239" s="1"/>
  <c r="BW238"/>
  <c r="CA238" s="1"/>
  <c r="I450" i="7"/>
  <c r="P450"/>
  <c r="Q450"/>
  <c r="K450"/>
  <c r="H450"/>
  <c r="O450"/>
  <c r="G450"/>
  <c r="R450"/>
  <c r="N450"/>
  <c r="J450"/>
  <c r="BF239" i="13" l="1"/>
  <c r="BI239"/>
  <c r="AV239"/>
  <c r="I239"/>
  <c r="L239" s="1"/>
  <c r="BL239" s="1"/>
  <c r="M239"/>
  <c r="BM239" s="1"/>
  <c r="BH239"/>
  <c r="BZ238"/>
  <c r="L450" i="7"/>
  <c r="G350" i="12" s="1"/>
  <c r="H350" s="1"/>
  <c r="I350" s="1"/>
  <c r="S450" i="7"/>
  <c r="K350" i="12" s="1"/>
  <c r="L350" s="1"/>
  <c r="M350" s="1"/>
  <c r="BO240" i="13" l="1"/>
  <c r="R239"/>
  <c r="AA240" s="1"/>
  <c r="BV239"/>
  <c r="BP240"/>
  <c r="BR239"/>
  <c r="BU239"/>
  <c r="BE239"/>
  <c r="H239"/>
  <c r="K239" s="1"/>
  <c r="BK239" s="1"/>
  <c r="BS239"/>
  <c r="AU239"/>
  <c r="P239"/>
  <c r="AK240"/>
  <c r="AT240" s="1"/>
  <c r="O239"/>
  <c r="J351" i="12"/>
  <c r="N351"/>
  <c r="BN240" i="13" l="1"/>
  <c r="BY239"/>
  <c r="CC239" s="1"/>
  <c r="BQ239"/>
  <c r="BT239"/>
  <c r="Q239"/>
  <c r="Z240" s="1"/>
  <c r="AJ240"/>
  <c r="AS240" s="1"/>
  <c r="BX239"/>
  <c r="CB239" s="1"/>
  <c r="N239"/>
  <c r="BA240" l="1"/>
  <c r="F450" i="7"/>
  <c r="BJ240" i="13"/>
  <c r="BG240"/>
  <c r="AW240"/>
  <c r="J240"/>
  <c r="M240" s="1"/>
  <c r="BM240" s="1"/>
  <c r="BI240"/>
  <c r="AI240"/>
  <c r="AR240" s="1"/>
  <c r="BW239"/>
  <c r="CA239" s="1"/>
  <c r="BP241" l="1"/>
  <c r="P451" i="7"/>
  <c r="G451"/>
  <c r="Q451"/>
  <c r="O451"/>
  <c r="J451"/>
  <c r="R451"/>
  <c r="I451"/>
  <c r="K451"/>
  <c r="N451"/>
  <c r="H451"/>
  <c r="S240" i="13"/>
  <c r="AB241" s="1"/>
  <c r="BS240"/>
  <c r="BV240"/>
  <c r="AV240"/>
  <c r="BF240"/>
  <c r="I240"/>
  <c r="R240" s="1"/>
  <c r="AA241" s="1"/>
  <c r="BZ239"/>
  <c r="P240"/>
  <c r="S451" i="7" l="1"/>
  <c r="K351" i="12" s="1"/>
  <c r="L351" s="1"/>
  <c r="M351" s="1"/>
  <c r="N352" s="1"/>
  <c r="L451" i="7"/>
  <c r="G351" i="12" s="1"/>
  <c r="H351" s="1"/>
  <c r="I351" s="1"/>
  <c r="J352" s="1"/>
  <c r="L240" i="13"/>
  <c r="BL240" s="1"/>
  <c r="BH240"/>
  <c r="BE240"/>
  <c r="AU240"/>
  <c r="H240"/>
  <c r="K240" s="1"/>
  <c r="BK240" s="1"/>
  <c r="AK241"/>
  <c r="AT241" s="1"/>
  <c r="BY240"/>
  <c r="CC240" s="1"/>
  <c r="BN241" l="1"/>
  <c r="BO241"/>
  <c r="BR240"/>
  <c r="O240"/>
  <c r="BU240"/>
  <c r="BQ240"/>
  <c r="BT240"/>
  <c r="BJ241"/>
  <c r="Q240"/>
  <c r="Z241" s="1"/>
  <c r="AJ241"/>
  <c r="AS241" s="1"/>
  <c r="N240"/>
  <c r="BA241" l="1"/>
  <c r="F451" i="7"/>
  <c r="BG241" i="13"/>
  <c r="BX240"/>
  <c r="CB240" s="1"/>
  <c r="AW241"/>
  <c r="BF241"/>
  <c r="J241"/>
  <c r="M241" s="1"/>
  <c r="BM241" s="1"/>
  <c r="AI241"/>
  <c r="AR241" s="1"/>
  <c r="BW240"/>
  <c r="CA240" s="1"/>
  <c r="BP242" l="1"/>
  <c r="I452" i="7"/>
  <c r="O452"/>
  <c r="R452"/>
  <c r="Q452"/>
  <c r="N452"/>
  <c r="H452"/>
  <c r="K452"/>
  <c r="J452"/>
  <c r="G452"/>
  <c r="P452"/>
  <c r="S241" i="13"/>
  <c r="AB242" s="1"/>
  <c r="BS241"/>
  <c r="BV241"/>
  <c r="BI241"/>
  <c r="AV241"/>
  <c r="I241"/>
  <c r="R241" s="1"/>
  <c r="AA242" s="1"/>
  <c r="BZ240"/>
  <c r="P241"/>
  <c r="L452" i="7" l="1"/>
  <c r="G352" i="12" s="1"/>
  <c r="H352" s="1"/>
  <c r="I352" s="1"/>
  <c r="J353" s="1"/>
  <c r="S452" i="7"/>
  <c r="K352" i="12" s="1"/>
  <c r="L352" s="1"/>
  <c r="M352" s="1"/>
  <c r="N353" s="1"/>
  <c r="AU241" i="13"/>
  <c r="L241"/>
  <c r="BL241" s="1"/>
  <c r="H241"/>
  <c r="K241" s="1"/>
  <c r="BK241" s="1"/>
  <c r="BE241"/>
  <c r="BH241"/>
  <c r="AK242"/>
  <c r="AT242" s="1"/>
  <c r="BY241"/>
  <c r="CC241" s="1"/>
  <c r="BN242" l="1"/>
  <c r="BO242"/>
  <c r="O241"/>
  <c r="BU241"/>
  <c r="BR241"/>
  <c r="Q241"/>
  <c r="Z242" s="1"/>
  <c r="BQ241"/>
  <c r="BT241"/>
  <c r="BG242"/>
  <c r="AJ242"/>
  <c r="AS242" s="1"/>
  <c r="N241"/>
  <c r="BA242" l="1"/>
  <c r="F452" i="7"/>
  <c r="BX241" i="13"/>
  <c r="CB241" s="1"/>
  <c r="BJ242"/>
  <c r="AW242"/>
  <c r="J242"/>
  <c r="S242" s="1"/>
  <c r="AB243" s="1"/>
  <c r="AV242"/>
  <c r="AI242"/>
  <c r="AR242" s="1"/>
  <c r="BW241"/>
  <c r="CA241" s="1"/>
  <c r="P453" i="7" l="1"/>
  <c r="N453"/>
  <c r="H453"/>
  <c r="BI242" i="13"/>
  <c r="R453" i="7"/>
  <c r="Q453"/>
  <c r="O453"/>
  <c r="K453"/>
  <c r="I453"/>
  <c r="G453"/>
  <c r="BF242" i="13"/>
  <c r="J453" i="7"/>
  <c r="M242" i="13"/>
  <c r="BM242" s="1"/>
  <c r="I242"/>
  <c r="L242" s="1"/>
  <c r="BL242" s="1"/>
  <c r="BH242"/>
  <c r="BZ241"/>
  <c r="BO243" l="1"/>
  <c r="L453" i="7"/>
  <c r="G353" i="12" s="1"/>
  <c r="H353" s="1"/>
  <c r="I353" s="1"/>
  <c r="J354" s="1"/>
  <c r="S453" i="7"/>
  <c r="K353" i="12" s="1"/>
  <c r="L353" s="1"/>
  <c r="M353" s="1"/>
  <c r="N354" s="1"/>
  <c r="BV242" i="13"/>
  <c r="BP243"/>
  <c r="R242"/>
  <c r="AA243" s="1"/>
  <c r="BR242"/>
  <c r="BU242"/>
  <c r="P242"/>
  <c r="BS242"/>
  <c r="H242"/>
  <c r="Q242" s="1"/>
  <c r="Z243" s="1"/>
  <c r="BE242"/>
  <c r="AU242"/>
  <c r="AK243"/>
  <c r="AT243" s="1"/>
  <c r="O242"/>
  <c r="F453" i="7" l="1"/>
  <c r="K242" i="13"/>
  <c r="BK242" s="1"/>
  <c r="BY242"/>
  <c r="CC242" s="1"/>
  <c r="J243"/>
  <c r="AJ243"/>
  <c r="AS243" s="1"/>
  <c r="BX242"/>
  <c r="CB242" s="1"/>
  <c r="BA243"/>
  <c r="BN243" l="1"/>
  <c r="N242"/>
  <c r="BQ242"/>
  <c r="BT242"/>
  <c r="BG243"/>
  <c r="AW243"/>
  <c r="BI243"/>
  <c r="BJ243"/>
  <c r="AI243"/>
  <c r="AR243" s="1"/>
  <c r="M243"/>
  <c r="BM243" s="1"/>
  <c r="S243"/>
  <c r="AB244" s="1"/>
  <c r="K454" i="7"/>
  <c r="G454"/>
  <c r="J454"/>
  <c r="R454"/>
  <c r="H454"/>
  <c r="O454"/>
  <c r="N454"/>
  <c r="I454"/>
  <c r="Q454"/>
  <c r="P454"/>
  <c r="BP244" i="13" l="1"/>
  <c r="BF243"/>
  <c r="BW242"/>
  <c r="CA242" s="1"/>
  <c r="BS243"/>
  <c r="BV243"/>
  <c r="AV243"/>
  <c r="I243"/>
  <c r="R243" s="1"/>
  <c r="AA244" s="1"/>
  <c r="S454" i="7"/>
  <c r="K354" i="12" s="1"/>
  <c r="L354" s="1"/>
  <c r="M354" s="1"/>
  <c r="L454" i="7"/>
  <c r="G354" i="12" s="1"/>
  <c r="H354" s="1"/>
  <c r="I354" s="1"/>
  <c r="P243" i="13"/>
  <c r="BZ242" l="1"/>
  <c r="L243"/>
  <c r="BL243" s="1"/>
  <c r="BH243"/>
  <c r="H243"/>
  <c r="AU243"/>
  <c r="BE243"/>
  <c r="AK244"/>
  <c r="AT244" s="1"/>
  <c r="BY243"/>
  <c r="CC243" s="1"/>
  <c r="N355" i="12"/>
  <c r="J355"/>
  <c r="BO244" i="13" l="1"/>
  <c r="BU243"/>
  <c r="BR243"/>
  <c r="O243"/>
  <c r="Q243"/>
  <c r="Z244" s="1"/>
  <c r="F454" i="7" s="1"/>
  <c r="K243" i="13"/>
  <c r="BK243" s="1"/>
  <c r="J244"/>
  <c r="AJ244"/>
  <c r="AS244" l="1"/>
  <c r="BN244"/>
  <c r="BX243"/>
  <c r="CB243" s="1"/>
  <c r="BQ243"/>
  <c r="BT243"/>
  <c r="BG244"/>
  <c r="N243"/>
  <c r="BA244"/>
  <c r="AW244"/>
  <c r="BJ244"/>
  <c r="AV244"/>
  <c r="AI244"/>
  <c r="AR244" s="1"/>
  <c r="N455" i="7"/>
  <c r="I455"/>
  <c r="G455"/>
  <c r="P455"/>
  <c r="Q455"/>
  <c r="J455"/>
  <c r="K455"/>
  <c r="R455"/>
  <c r="O455"/>
  <c r="H455"/>
  <c r="M244" i="13"/>
  <c r="BM244" s="1"/>
  <c r="S244"/>
  <c r="AB245" s="1"/>
  <c r="BP245" l="1"/>
  <c r="BW243"/>
  <c r="CA243" s="1"/>
  <c r="BI244"/>
  <c r="BS244"/>
  <c r="BV244"/>
  <c r="BF244"/>
  <c r="I244"/>
  <c r="R244" s="1"/>
  <c r="AA245" s="1"/>
  <c r="L455" i="7"/>
  <c r="G355" i="12" s="1"/>
  <c r="H355" s="1"/>
  <c r="I355" s="1"/>
  <c r="S455" i="7"/>
  <c r="K355" i="12" s="1"/>
  <c r="L355" s="1"/>
  <c r="M355" s="1"/>
  <c r="P244" i="13"/>
  <c r="BZ243" l="1"/>
  <c r="L244"/>
  <c r="BL244" s="1"/>
  <c r="BH244"/>
  <c r="AU244"/>
  <c r="H244"/>
  <c r="BE244"/>
  <c r="AK245"/>
  <c r="AT245" s="1"/>
  <c r="BY244"/>
  <c r="CC244" s="1"/>
  <c r="J356" i="12"/>
  <c r="N356"/>
  <c r="BO245" i="13" l="1"/>
  <c r="BR244"/>
  <c r="BU244"/>
  <c r="O244"/>
  <c r="K244"/>
  <c r="BK244" s="1"/>
  <c r="Q244"/>
  <c r="Z245" s="1"/>
  <c r="F455" i="7" s="1"/>
  <c r="AJ245" i="13"/>
  <c r="AS245" l="1"/>
  <c r="BX244"/>
  <c r="CB244" s="1"/>
  <c r="BT244"/>
  <c r="BN245"/>
  <c r="J245"/>
  <c r="S245" s="1"/>
  <c r="AB246" s="1"/>
  <c r="AW245"/>
  <c r="BJ245"/>
  <c r="BA245"/>
  <c r="BQ244"/>
  <c r="N244"/>
  <c r="BG245"/>
  <c r="AI245"/>
  <c r="G456" i="7"/>
  <c r="N456"/>
  <c r="Q456"/>
  <c r="I456"/>
  <c r="O456"/>
  <c r="H456"/>
  <c r="R456"/>
  <c r="K456"/>
  <c r="J456"/>
  <c r="P456"/>
  <c r="M245" i="13"/>
  <c r="BM245" s="1"/>
  <c r="AR245" l="1"/>
  <c r="BP246"/>
  <c r="BS245"/>
  <c r="BV245"/>
  <c r="BI245"/>
  <c r="AV245"/>
  <c r="BW244"/>
  <c r="CA244" s="1"/>
  <c r="BF245"/>
  <c r="H245"/>
  <c r="I245"/>
  <c r="R245" s="1"/>
  <c r="AA246" s="1"/>
  <c r="L456" i="7"/>
  <c r="G356" i="12" s="1"/>
  <c r="H356" s="1"/>
  <c r="I356" s="1"/>
  <c r="S456" i="7"/>
  <c r="K356" i="12" s="1"/>
  <c r="L356" s="1"/>
  <c r="M356" s="1"/>
  <c r="P245" i="13"/>
  <c r="L245" l="1"/>
  <c r="BL245" s="1"/>
  <c r="BZ244"/>
  <c r="BH245"/>
  <c r="AU245"/>
  <c r="BE245"/>
  <c r="AK246"/>
  <c r="AT246" s="1"/>
  <c r="BY245"/>
  <c r="CC245" s="1"/>
  <c r="J357" i="12"/>
  <c r="K245" i="13"/>
  <c r="BK245" s="1"/>
  <c r="Q245"/>
  <c r="Z246" s="1"/>
  <c r="F456" i="7" s="1"/>
  <c r="N357" i="12"/>
  <c r="BO246" i="13" l="1"/>
  <c r="BN246"/>
  <c r="BQ245"/>
  <c r="BT245"/>
  <c r="BR245"/>
  <c r="BU245"/>
  <c r="O245"/>
  <c r="BJ246"/>
  <c r="AJ246"/>
  <c r="AS246" s="1"/>
  <c r="N245"/>
  <c r="BA246"/>
  <c r="BX245" l="1"/>
  <c r="CB245" s="1"/>
  <c r="AW246"/>
  <c r="J246"/>
  <c r="M246" s="1"/>
  <c r="BM246" s="1"/>
  <c r="BG246"/>
  <c r="AI246"/>
  <c r="AR246" s="1"/>
  <c r="BW245"/>
  <c r="CA245" s="1"/>
  <c r="H457" i="7"/>
  <c r="G457"/>
  <c r="J457"/>
  <c r="O457"/>
  <c r="R457"/>
  <c r="Q457"/>
  <c r="N457"/>
  <c r="I457"/>
  <c r="K457"/>
  <c r="P457"/>
  <c r="BP247" i="13" l="1"/>
  <c r="I246"/>
  <c r="R246" s="1"/>
  <c r="AA247" s="1"/>
  <c r="BS246"/>
  <c r="BV246"/>
  <c r="BF246"/>
  <c r="BI246"/>
  <c r="S246"/>
  <c r="AB247" s="1"/>
  <c r="AV246"/>
  <c r="H246"/>
  <c r="BZ245"/>
  <c r="P246"/>
  <c r="L457" i="7"/>
  <c r="G357" i="12" s="1"/>
  <c r="H357" s="1"/>
  <c r="I357" s="1"/>
  <c r="S457" i="7"/>
  <c r="K357" i="12" s="1"/>
  <c r="L357" s="1"/>
  <c r="M357" s="1"/>
  <c r="L246" i="13" l="1"/>
  <c r="BL246" s="1"/>
  <c r="BH246"/>
  <c r="BE246"/>
  <c r="AU246"/>
  <c r="AK247"/>
  <c r="AT247" s="1"/>
  <c r="BY246"/>
  <c r="CC246" s="1"/>
  <c r="J358" i="12"/>
  <c r="Q246" i="13"/>
  <c r="Z247" s="1"/>
  <c r="F457" i="7" s="1"/>
  <c r="K246" i="13"/>
  <c r="BK246" s="1"/>
  <c r="N358" i="12"/>
  <c r="BO247" i="13" l="1"/>
  <c r="BN247"/>
  <c r="BR246"/>
  <c r="BU246"/>
  <c r="O246"/>
  <c r="BQ246"/>
  <c r="BT246"/>
  <c r="BG247"/>
  <c r="AJ247"/>
  <c r="BA247"/>
  <c r="N246"/>
  <c r="AS247" l="1"/>
  <c r="BX246"/>
  <c r="CB246" s="1"/>
  <c r="AW247"/>
  <c r="BJ247"/>
  <c r="J247"/>
  <c r="M247" s="1"/>
  <c r="BM247" s="1"/>
  <c r="BF247"/>
  <c r="AI247"/>
  <c r="AR247" s="1"/>
  <c r="BW246"/>
  <c r="CA246" s="1"/>
  <c r="R458" i="7"/>
  <c r="O458"/>
  <c r="I458"/>
  <c r="G458"/>
  <c r="J458"/>
  <c r="K458"/>
  <c r="Q458"/>
  <c r="H458"/>
  <c r="N458"/>
  <c r="P458"/>
  <c r="BP248" i="13" l="1"/>
  <c r="BS247"/>
  <c r="BV247"/>
  <c r="I247"/>
  <c r="R247" s="1"/>
  <c r="AA248" s="1"/>
  <c r="S247"/>
  <c r="AB248" s="1"/>
  <c r="AV247"/>
  <c r="BI247"/>
  <c r="H247"/>
  <c r="BZ246"/>
  <c r="L458" i="7"/>
  <c r="G358" i="12" s="1"/>
  <c r="H358" s="1"/>
  <c r="I358" s="1"/>
  <c r="S458" i="7"/>
  <c r="K358" i="12" s="1"/>
  <c r="L358" s="1"/>
  <c r="M358" s="1"/>
  <c r="P247" i="13"/>
  <c r="BE247" l="1"/>
  <c r="L247"/>
  <c r="BL247" s="1"/>
  <c r="AU247"/>
  <c r="BH247"/>
  <c r="AK248"/>
  <c r="AT248" s="1"/>
  <c r="BY247"/>
  <c r="CC247" s="1"/>
  <c r="Q247"/>
  <c r="Z248" s="1"/>
  <c r="F458" i="7" s="1"/>
  <c r="K247" i="13"/>
  <c r="BK247" s="1"/>
  <c r="N359" i="12"/>
  <c r="J359"/>
  <c r="BN248" i="13" l="1"/>
  <c r="BO248"/>
  <c r="BR247"/>
  <c r="BU247"/>
  <c r="BQ247"/>
  <c r="BT247"/>
  <c r="O247"/>
  <c r="J248"/>
  <c r="AJ248"/>
  <c r="BA248"/>
  <c r="N247"/>
  <c r="AS248" l="1"/>
  <c r="AW248"/>
  <c r="BX247"/>
  <c r="CB247" s="1"/>
  <c r="BG248"/>
  <c r="BI248"/>
  <c r="BJ248"/>
  <c r="AI248"/>
  <c r="AR248" s="1"/>
  <c r="BW247"/>
  <c r="CA247" s="1"/>
  <c r="S248"/>
  <c r="AB249" s="1"/>
  <c r="M248"/>
  <c r="BM248" s="1"/>
  <c r="G459" i="7"/>
  <c r="H459"/>
  <c r="J459"/>
  <c r="O459"/>
  <c r="P459"/>
  <c r="R459"/>
  <c r="K459"/>
  <c r="Q459"/>
  <c r="N459"/>
  <c r="I459"/>
  <c r="BP249" i="13" l="1"/>
  <c r="BS248"/>
  <c r="BV248"/>
  <c r="AV248"/>
  <c r="H248"/>
  <c r="I248"/>
  <c r="R248" s="1"/>
  <c r="AA249" s="1"/>
  <c r="BF248"/>
  <c r="BZ247"/>
  <c r="S459" i="7"/>
  <c r="K359" i="12" s="1"/>
  <c r="L359" s="1"/>
  <c r="M359" s="1"/>
  <c r="L459" i="7"/>
  <c r="G359" i="12" s="1"/>
  <c r="H359" s="1"/>
  <c r="I359" s="1"/>
  <c r="P248" i="13"/>
  <c r="L248" l="1"/>
  <c r="BL248" s="1"/>
  <c r="AU248"/>
  <c r="BH248"/>
  <c r="BE248"/>
  <c r="AK249"/>
  <c r="AT249" s="1"/>
  <c r="BY248"/>
  <c r="CC248" s="1"/>
  <c r="J360" i="12"/>
  <c r="N360"/>
  <c r="Q248" i="13"/>
  <c r="Z249" s="1"/>
  <c r="F459" i="7" s="1"/>
  <c r="K248" i="13"/>
  <c r="BK248" s="1"/>
  <c r="BO249" l="1"/>
  <c r="BN249"/>
  <c r="BQ248"/>
  <c r="BT248"/>
  <c r="BR248"/>
  <c r="BU248"/>
  <c r="O248"/>
  <c r="J249"/>
  <c r="AJ249"/>
  <c r="AS249" s="1"/>
  <c r="N248"/>
  <c r="BA249"/>
  <c r="BX248" l="1"/>
  <c r="CB248" s="1"/>
  <c r="AW249"/>
  <c r="BJ249"/>
  <c r="BG249"/>
  <c r="I249"/>
  <c r="AI249"/>
  <c r="AR249" s="1"/>
  <c r="BW248"/>
  <c r="CA248" s="1"/>
  <c r="H460" i="7"/>
  <c r="G460"/>
  <c r="P460"/>
  <c r="N460"/>
  <c r="K460"/>
  <c r="J460"/>
  <c r="O460"/>
  <c r="Q460"/>
  <c r="R460"/>
  <c r="I460"/>
  <c r="S249" i="13"/>
  <c r="AB250" s="1"/>
  <c r="M249"/>
  <c r="BM249" s="1"/>
  <c r="BP250" l="1"/>
  <c r="BS249"/>
  <c r="BV249"/>
  <c r="BF249"/>
  <c r="AV249"/>
  <c r="BI249"/>
  <c r="BZ248"/>
  <c r="R249"/>
  <c r="AA250" s="1"/>
  <c r="L249"/>
  <c r="BL249" s="1"/>
  <c r="P249"/>
  <c r="S460" i="7"/>
  <c r="K360" i="12" s="1"/>
  <c r="L360" s="1"/>
  <c r="M360" s="1"/>
  <c r="L460" i="7"/>
  <c r="G360" i="12" s="1"/>
  <c r="H360" s="1"/>
  <c r="I360" s="1"/>
  <c r="BO250" i="13" l="1"/>
  <c r="BE249"/>
  <c r="BH249"/>
  <c r="BR249"/>
  <c r="BU249"/>
  <c r="AU249"/>
  <c r="H249"/>
  <c r="AK250"/>
  <c r="AT250" s="1"/>
  <c r="BY249"/>
  <c r="CC249" s="1"/>
  <c r="J361" i="12"/>
  <c r="N361"/>
  <c r="O249" i="13"/>
  <c r="K249" l="1"/>
  <c r="BK249" s="1"/>
  <c r="BG250"/>
  <c r="Q249"/>
  <c r="Z250" s="1"/>
  <c r="F460" i="7" s="1"/>
  <c r="AJ250" i="13"/>
  <c r="AS250" s="1"/>
  <c r="BX249"/>
  <c r="CB249" s="1"/>
  <c r="BT249" l="1"/>
  <c r="BN250"/>
  <c r="BA250"/>
  <c r="BJ250"/>
  <c r="J250"/>
  <c r="S250" s="1"/>
  <c r="AB251" s="1"/>
  <c r="N249"/>
  <c r="BQ249"/>
  <c r="AW250"/>
  <c r="I250"/>
  <c r="AI250"/>
  <c r="AR250" s="1"/>
  <c r="R461" i="7"/>
  <c r="Q461"/>
  <c r="O461"/>
  <c r="H461"/>
  <c r="N461"/>
  <c r="I461"/>
  <c r="P461"/>
  <c r="G461"/>
  <c r="K461"/>
  <c r="J461"/>
  <c r="M250" i="13" l="1"/>
  <c r="BM250" s="1"/>
  <c r="BW249"/>
  <c r="CA249" s="1"/>
  <c r="BI250"/>
  <c r="AV250"/>
  <c r="BF250"/>
  <c r="L250"/>
  <c r="BL250" s="1"/>
  <c r="R250"/>
  <c r="AA251" s="1"/>
  <c r="L461" i="7"/>
  <c r="G361" i="12" s="1"/>
  <c r="H361" s="1"/>
  <c r="I361" s="1"/>
  <c r="S461" i="7"/>
  <c r="K361" i="12" s="1"/>
  <c r="L361" s="1"/>
  <c r="M361" s="1"/>
  <c r="BP251" i="13" l="1"/>
  <c r="BO251"/>
  <c r="P250"/>
  <c r="BV250"/>
  <c r="BS250"/>
  <c r="BR250"/>
  <c r="BU250"/>
  <c r="BH250"/>
  <c r="BZ249"/>
  <c r="AU250"/>
  <c r="BE250"/>
  <c r="H250"/>
  <c r="Q250" s="1"/>
  <c r="Z251" s="1"/>
  <c r="F461" i="7" s="1"/>
  <c r="AK251" i="13"/>
  <c r="AT251" s="1"/>
  <c r="N362" i="12"/>
  <c r="O250" i="13"/>
  <c r="J362" i="12"/>
  <c r="BY250" i="13" l="1"/>
  <c r="CC250" s="1"/>
  <c r="K250"/>
  <c r="BK250" s="1"/>
  <c r="AW251"/>
  <c r="AJ251"/>
  <c r="AS251" s="1"/>
  <c r="BX250"/>
  <c r="CB250" s="1"/>
  <c r="BA251"/>
  <c r="BN251" l="1"/>
  <c r="BG251"/>
  <c r="BQ250"/>
  <c r="BT250"/>
  <c r="N250"/>
  <c r="BJ251"/>
  <c r="J251"/>
  <c r="S251" s="1"/>
  <c r="AB252" s="1"/>
  <c r="I251"/>
  <c r="AI251"/>
  <c r="N462" i="7"/>
  <c r="Q462"/>
  <c r="G462"/>
  <c r="R462"/>
  <c r="J462"/>
  <c r="H462"/>
  <c r="O462"/>
  <c r="I462"/>
  <c r="P462"/>
  <c r="K462"/>
  <c r="AR251" i="13" l="1"/>
  <c r="AU251" s="1"/>
  <c r="BW250"/>
  <c r="M251"/>
  <c r="BM251" s="1"/>
  <c r="AV251"/>
  <c r="BI251"/>
  <c r="BF251"/>
  <c r="S462" i="7"/>
  <c r="K362" i="12" s="1"/>
  <c r="L362" s="1"/>
  <c r="M362" s="1"/>
  <c r="L251" i="13"/>
  <c r="BL251" s="1"/>
  <c r="R251"/>
  <c r="AA252" s="1"/>
  <c r="L462" i="7"/>
  <c r="G362" i="12" s="1"/>
  <c r="H362" s="1"/>
  <c r="I362" s="1"/>
  <c r="BP252" i="13" l="1"/>
  <c r="BO252"/>
  <c r="BZ250"/>
  <c r="CA250"/>
  <c r="BS251"/>
  <c r="BV251"/>
  <c r="BR251"/>
  <c r="BU251"/>
  <c r="P251"/>
  <c r="H251"/>
  <c r="Q251" s="1"/>
  <c r="Z252" s="1"/>
  <c r="F462" i="7" s="1"/>
  <c r="BE251" i="13"/>
  <c r="BH251"/>
  <c r="AK252"/>
  <c r="AT252" s="1"/>
  <c r="J363" i="12"/>
  <c r="O251" i="13"/>
  <c r="N363" i="12"/>
  <c r="BY251" i="13" l="1"/>
  <c r="CC251" s="1"/>
  <c r="AW252"/>
  <c r="K251"/>
  <c r="BK251" s="1"/>
  <c r="AJ252"/>
  <c r="AS252" s="1"/>
  <c r="BX251"/>
  <c r="CB251" s="1"/>
  <c r="BA252"/>
  <c r="J252" l="1"/>
  <c r="M252" s="1"/>
  <c r="BM252" s="1"/>
  <c r="N251"/>
  <c r="BN252"/>
  <c r="BQ251"/>
  <c r="BT251"/>
  <c r="BJ252"/>
  <c r="BG252"/>
  <c r="BF252"/>
  <c r="AI252"/>
  <c r="AR252" s="1"/>
  <c r="K463" i="7"/>
  <c r="J463"/>
  <c r="R463"/>
  <c r="I463"/>
  <c r="G463"/>
  <c r="O463"/>
  <c r="N463"/>
  <c r="H463"/>
  <c r="P463"/>
  <c r="Q463"/>
  <c r="S252" i="13" l="1"/>
  <c r="AB253" s="1"/>
  <c r="BP253"/>
  <c r="I252"/>
  <c r="R252" s="1"/>
  <c r="AA253" s="1"/>
  <c r="BW251"/>
  <c r="BS252"/>
  <c r="BV252"/>
  <c r="AV252"/>
  <c r="BI252"/>
  <c r="AU252"/>
  <c r="L252"/>
  <c r="BL252" s="1"/>
  <c r="P252"/>
  <c r="S463" i="7"/>
  <c r="K363" i="12" s="1"/>
  <c r="L363" s="1"/>
  <c r="M363" s="1"/>
  <c r="L463" i="7"/>
  <c r="G363" i="12" s="1"/>
  <c r="H363" s="1"/>
  <c r="I363" s="1"/>
  <c r="BO253" i="13" l="1"/>
  <c r="BZ251"/>
  <c r="CA251"/>
  <c r="BE252"/>
  <c r="BR252"/>
  <c r="BU252"/>
  <c r="H252"/>
  <c r="K252" s="1"/>
  <c r="BK252" s="1"/>
  <c r="BH252"/>
  <c r="AK253"/>
  <c r="AT253" s="1"/>
  <c r="BY252"/>
  <c r="CC252" s="1"/>
  <c r="O252"/>
  <c r="N364" i="12"/>
  <c r="J364"/>
  <c r="BN253" i="13" l="1"/>
  <c r="Q252"/>
  <c r="Z253" s="1"/>
  <c r="F463" i="7" s="1"/>
  <c r="BQ252" i="13"/>
  <c r="BT252"/>
  <c r="J253"/>
  <c r="AJ253"/>
  <c r="AS253" s="1"/>
  <c r="BX252"/>
  <c r="CB252" s="1"/>
  <c r="N252"/>
  <c r="BA253" l="1"/>
  <c r="AW253"/>
  <c r="BG253"/>
  <c r="BJ253"/>
  <c r="AI253"/>
  <c r="AR253" s="1"/>
  <c r="BW252"/>
  <c r="CA252" s="1"/>
  <c r="M253"/>
  <c r="BM253" s="1"/>
  <c r="S253"/>
  <c r="AB254" s="1"/>
  <c r="Q464" i="7"/>
  <c r="R464"/>
  <c r="N464"/>
  <c r="H464"/>
  <c r="J464"/>
  <c r="K464"/>
  <c r="O464"/>
  <c r="P464"/>
  <c r="G464"/>
  <c r="I464"/>
  <c r="BP254" i="13" l="1"/>
  <c r="BS253"/>
  <c r="BV253"/>
  <c r="I253"/>
  <c r="L253" s="1"/>
  <c r="BL253" s="1"/>
  <c r="BF253"/>
  <c r="BI253"/>
  <c r="AV253"/>
  <c r="BE253"/>
  <c r="BZ252"/>
  <c r="P253"/>
  <c r="L464" i="7"/>
  <c r="G364" i="12" s="1"/>
  <c r="H364" s="1"/>
  <c r="I364" s="1"/>
  <c r="S464" i="7"/>
  <c r="K364" i="12" s="1"/>
  <c r="L364" s="1"/>
  <c r="M364" s="1"/>
  <c r="BO254" i="13" l="1"/>
  <c r="BR253"/>
  <c r="BU253"/>
  <c r="BH253"/>
  <c r="R253"/>
  <c r="AA254" s="1"/>
  <c r="H253"/>
  <c r="K253" s="1"/>
  <c r="BK253" s="1"/>
  <c r="AU253"/>
  <c r="AK254"/>
  <c r="AT254" s="1"/>
  <c r="BY253"/>
  <c r="CC253" s="1"/>
  <c r="O253"/>
  <c r="N365" i="12"/>
  <c r="J365"/>
  <c r="BN254" i="13" l="1"/>
  <c r="Q253"/>
  <c r="Z254" s="1"/>
  <c r="F464" i="7" s="1"/>
  <c r="BQ253" i="13"/>
  <c r="BT253"/>
  <c r="BJ254"/>
  <c r="AJ254"/>
  <c r="AS254" s="1"/>
  <c r="BX253"/>
  <c r="CB253" s="1"/>
  <c r="N253"/>
  <c r="BA254" l="1"/>
  <c r="BG254"/>
  <c r="AW254"/>
  <c r="J254"/>
  <c r="S254" s="1"/>
  <c r="AB255" s="1"/>
  <c r="AI254"/>
  <c r="AR254" s="1"/>
  <c r="BW253"/>
  <c r="CA253" s="1"/>
  <c r="J465" i="7"/>
  <c r="O465"/>
  <c r="G465"/>
  <c r="N465"/>
  <c r="Q465"/>
  <c r="R465"/>
  <c r="P465"/>
  <c r="H465"/>
  <c r="K465"/>
  <c r="I465"/>
  <c r="BF254" i="13" l="1"/>
  <c r="I254"/>
  <c r="R254" s="1"/>
  <c r="AA255" s="1"/>
  <c r="BI254"/>
  <c r="AV254"/>
  <c r="BE254"/>
  <c r="M254"/>
  <c r="BM254" s="1"/>
  <c r="BZ253"/>
  <c r="L465" i="7"/>
  <c r="G365" i="12" s="1"/>
  <c r="H365" s="1"/>
  <c r="I365" s="1"/>
  <c r="S465" i="7"/>
  <c r="K365" i="12" s="1"/>
  <c r="L365" s="1"/>
  <c r="M365" s="1"/>
  <c r="BP255" i="13" l="1"/>
  <c r="BS254"/>
  <c r="BV254"/>
  <c r="P254"/>
  <c r="L254"/>
  <c r="BL254" s="1"/>
  <c r="BH254"/>
  <c r="AU254"/>
  <c r="H254"/>
  <c r="Q254" s="1"/>
  <c r="Z255" s="1"/>
  <c r="F465" i="7" s="1"/>
  <c r="AK255" i="13"/>
  <c r="J366" i="12"/>
  <c r="N366"/>
  <c r="AT255" i="13" l="1"/>
  <c r="BG255" s="1"/>
  <c r="BO255"/>
  <c r="O254"/>
  <c r="BY254"/>
  <c r="CC254" s="1"/>
  <c r="BR254"/>
  <c r="BU254"/>
  <c r="K254"/>
  <c r="BK254" s="1"/>
  <c r="AJ255"/>
  <c r="AS255" s="1"/>
  <c r="BA255"/>
  <c r="BN255" l="1"/>
  <c r="BX254"/>
  <c r="CB254" s="1"/>
  <c r="BQ254"/>
  <c r="BT254"/>
  <c r="J255"/>
  <c r="S255" s="1"/>
  <c r="AB256" s="1"/>
  <c r="N254"/>
  <c r="AW255"/>
  <c r="BJ255"/>
  <c r="BF255"/>
  <c r="AI255"/>
  <c r="AR255" s="1"/>
  <c r="J466" i="7"/>
  <c r="N466"/>
  <c r="P466"/>
  <c r="G466"/>
  <c r="O466"/>
  <c r="R466"/>
  <c r="H466"/>
  <c r="I466"/>
  <c r="Q466"/>
  <c r="K466"/>
  <c r="BW254" i="13" l="1"/>
  <c r="CA254" s="1"/>
  <c r="M255"/>
  <c r="BM255" s="1"/>
  <c r="AV255"/>
  <c r="BI255"/>
  <c r="I255"/>
  <c r="R255" s="1"/>
  <c r="AA256" s="1"/>
  <c r="AU255"/>
  <c r="S466" i="7"/>
  <c r="K366" i="12" s="1"/>
  <c r="L366" s="1"/>
  <c r="M366" s="1"/>
  <c r="L466" i="7"/>
  <c r="G366" i="12" s="1"/>
  <c r="H366" s="1"/>
  <c r="I366" s="1"/>
  <c r="BP256" i="13" l="1"/>
  <c r="BZ254"/>
  <c r="BS255"/>
  <c r="BV255"/>
  <c r="P255"/>
  <c r="H255"/>
  <c r="K255" s="1"/>
  <c r="BK255" s="1"/>
  <c r="BH255"/>
  <c r="L255"/>
  <c r="BL255" s="1"/>
  <c r="BE255"/>
  <c r="AK256"/>
  <c r="AT256" s="1"/>
  <c r="N367" i="12"/>
  <c r="J367"/>
  <c r="BN256" i="13" l="1"/>
  <c r="BU255"/>
  <c r="BO256"/>
  <c r="BQ255"/>
  <c r="BT255"/>
  <c r="BY255"/>
  <c r="CC255" s="1"/>
  <c r="BR255"/>
  <c r="Q255"/>
  <c r="Z256" s="1"/>
  <c r="AW256"/>
  <c r="O255"/>
  <c r="AJ256"/>
  <c r="AS256" s="1"/>
  <c r="N255"/>
  <c r="BA256" l="1"/>
  <c r="F466" i="7"/>
  <c r="BX255" i="13"/>
  <c r="CB255" s="1"/>
  <c r="BG256"/>
  <c r="BJ256"/>
  <c r="J256"/>
  <c r="M256" s="1"/>
  <c r="BM256" s="1"/>
  <c r="I256"/>
  <c r="AI256"/>
  <c r="AR256" s="1"/>
  <c r="BW255"/>
  <c r="CA255" s="1"/>
  <c r="BP257" l="1"/>
  <c r="H467" i="7"/>
  <c r="K467"/>
  <c r="I467"/>
  <c r="O467"/>
  <c r="Q467"/>
  <c r="N467"/>
  <c r="G467"/>
  <c r="J467"/>
  <c r="P467"/>
  <c r="R467"/>
  <c r="BS256" i="13"/>
  <c r="BV256"/>
  <c r="S256"/>
  <c r="AB257" s="1"/>
  <c r="BF256"/>
  <c r="AV256"/>
  <c r="BI256"/>
  <c r="AU256"/>
  <c r="BZ255"/>
  <c r="L256"/>
  <c r="BL256" s="1"/>
  <c r="R256"/>
  <c r="AA257" s="1"/>
  <c r="P256"/>
  <c r="BO257" l="1"/>
  <c r="L467" i="7"/>
  <c r="G367" i="12" s="1"/>
  <c r="H367" s="1"/>
  <c r="I367" s="1"/>
  <c r="J368" s="1"/>
  <c r="S467" i="7"/>
  <c r="K367" i="12" s="1"/>
  <c r="L367" s="1"/>
  <c r="M367" s="1"/>
  <c r="N368" s="1"/>
  <c r="BR256" i="13"/>
  <c r="BU256"/>
  <c r="BH256"/>
  <c r="BE256"/>
  <c r="H256"/>
  <c r="AK257"/>
  <c r="AT257" s="1"/>
  <c r="BY256"/>
  <c r="CC256" s="1"/>
  <c r="O256"/>
  <c r="K256" l="1"/>
  <c r="BK256" s="1"/>
  <c r="Q256"/>
  <c r="Z257" s="1"/>
  <c r="F467" i="7" s="1"/>
  <c r="J257" i="13"/>
  <c r="AJ257"/>
  <c r="AS257" s="1"/>
  <c r="BX256"/>
  <c r="CB256" s="1"/>
  <c r="BA257" l="1"/>
  <c r="BT256"/>
  <c r="BN257"/>
  <c r="N256"/>
  <c r="BQ256"/>
  <c r="AW257"/>
  <c r="BG257"/>
  <c r="BJ257"/>
  <c r="AV257"/>
  <c r="AI257"/>
  <c r="M257"/>
  <c r="BM257" s="1"/>
  <c r="S257"/>
  <c r="AB258" s="1"/>
  <c r="G468" i="7"/>
  <c r="P468"/>
  <c r="R468"/>
  <c r="O468"/>
  <c r="H468"/>
  <c r="Q468"/>
  <c r="J468"/>
  <c r="K468"/>
  <c r="N468"/>
  <c r="I468"/>
  <c r="AR257" i="13" l="1"/>
  <c r="BP258"/>
  <c r="BW256"/>
  <c r="CA256" s="1"/>
  <c r="BI257"/>
  <c r="BS257"/>
  <c r="BV257"/>
  <c r="BF257"/>
  <c r="I257"/>
  <c r="R257" s="1"/>
  <c r="AA258" s="1"/>
  <c r="BH257"/>
  <c r="S468" i="7"/>
  <c r="K368" i="12" s="1"/>
  <c r="L368" s="1"/>
  <c r="M368" s="1"/>
  <c r="L468" i="7"/>
  <c r="G368" i="12" s="1"/>
  <c r="H368" s="1"/>
  <c r="I368" s="1"/>
  <c r="P257" i="13"/>
  <c r="BZ256" l="1"/>
  <c r="L257"/>
  <c r="BL257" s="1"/>
  <c r="AU257"/>
  <c r="BE257"/>
  <c r="H257"/>
  <c r="Q257" s="1"/>
  <c r="Z258" s="1"/>
  <c r="F468" i="7" s="1"/>
  <c r="AK258" i="13"/>
  <c r="AT258" s="1"/>
  <c r="BY257"/>
  <c r="CC257" s="1"/>
  <c r="J369" i="12"/>
  <c r="N369"/>
  <c r="BO258" i="13" l="1"/>
  <c r="BU257"/>
  <c r="O257"/>
  <c r="BR257"/>
  <c r="K257"/>
  <c r="BK257" s="1"/>
  <c r="AJ258"/>
  <c r="AS258" s="1"/>
  <c r="BA258"/>
  <c r="BX257" l="1"/>
  <c r="CB257" s="1"/>
  <c r="BN258"/>
  <c r="BQ257"/>
  <c r="BT257"/>
  <c r="BG258"/>
  <c r="N257"/>
  <c r="AW258"/>
  <c r="BJ258"/>
  <c r="J258"/>
  <c r="M258" s="1"/>
  <c r="BM258" s="1"/>
  <c r="AI258"/>
  <c r="AR258" s="1"/>
  <c r="G469" i="7"/>
  <c r="R469"/>
  <c r="O469"/>
  <c r="K469"/>
  <c r="J469"/>
  <c r="Q469"/>
  <c r="P469"/>
  <c r="N469"/>
  <c r="H469"/>
  <c r="I469"/>
  <c r="BP259" i="13" l="1"/>
  <c r="I258"/>
  <c r="L258" s="1"/>
  <c r="BL258" s="1"/>
  <c r="S258"/>
  <c r="AB259" s="1"/>
  <c r="BW257"/>
  <c r="BS258"/>
  <c r="BV258"/>
  <c r="AV258"/>
  <c r="BE258"/>
  <c r="BF258"/>
  <c r="BI258"/>
  <c r="S469" i="7"/>
  <c r="K369" i="12" s="1"/>
  <c r="L369" s="1"/>
  <c r="M369" s="1"/>
  <c r="P258" i="13"/>
  <c r="L469" i="7"/>
  <c r="G369" i="12" s="1"/>
  <c r="H369" s="1"/>
  <c r="I369" s="1"/>
  <c r="BO259" i="13" l="1"/>
  <c r="BZ257"/>
  <c r="CA257"/>
  <c r="R258"/>
  <c r="AA259" s="1"/>
  <c r="BH258"/>
  <c r="BR258"/>
  <c r="BU258"/>
  <c r="AU258"/>
  <c r="H258"/>
  <c r="K258" s="1"/>
  <c r="BK258" s="1"/>
  <c r="AK259"/>
  <c r="AT259" s="1"/>
  <c r="BY258"/>
  <c r="CC258" s="1"/>
  <c r="N370" i="12"/>
  <c r="O258" i="13"/>
  <c r="J370" i="12"/>
  <c r="BN259" i="13" l="1"/>
  <c r="BQ258"/>
  <c r="BT258"/>
  <c r="Q258"/>
  <c r="Z259" s="1"/>
  <c r="AJ259"/>
  <c r="AS259" s="1"/>
  <c r="BX258"/>
  <c r="CB258" s="1"/>
  <c r="N258"/>
  <c r="BA259" l="1"/>
  <c r="F469" i="7"/>
  <c r="J259" i="13"/>
  <c r="S259" s="1"/>
  <c r="AB260" s="1"/>
  <c r="BJ259"/>
  <c r="AW259"/>
  <c r="AV259"/>
  <c r="BG259"/>
  <c r="AI259"/>
  <c r="AR259" s="1"/>
  <c r="BW258"/>
  <c r="CA258" s="1"/>
  <c r="M259" l="1"/>
  <c r="BM259" s="1"/>
  <c r="BI259"/>
  <c r="P470" i="7"/>
  <c r="I259" i="13"/>
  <c r="R259" s="1"/>
  <c r="AA260" s="1"/>
  <c r="BF259"/>
  <c r="H259"/>
  <c r="G470" i="7"/>
  <c r="K470"/>
  <c r="H470"/>
  <c r="J470"/>
  <c r="R470"/>
  <c r="Q470"/>
  <c r="I470"/>
  <c r="N470"/>
  <c r="O470"/>
  <c r="BZ258" i="13"/>
  <c r="BP260" l="1"/>
  <c r="BS259"/>
  <c r="P259"/>
  <c r="BV259"/>
  <c r="BH259"/>
  <c r="L259"/>
  <c r="BL259" s="1"/>
  <c r="BE259"/>
  <c r="S470" i="7"/>
  <c r="K370" i="12" s="1"/>
  <c r="L370" s="1"/>
  <c r="M370" s="1"/>
  <c r="AU259" i="13"/>
  <c r="L470" i="7"/>
  <c r="G370" i="12" s="1"/>
  <c r="H370" s="1"/>
  <c r="I370" s="1"/>
  <c r="AK260" i="13"/>
  <c r="K259"/>
  <c r="BK259" s="1"/>
  <c r="Q259"/>
  <c r="Z260" s="1"/>
  <c r="F470" i="7" s="1"/>
  <c r="AT260" i="13" l="1"/>
  <c r="BN260"/>
  <c r="BO260"/>
  <c r="BY259"/>
  <c r="CC259" s="1"/>
  <c r="BR259"/>
  <c r="BU259"/>
  <c r="BQ259"/>
  <c r="BT259"/>
  <c r="N371" i="12"/>
  <c r="O259" i="13"/>
  <c r="J371" i="12"/>
  <c r="AJ260" i="13"/>
  <c r="AS260" s="1"/>
  <c r="BA260"/>
  <c r="N259"/>
  <c r="BX259" l="1"/>
  <c r="CB259" s="1"/>
  <c r="AW260"/>
  <c r="J260"/>
  <c r="M260" s="1"/>
  <c r="BM260" s="1"/>
  <c r="BJ260"/>
  <c r="BG260"/>
  <c r="AI260"/>
  <c r="AR260" s="1"/>
  <c r="BW259"/>
  <c r="CA259" s="1"/>
  <c r="R471" i="7"/>
  <c r="J471"/>
  <c r="P471"/>
  <c r="K471"/>
  <c r="H471"/>
  <c r="N471"/>
  <c r="G471"/>
  <c r="I471"/>
  <c r="Q471"/>
  <c r="O471"/>
  <c r="BP261" i="13" l="1"/>
  <c r="I260"/>
  <c r="L260" s="1"/>
  <c r="BL260" s="1"/>
  <c r="BS260"/>
  <c r="BV260"/>
  <c r="BF260"/>
  <c r="S260"/>
  <c r="AB261" s="1"/>
  <c r="AV260"/>
  <c r="BI260"/>
  <c r="BZ259"/>
  <c r="S471" i="7"/>
  <c r="K371" i="12" s="1"/>
  <c r="L371" s="1"/>
  <c r="M371" s="1"/>
  <c r="L471" i="7"/>
  <c r="G371" i="12" s="1"/>
  <c r="H371" s="1"/>
  <c r="I371" s="1"/>
  <c r="P260" i="13"/>
  <c r="BO261" l="1"/>
  <c r="R260"/>
  <c r="AA261" s="1"/>
  <c r="BR260"/>
  <c r="BU260"/>
  <c r="BE260"/>
  <c r="AU260"/>
  <c r="H260"/>
  <c r="Q260" s="1"/>
  <c r="Z261" s="1"/>
  <c r="BH260"/>
  <c r="AK261"/>
  <c r="AT261" s="1"/>
  <c r="BY260"/>
  <c r="CC260" s="1"/>
  <c r="N372" i="12"/>
  <c r="O260" i="13"/>
  <c r="J372" i="12"/>
  <c r="F471" i="7" l="1"/>
  <c r="K260" i="13"/>
  <c r="BK260" s="1"/>
  <c r="AW261"/>
  <c r="AJ261"/>
  <c r="AS261" s="1"/>
  <c r="BX260"/>
  <c r="CB260" s="1"/>
  <c r="BA261"/>
  <c r="BT260" l="1"/>
  <c r="BN261"/>
  <c r="N260"/>
  <c r="BQ260"/>
  <c r="BG261"/>
  <c r="J261"/>
  <c r="S261" s="1"/>
  <c r="AB262" s="1"/>
  <c r="BJ261"/>
  <c r="AV261"/>
  <c r="AI261"/>
  <c r="AR261" s="1"/>
  <c r="H472" i="7"/>
  <c r="P472"/>
  <c r="K472"/>
  <c r="J472"/>
  <c r="I472"/>
  <c r="O472"/>
  <c r="N472"/>
  <c r="G472"/>
  <c r="Q472"/>
  <c r="R472"/>
  <c r="M261" i="13" l="1"/>
  <c r="BM261" s="1"/>
  <c r="BF261"/>
  <c r="I261"/>
  <c r="L261" s="1"/>
  <c r="BL261" s="1"/>
  <c r="BW260"/>
  <c r="BI261"/>
  <c r="H261"/>
  <c r="L472" i="7"/>
  <c r="G372" i="12" s="1"/>
  <c r="H372" s="1"/>
  <c r="I372" s="1"/>
  <c r="S472" i="7"/>
  <c r="K372" i="12" s="1"/>
  <c r="L372" s="1"/>
  <c r="M372" s="1"/>
  <c r="BP262" i="13" l="1"/>
  <c r="BO262"/>
  <c r="P261"/>
  <c r="BS261"/>
  <c r="BV261"/>
  <c r="BZ260"/>
  <c r="CA260"/>
  <c r="BH261"/>
  <c r="AU261"/>
  <c r="BR261"/>
  <c r="BU261"/>
  <c r="R261"/>
  <c r="AA262" s="1"/>
  <c r="BE261"/>
  <c r="AK262"/>
  <c r="AT262" s="1"/>
  <c r="O261"/>
  <c r="N373" i="12"/>
  <c r="K261" i="13"/>
  <c r="BK261" s="1"/>
  <c r="Q261"/>
  <c r="Z262" s="1"/>
  <c r="F472" i="7" s="1"/>
  <c r="J373" i="12"/>
  <c r="BN262" i="13" l="1"/>
  <c r="BY261"/>
  <c r="CC261" s="1"/>
  <c r="BQ261"/>
  <c r="BT261"/>
  <c r="BG262"/>
  <c r="AJ262"/>
  <c r="AS262" s="1"/>
  <c r="BX261"/>
  <c r="CB261" s="1"/>
  <c r="N261"/>
  <c r="BA262"/>
  <c r="AW262" l="1"/>
  <c r="J262"/>
  <c r="S262" s="1"/>
  <c r="AB263" s="1"/>
  <c r="I262"/>
  <c r="BJ262"/>
  <c r="AI262"/>
  <c r="AR262" s="1"/>
  <c r="BW261"/>
  <c r="CA261" s="1"/>
  <c r="P473" i="7"/>
  <c r="H473"/>
  <c r="J473"/>
  <c r="R473"/>
  <c r="Q473"/>
  <c r="O473"/>
  <c r="N473"/>
  <c r="K473"/>
  <c r="G473"/>
  <c r="I473"/>
  <c r="AV262" i="13" l="1"/>
  <c r="M262"/>
  <c r="BM262" s="1"/>
  <c r="BI262"/>
  <c r="BF262"/>
  <c r="BZ261"/>
  <c r="S473" i="7"/>
  <c r="K373" i="12" s="1"/>
  <c r="L373" s="1"/>
  <c r="M373" s="1"/>
  <c r="R262" i="13"/>
  <c r="AA263" s="1"/>
  <c r="L262"/>
  <c r="BL262" s="1"/>
  <c r="L473" i="7"/>
  <c r="G373" i="12" s="1"/>
  <c r="H373" s="1"/>
  <c r="I373" s="1"/>
  <c r="BP263" i="13" l="1"/>
  <c r="BO263"/>
  <c r="BS262"/>
  <c r="BV262"/>
  <c r="BR262"/>
  <c r="BU262"/>
  <c r="P262"/>
  <c r="BE262"/>
  <c r="H262"/>
  <c r="AU262"/>
  <c r="BH262"/>
  <c r="AK263"/>
  <c r="N374" i="12"/>
  <c r="O262" i="13"/>
  <c r="J374" i="12"/>
  <c r="AT263" i="13" l="1"/>
  <c r="BY262"/>
  <c r="CC262" s="1"/>
  <c r="Q262"/>
  <c r="Z263" s="1"/>
  <c r="F473" i="7" s="1"/>
  <c r="K262" i="13"/>
  <c r="BK262" s="1"/>
  <c r="AJ263"/>
  <c r="AS263" s="1"/>
  <c r="BX262"/>
  <c r="CB262" s="1"/>
  <c r="BT262" l="1"/>
  <c r="BN263"/>
  <c r="BG263"/>
  <c r="BQ262"/>
  <c r="BA263"/>
  <c r="N262"/>
  <c r="AW263"/>
  <c r="J263"/>
  <c r="S263" s="1"/>
  <c r="AB264" s="1"/>
  <c r="BJ263"/>
  <c r="AI263"/>
  <c r="AR263" s="1"/>
  <c r="H474" i="7"/>
  <c r="J474"/>
  <c r="Q474"/>
  <c r="I474"/>
  <c r="O474"/>
  <c r="G474"/>
  <c r="P474"/>
  <c r="N474"/>
  <c r="R474"/>
  <c r="K474"/>
  <c r="M263" i="13" l="1"/>
  <c r="BM263" s="1"/>
  <c r="BW262"/>
  <c r="AV263"/>
  <c r="I263"/>
  <c r="R263" s="1"/>
  <c r="AA264" s="1"/>
  <c r="BF263"/>
  <c r="BI263"/>
  <c r="S474" i="7"/>
  <c r="K374" i="12" s="1"/>
  <c r="L374" s="1"/>
  <c r="M374" s="1"/>
  <c r="L474" i="7"/>
  <c r="G374" i="12" s="1"/>
  <c r="H374" s="1"/>
  <c r="I374" s="1"/>
  <c r="BP264" i="13" l="1"/>
  <c r="BS263"/>
  <c r="P263"/>
  <c r="BV263"/>
  <c r="BZ262"/>
  <c r="CA262"/>
  <c r="BH263"/>
  <c r="H263"/>
  <c r="K263" s="1"/>
  <c r="BK263" s="1"/>
  <c r="L263"/>
  <c r="BL263" s="1"/>
  <c r="AU263"/>
  <c r="BE263"/>
  <c r="AK264"/>
  <c r="AT264" s="1"/>
  <c r="J375" i="12"/>
  <c r="N375"/>
  <c r="BY263" i="13" l="1"/>
  <c r="CC263" s="1"/>
  <c r="BN264"/>
  <c r="BO264"/>
  <c r="Q263"/>
  <c r="Z264" s="1"/>
  <c r="BQ263"/>
  <c r="BT263"/>
  <c r="BR263"/>
  <c r="BU263"/>
  <c r="O263"/>
  <c r="BJ264"/>
  <c r="AJ264"/>
  <c r="AS264" s="1"/>
  <c r="N263"/>
  <c r="BA264" l="1"/>
  <c r="F474" i="7"/>
  <c r="BX263" i="13"/>
  <c r="CB263" s="1"/>
  <c r="J264"/>
  <c r="M264" s="1"/>
  <c r="BM264" s="1"/>
  <c r="AW264"/>
  <c r="BG264"/>
  <c r="AI264"/>
  <c r="AR264" s="1"/>
  <c r="BW263"/>
  <c r="CA263" s="1"/>
  <c r="BP265" l="1"/>
  <c r="P475" i="7"/>
  <c r="R475"/>
  <c r="Q475"/>
  <c r="J475"/>
  <c r="G475"/>
  <c r="K475"/>
  <c r="H475"/>
  <c r="O475"/>
  <c r="N475"/>
  <c r="I475"/>
  <c r="BI264" i="13"/>
  <c r="BS264"/>
  <c r="BV264"/>
  <c r="S264"/>
  <c r="AB265" s="1"/>
  <c r="AV264"/>
  <c r="BF264"/>
  <c r="AU264"/>
  <c r="I264"/>
  <c r="L264" s="1"/>
  <c r="BL264" s="1"/>
  <c r="BZ263"/>
  <c r="P264"/>
  <c r="BO265" l="1"/>
  <c r="S475" i="7"/>
  <c r="K375" i="12" s="1"/>
  <c r="L375" s="1"/>
  <c r="M375" s="1"/>
  <c r="N376" s="1"/>
  <c r="L475" i="7"/>
  <c r="G375" i="12" s="1"/>
  <c r="H375" s="1"/>
  <c r="I375" s="1"/>
  <c r="J376" s="1"/>
  <c r="H264" i="13"/>
  <c r="BR264"/>
  <c r="BU264"/>
  <c r="BH264"/>
  <c r="BE264"/>
  <c r="R264"/>
  <c r="AA265" s="1"/>
  <c r="AK265"/>
  <c r="AT265" s="1"/>
  <c r="BY264"/>
  <c r="CC264" s="1"/>
  <c r="O264"/>
  <c r="K264" l="1"/>
  <c r="BK264" s="1"/>
  <c r="Q264"/>
  <c r="Z265" s="1"/>
  <c r="BG265"/>
  <c r="AJ265"/>
  <c r="AS265" s="1"/>
  <c r="BX264"/>
  <c r="CB264" s="1"/>
  <c r="BA265" l="1"/>
  <c r="F475" i="7"/>
  <c r="BN265" i="13"/>
  <c r="N264"/>
  <c r="BQ264"/>
  <c r="BT264"/>
  <c r="AW265"/>
  <c r="J265"/>
  <c r="M265" s="1"/>
  <c r="BM265" s="1"/>
  <c r="BJ265"/>
  <c r="AI265"/>
  <c r="AR265" l="1"/>
  <c r="AU265" s="1"/>
  <c r="BP266"/>
  <c r="BW264"/>
  <c r="CA264" s="1"/>
  <c r="H476" i="7"/>
  <c r="O476"/>
  <c r="I476"/>
  <c r="N476"/>
  <c r="G476"/>
  <c r="R476"/>
  <c r="Q476"/>
  <c r="J476"/>
  <c r="P476"/>
  <c r="K476"/>
  <c r="BS265" i="13"/>
  <c r="BV265"/>
  <c r="S265"/>
  <c r="AB266" s="1"/>
  <c r="AV265"/>
  <c r="BF265"/>
  <c r="I265"/>
  <c r="R265" s="1"/>
  <c r="AA266" s="1"/>
  <c r="BI265"/>
  <c r="P265"/>
  <c r="BZ264" l="1"/>
  <c r="S476" i="7"/>
  <c r="K376" i="12" s="1"/>
  <c r="L376" s="1"/>
  <c r="M376" s="1"/>
  <c r="N377" s="1"/>
  <c r="L476" i="7"/>
  <c r="G376" i="12" s="1"/>
  <c r="H376" s="1"/>
  <c r="I376" s="1"/>
  <c r="J377" s="1"/>
  <c r="BE265" i="13"/>
  <c r="BH265"/>
  <c r="H265"/>
  <c r="L265"/>
  <c r="BL265" s="1"/>
  <c r="AK266"/>
  <c r="AT266" s="1"/>
  <c r="BY265"/>
  <c r="CC265" s="1"/>
  <c r="BU265" l="1"/>
  <c r="BO266"/>
  <c r="Q265"/>
  <c r="Z266" s="1"/>
  <c r="F476" i="7" s="1"/>
  <c r="K265" i="13"/>
  <c r="BK265" s="1"/>
  <c r="O265"/>
  <c r="BR265"/>
  <c r="BJ266"/>
  <c r="AJ266"/>
  <c r="AS266" l="1"/>
  <c r="N265"/>
  <c r="BN266"/>
  <c r="BQ265"/>
  <c r="BT265"/>
  <c r="BA266"/>
  <c r="BG266"/>
  <c r="J266"/>
  <c r="M266" s="1"/>
  <c r="BM266" s="1"/>
  <c r="AW266"/>
  <c r="BX265"/>
  <c r="CB265" s="1"/>
  <c r="I266"/>
  <c r="AI266"/>
  <c r="AR266" s="1"/>
  <c r="N477" i="7"/>
  <c r="P477"/>
  <c r="J477"/>
  <c r="I477"/>
  <c r="G477"/>
  <c r="R477"/>
  <c r="H477"/>
  <c r="K477"/>
  <c r="Q477"/>
  <c r="O477"/>
  <c r="BP267" i="13" l="1"/>
  <c r="S266"/>
  <c r="AB267" s="1"/>
  <c r="BW265"/>
  <c r="CA265" s="1"/>
  <c r="BS266"/>
  <c r="BV266"/>
  <c r="BI266"/>
  <c r="AV266"/>
  <c r="H266"/>
  <c r="BF266"/>
  <c r="BZ265"/>
  <c r="P266"/>
  <c r="R266"/>
  <c r="AA267" s="1"/>
  <c r="L266"/>
  <c r="BL266" s="1"/>
  <c r="L477" i="7"/>
  <c r="G377" i="12" s="1"/>
  <c r="H377" s="1"/>
  <c r="I377" s="1"/>
  <c r="S477" i="7"/>
  <c r="K377" i="12" s="1"/>
  <c r="L377" s="1"/>
  <c r="M377" s="1"/>
  <c r="BO267" i="13" l="1"/>
  <c r="BE266"/>
  <c r="BR266"/>
  <c r="BU266"/>
  <c r="AU266"/>
  <c r="BH266"/>
  <c r="AK267"/>
  <c r="AT267" s="1"/>
  <c r="BY266"/>
  <c r="CC266" s="1"/>
  <c r="O266"/>
  <c r="N378" i="12"/>
  <c r="K266" i="13"/>
  <c r="BK266" s="1"/>
  <c r="Q266"/>
  <c r="Z267" s="1"/>
  <c r="F477" i="7" s="1"/>
  <c r="J378" i="12"/>
  <c r="BN267" i="13" l="1"/>
  <c r="BQ266"/>
  <c r="BT266"/>
  <c r="BG267"/>
  <c r="AJ267"/>
  <c r="AS267" s="1"/>
  <c r="BX266"/>
  <c r="CB266" s="1"/>
  <c r="BA267"/>
  <c r="N266"/>
  <c r="AW267" l="1"/>
  <c r="J267"/>
  <c r="M267" s="1"/>
  <c r="BM267" s="1"/>
  <c r="BF267"/>
  <c r="BJ267"/>
  <c r="AI267"/>
  <c r="AR267" s="1"/>
  <c r="BW266"/>
  <c r="CA266" s="1"/>
  <c r="J478" i="7"/>
  <c r="G478"/>
  <c r="O478"/>
  <c r="N478"/>
  <c r="H478"/>
  <c r="Q478"/>
  <c r="I478"/>
  <c r="P478"/>
  <c r="K478"/>
  <c r="R478"/>
  <c r="BP268" i="13" l="1"/>
  <c r="I267"/>
  <c r="L267" s="1"/>
  <c r="BL267" s="1"/>
  <c r="AV267"/>
  <c r="S267"/>
  <c r="AB268" s="1"/>
  <c r="BS267"/>
  <c r="BV267"/>
  <c r="BI267"/>
  <c r="BH267"/>
  <c r="BZ266"/>
  <c r="P267"/>
  <c r="S478" i="7"/>
  <c r="K378" i="12" s="1"/>
  <c r="L378" s="1"/>
  <c r="M378" s="1"/>
  <c r="L478" i="7"/>
  <c r="G378" i="12" s="1"/>
  <c r="H378" s="1"/>
  <c r="I378" s="1"/>
  <c r="BO268" i="13" l="1"/>
  <c r="R267"/>
  <c r="AA268" s="1"/>
  <c r="BR267"/>
  <c r="BU267"/>
  <c r="AU267"/>
  <c r="H267"/>
  <c r="K267" s="1"/>
  <c r="BK267" s="1"/>
  <c r="BE267"/>
  <c r="AK268"/>
  <c r="AT268" s="1"/>
  <c r="BY267"/>
  <c r="CC267" s="1"/>
  <c r="O267"/>
  <c r="J379" i="12"/>
  <c r="N379"/>
  <c r="BN268" i="13" l="1"/>
  <c r="BQ267"/>
  <c r="BT267"/>
  <c r="Q267"/>
  <c r="Z268" s="1"/>
  <c r="AJ268"/>
  <c r="AS268" s="1"/>
  <c r="BX267"/>
  <c r="CB267" s="1"/>
  <c r="N267"/>
  <c r="BA268" l="1"/>
  <c r="F478" i="7"/>
  <c r="H479" s="1"/>
  <c r="AW268" i="13"/>
  <c r="BG268"/>
  <c r="BJ268"/>
  <c r="AV268"/>
  <c r="J268"/>
  <c r="S268" s="1"/>
  <c r="AB269" s="1"/>
  <c r="AI268"/>
  <c r="AR268" s="1"/>
  <c r="BW267"/>
  <c r="CA267" s="1"/>
  <c r="K479" i="7" l="1"/>
  <c r="P479"/>
  <c r="N479"/>
  <c r="I479"/>
  <c r="Q479"/>
  <c r="G479"/>
  <c r="R479"/>
  <c r="J479"/>
  <c r="O479"/>
  <c r="BE268" i="13"/>
  <c r="BI268"/>
  <c r="BF268"/>
  <c r="M268"/>
  <c r="BM268" s="1"/>
  <c r="I268"/>
  <c r="L268" s="1"/>
  <c r="BL268" s="1"/>
  <c r="BZ267"/>
  <c r="L479" i="7"/>
  <c r="G379" i="12" s="1"/>
  <c r="H379" s="1"/>
  <c r="I379" s="1"/>
  <c r="S479" i="7"/>
  <c r="K379" i="12" s="1"/>
  <c r="L379" s="1"/>
  <c r="M379" s="1"/>
  <c r="BO269" i="13" l="1"/>
  <c r="R268"/>
  <c r="AA269" s="1"/>
  <c r="AU268"/>
  <c r="BV268"/>
  <c r="BP269"/>
  <c r="BR268"/>
  <c r="BU268"/>
  <c r="BS268"/>
  <c r="BH268"/>
  <c r="H268"/>
  <c r="Q268" s="1"/>
  <c r="Z269" s="1"/>
  <c r="F479" i="7" s="1"/>
  <c r="P268" i="13"/>
  <c r="AK269"/>
  <c r="AT269" s="1"/>
  <c r="J380" i="12"/>
  <c r="N380"/>
  <c r="O268" i="13"/>
  <c r="K268" l="1"/>
  <c r="BK268" s="1"/>
  <c r="BY268"/>
  <c r="CC268" s="1"/>
  <c r="AJ269"/>
  <c r="AS269" s="1"/>
  <c r="BX268"/>
  <c r="CB268" s="1"/>
  <c r="BA269"/>
  <c r="N268" l="1"/>
  <c r="BN269"/>
  <c r="BT268"/>
  <c r="BJ269"/>
  <c r="BQ268"/>
  <c r="AW269"/>
  <c r="I269"/>
  <c r="BG269"/>
  <c r="J269"/>
  <c r="S269" s="1"/>
  <c r="AB270" s="1"/>
  <c r="AI269"/>
  <c r="H480" i="7"/>
  <c r="O480"/>
  <c r="N480"/>
  <c r="Q480"/>
  <c r="K480"/>
  <c r="J480"/>
  <c r="G480"/>
  <c r="R480"/>
  <c r="P480"/>
  <c r="I480"/>
  <c r="AR269" i="13" l="1"/>
  <c r="M269"/>
  <c r="BM269" s="1"/>
  <c r="BF269"/>
  <c r="BW268"/>
  <c r="CA268" s="1"/>
  <c r="AV269"/>
  <c r="BI269"/>
  <c r="S480" i="7"/>
  <c r="K380" i="12" s="1"/>
  <c r="L380" s="1"/>
  <c r="M380" s="1"/>
  <c r="L269" i="13"/>
  <c r="BL269" s="1"/>
  <c r="R269"/>
  <c r="AA270" s="1"/>
  <c r="L480" i="7"/>
  <c r="G380" i="12" s="1"/>
  <c r="H380" s="1"/>
  <c r="I380" s="1"/>
  <c r="BP270" i="13" l="1"/>
  <c r="BO270"/>
  <c r="P269"/>
  <c r="BV269"/>
  <c r="BS269"/>
  <c r="H269"/>
  <c r="Q269" s="1"/>
  <c r="Z270" s="1"/>
  <c r="F480" i="7" s="1"/>
  <c r="BR269" i="13"/>
  <c r="BU269"/>
  <c r="BZ268"/>
  <c r="BH269"/>
  <c r="AU269"/>
  <c r="BE269"/>
  <c r="AK270"/>
  <c r="AT270" s="1"/>
  <c r="K269"/>
  <c r="BK269" s="1"/>
  <c r="J381" i="12"/>
  <c r="O269" i="13"/>
  <c r="N381" i="12"/>
  <c r="BN270" i="13" l="1"/>
  <c r="BY269"/>
  <c r="CC269" s="1"/>
  <c r="BQ269"/>
  <c r="BT269"/>
  <c r="J270"/>
  <c r="AJ270"/>
  <c r="AS270" s="1"/>
  <c r="BX269"/>
  <c r="CB269" s="1"/>
  <c r="N269"/>
  <c r="BA270"/>
  <c r="AW270" l="1"/>
  <c r="BJ270"/>
  <c r="AV270"/>
  <c r="BG270"/>
  <c r="AI270"/>
  <c r="AR270" s="1"/>
  <c r="BW269"/>
  <c r="CA269" s="1"/>
  <c r="H481" i="7"/>
  <c r="O481"/>
  <c r="G481"/>
  <c r="J481"/>
  <c r="N481"/>
  <c r="R481"/>
  <c r="I481"/>
  <c r="Q481"/>
  <c r="K481"/>
  <c r="P481"/>
  <c r="M270" i="13"/>
  <c r="BM270" s="1"/>
  <c r="S270"/>
  <c r="AB271" s="1"/>
  <c r="BP271" l="1"/>
  <c r="BI270"/>
  <c r="BS270"/>
  <c r="BV270"/>
  <c r="BF270"/>
  <c r="I270"/>
  <c r="R270" s="1"/>
  <c r="AA271" s="1"/>
  <c r="BH270"/>
  <c r="BZ269"/>
  <c r="S481" i="7"/>
  <c r="K381" i="12" s="1"/>
  <c r="L381" s="1"/>
  <c r="M381" s="1"/>
  <c r="P270" i="13"/>
  <c r="L481" i="7"/>
  <c r="G381" i="12" s="1"/>
  <c r="H381" s="1"/>
  <c r="I381" s="1"/>
  <c r="H270" i="13" l="1"/>
  <c r="L270"/>
  <c r="BL270" s="1"/>
  <c r="AU270"/>
  <c r="BE270"/>
  <c r="AK271"/>
  <c r="AT271" s="1"/>
  <c r="BY270"/>
  <c r="CC270" s="1"/>
  <c r="N382" i="12"/>
  <c r="J382"/>
  <c r="BO271" i="13" l="1"/>
  <c r="K270"/>
  <c r="BK270" s="1"/>
  <c r="Q270"/>
  <c r="Z271" s="1"/>
  <c r="F481" i="7" s="1"/>
  <c r="BR270" i="13"/>
  <c r="BU270"/>
  <c r="O270"/>
  <c r="AJ271"/>
  <c r="AS271" s="1"/>
  <c r="BN271" l="1"/>
  <c r="BT270"/>
  <c r="BA271"/>
  <c r="N270"/>
  <c r="BQ270"/>
  <c r="BX270"/>
  <c r="CB270" s="1"/>
  <c r="AW271"/>
  <c r="BJ271"/>
  <c r="J271"/>
  <c r="M271" s="1"/>
  <c r="BM271" s="1"/>
  <c r="BG271"/>
  <c r="AI271"/>
  <c r="P482" i="7"/>
  <c r="H482"/>
  <c r="Q482"/>
  <c r="K482"/>
  <c r="J482"/>
  <c r="I482"/>
  <c r="N482"/>
  <c r="G482"/>
  <c r="O482"/>
  <c r="R482"/>
  <c r="AR271" i="13" l="1"/>
  <c r="BH271" s="1"/>
  <c r="BP272"/>
  <c r="BW270"/>
  <c r="CA270" s="1"/>
  <c r="S271"/>
  <c r="AB272" s="1"/>
  <c r="BS271"/>
  <c r="BV271"/>
  <c r="BI271"/>
  <c r="I271"/>
  <c r="R271" s="1"/>
  <c r="AA272" s="1"/>
  <c r="AV271"/>
  <c r="BF271"/>
  <c r="P271"/>
  <c r="S482" i="7"/>
  <c r="K382" i="12" s="1"/>
  <c r="L382" s="1"/>
  <c r="M382" s="1"/>
  <c r="L482" i="7"/>
  <c r="G382" i="12" s="1"/>
  <c r="H382" s="1"/>
  <c r="I382" s="1"/>
  <c r="BZ270" i="13" l="1"/>
  <c r="L271"/>
  <c r="BL271" s="1"/>
  <c r="AU271"/>
  <c r="BE271"/>
  <c r="H271"/>
  <c r="AK272"/>
  <c r="AT272" s="1"/>
  <c r="BY271"/>
  <c r="CC271" s="1"/>
  <c r="N383" i="12"/>
  <c r="J383"/>
  <c r="Q271" i="13" l="1"/>
  <c r="Z272" s="1"/>
  <c r="BU271"/>
  <c r="BO272"/>
  <c r="O271"/>
  <c r="BR271"/>
  <c r="K271"/>
  <c r="BK271" s="1"/>
  <c r="AJ272"/>
  <c r="AS272" s="1"/>
  <c r="BA272" l="1"/>
  <c r="F482" i="7"/>
  <c r="K483" s="1"/>
  <c r="BT271" i="13"/>
  <c r="BN272"/>
  <c r="BX271"/>
  <c r="CB271" s="1"/>
  <c r="BQ271"/>
  <c r="N271"/>
  <c r="BG272"/>
  <c r="J272"/>
  <c r="S272" s="1"/>
  <c r="AB273" s="1"/>
  <c r="AW272"/>
  <c r="BJ272"/>
  <c r="AI272"/>
  <c r="AR272" l="1"/>
  <c r="O483" i="7"/>
  <c r="H483"/>
  <c r="Q483"/>
  <c r="R483"/>
  <c r="N483"/>
  <c r="I483"/>
  <c r="G483"/>
  <c r="J483"/>
  <c r="P483"/>
  <c r="BW271" i="13"/>
  <c r="CA271" s="1"/>
  <c r="M272"/>
  <c r="BM272" s="1"/>
  <c r="I272"/>
  <c r="L272" s="1"/>
  <c r="BL272" s="1"/>
  <c r="BF272"/>
  <c r="AV272"/>
  <c r="BI272"/>
  <c r="BE272"/>
  <c r="S483" i="7" l="1"/>
  <c r="K383" i="12" s="1"/>
  <c r="L383" s="1"/>
  <c r="M383" s="1"/>
  <c r="P272" i="13"/>
  <c r="BO273"/>
  <c r="L483" i="7"/>
  <c r="G383" i="12" s="1"/>
  <c r="H383" s="1"/>
  <c r="I383" s="1"/>
  <c r="J384" s="1"/>
  <c r="BZ271" i="13"/>
  <c r="BV272"/>
  <c r="BP273"/>
  <c r="BS272"/>
  <c r="BR272"/>
  <c r="BU272"/>
  <c r="BH272"/>
  <c r="H272"/>
  <c r="Q272" s="1"/>
  <c r="Z273" s="1"/>
  <c r="R272"/>
  <c r="AA273" s="1"/>
  <c r="AU272"/>
  <c r="AK273"/>
  <c r="AT273" s="1"/>
  <c r="O272"/>
  <c r="N384" i="12"/>
  <c r="F483" i="7" l="1"/>
  <c r="BY272" i="13"/>
  <c r="CC272" s="1"/>
  <c r="K272"/>
  <c r="BK272" s="1"/>
  <c r="BJ273"/>
  <c r="AJ273"/>
  <c r="AS273" s="1"/>
  <c r="BX272"/>
  <c r="CB272" s="1"/>
  <c r="BA273"/>
  <c r="BN273" l="1"/>
  <c r="BQ272"/>
  <c r="BT272"/>
  <c r="N272"/>
  <c r="AW273"/>
  <c r="BG273"/>
  <c r="J273"/>
  <c r="M273" s="1"/>
  <c r="BM273" s="1"/>
  <c r="AI273"/>
  <c r="K484" i="7"/>
  <c r="N484"/>
  <c r="H484"/>
  <c r="I484"/>
  <c r="P484"/>
  <c r="G484"/>
  <c r="R484"/>
  <c r="Q484"/>
  <c r="O484"/>
  <c r="J484"/>
  <c r="AR273" i="13" l="1"/>
  <c r="BP274"/>
  <c r="I273"/>
  <c r="R273" s="1"/>
  <c r="AA274" s="1"/>
  <c r="BF273"/>
  <c r="BW272"/>
  <c r="CA272" s="1"/>
  <c r="BS273"/>
  <c r="BV273"/>
  <c r="S273"/>
  <c r="AB274" s="1"/>
  <c r="AV273"/>
  <c r="AU273"/>
  <c r="BI273"/>
  <c r="P273"/>
  <c r="L484" i="7"/>
  <c r="G384" i="12" s="1"/>
  <c r="H384" s="1"/>
  <c r="I384" s="1"/>
  <c r="S484" i="7"/>
  <c r="K384" i="12" s="1"/>
  <c r="L384" s="1"/>
  <c r="M384" s="1"/>
  <c r="BZ272" i="13" l="1"/>
  <c r="L273"/>
  <c r="BL273" s="1"/>
  <c r="H273"/>
  <c r="K273" s="1"/>
  <c r="BK273" s="1"/>
  <c r="BH273"/>
  <c r="BE273"/>
  <c r="AK274"/>
  <c r="AT274" s="1"/>
  <c r="BY273"/>
  <c r="CC273" s="1"/>
  <c r="N385" i="12"/>
  <c r="J385"/>
  <c r="BO274" i="13" l="1"/>
  <c r="BN274"/>
  <c r="Q273"/>
  <c r="Z274" s="1"/>
  <c r="O273"/>
  <c r="BU273"/>
  <c r="BR273"/>
  <c r="BQ273"/>
  <c r="BT273"/>
  <c r="BJ274"/>
  <c r="AJ274"/>
  <c r="AS274" s="1"/>
  <c r="N273"/>
  <c r="BA274" l="1"/>
  <c r="F484" i="7"/>
  <c r="G485" s="1"/>
  <c r="BX273" i="13"/>
  <c r="CB273" s="1"/>
  <c r="AW274"/>
  <c r="J274"/>
  <c r="M274" s="1"/>
  <c r="BM274" s="1"/>
  <c r="BG274"/>
  <c r="BI274"/>
  <c r="AI274"/>
  <c r="AR274" s="1"/>
  <c r="BW273"/>
  <c r="CA273" s="1"/>
  <c r="Q485" i="7" l="1"/>
  <c r="I485"/>
  <c r="L485" s="1"/>
  <c r="G385" i="12" s="1"/>
  <c r="H385" s="1"/>
  <c r="I385" s="1"/>
  <c r="K485" i="7"/>
  <c r="BP275" i="13"/>
  <c r="O485" i="7"/>
  <c r="P485"/>
  <c r="J485"/>
  <c r="H485"/>
  <c r="R485"/>
  <c r="N485"/>
  <c r="BS274" i="13"/>
  <c r="BV274"/>
  <c r="S274"/>
  <c r="AB275" s="1"/>
  <c r="AV274"/>
  <c r="BF274"/>
  <c r="I274"/>
  <c r="L274" s="1"/>
  <c r="BL274" s="1"/>
  <c r="BZ273"/>
  <c r="P274"/>
  <c r="S485" i="7" l="1"/>
  <c r="K385" i="12" s="1"/>
  <c r="L385" s="1"/>
  <c r="M385" s="1"/>
  <c r="N386" s="1"/>
  <c r="BO275" i="13"/>
  <c r="H274"/>
  <c r="Q274" s="1"/>
  <c r="Z275" s="1"/>
  <c r="BR274"/>
  <c r="BU274"/>
  <c r="R274"/>
  <c r="AA275" s="1"/>
  <c r="BH274"/>
  <c r="AU274"/>
  <c r="BE274"/>
  <c r="AK275"/>
  <c r="AT275" s="1"/>
  <c r="BY274"/>
  <c r="CC274" s="1"/>
  <c r="J386" i="12"/>
  <c r="O274" i="13"/>
  <c r="F485" i="7" l="1"/>
  <c r="K274" i="13"/>
  <c r="BK274" s="1"/>
  <c r="BG275"/>
  <c r="AJ275"/>
  <c r="AS275" s="1"/>
  <c r="BX274"/>
  <c r="CB274" s="1"/>
  <c r="BA275"/>
  <c r="BN275" l="1"/>
  <c r="BQ274"/>
  <c r="BW274" s="1"/>
  <c r="CA274" s="1"/>
  <c r="N274"/>
  <c r="BT274"/>
  <c r="AW275"/>
  <c r="J275"/>
  <c r="S275" s="1"/>
  <c r="AB276" s="1"/>
  <c r="BJ275"/>
  <c r="AV275"/>
  <c r="AI275"/>
  <c r="AR275" s="1"/>
  <c r="I486" i="7"/>
  <c r="R486"/>
  <c r="J486"/>
  <c r="K486"/>
  <c r="O486"/>
  <c r="G486"/>
  <c r="Q486"/>
  <c r="N486"/>
  <c r="H486"/>
  <c r="P486"/>
  <c r="AU275" i="13" l="1"/>
  <c r="I275"/>
  <c r="R275" s="1"/>
  <c r="AA276" s="1"/>
  <c r="BI275"/>
  <c r="M275"/>
  <c r="BM275" s="1"/>
  <c r="BF275"/>
  <c r="BZ274"/>
  <c r="S486" i="7"/>
  <c r="K386" i="12" s="1"/>
  <c r="L386" s="1"/>
  <c r="M386" s="1"/>
  <c r="L486" i="7"/>
  <c r="G386" i="12" s="1"/>
  <c r="H386" s="1"/>
  <c r="I386" s="1"/>
  <c r="BP276" i="13" l="1"/>
  <c r="BH275"/>
  <c r="BS275"/>
  <c r="BV275"/>
  <c r="P275"/>
  <c r="L275"/>
  <c r="BL275" s="1"/>
  <c r="H275"/>
  <c r="BE275"/>
  <c r="AK276"/>
  <c r="J387" i="12"/>
  <c r="N387"/>
  <c r="AT276" i="13" l="1"/>
  <c r="BO276"/>
  <c r="BY275"/>
  <c r="CC275" s="1"/>
  <c r="BR275"/>
  <c r="BU275"/>
  <c r="K275"/>
  <c r="BK275" s="1"/>
  <c r="O275"/>
  <c r="BG276"/>
  <c r="Q275"/>
  <c r="Z276" s="1"/>
  <c r="F486" i="7" s="1"/>
  <c r="AJ276" i="13"/>
  <c r="AS276" s="1"/>
  <c r="BX275" l="1"/>
  <c r="CB275" s="1"/>
  <c r="BN276"/>
  <c r="BQ275"/>
  <c r="BT275"/>
  <c r="N275"/>
  <c r="AW276"/>
  <c r="J276"/>
  <c r="S276" s="1"/>
  <c r="AB277" s="1"/>
  <c r="BJ276"/>
  <c r="AV276"/>
  <c r="BA276"/>
  <c r="AI276"/>
  <c r="AR276" s="1"/>
  <c r="J487" i="7"/>
  <c r="I487"/>
  <c r="O487"/>
  <c r="R487"/>
  <c r="Q487"/>
  <c r="P487"/>
  <c r="H487"/>
  <c r="K487"/>
  <c r="N487"/>
  <c r="G487"/>
  <c r="BW275" i="13" l="1"/>
  <c r="CA275" s="1"/>
  <c r="BI276"/>
  <c r="BF276"/>
  <c r="M276"/>
  <c r="BM276" s="1"/>
  <c r="I276"/>
  <c r="R276" s="1"/>
  <c r="AA277" s="1"/>
  <c r="BE276"/>
  <c r="S487" i="7"/>
  <c r="K387" i="12" s="1"/>
  <c r="L387" s="1"/>
  <c r="M387" s="1"/>
  <c r="L487" i="7"/>
  <c r="G387" i="12" s="1"/>
  <c r="H387" s="1"/>
  <c r="I387" s="1"/>
  <c r="BP277" i="13" l="1"/>
  <c r="P276"/>
  <c r="BZ275"/>
  <c r="BS276"/>
  <c r="BV276"/>
  <c r="L276"/>
  <c r="BL276" s="1"/>
  <c r="H276"/>
  <c r="K276" s="1"/>
  <c r="BK276" s="1"/>
  <c r="AU276"/>
  <c r="BH276"/>
  <c r="AK277"/>
  <c r="AT277" s="1"/>
  <c r="J388" i="12"/>
  <c r="N388"/>
  <c r="BN277" i="13" l="1"/>
  <c r="BY276"/>
  <c r="CC276" s="1"/>
  <c r="O276"/>
  <c r="BO277"/>
  <c r="BR276"/>
  <c r="BU276"/>
  <c r="BQ276"/>
  <c r="BT276"/>
  <c r="Q276"/>
  <c r="Z277" s="1"/>
  <c r="F487" i="7" s="1"/>
  <c r="BG277" i="13"/>
  <c r="AJ277"/>
  <c r="N276"/>
  <c r="AS277" l="1"/>
  <c r="BX276"/>
  <c r="CB276" s="1"/>
  <c r="AV277"/>
  <c r="BA277"/>
  <c r="J277"/>
  <c r="M277" s="1"/>
  <c r="BM277" s="1"/>
  <c r="AW277"/>
  <c r="BJ277"/>
  <c r="AI277"/>
  <c r="AR277" s="1"/>
  <c r="BW276"/>
  <c r="CA276" s="1"/>
  <c r="Q488" i="7"/>
  <c r="R488"/>
  <c r="K488"/>
  <c r="O488"/>
  <c r="H488"/>
  <c r="N488"/>
  <c r="G488"/>
  <c r="I488"/>
  <c r="J488"/>
  <c r="P488"/>
  <c r="BP278" i="13" l="1"/>
  <c r="BS277"/>
  <c r="BV277"/>
  <c r="S277"/>
  <c r="AB278" s="1"/>
  <c r="BZ276"/>
  <c r="BI277"/>
  <c r="BF277"/>
  <c r="I277"/>
  <c r="R277" s="1"/>
  <c r="AA278" s="1"/>
  <c r="L488" i="7"/>
  <c r="G388" i="12" s="1"/>
  <c r="H388" s="1"/>
  <c r="I388" s="1"/>
  <c r="S488" i="7"/>
  <c r="K388" i="12" s="1"/>
  <c r="L388" s="1"/>
  <c r="M388" s="1"/>
  <c r="P277" i="13"/>
  <c r="H277" l="1"/>
  <c r="AU277"/>
  <c r="BE277"/>
  <c r="BH277"/>
  <c r="L277"/>
  <c r="BL277" s="1"/>
  <c r="AK278"/>
  <c r="AT278" s="1"/>
  <c r="BY277"/>
  <c r="CC277" s="1"/>
  <c r="J389" i="12"/>
  <c r="N389"/>
  <c r="Q277" i="13" l="1"/>
  <c r="Z278" s="1"/>
  <c r="F488" i="7" s="1"/>
  <c r="BU277" i="13"/>
  <c r="BO278"/>
  <c r="K277"/>
  <c r="BK277" s="1"/>
  <c r="O277"/>
  <c r="BR277"/>
  <c r="AJ278"/>
  <c r="AS278" l="1"/>
  <c r="BA278"/>
  <c r="N277"/>
  <c r="BQ277"/>
  <c r="BN278"/>
  <c r="BT277"/>
  <c r="BG278"/>
  <c r="AW278"/>
  <c r="I278"/>
  <c r="BJ278"/>
  <c r="J278"/>
  <c r="S278" s="1"/>
  <c r="AB279" s="1"/>
  <c r="BX277"/>
  <c r="CB277" s="1"/>
  <c r="AI278"/>
  <c r="AR278" s="1"/>
  <c r="N489" i="7"/>
  <c r="I489"/>
  <c r="H489"/>
  <c r="R489"/>
  <c r="P489"/>
  <c r="O489"/>
  <c r="K489"/>
  <c r="J489"/>
  <c r="G489"/>
  <c r="Q489"/>
  <c r="BW277" i="13" l="1"/>
  <c r="CA277" s="1"/>
  <c r="M278"/>
  <c r="BM278" s="1"/>
  <c r="AV278"/>
  <c r="BI278"/>
  <c r="BF278"/>
  <c r="AU278"/>
  <c r="L278"/>
  <c r="BL278" s="1"/>
  <c r="R278"/>
  <c r="AA279" s="1"/>
  <c r="L489" i="7"/>
  <c r="G389" i="12" s="1"/>
  <c r="H389" s="1"/>
  <c r="I389" s="1"/>
  <c r="S489" i="7"/>
  <c r="K389" i="12" s="1"/>
  <c r="L389" s="1"/>
  <c r="M389" s="1"/>
  <c r="BP279" i="13" l="1"/>
  <c r="BO279"/>
  <c r="BZ277"/>
  <c r="BR278"/>
  <c r="BU278"/>
  <c r="BS278"/>
  <c r="BV278"/>
  <c r="P278"/>
  <c r="BH278"/>
  <c r="BE278"/>
  <c r="H278"/>
  <c r="AK279"/>
  <c r="N390" i="12"/>
  <c r="O278" i="13"/>
  <c r="J390" i="12"/>
  <c r="AT279" i="13" l="1"/>
  <c r="BY278"/>
  <c r="CC278" s="1"/>
  <c r="Q278"/>
  <c r="Z279" s="1"/>
  <c r="F489" i="7" s="1"/>
  <c r="K278" i="13"/>
  <c r="BK278" s="1"/>
  <c r="J279"/>
  <c r="AJ279"/>
  <c r="AS279" s="1"/>
  <c r="BX278"/>
  <c r="CB278" s="1"/>
  <c r="BN279" l="1"/>
  <c r="BJ279"/>
  <c r="BA279"/>
  <c r="BQ278"/>
  <c r="BT278"/>
  <c r="AW279"/>
  <c r="N278"/>
  <c r="BF279"/>
  <c r="BG279"/>
  <c r="AI279"/>
  <c r="AR279" s="1"/>
  <c r="O490" i="7"/>
  <c r="G490"/>
  <c r="J490"/>
  <c r="N490"/>
  <c r="P490"/>
  <c r="R490"/>
  <c r="K490"/>
  <c r="H490"/>
  <c r="I490"/>
  <c r="Q490"/>
  <c r="S279" i="13"/>
  <c r="AB280" s="1"/>
  <c r="M279"/>
  <c r="BM279" s="1"/>
  <c r="BP280" l="1"/>
  <c r="AV279"/>
  <c r="BW278"/>
  <c r="BS279"/>
  <c r="BV279"/>
  <c r="I279"/>
  <c r="L279" s="1"/>
  <c r="BL279" s="1"/>
  <c r="BI279"/>
  <c r="H279"/>
  <c r="P279"/>
  <c r="S490" i="7"/>
  <c r="K390" i="12" s="1"/>
  <c r="L390" s="1"/>
  <c r="M390" s="1"/>
  <c r="L490" i="7"/>
  <c r="G390" i="12" s="1"/>
  <c r="H390" s="1"/>
  <c r="I390" s="1"/>
  <c r="BO280" i="13" l="1"/>
  <c r="BZ278"/>
  <c r="CA278"/>
  <c r="BH279"/>
  <c r="BR279"/>
  <c r="BU279"/>
  <c r="R279"/>
  <c r="AA280" s="1"/>
  <c r="AU279"/>
  <c r="BE279"/>
  <c r="AK280"/>
  <c r="AT280" s="1"/>
  <c r="BY279"/>
  <c r="CC279" s="1"/>
  <c r="O279"/>
  <c r="J391" i="12"/>
  <c r="K279" i="13"/>
  <c r="BK279" s="1"/>
  <c r="Q279"/>
  <c r="Z280" s="1"/>
  <c r="F490" i="7" s="1"/>
  <c r="N391" i="12"/>
  <c r="BN280" i="13" l="1"/>
  <c r="BQ279"/>
  <c r="BT279"/>
  <c r="J280"/>
  <c r="AJ280"/>
  <c r="AS280" s="1"/>
  <c r="BX279"/>
  <c r="CB279" s="1"/>
  <c r="BA280"/>
  <c r="N279"/>
  <c r="AW280" l="1"/>
  <c r="BJ280"/>
  <c r="BG280"/>
  <c r="AI280"/>
  <c r="AR280" s="1"/>
  <c r="BW279"/>
  <c r="CA279" s="1"/>
  <c r="O491" i="7"/>
  <c r="I491"/>
  <c r="J491"/>
  <c r="R491"/>
  <c r="N491"/>
  <c r="Q491"/>
  <c r="H491"/>
  <c r="G491"/>
  <c r="P491"/>
  <c r="K491"/>
  <c r="M280" i="13"/>
  <c r="BM280" s="1"/>
  <c r="S280"/>
  <c r="AB281" s="1"/>
  <c r="BP281" l="1"/>
  <c r="I280"/>
  <c r="L280" s="1"/>
  <c r="BL280" s="1"/>
  <c r="BS280"/>
  <c r="BV280"/>
  <c r="BF280"/>
  <c r="AV280"/>
  <c r="BH280"/>
  <c r="BI280"/>
  <c r="BZ279"/>
  <c r="P280"/>
  <c r="L491" i="7"/>
  <c r="G391" i="12" s="1"/>
  <c r="H391" s="1"/>
  <c r="I391" s="1"/>
  <c r="S491" i="7"/>
  <c r="K391" i="12" s="1"/>
  <c r="L391" s="1"/>
  <c r="M391" s="1"/>
  <c r="BO281" i="13" l="1"/>
  <c r="R280"/>
  <c r="AA281" s="1"/>
  <c r="BE280"/>
  <c r="BR280"/>
  <c r="BU280"/>
  <c r="AU280"/>
  <c r="H280"/>
  <c r="AK281"/>
  <c r="AT281" s="1"/>
  <c r="BY280"/>
  <c r="CC280" s="1"/>
  <c r="O280"/>
  <c r="N392" i="12"/>
  <c r="J392"/>
  <c r="K280" i="13" l="1"/>
  <c r="BK280" s="1"/>
  <c r="Q280"/>
  <c r="Z281" s="1"/>
  <c r="AJ281"/>
  <c r="AS281" s="1"/>
  <c r="BX280"/>
  <c r="CB280" s="1"/>
  <c r="BA281" l="1"/>
  <c r="F491" i="7"/>
  <c r="BT280" i="13"/>
  <c r="BN281"/>
  <c r="BG281"/>
  <c r="BQ280"/>
  <c r="BJ281"/>
  <c r="J281"/>
  <c r="S281" s="1"/>
  <c r="AB282" s="1"/>
  <c r="N280"/>
  <c r="AW281"/>
  <c r="BI281"/>
  <c r="AI281"/>
  <c r="AR281" s="1"/>
  <c r="P492" i="7" l="1"/>
  <c r="R492"/>
  <c r="J492"/>
  <c r="O492"/>
  <c r="I492"/>
  <c r="Q492"/>
  <c r="K492"/>
  <c r="G492"/>
  <c r="H492"/>
  <c r="N492"/>
  <c r="I281" i="13"/>
  <c r="R281" s="1"/>
  <c r="AA282" s="1"/>
  <c r="AV281"/>
  <c r="BW280"/>
  <c r="CA280" s="1"/>
  <c r="M281"/>
  <c r="BM281" s="1"/>
  <c r="BF281"/>
  <c r="L281" l="1"/>
  <c r="BL281" s="1"/>
  <c r="BV281"/>
  <c r="BP282"/>
  <c r="H281"/>
  <c r="L492" i="7"/>
  <c r="G392" i="12" s="1"/>
  <c r="H392" s="1"/>
  <c r="I392" s="1"/>
  <c r="J393" s="1"/>
  <c r="S492" i="7"/>
  <c r="K392" i="12" s="1"/>
  <c r="L392" s="1"/>
  <c r="M392" s="1"/>
  <c r="N393" s="1"/>
  <c r="P281" i="13"/>
  <c r="BS281"/>
  <c r="BE281"/>
  <c r="BZ280"/>
  <c r="AU281"/>
  <c r="BH281"/>
  <c r="AK282"/>
  <c r="AT282" s="1"/>
  <c r="K281"/>
  <c r="BK281" s="1"/>
  <c r="Q281"/>
  <c r="Z282" s="1"/>
  <c r="F492" i="7" s="1"/>
  <c r="BO282" i="13" l="1"/>
  <c r="BN282"/>
  <c r="O281"/>
  <c r="BR281"/>
  <c r="BU281"/>
  <c r="BQ281"/>
  <c r="BT281"/>
  <c r="BY281"/>
  <c r="CC281" s="1"/>
  <c r="BJ282"/>
  <c r="AJ282"/>
  <c r="AS282" s="1"/>
  <c r="BA282"/>
  <c r="N281"/>
  <c r="BX281" l="1"/>
  <c r="CB281" s="1"/>
  <c r="J282"/>
  <c r="M282" s="1"/>
  <c r="BM282" s="1"/>
  <c r="BG282"/>
  <c r="AW282"/>
  <c r="BF282"/>
  <c r="AI282"/>
  <c r="AR282" s="1"/>
  <c r="BW281"/>
  <c r="CA281" s="1"/>
  <c r="H493" i="7"/>
  <c r="N493"/>
  <c r="P493"/>
  <c r="I493"/>
  <c r="J493"/>
  <c r="O493"/>
  <c r="G493"/>
  <c r="R493"/>
  <c r="K493"/>
  <c r="Q493"/>
  <c r="BP283" i="13" l="1"/>
  <c r="BI282"/>
  <c r="BS282"/>
  <c r="BV282"/>
  <c r="I282"/>
  <c r="R282" s="1"/>
  <c r="AA283" s="1"/>
  <c r="S282"/>
  <c r="AB283" s="1"/>
  <c r="AV282"/>
  <c r="BE282"/>
  <c r="BZ281"/>
  <c r="S493" i="7"/>
  <c r="K393" i="12" s="1"/>
  <c r="L393" s="1"/>
  <c r="M393" s="1"/>
  <c r="L493" i="7"/>
  <c r="G393" i="12" s="1"/>
  <c r="H393" s="1"/>
  <c r="I393" s="1"/>
  <c r="P282" i="13"/>
  <c r="H282" l="1"/>
  <c r="L282"/>
  <c r="BL282" s="1"/>
  <c r="AU282"/>
  <c r="BH282"/>
  <c r="AK283"/>
  <c r="AT283" s="1"/>
  <c r="BY282"/>
  <c r="CC282" s="1"/>
  <c r="N394" i="12"/>
  <c r="J394"/>
  <c r="Q282" i="13" l="1"/>
  <c r="Z283" s="1"/>
  <c r="O282"/>
  <c r="BO283"/>
  <c r="K282"/>
  <c r="BK282" s="1"/>
  <c r="BR282"/>
  <c r="BU282"/>
  <c r="J283"/>
  <c r="AJ283"/>
  <c r="AS283" l="1"/>
  <c r="BI283" s="1"/>
  <c r="BA283"/>
  <c r="F493" i="7"/>
  <c r="N282" i="13"/>
  <c r="BT282"/>
  <c r="BN283"/>
  <c r="BX282"/>
  <c r="CB282" s="1"/>
  <c r="AW283"/>
  <c r="BQ282"/>
  <c r="BG283"/>
  <c r="BJ283"/>
  <c r="AI283"/>
  <c r="AR283" s="1"/>
  <c r="M283"/>
  <c r="BM283" s="1"/>
  <c r="S283"/>
  <c r="AB284" s="1"/>
  <c r="G494" i="7" l="1"/>
  <c r="BP284" i="13"/>
  <c r="I494" i="7"/>
  <c r="N494"/>
  <c r="R494"/>
  <c r="Q494"/>
  <c r="J494"/>
  <c r="P494"/>
  <c r="O494"/>
  <c r="K494"/>
  <c r="H494"/>
  <c r="BW282" i="13"/>
  <c r="CA282" s="1"/>
  <c r="BS283"/>
  <c r="BV283"/>
  <c r="AV283"/>
  <c r="BF283"/>
  <c r="H283"/>
  <c r="I283"/>
  <c r="R283" s="1"/>
  <c r="AA284" s="1"/>
  <c r="P283"/>
  <c r="L494" i="7" l="1"/>
  <c r="G394" i="12" s="1"/>
  <c r="H394" s="1"/>
  <c r="I394" s="1"/>
  <c r="J395" s="1"/>
  <c r="S494" i="7"/>
  <c r="K394" i="12" s="1"/>
  <c r="L394" s="1"/>
  <c r="M394" s="1"/>
  <c r="N395" s="1"/>
  <c r="BZ282" i="13"/>
  <c r="BE283"/>
  <c r="L283"/>
  <c r="BL283" s="1"/>
  <c r="AU283"/>
  <c r="BH283"/>
  <c r="AK284"/>
  <c r="AT284" s="1"/>
  <c r="BY283"/>
  <c r="CC283" s="1"/>
  <c r="K283"/>
  <c r="BK283" s="1"/>
  <c r="Q283"/>
  <c r="Z284" s="1"/>
  <c r="F494" i="7" s="1"/>
  <c r="BN284" i="13" l="1"/>
  <c r="BO284"/>
  <c r="BR283"/>
  <c r="BU283"/>
  <c r="BQ283"/>
  <c r="BT283"/>
  <c r="O283"/>
  <c r="J284"/>
  <c r="AJ284"/>
  <c r="AS284" s="1"/>
  <c r="BA284"/>
  <c r="N283"/>
  <c r="AW284" l="1"/>
  <c r="BJ284"/>
  <c r="BX283"/>
  <c r="CB283" s="1"/>
  <c r="BG284"/>
  <c r="AV284"/>
  <c r="AI284"/>
  <c r="AR284" s="1"/>
  <c r="BW283"/>
  <c r="CA283" s="1"/>
  <c r="M284"/>
  <c r="BM284" s="1"/>
  <c r="S284"/>
  <c r="AB285" s="1"/>
  <c r="G495" i="7"/>
  <c r="O495"/>
  <c r="I495"/>
  <c r="J495"/>
  <c r="K495"/>
  <c r="R495"/>
  <c r="P495"/>
  <c r="Q495"/>
  <c r="N495"/>
  <c r="H495"/>
  <c r="BP285" i="13" l="1"/>
  <c r="BI284"/>
  <c r="BF284"/>
  <c r="BS284"/>
  <c r="BV284"/>
  <c r="I284"/>
  <c r="L284" s="1"/>
  <c r="BL284" s="1"/>
  <c r="AU284"/>
  <c r="BZ283"/>
  <c r="P284"/>
  <c r="S495" i="7"/>
  <c r="K395" i="12" s="1"/>
  <c r="L395" s="1"/>
  <c r="M395" s="1"/>
  <c r="L495" i="7"/>
  <c r="G395" i="12" s="1"/>
  <c r="H395" s="1"/>
  <c r="I395" s="1"/>
  <c r="BO285" i="13" l="1"/>
  <c r="BH284"/>
  <c r="BR284"/>
  <c r="BU284"/>
  <c r="H284"/>
  <c r="BE284"/>
  <c r="R284"/>
  <c r="AA285" s="1"/>
  <c r="AK285"/>
  <c r="AT285" s="1"/>
  <c r="BY284"/>
  <c r="CC284" s="1"/>
  <c r="N396" i="12"/>
  <c r="O284" i="13"/>
  <c r="J396" i="12"/>
  <c r="Q284" i="13" l="1"/>
  <c r="Z285" s="1"/>
  <c r="F495" i="7" s="1"/>
  <c r="K284" i="13"/>
  <c r="BK284" s="1"/>
  <c r="J285"/>
  <c r="AJ285"/>
  <c r="AS285" s="1"/>
  <c r="BX284"/>
  <c r="CB284" s="1"/>
  <c r="BA285" l="1"/>
  <c r="N284"/>
  <c r="BN285"/>
  <c r="AW285"/>
  <c r="BQ284"/>
  <c r="BT284"/>
  <c r="BJ285"/>
  <c r="BG285"/>
  <c r="BF285"/>
  <c r="AI285"/>
  <c r="M285"/>
  <c r="BM285" s="1"/>
  <c r="S285"/>
  <c r="AB286" s="1"/>
  <c r="H496" i="7"/>
  <c r="K496"/>
  <c r="I496"/>
  <c r="N496"/>
  <c r="P496"/>
  <c r="J496"/>
  <c r="O496"/>
  <c r="G496"/>
  <c r="R496"/>
  <c r="Q496"/>
  <c r="AR285" i="13" l="1"/>
  <c r="H285" s="1"/>
  <c r="BP286"/>
  <c r="BW284"/>
  <c r="CA284" s="1"/>
  <c r="BS285"/>
  <c r="BV285"/>
  <c r="AV285"/>
  <c r="BI285"/>
  <c r="I285"/>
  <c r="L285" s="1"/>
  <c r="BL285" s="1"/>
  <c r="P285"/>
  <c r="L496" i="7"/>
  <c r="G396" i="12" s="1"/>
  <c r="H396" s="1"/>
  <c r="I396" s="1"/>
  <c r="S496" i="7"/>
  <c r="K396" i="12" s="1"/>
  <c r="L396" s="1"/>
  <c r="M396" s="1"/>
  <c r="BO286" i="13" l="1"/>
  <c r="BZ284"/>
  <c r="BR285"/>
  <c r="BU285"/>
  <c r="R285"/>
  <c r="AA286" s="1"/>
  <c r="BH285"/>
  <c r="AU285"/>
  <c r="BE285"/>
  <c r="AK286"/>
  <c r="AT286" s="1"/>
  <c r="BY285"/>
  <c r="CC285" s="1"/>
  <c r="J397" i="12"/>
  <c r="O285" i="13"/>
  <c r="K285"/>
  <c r="BK285" s="1"/>
  <c r="Q285"/>
  <c r="Z286" s="1"/>
  <c r="N397" i="12"/>
  <c r="F496" i="7" l="1"/>
  <c r="BN286" i="13"/>
  <c r="BQ285"/>
  <c r="BT285"/>
  <c r="J286"/>
  <c r="AJ286"/>
  <c r="AS286" s="1"/>
  <c r="BX285"/>
  <c r="CB285" s="1"/>
  <c r="BA286"/>
  <c r="N285"/>
  <c r="AW286" l="1"/>
  <c r="BJ286"/>
  <c r="BG286"/>
  <c r="AV286"/>
  <c r="AI286"/>
  <c r="AR286" s="1"/>
  <c r="BW285"/>
  <c r="CA285" s="1"/>
  <c r="R497" i="7"/>
  <c r="Q497"/>
  <c r="P497"/>
  <c r="G497"/>
  <c r="H497"/>
  <c r="I497"/>
  <c r="O497"/>
  <c r="J497"/>
  <c r="N497"/>
  <c r="K497"/>
  <c r="S286" i="13"/>
  <c r="AB287" s="1"/>
  <c r="M286"/>
  <c r="BM286" s="1"/>
  <c r="I286"/>
  <c r="BP287" l="1"/>
  <c r="BS286"/>
  <c r="BV286"/>
  <c r="BI286"/>
  <c r="BF286"/>
  <c r="BZ285"/>
  <c r="L286"/>
  <c r="BL286" s="1"/>
  <c r="R286"/>
  <c r="AA287" s="1"/>
  <c r="P286"/>
  <c r="L497" i="7"/>
  <c r="G397" i="12" s="1"/>
  <c r="H397" s="1"/>
  <c r="I397" s="1"/>
  <c r="S497" i="7"/>
  <c r="K397" i="12" s="1"/>
  <c r="L397" s="1"/>
  <c r="M397" s="1"/>
  <c r="BO287" i="13" l="1"/>
  <c r="BR286"/>
  <c r="BU286"/>
  <c r="BE286"/>
  <c r="H286"/>
  <c r="AU286"/>
  <c r="BH286"/>
  <c r="AK287"/>
  <c r="AT287" s="1"/>
  <c r="BY286"/>
  <c r="CC286" s="1"/>
  <c r="N398" i="12"/>
  <c r="O286" i="13"/>
  <c r="J398" i="12"/>
  <c r="K286" i="13" l="1"/>
  <c r="BK286" s="1"/>
  <c r="Q286"/>
  <c r="Z287" s="1"/>
  <c r="J287"/>
  <c r="AJ287"/>
  <c r="AS287" s="1"/>
  <c r="BX286"/>
  <c r="CB286" s="1"/>
  <c r="BA287" l="1"/>
  <c r="F497" i="7"/>
  <c r="BN287" i="13"/>
  <c r="BQ286"/>
  <c r="BT286"/>
  <c r="BJ287"/>
  <c r="N286"/>
  <c r="AW287"/>
  <c r="BG287"/>
  <c r="AV287"/>
  <c r="AI287"/>
  <c r="S287"/>
  <c r="AB288" s="1"/>
  <c r="M287"/>
  <c r="BM287" s="1"/>
  <c r="AR287" l="1"/>
  <c r="BE287" s="1"/>
  <c r="BP288"/>
  <c r="J498" i="7"/>
  <c r="I498"/>
  <c r="H498"/>
  <c r="O498"/>
  <c r="Q498"/>
  <c r="G498"/>
  <c r="R498"/>
  <c r="N498"/>
  <c r="P498"/>
  <c r="K498"/>
  <c r="BW286" i="13"/>
  <c r="CA286" s="1"/>
  <c r="BS287"/>
  <c r="BV287"/>
  <c r="BF287"/>
  <c r="BI287"/>
  <c r="I287"/>
  <c r="R287" s="1"/>
  <c r="AA288" s="1"/>
  <c r="P287"/>
  <c r="BZ286" l="1"/>
  <c r="L287"/>
  <c r="BL287" s="1"/>
  <c r="S498" i="7"/>
  <c r="K398" i="12" s="1"/>
  <c r="L398" s="1"/>
  <c r="M398" s="1"/>
  <c r="N399" s="1"/>
  <c r="L498" i="7"/>
  <c r="G398" i="12" s="1"/>
  <c r="H398" s="1"/>
  <c r="I398" s="1"/>
  <c r="J399" s="1"/>
  <c r="H287" i="13"/>
  <c r="AU287"/>
  <c r="BH287"/>
  <c r="AK288"/>
  <c r="AT288" s="1"/>
  <c r="BY287"/>
  <c r="CC287" s="1"/>
  <c r="BU287" l="1"/>
  <c r="BO288"/>
  <c r="O287"/>
  <c r="BR287"/>
  <c r="K287"/>
  <c r="BK287" s="1"/>
  <c r="Q287"/>
  <c r="Z288" s="1"/>
  <c r="BG288"/>
  <c r="AJ288"/>
  <c r="AS288" s="1"/>
  <c r="BA288" l="1"/>
  <c r="F498" i="7"/>
  <c r="N499" s="1"/>
  <c r="BX287" i="13"/>
  <c r="CB287" s="1"/>
  <c r="BN288"/>
  <c r="R499" i="7"/>
  <c r="N287" i="13"/>
  <c r="BQ287"/>
  <c r="BT287"/>
  <c r="J288"/>
  <c r="S288" s="1"/>
  <c r="AB289" s="1"/>
  <c r="AW288"/>
  <c r="BJ288"/>
  <c r="AV288"/>
  <c r="AI288"/>
  <c r="AR288" s="1"/>
  <c r="H499" i="7" l="1"/>
  <c r="L499" s="1"/>
  <c r="G399" i="12" s="1"/>
  <c r="H399" s="1"/>
  <c r="I399" s="1"/>
  <c r="O499" i="7"/>
  <c r="G499"/>
  <c r="Q499"/>
  <c r="I499"/>
  <c r="P499"/>
  <c r="S499" s="1"/>
  <c r="K399" i="12" s="1"/>
  <c r="L399" s="1"/>
  <c r="M399" s="1"/>
  <c r="J499" i="7"/>
  <c r="K499"/>
  <c r="M288" i="13"/>
  <c r="BM288" s="1"/>
  <c r="BW287"/>
  <c r="CA287" s="1"/>
  <c r="BF288"/>
  <c r="I288"/>
  <c r="L288" s="1"/>
  <c r="BL288" s="1"/>
  <c r="BI288"/>
  <c r="BE288"/>
  <c r="BZ287" l="1"/>
  <c r="BS288"/>
  <c r="BV288"/>
  <c r="BP289"/>
  <c r="BO289"/>
  <c r="P288"/>
  <c r="BR288"/>
  <c r="BU288"/>
  <c r="R288"/>
  <c r="AA289" s="1"/>
  <c r="H288"/>
  <c r="Q288" s="1"/>
  <c r="Z289" s="1"/>
  <c r="AU288"/>
  <c r="BH288"/>
  <c r="AK289"/>
  <c r="O288"/>
  <c r="N400" i="12"/>
  <c r="J400"/>
  <c r="AT289" i="13" l="1"/>
  <c r="F499" i="7"/>
  <c r="BY288" i="13"/>
  <c r="CC288" s="1"/>
  <c r="K288"/>
  <c r="BK288" s="1"/>
  <c r="BG289"/>
  <c r="AJ289"/>
  <c r="AS289" s="1"/>
  <c r="BX288"/>
  <c r="CB288" s="1"/>
  <c r="BA289"/>
  <c r="BN289" l="1"/>
  <c r="BQ288"/>
  <c r="BT288"/>
  <c r="N288"/>
  <c r="AW289"/>
  <c r="J289"/>
  <c r="S289" s="1"/>
  <c r="AB290" s="1"/>
  <c r="BJ289"/>
  <c r="AI289"/>
  <c r="I500" i="7"/>
  <c r="K500"/>
  <c r="Q500"/>
  <c r="O500"/>
  <c r="N500"/>
  <c r="G500"/>
  <c r="J500"/>
  <c r="P500"/>
  <c r="H500"/>
  <c r="R500"/>
  <c r="AR289" i="13" l="1"/>
  <c r="AU289" s="1"/>
  <c r="BW288"/>
  <c r="BI289"/>
  <c r="M289"/>
  <c r="BM289" s="1"/>
  <c r="BF289"/>
  <c r="AV289"/>
  <c r="I289"/>
  <c r="L289" s="1"/>
  <c r="BL289" s="1"/>
  <c r="L500" i="7"/>
  <c r="G400" i="12" s="1"/>
  <c r="H400" s="1"/>
  <c r="I400" s="1"/>
  <c r="S500" i="7"/>
  <c r="K400" i="12" s="1"/>
  <c r="L400" s="1"/>
  <c r="M400" s="1"/>
  <c r="BO290" i="13" l="1"/>
  <c r="BP290"/>
  <c r="BZ288"/>
  <c r="CA288"/>
  <c r="BR289"/>
  <c r="BU289"/>
  <c r="BS289"/>
  <c r="BV289"/>
  <c r="P289"/>
  <c r="H289"/>
  <c r="Q289" s="1"/>
  <c r="Z290" s="1"/>
  <c r="BE289"/>
  <c r="BH289"/>
  <c r="R289"/>
  <c r="AA290" s="1"/>
  <c r="AK290"/>
  <c r="AT290" s="1"/>
  <c r="J401" i="12"/>
  <c r="N401"/>
  <c r="O289" i="13"/>
  <c r="F500" i="7" l="1"/>
  <c r="K289" i="13"/>
  <c r="BK289" s="1"/>
  <c r="BY289"/>
  <c r="CC289" s="1"/>
  <c r="J290"/>
  <c r="AJ290"/>
  <c r="AS290" s="1"/>
  <c r="BX289"/>
  <c r="CB289" s="1"/>
  <c r="BA290"/>
  <c r="BT289" l="1"/>
  <c r="BN290"/>
  <c r="N289"/>
  <c r="BQ289"/>
  <c r="AW290"/>
  <c r="BI290"/>
  <c r="BJ290"/>
  <c r="BG290"/>
  <c r="AI290"/>
  <c r="AR290" s="1"/>
  <c r="K501" i="7"/>
  <c r="I501"/>
  <c r="H501"/>
  <c r="P501"/>
  <c r="Q501"/>
  <c r="O501"/>
  <c r="R501"/>
  <c r="G501"/>
  <c r="N501"/>
  <c r="J501"/>
  <c r="S290" i="13"/>
  <c r="AB291" s="1"/>
  <c r="M290"/>
  <c r="BM290" s="1"/>
  <c r="BP291" l="1"/>
  <c r="BW289"/>
  <c r="CA289" s="1"/>
  <c r="AV290"/>
  <c r="BS290"/>
  <c r="BV290"/>
  <c r="BF290"/>
  <c r="I290"/>
  <c r="L290" s="1"/>
  <c r="BL290" s="1"/>
  <c r="AU290"/>
  <c r="S501" i="7"/>
  <c r="K401" i="12" s="1"/>
  <c r="L401" s="1"/>
  <c r="M401" s="1"/>
  <c r="P290" i="13"/>
  <c r="L501" i="7"/>
  <c r="G401" i="12" s="1"/>
  <c r="H401" s="1"/>
  <c r="I401" s="1"/>
  <c r="BO291" i="13" l="1"/>
  <c r="BZ289"/>
  <c r="H290"/>
  <c r="Q290" s="1"/>
  <c r="Z291" s="1"/>
  <c r="BR290"/>
  <c r="BU290"/>
  <c r="R290"/>
  <c r="AA291" s="1"/>
  <c r="BH290"/>
  <c r="BE290"/>
  <c r="AK291"/>
  <c r="AT291" s="1"/>
  <c r="BY290"/>
  <c r="CC290" s="1"/>
  <c r="N402" i="12"/>
  <c r="J402"/>
  <c r="O290" i="13"/>
  <c r="F501" i="7" l="1"/>
  <c r="K290" i="13"/>
  <c r="BK290" s="1"/>
  <c r="J291"/>
  <c r="AJ291"/>
  <c r="AS291" s="1"/>
  <c r="BX290"/>
  <c r="CB290" s="1"/>
  <c r="BA291"/>
  <c r="BN291" l="1"/>
  <c r="N290"/>
  <c r="BQ290"/>
  <c r="BT290"/>
  <c r="AW291"/>
  <c r="BJ291"/>
  <c r="BG291"/>
  <c r="BF291"/>
  <c r="AI291"/>
  <c r="AR291" s="1"/>
  <c r="K502" i="7"/>
  <c r="Q502"/>
  <c r="P502"/>
  <c r="N502"/>
  <c r="O502"/>
  <c r="J502"/>
  <c r="G502"/>
  <c r="R502"/>
  <c r="I502"/>
  <c r="H502"/>
  <c r="M291" i="13"/>
  <c r="BM291" s="1"/>
  <c r="S291"/>
  <c r="AB292" s="1"/>
  <c r="BP292" l="1"/>
  <c r="BW290"/>
  <c r="CA290" s="1"/>
  <c r="BS291"/>
  <c r="BV291"/>
  <c r="I291"/>
  <c r="L291" s="1"/>
  <c r="BL291" s="1"/>
  <c r="BI291"/>
  <c r="AV291"/>
  <c r="BH291"/>
  <c r="P291"/>
  <c r="L502" i="7"/>
  <c r="G402" i="12" s="1"/>
  <c r="H402" s="1"/>
  <c r="I402" s="1"/>
  <c r="S502" i="7"/>
  <c r="K402" i="12" s="1"/>
  <c r="L402" s="1"/>
  <c r="M402" s="1"/>
  <c r="BO292" i="13" l="1"/>
  <c r="BZ290"/>
  <c r="R291"/>
  <c r="AA292" s="1"/>
  <c r="BE291"/>
  <c r="BR291"/>
  <c r="BU291"/>
  <c r="H291"/>
  <c r="AU291"/>
  <c r="AK292"/>
  <c r="AT292" s="1"/>
  <c r="BY291"/>
  <c r="CC291" s="1"/>
  <c r="N403" i="12"/>
  <c r="O291" i="13"/>
  <c r="K291"/>
  <c r="BK291" s="1"/>
  <c r="J403" i="12"/>
  <c r="BN292" i="13" l="1"/>
  <c r="Q291"/>
  <c r="Z292" s="1"/>
  <c r="BQ291"/>
  <c r="BT291"/>
  <c r="AJ292"/>
  <c r="AS292" s="1"/>
  <c r="BX291"/>
  <c r="CB291" s="1"/>
  <c r="N291"/>
  <c r="BA292" l="1"/>
  <c r="F502" i="7"/>
  <c r="AW292" i="13"/>
  <c r="BG292"/>
  <c r="BJ292"/>
  <c r="J292"/>
  <c r="S292" s="1"/>
  <c r="AB293" s="1"/>
  <c r="AI292"/>
  <c r="AR292" s="1"/>
  <c r="BW291"/>
  <c r="CA291" s="1"/>
  <c r="O503" i="7" l="1"/>
  <c r="N503"/>
  <c r="J503"/>
  <c r="Q503"/>
  <c r="R503"/>
  <c r="G503"/>
  <c r="P503"/>
  <c r="I503"/>
  <c r="K503"/>
  <c r="H503"/>
  <c r="M292" i="13"/>
  <c r="BM292" s="1"/>
  <c r="I292"/>
  <c r="R292" s="1"/>
  <c r="AA293" s="1"/>
  <c r="AV292"/>
  <c r="BE292"/>
  <c r="BF292"/>
  <c r="BI292"/>
  <c r="BZ291"/>
  <c r="L503" i="7" l="1"/>
  <c r="G403" i="12" s="1"/>
  <c r="H403" s="1"/>
  <c r="I403" s="1"/>
  <c r="J404" s="1"/>
  <c r="S503" i="7"/>
  <c r="K403" i="12" s="1"/>
  <c r="L403" s="1"/>
  <c r="M403" s="1"/>
  <c r="N404" s="1"/>
  <c r="BV292" i="13"/>
  <c r="BP293"/>
  <c r="BS292"/>
  <c r="P292"/>
  <c r="L292"/>
  <c r="BL292" s="1"/>
  <c r="BH292"/>
  <c r="AU292"/>
  <c r="H292"/>
  <c r="Q292" s="1"/>
  <c r="Z293" s="1"/>
  <c r="F503" i="7" s="1"/>
  <c r="AK293" i="13"/>
  <c r="AT293" l="1"/>
  <c r="J293" s="1"/>
  <c r="BO293"/>
  <c r="BY292"/>
  <c r="CC292" s="1"/>
  <c r="BR292"/>
  <c r="BU292"/>
  <c r="O292"/>
  <c r="K292"/>
  <c r="BK292" s="1"/>
  <c r="AJ293"/>
  <c r="AS293" s="1"/>
  <c r="BA293"/>
  <c r="BN293" l="1"/>
  <c r="BX292"/>
  <c r="CB292" s="1"/>
  <c r="BQ292"/>
  <c r="BT292"/>
  <c r="BJ293"/>
  <c r="AW293"/>
  <c r="N292"/>
  <c r="BG293"/>
  <c r="AI293"/>
  <c r="AR293" s="1"/>
  <c r="S293"/>
  <c r="AB294" s="1"/>
  <c r="M293"/>
  <c r="BM293" s="1"/>
  <c r="O504" i="7"/>
  <c r="G504"/>
  <c r="P504"/>
  <c r="H504"/>
  <c r="Q504"/>
  <c r="K504"/>
  <c r="J504"/>
  <c r="I504"/>
  <c r="N504"/>
  <c r="R504"/>
  <c r="BP294" i="13" l="1"/>
  <c r="BW292"/>
  <c r="CA292" s="1"/>
  <c r="BS293"/>
  <c r="BV293"/>
  <c r="BI293"/>
  <c r="BF293"/>
  <c r="AV293"/>
  <c r="BE293"/>
  <c r="I293"/>
  <c r="L293" s="1"/>
  <c r="BL293" s="1"/>
  <c r="BZ292"/>
  <c r="S504" i="7"/>
  <c r="K404" i="12" s="1"/>
  <c r="L404" s="1"/>
  <c r="M404" s="1"/>
  <c r="L504" i="7"/>
  <c r="G404" i="12" s="1"/>
  <c r="H404" s="1"/>
  <c r="I404" s="1"/>
  <c r="P293" i="13"/>
  <c r="BO294" l="1"/>
  <c r="BR293"/>
  <c r="BU293"/>
  <c r="H293"/>
  <c r="K293" s="1"/>
  <c r="BK293" s="1"/>
  <c r="AU293"/>
  <c r="R293"/>
  <c r="AA294" s="1"/>
  <c r="BH293"/>
  <c r="AK294"/>
  <c r="AT294" s="1"/>
  <c r="BY293"/>
  <c r="CC293" s="1"/>
  <c r="J405" i="12"/>
  <c r="N405"/>
  <c r="O293" i="13"/>
  <c r="BN294" l="1"/>
  <c r="Q293"/>
  <c r="Z294" s="1"/>
  <c r="BQ293"/>
  <c r="BT293"/>
  <c r="J294"/>
  <c r="AJ294"/>
  <c r="AS294" s="1"/>
  <c r="BX293"/>
  <c r="CB293" s="1"/>
  <c r="N293"/>
  <c r="BA294" l="1"/>
  <c r="F504" i="7"/>
  <c r="BG294" i="13"/>
  <c r="AW294"/>
  <c r="BF294"/>
  <c r="BJ294"/>
  <c r="AI294"/>
  <c r="AR294" s="1"/>
  <c r="BW293"/>
  <c r="CA293" s="1"/>
  <c r="S294"/>
  <c r="AB295" s="1"/>
  <c r="M294"/>
  <c r="BM294" s="1"/>
  <c r="K505" i="7" l="1"/>
  <c r="BP295" i="13"/>
  <c r="P505" i="7"/>
  <c r="H505"/>
  <c r="N505"/>
  <c r="G505"/>
  <c r="J505"/>
  <c r="R505"/>
  <c r="Q505"/>
  <c r="O505"/>
  <c r="I505"/>
  <c r="AV294" i="13"/>
  <c r="BS294"/>
  <c r="BV294"/>
  <c r="I294"/>
  <c r="R294" s="1"/>
  <c r="AA295" s="1"/>
  <c r="H294"/>
  <c r="BI294"/>
  <c r="BZ293"/>
  <c r="P294"/>
  <c r="S505" i="7" l="1"/>
  <c r="K405" i="12" s="1"/>
  <c r="L405" s="1"/>
  <c r="M405" s="1"/>
  <c r="N406" s="1"/>
  <c r="L505" i="7"/>
  <c r="G405" i="12" s="1"/>
  <c r="H405" s="1"/>
  <c r="I405" s="1"/>
  <c r="J406" s="1"/>
  <c r="BH294" i="13"/>
  <c r="BE294"/>
  <c r="AU294"/>
  <c r="L294"/>
  <c r="BL294" s="1"/>
  <c r="AK295"/>
  <c r="AT295" s="1"/>
  <c r="BY294"/>
  <c r="CC294" s="1"/>
  <c r="Q294"/>
  <c r="Z295" s="1"/>
  <c r="F505" i="7" s="1"/>
  <c r="K294" i="13"/>
  <c r="BK294" s="1"/>
  <c r="BN295" l="1"/>
  <c r="BU294"/>
  <c r="BO295"/>
  <c r="BQ294"/>
  <c r="BT294"/>
  <c r="BR294"/>
  <c r="O294"/>
  <c r="BG295"/>
  <c r="AJ295"/>
  <c r="BA295"/>
  <c r="N294"/>
  <c r="AS295" l="1"/>
  <c r="BX294"/>
  <c r="CB294" s="1"/>
  <c r="AW295"/>
  <c r="J295"/>
  <c r="M295" s="1"/>
  <c r="BM295" s="1"/>
  <c r="BJ295"/>
  <c r="AI295"/>
  <c r="AR295" s="1"/>
  <c r="BW294"/>
  <c r="CA294" s="1"/>
  <c r="N506" i="7"/>
  <c r="O506"/>
  <c r="H506"/>
  <c r="R506"/>
  <c r="J506"/>
  <c r="G506"/>
  <c r="Q506"/>
  <c r="K506"/>
  <c r="I506"/>
  <c r="P506"/>
  <c r="BP296" i="13" l="1"/>
  <c r="BS295"/>
  <c r="BV295"/>
  <c r="BI295"/>
  <c r="I295"/>
  <c r="L295" s="1"/>
  <c r="BL295" s="1"/>
  <c r="AV295"/>
  <c r="S295"/>
  <c r="AB296" s="1"/>
  <c r="BE295"/>
  <c r="BF295"/>
  <c r="BZ294"/>
  <c r="L506" i="7"/>
  <c r="G406" i="12" s="1"/>
  <c r="H406" s="1"/>
  <c r="I406" s="1"/>
  <c r="S506" i="7"/>
  <c r="K406" i="12" s="1"/>
  <c r="L406" s="1"/>
  <c r="M406" s="1"/>
  <c r="P295" i="13"/>
  <c r="BO296" l="1"/>
  <c r="R295"/>
  <c r="AA296" s="1"/>
  <c r="BR295"/>
  <c r="BU295"/>
  <c r="H295"/>
  <c r="K295" s="1"/>
  <c r="BK295" s="1"/>
  <c r="BH295"/>
  <c r="AU295"/>
  <c r="AK296"/>
  <c r="AT296" s="1"/>
  <c r="BY295"/>
  <c r="CC295" s="1"/>
  <c r="N407" i="12"/>
  <c r="J407"/>
  <c r="O295" i="13"/>
  <c r="BN296" l="1"/>
  <c r="BQ295"/>
  <c r="BT295"/>
  <c r="Q295"/>
  <c r="Z296" s="1"/>
  <c r="BJ296"/>
  <c r="AJ296"/>
  <c r="AS296" s="1"/>
  <c r="BX295"/>
  <c r="CB295" s="1"/>
  <c r="N295"/>
  <c r="BA296" l="1"/>
  <c r="F506" i="7"/>
  <c r="AW296" i="13"/>
  <c r="BG296"/>
  <c r="J296"/>
  <c r="S296" s="1"/>
  <c r="AB297" s="1"/>
  <c r="AI296"/>
  <c r="AR296" s="1"/>
  <c r="BW295"/>
  <c r="CA295" s="1"/>
  <c r="J507" i="7" l="1"/>
  <c r="G507"/>
  <c r="P507"/>
  <c r="Q507"/>
  <c r="I507"/>
  <c r="N507"/>
  <c r="O507"/>
  <c r="R507"/>
  <c r="K507"/>
  <c r="H507"/>
  <c r="BF296" i="13"/>
  <c r="AV296"/>
  <c r="M296"/>
  <c r="BM296" s="1"/>
  <c r="BH296"/>
  <c r="I296"/>
  <c r="L296" s="1"/>
  <c r="BL296" s="1"/>
  <c r="BI296"/>
  <c r="BZ295"/>
  <c r="S507" i="7"/>
  <c r="K407" i="12" s="1"/>
  <c r="L407" s="1"/>
  <c r="M407" s="1"/>
  <c r="BO297" i="13" l="1"/>
  <c r="L507" i="7"/>
  <c r="G407" i="12" s="1"/>
  <c r="H407" s="1"/>
  <c r="I407" s="1"/>
  <c r="J408" s="1"/>
  <c r="BV296" i="13"/>
  <c r="BP297"/>
  <c r="R296"/>
  <c r="AA297" s="1"/>
  <c r="BR296"/>
  <c r="BU296"/>
  <c r="BS296"/>
  <c r="P296"/>
  <c r="AU296"/>
  <c r="H296"/>
  <c r="K296" s="1"/>
  <c r="BK296" s="1"/>
  <c r="BE296"/>
  <c r="AK297"/>
  <c r="AT297" s="1"/>
  <c r="O296"/>
  <c r="N408" i="12"/>
  <c r="BN297" i="13" l="1"/>
  <c r="BQ296"/>
  <c r="BT296"/>
  <c r="BY296"/>
  <c r="CC296" s="1"/>
  <c r="Q296"/>
  <c r="Z297" s="1"/>
  <c r="F507" i="7" s="1"/>
  <c r="BG297" i="13"/>
  <c r="AJ297"/>
  <c r="AS297" s="1"/>
  <c r="BX296"/>
  <c r="CB296" s="1"/>
  <c r="N296"/>
  <c r="J297" l="1"/>
  <c r="M297" s="1"/>
  <c r="BM297" s="1"/>
  <c r="AW297"/>
  <c r="BA297"/>
  <c r="BJ297"/>
  <c r="I297"/>
  <c r="AI297"/>
  <c r="AR297" s="1"/>
  <c r="BW296"/>
  <c r="CA296" s="1"/>
  <c r="G508" i="7"/>
  <c r="H508"/>
  <c r="O508"/>
  <c r="P508"/>
  <c r="R508"/>
  <c r="I508"/>
  <c r="Q508"/>
  <c r="N508"/>
  <c r="J508"/>
  <c r="K508"/>
  <c r="BP298" i="13" l="1"/>
  <c r="BS297"/>
  <c r="BV297"/>
  <c r="BF297"/>
  <c r="S297"/>
  <c r="AB298" s="1"/>
  <c r="AV297"/>
  <c r="BI297"/>
  <c r="AU297"/>
  <c r="BZ296"/>
  <c r="P297"/>
  <c r="S508" i="7"/>
  <c r="K408" i="12" s="1"/>
  <c r="L408" s="1"/>
  <c r="M408" s="1"/>
  <c r="L508" i="7"/>
  <c r="G408" i="12" s="1"/>
  <c r="H408" s="1"/>
  <c r="I408" s="1"/>
  <c r="R297" i="13"/>
  <c r="AA298" s="1"/>
  <c r="L297"/>
  <c r="BL297" s="1"/>
  <c r="BO298" l="1"/>
  <c r="BR297"/>
  <c r="BU297"/>
  <c r="BH297"/>
  <c r="H297"/>
  <c r="BE297"/>
  <c r="AK298"/>
  <c r="AT298" s="1"/>
  <c r="BY297"/>
  <c r="CC297" s="1"/>
  <c r="N409" i="12"/>
  <c r="O297" i="13"/>
  <c r="J409" i="12"/>
  <c r="K297" i="13" l="1"/>
  <c r="BK297" s="1"/>
  <c r="Q297"/>
  <c r="Z298" s="1"/>
  <c r="F508" i="7" s="1"/>
  <c r="J298" i="13"/>
  <c r="AJ298"/>
  <c r="AS298" s="1"/>
  <c r="BX297"/>
  <c r="CB297" s="1"/>
  <c r="BN298" l="1"/>
  <c r="BA298"/>
  <c r="BQ297"/>
  <c r="N297"/>
  <c r="BT297"/>
  <c r="BG298"/>
  <c r="AW298"/>
  <c r="BF298"/>
  <c r="BJ298"/>
  <c r="AI298"/>
  <c r="AR298" s="1"/>
  <c r="M298"/>
  <c r="BM298" s="1"/>
  <c r="S298"/>
  <c r="AB299" s="1"/>
  <c r="O509" i="7"/>
  <c r="K509"/>
  <c r="R509"/>
  <c r="Q509"/>
  <c r="H509"/>
  <c r="N509"/>
  <c r="J509"/>
  <c r="I509"/>
  <c r="G509"/>
  <c r="P509"/>
  <c r="BP299" i="13" l="1"/>
  <c r="BW297"/>
  <c r="CA297" s="1"/>
  <c r="BS298"/>
  <c r="BV298"/>
  <c r="AV298"/>
  <c r="BI298"/>
  <c r="BH298"/>
  <c r="I298"/>
  <c r="R298" s="1"/>
  <c r="AA299" s="1"/>
  <c r="S509" i="7"/>
  <c r="K409" i="12" s="1"/>
  <c r="L409" s="1"/>
  <c r="M409" s="1"/>
  <c r="P298" i="13"/>
  <c r="L509" i="7"/>
  <c r="G409" i="12" s="1"/>
  <c r="H409" s="1"/>
  <c r="I409" s="1"/>
  <c r="BZ297" i="13" l="1"/>
  <c r="H298"/>
  <c r="K298" s="1"/>
  <c r="BK298" s="1"/>
  <c r="L298"/>
  <c r="BL298" s="1"/>
  <c r="BE298"/>
  <c r="AU298"/>
  <c r="AK299"/>
  <c r="AT299" s="1"/>
  <c r="BY298"/>
  <c r="CC298" s="1"/>
  <c r="J410" i="12"/>
  <c r="N410"/>
  <c r="BN299" i="13" l="1"/>
  <c r="BO299"/>
  <c r="Q298"/>
  <c r="Z299" s="1"/>
  <c r="F509" i="7" s="1"/>
  <c r="BQ298" i="13"/>
  <c r="BT298"/>
  <c r="BR298"/>
  <c r="BU298"/>
  <c r="O298"/>
  <c r="J299"/>
  <c r="AJ299"/>
  <c r="AS299" s="1"/>
  <c r="N298"/>
  <c r="BA299" l="1"/>
  <c r="BX298"/>
  <c r="CB298" s="1"/>
  <c r="AW299"/>
  <c r="BJ299"/>
  <c r="BG299"/>
  <c r="AI299"/>
  <c r="AR299" s="1"/>
  <c r="BW298"/>
  <c r="CA298" s="1"/>
  <c r="N510" i="7"/>
  <c r="H510"/>
  <c r="O510"/>
  <c r="R510"/>
  <c r="Q510"/>
  <c r="J510"/>
  <c r="I510"/>
  <c r="K510"/>
  <c r="G510"/>
  <c r="P510"/>
  <c r="M299" i="13"/>
  <c r="BM299" s="1"/>
  <c r="S299"/>
  <c r="AB300" s="1"/>
  <c r="BP300" l="1"/>
  <c r="BS299"/>
  <c r="BV299"/>
  <c r="BI299"/>
  <c r="AV299"/>
  <c r="I299"/>
  <c r="R299" s="1"/>
  <c r="AA300" s="1"/>
  <c r="BF299"/>
  <c r="BH299"/>
  <c r="BZ298"/>
  <c r="L510" i="7"/>
  <c r="G410" i="12" s="1"/>
  <c r="H410" s="1"/>
  <c r="I410" s="1"/>
  <c r="S510" i="7"/>
  <c r="K410" i="12" s="1"/>
  <c r="L410" s="1"/>
  <c r="M410" s="1"/>
  <c r="P299" i="13"/>
  <c r="L299" l="1"/>
  <c r="BL299" s="1"/>
  <c r="BE299"/>
  <c r="AU299"/>
  <c r="H299"/>
  <c r="AK300"/>
  <c r="AT300" s="1"/>
  <c r="BY299"/>
  <c r="CC299" s="1"/>
  <c r="J411" i="12"/>
  <c r="N411"/>
  <c r="BO300" i="13" l="1"/>
  <c r="O299"/>
  <c r="BU299"/>
  <c r="BR299"/>
  <c r="J300"/>
  <c r="Q299"/>
  <c r="Z300" s="1"/>
  <c r="K299"/>
  <c r="BK299" s="1"/>
  <c r="AJ300"/>
  <c r="AS300" s="1"/>
  <c r="BA300" l="1"/>
  <c r="F510" i="7"/>
  <c r="H511" s="1"/>
  <c r="BN300" i="13"/>
  <c r="N299"/>
  <c r="BX299"/>
  <c r="CB299" s="1"/>
  <c r="AW300"/>
  <c r="BJ300"/>
  <c r="BQ299"/>
  <c r="BT299"/>
  <c r="BG300"/>
  <c r="AI300"/>
  <c r="M300"/>
  <c r="BM300" s="1"/>
  <c r="S300"/>
  <c r="AB301" s="1"/>
  <c r="AR300" l="1"/>
  <c r="H300" s="1"/>
  <c r="BP301"/>
  <c r="J511" i="7"/>
  <c r="O511"/>
  <c r="K511"/>
  <c r="R511"/>
  <c r="Q511"/>
  <c r="P511"/>
  <c r="G511"/>
  <c r="N511"/>
  <c r="I511"/>
  <c r="BW299" i="13"/>
  <c r="CA299" s="1"/>
  <c r="BF300"/>
  <c r="BS300"/>
  <c r="BV300"/>
  <c r="BI300"/>
  <c r="I300"/>
  <c r="L300" s="1"/>
  <c r="BL300" s="1"/>
  <c r="AV300"/>
  <c r="BZ299"/>
  <c r="P300"/>
  <c r="BO301" l="1"/>
  <c r="S511" i="7"/>
  <c r="K411" i="12" s="1"/>
  <c r="L411" s="1"/>
  <c r="M411" s="1"/>
  <c r="N412" s="1"/>
  <c r="L511" i="7"/>
  <c r="G411" i="12" s="1"/>
  <c r="H411" s="1"/>
  <c r="I411" s="1"/>
  <c r="J412" s="1"/>
  <c r="BH300" i="13"/>
  <c r="BR300"/>
  <c r="BU300"/>
  <c r="R300"/>
  <c r="AA301" s="1"/>
  <c r="AU300"/>
  <c r="BE300"/>
  <c r="AK301"/>
  <c r="AT301" s="1"/>
  <c r="BY300"/>
  <c r="CC300" s="1"/>
  <c r="O300"/>
  <c r="K300"/>
  <c r="BK300" s="1"/>
  <c r="Q300"/>
  <c r="Z301" s="1"/>
  <c r="F511" i="7" s="1"/>
  <c r="BN301" i="13" l="1"/>
  <c r="BQ300"/>
  <c r="BT300"/>
  <c r="BG301"/>
  <c r="AJ301"/>
  <c r="AS301" s="1"/>
  <c r="BX300"/>
  <c r="CB300" s="1"/>
  <c r="BA301"/>
  <c r="N300"/>
  <c r="J301" l="1"/>
  <c r="M301" s="1"/>
  <c r="BM301" s="1"/>
  <c r="AW301"/>
  <c r="BJ301"/>
  <c r="AI301"/>
  <c r="AR301" s="1"/>
  <c r="BW300"/>
  <c r="CA300" s="1"/>
  <c r="P512" i="7"/>
  <c r="N512"/>
  <c r="R512"/>
  <c r="O512"/>
  <c r="Q512"/>
  <c r="G512"/>
  <c r="H512"/>
  <c r="I512"/>
  <c r="J512"/>
  <c r="K512"/>
  <c r="S301" i="13"/>
  <c r="AB302" s="1"/>
  <c r="BP302" l="1"/>
  <c r="BF301"/>
  <c r="BI301"/>
  <c r="BS301"/>
  <c r="BV301"/>
  <c r="I301"/>
  <c r="L301" s="1"/>
  <c r="BL301" s="1"/>
  <c r="AV301"/>
  <c r="BZ300"/>
  <c r="AU301"/>
  <c r="P301"/>
  <c r="L512" i="7"/>
  <c r="G412" i="12" s="1"/>
  <c r="H412" s="1"/>
  <c r="I412" s="1"/>
  <c r="S512" i="7"/>
  <c r="K412" i="12" s="1"/>
  <c r="L412" s="1"/>
  <c r="M412" s="1"/>
  <c r="BO302" i="13" l="1"/>
  <c r="BR301"/>
  <c r="BU301"/>
  <c r="R301"/>
  <c r="AA302" s="1"/>
  <c r="BE301"/>
  <c r="H301"/>
  <c r="K301" s="1"/>
  <c r="BK301" s="1"/>
  <c r="BH301"/>
  <c r="AK302"/>
  <c r="AT302" s="1"/>
  <c r="BY301"/>
  <c r="CC301" s="1"/>
  <c r="O301"/>
  <c r="N413" i="12"/>
  <c r="J413"/>
  <c r="BN302" i="13" l="1"/>
  <c r="BQ301"/>
  <c r="BT301"/>
  <c r="Q301"/>
  <c r="Z302" s="1"/>
  <c r="F512" i="7" s="1"/>
  <c r="BG302" i="13"/>
  <c r="AJ302"/>
  <c r="AS302" s="1"/>
  <c r="BX301"/>
  <c r="CB301" s="1"/>
  <c r="N301"/>
  <c r="BA302" l="1"/>
  <c r="AW302"/>
  <c r="J302"/>
  <c r="S302" s="1"/>
  <c r="AB303" s="1"/>
  <c r="BJ302"/>
  <c r="AI302"/>
  <c r="AR302" s="1"/>
  <c r="BW301"/>
  <c r="CA301" s="1"/>
  <c r="R513" i="7"/>
  <c r="H513"/>
  <c r="N513"/>
  <c r="K513"/>
  <c r="I513"/>
  <c r="G513"/>
  <c r="Q513"/>
  <c r="P513"/>
  <c r="J513"/>
  <c r="O513"/>
  <c r="BI302" i="13" l="1"/>
  <c r="I302"/>
  <c r="L302" s="1"/>
  <c r="BL302" s="1"/>
  <c r="M302"/>
  <c r="BM302" s="1"/>
  <c r="AV302"/>
  <c r="BF302"/>
  <c r="BZ301"/>
  <c r="S513" i="7"/>
  <c r="K413" i="12" s="1"/>
  <c r="L413" s="1"/>
  <c r="M413" s="1"/>
  <c r="L513" i="7"/>
  <c r="G413" i="12" s="1"/>
  <c r="H413" s="1"/>
  <c r="I413" s="1"/>
  <c r="BO303" i="13" l="1"/>
  <c r="BV302"/>
  <c r="BP303"/>
  <c r="BE302"/>
  <c r="BR302"/>
  <c r="BU302"/>
  <c r="R302"/>
  <c r="AA303" s="1"/>
  <c r="BS302"/>
  <c r="BH302"/>
  <c r="AU302"/>
  <c r="P302"/>
  <c r="H302"/>
  <c r="Q302" s="1"/>
  <c r="Z303" s="1"/>
  <c r="AK303"/>
  <c r="AT303" s="1"/>
  <c r="J414" i="12"/>
  <c r="N414"/>
  <c r="O302" i="13"/>
  <c r="F513" i="7" l="1"/>
  <c r="BY302" i="13"/>
  <c r="CC302" s="1"/>
  <c r="K302"/>
  <c r="BK302" s="1"/>
  <c r="AJ303"/>
  <c r="AS303" s="1"/>
  <c r="BX302"/>
  <c r="CB302" s="1"/>
  <c r="BA303"/>
  <c r="BN303" l="1"/>
  <c r="N302"/>
  <c r="BQ302"/>
  <c r="BT302"/>
  <c r="AW303"/>
  <c r="I303"/>
  <c r="BJ303"/>
  <c r="J303"/>
  <c r="S303" s="1"/>
  <c r="AB304" s="1"/>
  <c r="BG303"/>
  <c r="AI303"/>
  <c r="AR303" s="1"/>
  <c r="J514" i="7"/>
  <c r="N514"/>
  <c r="Q514"/>
  <c r="P514"/>
  <c r="R514"/>
  <c r="H514"/>
  <c r="O514"/>
  <c r="K514"/>
  <c r="G514"/>
  <c r="I514"/>
  <c r="BW302" i="13" l="1"/>
  <c r="CA302" s="1"/>
  <c r="BF303"/>
  <c r="AV303"/>
  <c r="M303"/>
  <c r="BM303" s="1"/>
  <c r="BI303"/>
  <c r="AU303"/>
  <c r="L514" i="7"/>
  <c r="G414" i="12" s="1"/>
  <c r="H414" s="1"/>
  <c r="I414" s="1"/>
  <c r="S514" i="7"/>
  <c r="K414" i="12" s="1"/>
  <c r="L414" s="1"/>
  <c r="M414" s="1"/>
  <c r="L303" i="13"/>
  <c r="BL303" s="1"/>
  <c r="R303"/>
  <c r="AA304" s="1"/>
  <c r="BO304" l="1"/>
  <c r="BP304"/>
  <c r="BZ302"/>
  <c r="H303"/>
  <c r="Q303" s="1"/>
  <c r="Z304" s="1"/>
  <c r="F514" i="7" s="1"/>
  <c r="BE303" i="13"/>
  <c r="BH303"/>
  <c r="BR303"/>
  <c r="BU303"/>
  <c r="BS303"/>
  <c r="BV303"/>
  <c r="P303"/>
  <c r="AK304"/>
  <c r="N415" i="12"/>
  <c r="J415"/>
  <c r="O303" i="13"/>
  <c r="AT304" l="1"/>
  <c r="BJ304" s="1"/>
  <c r="K303"/>
  <c r="BK303" s="1"/>
  <c r="BY303"/>
  <c r="CC303" s="1"/>
  <c r="AJ304"/>
  <c r="AS304" s="1"/>
  <c r="BX303"/>
  <c r="CB303" s="1"/>
  <c r="BA304"/>
  <c r="BN304" l="1"/>
  <c r="N303"/>
  <c r="BQ303"/>
  <c r="BT303"/>
  <c r="J304"/>
  <c r="S304" s="1"/>
  <c r="AB305" s="1"/>
  <c r="AW304"/>
  <c r="BG304"/>
  <c r="AI304"/>
  <c r="AR304" s="1"/>
  <c r="R515" i="7"/>
  <c r="H515"/>
  <c r="J515"/>
  <c r="I515"/>
  <c r="K515"/>
  <c r="Q515"/>
  <c r="P515"/>
  <c r="O515"/>
  <c r="N515"/>
  <c r="G515"/>
  <c r="M304" i="13" l="1"/>
  <c r="BM304" s="1"/>
  <c r="BW303"/>
  <c r="CA303" s="1"/>
  <c r="I304"/>
  <c r="L304" s="1"/>
  <c r="BL304" s="1"/>
  <c r="BF304"/>
  <c r="AV304"/>
  <c r="H304"/>
  <c r="BI304"/>
  <c r="L515" i="7"/>
  <c r="G415" i="12" s="1"/>
  <c r="H415" s="1"/>
  <c r="I415" s="1"/>
  <c r="S515" i="7"/>
  <c r="K415" i="12" s="1"/>
  <c r="L415" s="1"/>
  <c r="M415" s="1"/>
  <c r="BP305" i="13" l="1"/>
  <c r="BO305"/>
  <c r="BZ303"/>
  <c r="BV304"/>
  <c r="P304"/>
  <c r="BS304"/>
  <c r="BE304"/>
  <c r="BR304"/>
  <c r="BU304"/>
  <c r="R304"/>
  <c r="AA305" s="1"/>
  <c r="AU304"/>
  <c r="BH304"/>
  <c r="AK305"/>
  <c r="J416" i="12"/>
  <c r="O304" i="13"/>
  <c r="N416" i="12"/>
  <c r="K304" i="13"/>
  <c r="BK304" s="1"/>
  <c r="Q304"/>
  <c r="Z305" s="1"/>
  <c r="F515" i="7" s="1"/>
  <c r="AT305" i="13" l="1"/>
  <c r="BG305" s="1"/>
  <c r="BN305"/>
  <c r="BY304"/>
  <c r="CC304" s="1"/>
  <c r="BQ304"/>
  <c r="BT304"/>
  <c r="AJ305"/>
  <c r="AS305" s="1"/>
  <c r="BX304"/>
  <c r="CB304" s="1"/>
  <c r="N304"/>
  <c r="BA305"/>
  <c r="AW305" l="1"/>
  <c r="J305"/>
  <c r="S305" s="1"/>
  <c r="AB306" s="1"/>
  <c r="BJ305"/>
  <c r="AI305"/>
  <c r="AR305" s="1"/>
  <c r="BW304"/>
  <c r="CA304" s="1"/>
  <c r="P516" i="7"/>
  <c r="R516"/>
  <c r="J516"/>
  <c r="H516"/>
  <c r="I516"/>
  <c r="K516"/>
  <c r="G516"/>
  <c r="Q516"/>
  <c r="O516"/>
  <c r="N516"/>
  <c r="BI305" i="13" l="1"/>
  <c r="M305"/>
  <c r="BM305" s="1"/>
  <c r="BF305"/>
  <c r="AV305"/>
  <c r="I305"/>
  <c r="L305" s="1"/>
  <c r="BL305" s="1"/>
  <c r="BZ304"/>
  <c r="S516" i="7"/>
  <c r="K416" i="12" s="1"/>
  <c r="L416" s="1"/>
  <c r="M416" s="1"/>
  <c r="L516" i="7"/>
  <c r="G416" i="12" s="1"/>
  <c r="H416" s="1"/>
  <c r="I416" s="1"/>
  <c r="BO306" i="13" l="1"/>
  <c r="BV305"/>
  <c r="BP306"/>
  <c r="BR305"/>
  <c r="BU305"/>
  <c r="H305"/>
  <c r="K305" s="1"/>
  <c r="BK305" s="1"/>
  <c r="R305"/>
  <c r="AA306" s="1"/>
  <c r="BS305"/>
  <c r="P305"/>
  <c r="BH305"/>
  <c r="AU305"/>
  <c r="BE305"/>
  <c r="AK306"/>
  <c r="AT306" s="1"/>
  <c r="J417" i="12"/>
  <c r="O305" i="13"/>
  <c r="N417" i="12"/>
  <c r="BN306" i="13" l="1"/>
  <c r="BQ305"/>
  <c r="BT305"/>
  <c r="Q305"/>
  <c r="Z306" s="1"/>
  <c r="F516" i="7" s="1"/>
  <c r="BY305" i="13"/>
  <c r="CC305" s="1"/>
  <c r="J306"/>
  <c r="AJ306"/>
  <c r="AS306" s="1"/>
  <c r="BX305"/>
  <c r="CB305" s="1"/>
  <c r="N305"/>
  <c r="BA306" l="1"/>
  <c r="BG306"/>
  <c r="BJ306"/>
  <c r="AW306"/>
  <c r="BI306"/>
  <c r="AI306"/>
  <c r="AR306" s="1"/>
  <c r="BW305"/>
  <c r="CA305" s="1"/>
  <c r="J517" i="7"/>
  <c r="O517"/>
  <c r="P517"/>
  <c r="H517"/>
  <c r="G517"/>
  <c r="K517"/>
  <c r="N517"/>
  <c r="Q517"/>
  <c r="R517"/>
  <c r="I517"/>
  <c r="S306" i="13"/>
  <c r="AB307" s="1"/>
  <c r="M306"/>
  <c r="BM306" s="1"/>
  <c r="BP307" l="1"/>
  <c r="BS306"/>
  <c r="BV306"/>
  <c r="BF306"/>
  <c r="I306"/>
  <c r="L306" s="1"/>
  <c r="BL306" s="1"/>
  <c r="AV306"/>
  <c r="H306"/>
  <c r="BZ305"/>
  <c r="S517" i="7"/>
  <c r="K417" i="12" s="1"/>
  <c r="L417" s="1"/>
  <c r="M417" s="1"/>
  <c r="P306" i="13"/>
  <c r="L517" i="7"/>
  <c r="G417" i="12" s="1"/>
  <c r="H417" s="1"/>
  <c r="I417" s="1"/>
  <c r="BO307" i="13" l="1"/>
  <c r="AU306"/>
  <c r="BR306"/>
  <c r="BU306"/>
  <c r="R306"/>
  <c r="AA307" s="1"/>
  <c r="BE306"/>
  <c r="BH306"/>
  <c r="AK307"/>
  <c r="AT307" s="1"/>
  <c r="BY306"/>
  <c r="CC306" s="1"/>
  <c r="K306"/>
  <c r="BK306" s="1"/>
  <c r="Q306"/>
  <c r="Z307" s="1"/>
  <c r="F517" i="7" s="1"/>
  <c r="N418" i="12"/>
  <c r="J418"/>
  <c r="O306" i="13"/>
  <c r="BN307" l="1"/>
  <c r="BQ306"/>
  <c r="BT306"/>
  <c r="BG307"/>
  <c r="AJ307"/>
  <c r="AS307" s="1"/>
  <c r="BX306"/>
  <c r="CB306" s="1"/>
  <c r="BA307"/>
  <c r="N306"/>
  <c r="AW307" l="1"/>
  <c r="BJ307"/>
  <c r="J307"/>
  <c r="M307" s="1"/>
  <c r="BM307" s="1"/>
  <c r="I307"/>
  <c r="AI307"/>
  <c r="AR307" s="1"/>
  <c r="BW306"/>
  <c r="CA306" s="1"/>
  <c r="P518" i="7"/>
  <c r="N518"/>
  <c r="I518"/>
  <c r="K518"/>
  <c r="J518"/>
  <c r="G518"/>
  <c r="R518"/>
  <c r="H518"/>
  <c r="O518"/>
  <c r="Q518"/>
  <c r="BP308" i="13" l="1"/>
  <c r="BS307"/>
  <c r="BV307"/>
  <c r="AV307"/>
  <c r="S307"/>
  <c r="AB308" s="1"/>
  <c r="BI307"/>
  <c r="AU307"/>
  <c r="BF307"/>
  <c r="BZ306"/>
  <c r="L518" i="7"/>
  <c r="G418" i="12" s="1"/>
  <c r="H418" s="1"/>
  <c r="I418" s="1"/>
  <c r="P307" i="13"/>
  <c r="S518" i="7"/>
  <c r="K418" i="12" s="1"/>
  <c r="L418" s="1"/>
  <c r="M418" s="1"/>
  <c r="L307" i="13"/>
  <c r="BL307" s="1"/>
  <c r="R307"/>
  <c r="AA308" s="1"/>
  <c r="BO308" l="1"/>
  <c r="BR307"/>
  <c r="BU307"/>
  <c r="H307"/>
  <c r="Q307" s="1"/>
  <c r="Z308" s="1"/>
  <c r="F518" i="7" s="1"/>
  <c r="BE307" i="13"/>
  <c r="BH307"/>
  <c r="AK308"/>
  <c r="AT308" s="1"/>
  <c r="BY307"/>
  <c r="CC307" s="1"/>
  <c r="J419" i="12"/>
  <c r="O307" i="13"/>
  <c r="N419" i="12"/>
  <c r="K307" i="13" l="1"/>
  <c r="BK307" s="1"/>
  <c r="AJ308"/>
  <c r="AS308" s="1"/>
  <c r="BX307"/>
  <c r="CB307" s="1"/>
  <c r="BA308"/>
  <c r="N307" l="1"/>
  <c r="BN308"/>
  <c r="BG308"/>
  <c r="J308"/>
  <c r="M308" s="1"/>
  <c r="BM308" s="1"/>
  <c r="AW308"/>
  <c r="BQ307"/>
  <c r="BT307"/>
  <c r="BJ308"/>
  <c r="AI308"/>
  <c r="AR308" s="1"/>
  <c r="S308"/>
  <c r="AB309" s="1"/>
  <c r="I519" i="7"/>
  <c r="Q519"/>
  <c r="J519"/>
  <c r="N519"/>
  <c r="P519"/>
  <c r="O519"/>
  <c r="G519"/>
  <c r="K519"/>
  <c r="R519"/>
  <c r="H519"/>
  <c r="BP309" i="13" l="1"/>
  <c r="BW307"/>
  <c r="CA307" s="1"/>
  <c r="BS308"/>
  <c r="BV308"/>
  <c r="BI308"/>
  <c r="I308"/>
  <c r="L308" s="1"/>
  <c r="BL308" s="1"/>
  <c r="BF308"/>
  <c r="AV308"/>
  <c r="BH308"/>
  <c r="L519" i="7"/>
  <c r="G419" i="12" s="1"/>
  <c r="H419" s="1"/>
  <c r="I419" s="1"/>
  <c r="P308" i="13"/>
  <c r="S519" i="7"/>
  <c r="K419" i="12" s="1"/>
  <c r="L419" s="1"/>
  <c r="M419" s="1"/>
  <c r="BO309" i="13" l="1"/>
  <c r="BZ307"/>
  <c r="BR308"/>
  <c r="BU308"/>
  <c r="R308"/>
  <c r="AA309" s="1"/>
  <c r="BE308"/>
  <c r="AU308"/>
  <c r="H308"/>
  <c r="AK309"/>
  <c r="AT309" s="1"/>
  <c r="BY308"/>
  <c r="CC308" s="1"/>
  <c r="N420" i="12"/>
  <c r="J420"/>
  <c r="O308" i="13"/>
  <c r="K308" l="1"/>
  <c r="BK308" s="1"/>
  <c r="Q308"/>
  <c r="Z309" s="1"/>
  <c r="F519" i="7" s="1"/>
  <c r="J309" i="13"/>
  <c r="AJ309"/>
  <c r="AS309" s="1"/>
  <c r="BX308"/>
  <c r="CB308" s="1"/>
  <c r="BN309" l="1"/>
  <c r="BQ308"/>
  <c r="BT308"/>
  <c r="BJ309"/>
  <c r="BG309"/>
  <c r="N308"/>
  <c r="AW309"/>
  <c r="BA309"/>
  <c r="AI309"/>
  <c r="AR309" s="1"/>
  <c r="O520" i="7"/>
  <c r="Q520"/>
  <c r="K520"/>
  <c r="P520"/>
  <c r="N520"/>
  <c r="H520"/>
  <c r="I520"/>
  <c r="G520"/>
  <c r="J520"/>
  <c r="R520"/>
  <c r="M309" i="13"/>
  <c r="BM309" s="1"/>
  <c r="S309"/>
  <c r="AB310" s="1"/>
  <c r="BP310" l="1"/>
  <c r="BW308"/>
  <c r="CA308" s="1"/>
  <c r="BF309"/>
  <c r="BS309"/>
  <c r="BV309"/>
  <c r="BI309"/>
  <c r="I309"/>
  <c r="L309" s="1"/>
  <c r="BL309" s="1"/>
  <c r="AV309"/>
  <c r="BE309"/>
  <c r="P309"/>
  <c r="S520" i="7"/>
  <c r="K420" i="12" s="1"/>
  <c r="L420" s="1"/>
  <c r="M420" s="1"/>
  <c r="L520" i="7"/>
  <c r="G420" i="12" s="1"/>
  <c r="H420" s="1"/>
  <c r="I420" s="1"/>
  <c r="BO310" i="13" l="1"/>
  <c r="BZ308"/>
  <c r="R309"/>
  <c r="AA310" s="1"/>
  <c r="BR309"/>
  <c r="BU309"/>
  <c r="BH309"/>
  <c r="H309"/>
  <c r="K309" s="1"/>
  <c r="BK309" s="1"/>
  <c r="AU309"/>
  <c r="AK310"/>
  <c r="AT310" s="1"/>
  <c r="BY309"/>
  <c r="CC309" s="1"/>
  <c r="N421" i="12"/>
  <c r="O309" i="13"/>
  <c r="J421" i="12"/>
  <c r="BN310" i="13" l="1"/>
  <c r="BQ309"/>
  <c r="BT309"/>
  <c r="Q309"/>
  <c r="Z310" s="1"/>
  <c r="F520" i="7" s="1"/>
  <c r="J310" i="13"/>
  <c r="AJ310"/>
  <c r="AS310" s="1"/>
  <c r="BX309"/>
  <c r="CB309" s="1"/>
  <c r="N309"/>
  <c r="BJ310" l="1"/>
  <c r="AW310"/>
  <c r="BA310"/>
  <c r="BG310"/>
  <c r="AI310"/>
  <c r="AR310" s="1"/>
  <c r="BW309"/>
  <c r="CA309" s="1"/>
  <c r="S310"/>
  <c r="AB311" s="1"/>
  <c r="M310"/>
  <c r="BM310" s="1"/>
  <c r="O521" i="7"/>
  <c r="I521"/>
  <c r="J521"/>
  <c r="G521"/>
  <c r="P521"/>
  <c r="H521"/>
  <c r="N521"/>
  <c r="Q521"/>
  <c r="K521"/>
  <c r="R521"/>
  <c r="BP311" i="13" l="1"/>
  <c r="BS310"/>
  <c r="BV310"/>
  <c r="AV310"/>
  <c r="BI310"/>
  <c r="BF310"/>
  <c r="H310"/>
  <c r="I310"/>
  <c r="L310" s="1"/>
  <c r="BL310" s="1"/>
  <c r="BZ309"/>
  <c r="S521" i="7"/>
  <c r="K421" i="12" s="1"/>
  <c r="L421" s="1"/>
  <c r="M421" s="1"/>
  <c r="P310" i="13"/>
  <c r="L521" i="7"/>
  <c r="G421" i="12" s="1"/>
  <c r="H421" s="1"/>
  <c r="I421" s="1"/>
  <c r="BO311" i="13" l="1"/>
  <c r="BH310"/>
  <c r="BR310"/>
  <c r="BU310"/>
  <c r="BE310"/>
  <c r="R310"/>
  <c r="AA311" s="1"/>
  <c r="AU310"/>
  <c r="AK311"/>
  <c r="AT311" s="1"/>
  <c r="BY310"/>
  <c r="CC310" s="1"/>
  <c r="O310"/>
  <c r="N422" i="12"/>
  <c r="J422"/>
  <c r="K310" i="13"/>
  <c r="BK310" s="1"/>
  <c r="Q310"/>
  <c r="Z311" s="1"/>
  <c r="F521" i="7" s="1"/>
  <c r="BN311" i="13" l="1"/>
  <c r="BQ310"/>
  <c r="BT310"/>
  <c r="BG311"/>
  <c r="AJ311"/>
  <c r="AS311" s="1"/>
  <c r="BX310"/>
  <c r="CB310" s="1"/>
  <c r="N310"/>
  <c r="BA311"/>
  <c r="AW311" l="1"/>
  <c r="BJ311"/>
  <c r="BF311"/>
  <c r="J311"/>
  <c r="S311" s="1"/>
  <c r="AB312" s="1"/>
  <c r="AI311"/>
  <c r="AR311" s="1"/>
  <c r="BW310"/>
  <c r="CA310" s="1"/>
  <c r="H522" i="7"/>
  <c r="O522"/>
  <c r="G522"/>
  <c r="R522"/>
  <c r="Q522"/>
  <c r="J522"/>
  <c r="P522"/>
  <c r="I522"/>
  <c r="K522"/>
  <c r="N522"/>
  <c r="M311" i="13" l="1"/>
  <c r="BM311" s="1"/>
  <c r="I311"/>
  <c r="L311" s="1"/>
  <c r="BL311" s="1"/>
  <c r="AV311"/>
  <c r="BE311"/>
  <c r="BI311"/>
  <c r="BZ310"/>
  <c r="L522" i="7"/>
  <c r="G422" i="12" s="1"/>
  <c r="H422" s="1"/>
  <c r="I422" s="1"/>
  <c r="S522" i="7"/>
  <c r="K422" i="12" s="1"/>
  <c r="L422" s="1"/>
  <c r="M422" s="1"/>
  <c r="BO312" i="13" l="1"/>
  <c r="BP312"/>
  <c r="R311"/>
  <c r="AA312" s="1"/>
  <c r="BV311"/>
  <c r="P311"/>
  <c r="BS311"/>
  <c r="BR311"/>
  <c r="BU311"/>
  <c r="AU311"/>
  <c r="H311"/>
  <c r="BH311"/>
  <c r="AK312"/>
  <c r="O311"/>
  <c r="J423" i="12"/>
  <c r="N423"/>
  <c r="AT312" i="13" l="1"/>
  <c r="BY311"/>
  <c r="CC311" s="1"/>
  <c r="K311"/>
  <c r="BK311" s="1"/>
  <c r="Q311"/>
  <c r="Z312" s="1"/>
  <c r="F522" i="7" s="1"/>
  <c r="J312" i="13"/>
  <c r="AJ312"/>
  <c r="AS312" s="1"/>
  <c r="BX311"/>
  <c r="CB311" s="1"/>
  <c r="BT311" l="1"/>
  <c r="BN312"/>
  <c r="BQ311"/>
  <c r="BA312"/>
  <c r="BJ312"/>
  <c r="AW312"/>
  <c r="N311"/>
  <c r="BG312"/>
  <c r="AI312"/>
  <c r="AR312" s="1"/>
  <c r="H523" i="7"/>
  <c r="N523"/>
  <c r="J523"/>
  <c r="O523"/>
  <c r="R523"/>
  <c r="I523"/>
  <c r="P523"/>
  <c r="Q523"/>
  <c r="G523"/>
  <c r="K523"/>
  <c r="M312" i="13"/>
  <c r="BM312" s="1"/>
  <c r="S312"/>
  <c r="AB313" s="1"/>
  <c r="BP313" l="1"/>
  <c r="BS312"/>
  <c r="BV312"/>
  <c r="BI312"/>
  <c r="BW311"/>
  <c r="CA311" s="1"/>
  <c r="AV312"/>
  <c r="I312"/>
  <c r="L312" s="1"/>
  <c r="BL312" s="1"/>
  <c r="BH312"/>
  <c r="BF312"/>
  <c r="S523" i="7"/>
  <c r="K423" i="12" s="1"/>
  <c r="L423" s="1"/>
  <c r="M423" s="1"/>
  <c r="P312" i="13"/>
  <c r="L523" i="7"/>
  <c r="G423" i="12" s="1"/>
  <c r="H423" s="1"/>
  <c r="I423" s="1"/>
  <c r="BO313" i="13" l="1"/>
  <c r="R312"/>
  <c r="AA313" s="1"/>
  <c r="BR312"/>
  <c r="BU312"/>
  <c r="BE312"/>
  <c r="BZ311"/>
  <c r="H312"/>
  <c r="AU312"/>
  <c r="AK313"/>
  <c r="AT313" s="1"/>
  <c r="BY312"/>
  <c r="CC312" s="1"/>
  <c r="N424" i="12"/>
  <c r="J424"/>
  <c r="O312" i="13"/>
  <c r="Q312" l="1"/>
  <c r="Z313" s="1"/>
  <c r="K312"/>
  <c r="BK312" s="1"/>
  <c r="BJ313"/>
  <c r="AJ313"/>
  <c r="AS313" s="1"/>
  <c r="BX312"/>
  <c r="CB312" s="1"/>
  <c r="BA313" l="1"/>
  <c r="F523" i="7"/>
  <c r="J524" s="1"/>
  <c r="BN313" i="13"/>
  <c r="AW313"/>
  <c r="BQ312"/>
  <c r="BT312"/>
  <c r="N312"/>
  <c r="BG313"/>
  <c r="J313"/>
  <c r="S313" s="1"/>
  <c r="AB314" s="1"/>
  <c r="BF313"/>
  <c r="AI313"/>
  <c r="AR313" l="1"/>
  <c r="AU313" s="1"/>
  <c r="R524" i="7"/>
  <c r="N524"/>
  <c r="K524"/>
  <c r="P524"/>
  <c r="Q524"/>
  <c r="G524"/>
  <c r="I524"/>
  <c r="H524"/>
  <c r="O524"/>
  <c r="BI313" i="13"/>
  <c r="BW312"/>
  <c r="CA312" s="1"/>
  <c r="M313"/>
  <c r="BM313" s="1"/>
  <c r="AV313"/>
  <c r="I313"/>
  <c r="R313" s="1"/>
  <c r="AA314" s="1"/>
  <c r="L524" i="7" l="1"/>
  <c r="G424" i="12" s="1"/>
  <c r="H424" s="1"/>
  <c r="I424" s="1"/>
  <c r="J425" s="1"/>
  <c r="S524" i="7"/>
  <c r="K424" i="12" s="1"/>
  <c r="L424" s="1"/>
  <c r="M424" s="1"/>
  <c r="BP314" i="13"/>
  <c r="BE313"/>
  <c r="L313"/>
  <c r="BL313" s="1"/>
  <c r="BS313"/>
  <c r="BV313"/>
  <c r="BZ312"/>
  <c r="H313"/>
  <c r="P313"/>
  <c r="BH313"/>
  <c r="AK314"/>
  <c r="N425" i="12"/>
  <c r="AT314" i="13" l="1"/>
  <c r="BU313"/>
  <c r="BO314"/>
  <c r="BR313"/>
  <c r="O313"/>
  <c r="BY313"/>
  <c r="CC313" s="1"/>
  <c r="K313"/>
  <c r="BK313" s="1"/>
  <c r="Q313"/>
  <c r="Z314" s="1"/>
  <c r="F524" i="7" s="1"/>
  <c r="BJ314" i="13"/>
  <c r="AJ314"/>
  <c r="AS314" s="1"/>
  <c r="BN314" l="1"/>
  <c r="BX313"/>
  <c r="CB313" s="1"/>
  <c r="BA314"/>
  <c r="BQ313"/>
  <c r="BT313"/>
  <c r="N313"/>
  <c r="BF314"/>
  <c r="AW314"/>
  <c r="BG314"/>
  <c r="J314"/>
  <c r="S314" s="1"/>
  <c r="AB315" s="1"/>
  <c r="AI314"/>
  <c r="K525" i="7"/>
  <c r="O525"/>
  <c r="Q525"/>
  <c r="R525"/>
  <c r="G525"/>
  <c r="N525"/>
  <c r="I525"/>
  <c r="H525"/>
  <c r="P525"/>
  <c r="J525"/>
  <c r="AR314" i="13" l="1"/>
  <c r="BW313"/>
  <c r="CA313" s="1"/>
  <c r="BI314"/>
  <c r="AV314"/>
  <c r="M314"/>
  <c r="BM314" s="1"/>
  <c r="I314"/>
  <c r="R314" s="1"/>
  <c r="AA315" s="1"/>
  <c r="S525" i="7"/>
  <c r="K425" i="12" s="1"/>
  <c r="L425" s="1"/>
  <c r="M425" s="1"/>
  <c r="L525" i="7"/>
  <c r="G425" i="12" s="1"/>
  <c r="H425" s="1"/>
  <c r="I425" s="1"/>
  <c r="BZ313" i="13" l="1"/>
  <c r="BV314"/>
  <c r="BP315"/>
  <c r="BH314"/>
  <c r="BE314"/>
  <c r="H314"/>
  <c r="Q314" s="1"/>
  <c r="Z315" s="1"/>
  <c r="F525" i="7" s="1"/>
  <c r="BS314" i="13"/>
  <c r="L314"/>
  <c r="BL314" s="1"/>
  <c r="AU314"/>
  <c r="P314"/>
  <c r="AK315"/>
  <c r="AT315" s="1"/>
  <c r="J426" i="12"/>
  <c r="N426"/>
  <c r="K314" i="13" l="1"/>
  <c r="BK314" s="1"/>
  <c r="BN315" s="1"/>
  <c r="BU314"/>
  <c r="BO315"/>
  <c r="BY314"/>
  <c r="CC314" s="1"/>
  <c r="BR314"/>
  <c r="O314"/>
  <c r="BG315"/>
  <c r="AJ315"/>
  <c r="BA315"/>
  <c r="AS315" l="1"/>
  <c r="BT314"/>
  <c r="N314"/>
  <c r="BQ314"/>
  <c r="BX314"/>
  <c r="CB314" s="1"/>
  <c r="BJ315"/>
  <c r="J315"/>
  <c r="M315" s="1"/>
  <c r="BM315" s="1"/>
  <c r="AW315"/>
  <c r="AV315"/>
  <c r="AI315"/>
  <c r="AR315" s="1"/>
  <c r="I526" i="7"/>
  <c r="J526"/>
  <c r="Q526"/>
  <c r="N526"/>
  <c r="O526"/>
  <c r="R526"/>
  <c r="G526"/>
  <c r="K526"/>
  <c r="H526"/>
  <c r="P526"/>
  <c r="BW314" i="13" l="1"/>
  <c r="CA314" s="1"/>
  <c r="BP316"/>
  <c r="S315"/>
  <c r="AB316" s="1"/>
  <c r="BS315"/>
  <c r="BV315"/>
  <c r="BF315"/>
  <c r="BI315"/>
  <c r="I315"/>
  <c r="R315" s="1"/>
  <c r="AA316" s="1"/>
  <c r="H315"/>
  <c r="L526" i="7"/>
  <c r="G426" i="12" s="1"/>
  <c r="H426" s="1"/>
  <c r="I426" s="1"/>
  <c r="P315" i="13"/>
  <c r="S526" i="7"/>
  <c r="K426" i="12" s="1"/>
  <c r="L426" s="1"/>
  <c r="M426" s="1"/>
  <c r="BZ314" i="13" l="1"/>
  <c r="L315"/>
  <c r="BL315" s="1"/>
  <c r="BE315"/>
  <c r="BH315"/>
  <c r="AU315"/>
  <c r="AK316"/>
  <c r="AT316" s="1"/>
  <c r="BY315"/>
  <c r="CC315" s="1"/>
  <c r="J427" i="12"/>
  <c r="N427"/>
  <c r="Q315" i="13"/>
  <c r="Z316" s="1"/>
  <c r="F526" i="7" s="1"/>
  <c r="K315" i="13"/>
  <c r="BK315" s="1"/>
  <c r="BO316" l="1"/>
  <c r="BN316"/>
  <c r="BQ315"/>
  <c r="BT315"/>
  <c r="BR315"/>
  <c r="BU315"/>
  <c r="O315"/>
  <c r="BJ316"/>
  <c r="AJ316"/>
  <c r="AS316" s="1"/>
  <c r="N315"/>
  <c r="BA316"/>
  <c r="AW316" l="1"/>
  <c r="BX315"/>
  <c r="CB315" s="1"/>
  <c r="BG316"/>
  <c r="J316"/>
  <c r="S316" s="1"/>
  <c r="AB317" s="1"/>
  <c r="AV316"/>
  <c r="AI316"/>
  <c r="AR316" s="1"/>
  <c r="BW315"/>
  <c r="CA315" s="1"/>
  <c r="J527" i="7"/>
  <c r="I527"/>
  <c r="G527"/>
  <c r="K527"/>
  <c r="P527"/>
  <c r="R527"/>
  <c r="Q527"/>
  <c r="N527"/>
  <c r="O527"/>
  <c r="H527"/>
  <c r="BF316" i="13" l="1"/>
  <c r="BI316"/>
  <c r="M316"/>
  <c r="BM316" s="1"/>
  <c r="H316"/>
  <c r="I316"/>
  <c r="R316" s="1"/>
  <c r="AA317" s="1"/>
  <c r="BZ315"/>
  <c r="L527" i="7"/>
  <c r="G427" i="12" s="1"/>
  <c r="H427" s="1"/>
  <c r="I427" s="1"/>
  <c r="S527" i="7"/>
  <c r="K427" i="12" s="1"/>
  <c r="L427" s="1"/>
  <c r="M427" s="1"/>
  <c r="BV316" i="13" l="1"/>
  <c r="BP317"/>
  <c r="BE316"/>
  <c r="BH316"/>
  <c r="BS316"/>
  <c r="L316"/>
  <c r="BL316" s="1"/>
  <c r="AU316"/>
  <c r="P316"/>
  <c r="AK317"/>
  <c r="AT317" s="1"/>
  <c r="N428" i="12"/>
  <c r="J428"/>
  <c r="Q316" i="13"/>
  <c r="Z317" s="1"/>
  <c r="F527" i="7" s="1"/>
  <c r="K316" i="13"/>
  <c r="BK316" s="1"/>
  <c r="BN317" l="1"/>
  <c r="BY316"/>
  <c r="CC316" s="1"/>
  <c r="BU316"/>
  <c r="BO317"/>
  <c r="BQ316"/>
  <c r="BT316"/>
  <c r="BR316"/>
  <c r="O316"/>
  <c r="BJ317"/>
  <c r="AJ317"/>
  <c r="AS317" s="1"/>
  <c r="N316"/>
  <c r="BA317"/>
  <c r="J317" l="1"/>
  <c r="S317" s="1"/>
  <c r="AB318" s="1"/>
  <c r="BG317"/>
  <c r="BX316"/>
  <c r="CB316" s="1"/>
  <c r="AW317"/>
  <c r="BF317"/>
  <c r="AI317"/>
  <c r="AR317" s="1"/>
  <c r="BW316"/>
  <c r="CA316" s="1"/>
  <c r="R528" i="7"/>
  <c r="P528"/>
  <c r="K528"/>
  <c r="O528"/>
  <c r="H528"/>
  <c r="Q528"/>
  <c r="G528"/>
  <c r="J528"/>
  <c r="N528"/>
  <c r="I528"/>
  <c r="M317" i="13" l="1"/>
  <c r="BM317" s="1"/>
  <c r="I317"/>
  <c r="L317" s="1"/>
  <c r="BL317" s="1"/>
  <c r="AV317"/>
  <c r="BI317"/>
  <c r="AU317"/>
  <c r="BZ316"/>
  <c r="S528" i="7"/>
  <c r="K428" i="12" s="1"/>
  <c r="L428" s="1"/>
  <c r="M428" s="1"/>
  <c r="L528" i="7"/>
  <c r="G428" i="12" s="1"/>
  <c r="H428" s="1"/>
  <c r="I428" s="1"/>
  <c r="BO318" i="13" l="1"/>
  <c r="BP318"/>
  <c r="P317"/>
  <c r="BS317"/>
  <c r="BV317"/>
  <c r="R317"/>
  <c r="AA318" s="1"/>
  <c r="BH317"/>
  <c r="BR317"/>
  <c r="BU317"/>
  <c r="H317"/>
  <c r="Q317" s="1"/>
  <c r="Z318" s="1"/>
  <c r="F528" i="7" s="1"/>
  <c r="BE317" i="13"/>
  <c r="AK318"/>
  <c r="AT318" s="1"/>
  <c r="J429" i="12"/>
  <c r="O317" i="13"/>
  <c r="N429" i="12"/>
  <c r="BY317" i="13" l="1"/>
  <c r="CC317" s="1"/>
  <c r="K317"/>
  <c r="BK317" s="1"/>
  <c r="BJ318"/>
  <c r="AJ318"/>
  <c r="AS318" s="1"/>
  <c r="BX317"/>
  <c r="CB317" s="1"/>
  <c r="BA318"/>
  <c r="BN318" l="1"/>
  <c r="N317"/>
  <c r="BQ317"/>
  <c r="BT317"/>
  <c r="AW318"/>
  <c r="BG318"/>
  <c r="J318"/>
  <c r="M318" s="1"/>
  <c r="BM318" s="1"/>
  <c r="AI318"/>
  <c r="AR318" s="1"/>
  <c r="H529" i="7"/>
  <c r="P529"/>
  <c r="I529"/>
  <c r="G529"/>
  <c r="K529"/>
  <c r="O529"/>
  <c r="Q529"/>
  <c r="J529"/>
  <c r="N529"/>
  <c r="R529"/>
  <c r="BP319" i="13" l="1"/>
  <c r="BW317"/>
  <c r="CA317" s="1"/>
  <c r="BF318"/>
  <c r="AV318"/>
  <c r="S318"/>
  <c r="AB319" s="1"/>
  <c r="BS318"/>
  <c r="BV318"/>
  <c r="BI318"/>
  <c r="BE318"/>
  <c r="I318"/>
  <c r="R318" s="1"/>
  <c r="AA319" s="1"/>
  <c r="S529" i="7"/>
  <c r="K429" i="12" s="1"/>
  <c r="L429" s="1"/>
  <c r="M429" s="1"/>
  <c r="L529" i="7"/>
  <c r="G429" i="12" s="1"/>
  <c r="H429" s="1"/>
  <c r="I429" s="1"/>
  <c r="P318" i="13"/>
  <c r="L318"/>
  <c r="BL318" s="1"/>
  <c r="BO319" l="1"/>
  <c r="BZ317"/>
  <c r="BR318"/>
  <c r="BU318"/>
  <c r="BH318"/>
  <c r="H318"/>
  <c r="AU318"/>
  <c r="AK319"/>
  <c r="AT319" s="1"/>
  <c r="BY318"/>
  <c r="CC318" s="1"/>
  <c r="N430" i="12"/>
  <c r="J430"/>
  <c r="O318" i="13"/>
  <c r="K318" l="1"/>
  <c r="BK318" s="1"/>
  <c r="Q318"/>
  <c r="Z319" s="1"/>
  <c r="F529" i="7" s="1"/>
  <c r="BG319" i="13"/>
  <c r="AJ319"/>
  <c r="AS319" s="1"/>
  <c r="BX318"/>
  <c r="CB318" s="1"/>
  <c r="BN319" l="1"/>
  <c r="BQ318"/>
  <c r="BT318"/>
  <c r="N318"/>
  <c r="AW319"/>
  <c r="BA319"/>
  <c r="J319"/>
  <c r="S319" s="1"/>
  <c r="AB320" s="1"/>
  <c r="BJ319"/>
  <c r="AV319"/>
  <c r="AI319"/>
  <c r="AR319" s="1"/>
  <c r="N530" i="7"/>
  <c r="J530"/>
  <c r="I530"/>
  <c r="O530"/>
  <c r="G530"/>
  <c r="R530"/>
  <c r="K530"/>
  <c r="P530"/>
  <c r="Q530"/>
  <c r="H530"/>
  <c r="BW318" i="13" l="1"/>
  <c r="CA318" s="1"/>
  <c r="BF319"/>
  <c r="I319"/>
  <c r="R319" s="1"/>
  <c r="AA320" s="1"/>
  <c r="BI319"/>
  <c r="M319"/>
  <c r="BM319" s="1"/>
  <c r="BH319"/>
  <c r="L319"/>
  <c r="BL319" s="1"/>
  <c r="L530" i="7"/>
  <c r="G430" i="12" s="1"/>
  <c r="H430" s="1"/>
  <c r="I430" s="1"/>
  <c r="S530" i="7"/>
  <c r="K430" i="12" s="1"/>
  <c r="L430" s="1"/>
  <c r="M430" s="1"/>
  <c r="P319" i="13" l="1"/>
  <c r="BP320"/>
  <c r="BO320"/>
  <c r="BZ318"/>
  <c r="BV319"/>
  <c r="BR319"/>
  <c r="BU319"/>
  <c r="BE319"/>
  <c r="BS319"/>
  <c r="H319"/>
  <c r="K319" s="1"/>
  <c r="BK319" s="1"/>
  <c r="AU319"/>
  <c r="AK320"/>
  <c r="AT320" s="1"/>
  <c r="J431" i="12"/>
  <c r="O319" i="13"/>
  <c r="N431" i="12"/>
  <c r="BN320" i="13" l="1"/>
  <c r="Q319"/>
  <c r="Z320" s="1"/>
  <c r="F530" i="7" s="1"/>
  <c r="BQ319" i="13"/>
  <c r="BT319"/>
  <c r="BY319"/>
  <c r="CC319" s="1"/>
  <c r="J320"/>
  <c r="AJ320"/>
  <c r="AS320" s="1"/>
  <c r="BX319"/>
  <c r="CB319" s="1"/>
  <c r="N319"/>
  <c r="BA320" l="1"/>
  <c r="BJ320"/>
  <c r="BG320"/>
  <c r="AW320"/>
  <c r="BF320"/>
  <c r="AI320"/>
  <c r="AR320" s="1"/>
  <c r="BW319"/>
  <c r="CA319" s="1"/>
  <c r="O531" i="7"/>
  <c r="G531"/>
  <c r="J531"/>
  <c r="H531"/>
  <c r="I531"/>
  <c r="N531"/>
  <c r="Q531"/>
  <c r="K531"/>
  <c r="R531"/>
  <c r="P531"/>
  <c r="M320" i="13"/>
  <c r="BM320" s="1"/>
  <c r="S320"/>
  <c r="AB321" s="1"/>
  <c r="BP321" l="1"/>
  <c r="BS320"/>
  <c r="BV320"/>
  <c r="BI320"/>
  <c r="AV320"/>
  <c r="I320"/>
  <c r="R320" s="1"/>
  <c r="AA321" s="1"/>
  <c r="AU320"/>
  <c r="BZ319"/>
  <c r="P320"/>
  <c r="S531" i="7"/>
  <c r="K431" i="12" s="1"/>
  <c r="L431" s="1"/>
  <c r="M431" s="1"/>
  <c r="L531" i="7"/>
  <c r="G431" i="12" s="1"/>
  <c r="H431" s="1"/>
  <c r="I431" s="1"/>
  <c r="BH320" i="13" l="1"/>
  <c r="BE320"/>
  <c r="H320"/>
  <c r="L320"/>
  <c r="BL320" s="1"/>
  <c r="AK321"/>
  <c r="AT321" s="1"/>
  <c r="BY320"/>
  <c r="CC320" s="1"/>
  <c r="J432" i="12"/>
  <c r="N432"/>
  <c r="BU320" i="13" l="1"/>
  <c r="BO321"/>
  <c r="BR320"/>
  <c r="Q320"/>
  <c r="Z321" s="1"/>
  <c r="K320"/>
  <c r="BK320" s="1"/>
  <c r="O320"/>
  <c r="BJ321"/>
  <c r="AJ321"/>
  <c r="AS321" s="1"/>
  <c r="BA321" l="1"/>
  <c r="F531" i="7"/>
  <c r="BN321" i="13"/>
  <c r="BQ320"/>
  <c r="BT320"/>
  <c r="BX320"/>
  <c r="CB320" s="1"/>
  <c r="N320"/>
  <c r="AW321"/>
  <c r="BG321"/>
  <c r="I321"/>
  <c r="J321"/>
  <c r="S321" s="1"/>
  <c r="AB322" s="1"/>
  <c r="AI321"/>
  <c r="AR321" s="1"/>
  <c r="BW320" l="1"/>
  <c r="CA320" s="1"/>
  <c r="BF321"/>
  <c r="BI321"/>
  <c r="O532" i="7"/>
  <c r="P532"/>
  <c r="M321" i="13"/>
  <c r="BM321" s="1"/>
  <c r="AV321"/>
  <c r="H532" i="7"/>
  <c r="J532"/>
  <c r="I532"/>
  <c r="K532"/>
  <c r="N532"/>
  <c r="Q532"/>
  <c r="G532"/>
  <c r="R532"/>
  <c r="BE321" i="13"/>
  <c r="R321"/>
  <c r="AA322" s="1"/>
  <c r="L321"/>
  <c r="BL321" s="1"/>
  <c r="BO322" l="1"/>
  <c r="BP322"/>
  <c r="BZ320"/>
  <c r="BS321"/>
  <c r="BV321"/>
  <c r="BR321"/>
  <c r="BU321"/>
  <c r="BH321"/>
  <c r="P321"/>
  <c r="AU321"/>
  <c r="S532" i="7"/>
  <c r="K432" i="12" s="1"/>
  <c r="L432" s="1"/>
  <c r="M432" s="1"/>
  <c r="N433" s="1"/>
  <c r="L532" i="7"/>
  <c r="G432" i="12" s="1"/>
  <c r="H432" s="1"/>
  <c r="I432" s="1"/>
  <c r="J433" s="1"/>
  <c r="H321" i="13"/>
  <c r="AK322"/>
  <c r="AT322" s="1"/>
  <c r="O321"/>
  <c r="BY321" l="1"/>
  <c r="CC321" s="1"/>
  <c r="Q321"/>
  <c r="Z322" s="1"/>
  <c r="F532" i="7" s="1"/>
  <c r="K321" i="13"/>
  <c r="BK321" s="1"/>
  <c r="AJ322"/>
  <c r="AS322" s="1"/>
  <c r="BX321"/>
  <c r="CB321" s="1"/>
  <c r="BT321" l="1"/>
  <c r="BN322"/>
  <c r="BA322"/>
  <c r="J322"/>
  <c r="S322" s="1"/>
  <c r="AB323" s="1"/>
  <c r="BQ321"/>
  <c r="BG322"/>
  <c r="AW322"/>
  <c r="N321"/>
  <c r="BJ322"/>
  <c r="AI322"/>
  <c r="AR322" s="1"/>
  <c r="H533" i="7"/>
  <c r="N533"/>
  <c r="K533"/>
  <c r="R533"/>
  <c r="Q533"/>
  <c r="G533"/>
  <c r="I533"/>
  <c r="P533"/>
  <c r="J533"/>
  <c r="O533"/>
  <c r="BW321" i="13" l="1"/>
  <c r="CA321" s="1"/>
  <c r="M322"/>
  <c r="BM322" s="1"/>
  <c r="BF322"/>
  <c r="AV322"/>
  <c r="H322"/>
  <c r="BI322"/>
  <c r="I322"/>
  <c r="R322" s="1"/>
  <c r="AA323" s="1"/>
  <c r="L533" i="7"/>
  <c r="G433" i="12" s="1"/>
  <c r="H433" s="1"/>
  <c r="I433" s="1"/>
  <c r="S533" i="7"/>
  <c r="K433" i="12" s="1"/>
  <c r="L433" s="1"/>
  <c r="M433" s="1"/>
  <c r="BZ321" i="13" l="1"/>
  <c r="P322"/>
  <c r="BP323"/>
  <c r="BS322"/>
  <c r="BV322"/>
  <c r="L322"/>
  <c r="BL322" s="1"/>
  <c r="BH322"/>
  <c r="AU322"/>
  <c r="BE322"/>
  <c r="AK323"/>
  <c r="AT323" s="1"/>
  <c r="Q322"/>
  <c r="Z323" s="1"/>
  <c r="F533" i="7" s="1"/>
  <c r="K322" i="13"/>
  <c r="BK322" s="1"/>
  <c r="J434" i="12"/>
  <c r="N434"/>
  <c r="BO323" i="13" l="1"/>
  <c r="BN323"/>
  <c r="BY322"/>
  <c r="CC322" s="1"/>
  <c r="O322"/>
  <c r="BQ322"/>
  <c r="BT322"/>
  <c r="BR322"/>
  <c r="BU322"/>
  <c r="BG323"/>
  <c r="AJ323"/>
  <c r="AS323" s="1"/>
  <c r="BA323"/>
  <c r="N322"/>
  <c r="BX322" l="1"/>
  <c r="CB322" s="1"/>
  <c r="AW323"/>
  <c r="BJ323"/>
  <c r="J323"/>
  <c r="S323" s="1"/>
  <c r="AB324" s="1"/>
  <c r="AV323"/>
  <c r="AI323"/>
  <c r="AR323" s="1"/>
  <c r="BW322"/>
  <c r="CA322" s="1"/>
  <c r="R534" i="7"/>
  <c r="G534"/>
  <c r="I534"/>
  <c r="H534"/>
  <c r="O534"/>
  <c r="Q534"/>
  <c r="K534"/>
  <c r="J534"/>
  <c r="P534"/>
  <c r="N534"/>
  <c r="M323" i="13"/>
  <c r="BM323" s="1"/>
  <c r="BP324" l="1"/>
  <c r="BF323"/>
  <c r="BS323"/>
  <c r="BV323"/>
  <c r="I323"/>
  <c r="L323" s="1"/>
  <c r="BL323" s="1"/>
  <c r="BI323"/>
  <c r="BZ322"/>
  <c r="P323"/>
  <c r="S534" i="7"/>
  <c r="K434" i="12" s="1"/>
  <c r="L434" s="1"/>
  <c r="M434" s="1"/>
  <c r="L534" i="7"/>
  <c r="G434" i="12" s="1"/>
  <c r="H434" s="1"/>
  <c r="I434" s="1"/>
  <c r="BO324" i="13" l="1"/>
  <c r="BH323"/>
  <c r="R323"/>
  <c r="AA324" s="1"/>
  <c r="AU323"/>
  <c r="BR323"/>
  <c r="BU323"/>
  <c r="H323"/>
  <c r="BE323"/>
  <c r="AK324"/>
  <c r="AT324" s="1"/>
  <c r="BY323"/>
  <c r="CC323" s="1"/>
  <c r="O323"/>
  <c r="N435" i="12"/>
  <c r="J435"/>
  <c r="Q323" i="13" l="1"/>
  <c r="Z324" s="1"/>
  <c r="K323"/>
  <c r="BK323" s="1"/>
  <c r="BJ324"/>
  <c r="AJ324"/>
  <c r="AS324" s="1"/>
  <c r="BX323"/>
  <c r="CB323" s="1"/>
  <c r="BA324" l="1"/>
  <c r="F534" i="7"/>
  <c r="BN324" i="13"/>
  <c r="BQ323"/>
  <c r="BT323"/>
  <c r="N323"/>
  <c r="AW324"/>
  <c r="BG324"/>
  <c r="BF324"/>
  <c r="J324"/>
  <c r="S324" s="1"/>
  <c r="AB325" s="1"/>
  <c r="AI324"/>
  <c r="AR324" s="1"/>
  <c r="BW323" l="1"/>
  <c r="Q535" i="7"/>
  <c r="I535"/>
  <c r="M324" i="13"/>
  <c r="BM324" s="1"/>
  <c r="AV324"/>
  <c r="P535" i="7"/>
  <c r="K535"/>
  <c r="H535"/>
  <c r="O535"/>
  <c r="R535"/>
  <c r="J535"/>
  <c r="N535"/>
  <c r="G535"/>
  <c r="I324" i="13"/>
  <c r="L324" s="1"/>
  <c r="BL324" s="1"/>
  <c r="BI324"/>
  <c r="BE324"/>
  <c r="BO325" l="1"/>
  <c r="BP325"/>
  <c r="BZ323"/>
  <c r="CA323"/>
  <c r="L535" i="7"/>
  <c r="G435" i="12" s="1"/>
  <c r="H435" s="1"/>
  <c r="I435" s="1"/>
  <c r="J436" s="1"/>
  <c r="BR324" i="13"/>
  <c r="BU324"/>
  <c r="BS324"/>
  <c r="BV324"/>
  <c r="BH324"/>
  <c r="P324"/>
  <c r="H324"/>
  <c r="Q324" s="1"/>
  <c r="Z325" s="1"/>
  <c r="S535" i="7"/>
  <c r="K435" i="12" s="1"/>
  <c r="L435" s="1"/>
  <c r="M435" s="1"/>
  <c r="R324" i="13"/>
  <c r="AA325" s="1"/>
  <c r="AU324"/>
  <c r="AK325"/>
  <c r="AT325" s="1"/>
  <c r="O324"/>
  <c r="F535" i="7" l="1"/>
  <c r="K324" i="13"/>
  <c r="BK324" s="1"/>
  <c r="BY324"/>
  <c r="CC324" s="1"/>
  <c r="N436" i="12"/>
  <c r="J325" i="13"/>
  <c r="AJ325"/>
  <c r="AS325" s="1"/>
  <c r="BX324"/>
  <c r="CB324" s="1"/>
  <c r="BA325"/>
  <c r="BN325" l="1"/>
  <c r="BT324"/>
  <c r="N324"/>
  <c r="BQ324"/>
  <c r="AW325"/>
  <c r="BG325"/>
  <c r="BJ325"/>
  <c r="AV325"/>
  <c r="AI325"/>
  <c r="AR325" s="1"/>
  <c r="J536" i="7"/>
  <c r="R536"/>
  <c r="Q536"/>
  <c r="P536"/>
  <c r="I536"/>
  <c r="G536"/>
  <c r="O536"/>
  <c r="K536"/>
  <c r="H536"/>
  <c r="N536"/>
  <c r="S325" i="13"/>
  <c r="AB326" s="1"/>
  <c r="M325"/>
  <c r="BM325" s="1"/>
  <c r="BW324" l="1"/>
  <c r="CA324" s="1"/>
  <c r="BP326"/>
  <c r="BS325"/>
  <c r="BV325"/>
  <c r="BI325"/>
  <c r="BF325"/>
  <c r="I325"/>
  <c r="L325" s="1"/>
  <c r="BL325" s="1"/>
  <c r="H325"/>
  <c r="BZ324"/>
  <c r="S536" i="7"/>
  <c r="K436" i="12" s="1"/>
  <c r="L436" s="1"/>
  <c r="M436" s="1"/>
  <c r="L536" i="7"/>
  <c r="G436" i="12" s="1"/>
  <c r="H436" s="1"/>
  <c r="I436" s="1"/>
  <c r="P325" i="13"/>
  <c r="BO326" l="1"/>
  <c r="BH325"/>
  <c r="R325"/>
  <c r="AA326" s="1"/>
  <c r="BR325"/>
  <c r="BU325"/>
  <c r="AU325"/>
  <c r="BE325"/>
  <c r="AK326"/>
  <c r="AT326" s="1"/>
  <c r="BY325"/>
  <c r="CC325" s="1"/>
  <c r="J437" i="12"/>
  <c r="O325" i="13"/>
  <c r="N437" i="12"/>
  <c r="Q325" i="13"/>
  <c r="Z326" s="1"/>
  <c r="K325"/>
  <c r="BK325" s="1"/>
  <c r="F536" i="7" l="1"/>
  <c r="BN326" i="13"/>
  <c r="BQ325"/>
  <c r="BT325"/>
  <c r="J326"/>
  <c r="AJ326"/>
  <c r="AS326" s="1"/>
  <c r="BX325"/>
  <c r="CB325" s="1"/>
  <c r="BA326"/>
  <c r="N325"/>
  <c r="AW326" l="1"/>
  <c r="BG326"/>
  <c r="BJ326"/>
  <c r="AV326"/>
  <c r="AI326"/>
  <c r="AR326" s="1"/>
  <c r="BW325"/>
  <c r="CA325" s="1"/>
  <c r="M326"/>
  <c r="BM326" s="1"/>
  <c r="S326"/>
  <c r="AB327" s="1"/>
  <c r="G537" i="7"/>
  <c r="R537"/>
  <c r="P537"/>
  <c r="Q537"/>
  <c r="J537"/>
  <c r="O537"/>
  <c r="N537"/>
  <c r="H537"/>
  <c r="K537"/>
  <c r="I537"/>
  <c r="BP327" i="13" l="1"/>
  <c r="I326"/>
  <c r="R326" s="1"/>
  <c r="AA327" s="1"/>
  <c r="BI326"/>
  <c r="BF326"/>
  <c r="BS326"/>
  <c r="BV326"/>
  <c r="H326"/>
  <c r="BZ325"/>
  <c r="P326"/>
  <c r="S537" i="7"/>
  <c r="K437" i="12" s="1"/>
  <c r="L437" s="1"/>
  <c r="M437" s="1"/>
  <c r="L537" i="7"/>
  <c r="G437" i="12" s="1"/>
  <c r="H437" s="1"/>
  <c r="I437" s="1"/>
  <c r="L326" i="13" l="1"/>
  <c r="BL326" s="1"/>
  <c r="AU326"/>
  <c r="BH326"/>
  <c r="BE326"/>
  <c r="AK327"/>
  <c r="AT327" s="1"/>
  <c r="BY326"/>
  <c r="CC326" s="1"/>
  <c r="K326"/>
  <c r="BK326" s="1"/>
  <c r="Q326"/>
  <c r="Z327" s="1"/>
  <c r="F537" i="7" s="1"/>
  <c r="J438" i="12"/>
  <c r="N438"/>
  <c r="BO327" i="13" l="1"/>
  <c r="BN327"/>
  <c r="BR326"/>
  <c r="O326"/>
  <c r="BU326"/>
  <c r="BQ326"/>
  <c r="BT326"/>
  <c r="AJ327"/>
  <c r="BA327"/>
  <c r="N326"/>
  <c r="AS327" l="1"/>
  <c r="BX326"/>
  <c r="CB326" s="1"/>
  <c r="AW327"/>
  <c r="J327"/>
  <c r="S327" s="1"/>
  <c r="AB328" s="1"/>
  <c r="BJ327"/>
  <c r="BG327"/>
  <c r="AI327"/>
  <c r="AR327" s="1"/>
  <c r="BW326"/>
  <c r="CA326" s="1"/>
  <c r="I538" i="7"/>
  <c r="O538"/>
  <c r="R538"/>
  <c r="G538"/>
  <c r="N538"/>
  <c r="P538"/>
  <c r="Q538"/>
  <c r="J538"/>
  <c r="H538"/>
  <c r="K538"/>
  <c r="I327" i="13" l="1"/>
  <c r="L327" s="1"/>
  <c r="BL327" s="1"/>
  <c r="BI327"/>
  <c r="M327"/>
  <c r="BM327" s="1"/>
  <c r="AV327"/>
  <c r="BE327"/>
  <c r="BF327"/>
  <c r="BZ326"/>
  <c r="S538" i="7"/>
  <c r="K438" i="12" s="1"/>
  <c r="L438" s="1"/>
  <c r="M438" s="1"/>
  <c r="L538" i="7"/>
  <c r="G438" i="12" s="1"/>
  <c r="H438" s="1"/>
  <c r="I438" s="1"/>
  <c r="BO328" i="13" l="1"/>
  <c r="BP328"/>
  <c r="R327"/>
  <c r="AA328" s="1"/>
  <c r="BH327"/>
  <c r="H327"/>
  <c r="K327" s="1"/>
  <c r="BK327" s="1"/>
  <c r="P327"/>
  <c r="BV327"/>
  <c r="BR327"/>
  <c r="BU327"/>
  <c r="BS327"/>
  <c r="AU327"/>
  <c r="AK328"/>
  <c r="J439" i="12"/>
  <c r="O327" i="13"/>
  <c r="N439" i="12"/>
  <c r="AT328" i="13" l="1"/>
  <c r="J328" s="1"/>
  <c r="BN328"/>
  <c r="Q327"/>
  <c r="Z328" s="1"/>
  <c r="F538" i="7" s="1"/>
  <c r="BQ327" i="13"/>
  <c r="BT327"/>
  <c r="BY327"/>
  <c r="CC327" s="1"/>
  <c r="AJ328"/>
  <c r="AS328" s="1"/>
  <c r="BX327"/>
  <c r="CB327" s="1"/>
  <c r="N327"/>
  <c r="BA328" l="1"/>
  <c r="BG328"/>
  <c r="AW328"/>
  <c r="BJ328"/>
  <c r="AI328"/>
  <c r="AR328" s="1"/>
  <c r="BW327"/>
  <c r="CA327" s="1"/>
  <c r="Q539" i="7"/>
  <c r="K539"/>
  <c r="P539"/>
  <c r="N539"/>
  <c r="R539"/>
  <c r="I539"/>
  <c r="J539"/>
  <c r="H539"/>
  <c r="G539"/>
  <c r="O539"/>
  <c r="S328" i="13"/>
  <c r="AB329" s="1"/>
  <c r="M328"/>
  <c r="BM328" s="1"/>
  <c r="BP329" l="1"/>
  <c r="BS328"/>
  <c r="BV328"/>
  <c r="BF328"/>
  <c r="AV328"/>
  <c r="I328"/>
  <c r="R328" s="1"/>
  <c r="AA329" s="1"/>
  <c r="AU328"/>
  <c r="BI328"/>
  <c r="BZ327"/>
  <c r="L539" i="7"/>
  <c r="G439" i="12" s="1"/>
  <c r="H439" s="1"/>
  <c r="I439" s="1"/>
  <c r="P328" i="13"/>
  <c r="S539" i="7"/>
  <c r="K439" i="12" s="1"/>
  <c r="L439" s="1"/>
  <c r="M439" s="1"/>
  <c r="L328" i="13" l="1"/>
  <c r="BL328" s="1"/>
  <c r="BH328"/>
  <c r="H328"/>
  <c r="Q328" s="1"/>
  <c r="Z329" s="1"/>
  <c r="F539" i="7" s="1"/>
  <c r="BE328" i="13"/>
  <c r="AK329"/>
  <c r="AT329" s="1"/>
  <c r="BY328"/>
  <c r="CC328" s="1"/>
  <c r="J440" i="12"/>
  <c r="N440"/>
  <c r="BO329" i="13" l="1"/>
  <c r="BR328"/>
  <c r="BU328"/>
  <c r="O328"/>
  <c r="K328"/>
  <c r="BK328" s="1"/>
  <c r="J329"/>
  <c r="AJ329"/>
  <c r="BA329"/>
  <c r="AS329" l="1"/>
  <c r="BN329"/>
  <c r="BX328"/>
  <c r="CB328" s="1"/>
  <c r="BQ328"/>
  <c r="BT328"/>
  <c r="N328"/>
  <c r="AW329"/>
  <c r="BG329"/>
  <c r="BJ329"/>
  <c r="AI329"/>
  <c r="AR329" s="1"/>
  <c r="K540" i="7"/>
  <c r="P540"/>
  <c r="H540"/>
  <c r="I540"/>
  <c r="J540"/>
  <c r="G540"/>
  <c r="Q540"/>
  <c r="O540"/>
  <c r="N540"/>
  <c r="R540"/>
  <c r="M329" i="13"/>
  <c r="BM329" s="1"/>
  <c r="S329"/>
  <c r="AB330" s="1"/>
  <c r="BP330" l="1"/>
  <c r="BW328"/>
  <c r="BS329"/>
  <c r="BV329"/>
  <c r="I329"/>
  <c r="R329" s="1"/>
  <c r="AA330" s="1"/>
  <c r="BF329"/>
  <c r="BI329"/>
  <c r="AV329"/>
  <c r="BH329"/>
  <c r="S540" i="7"/>
  <c r="K440" i="12" s="1"/>
  <c r="L440" s="1"/>
  <c r="M440" s="1"/>
  <c r="L540" i="7"/>
  <c r="G440" i="12" s="1"/>
  <c r="H440" s="1"/>
  <c r="I440" s="1"/>
  <c r="P329" i="13"/>
  <c r="BZ328" l="1"/>
  <c r="CA328"/>
  <c r="BE329"/>
  <c r="H329"/>
  <c r="K329" s="1"/>
  <c r="BK329" s="1"/>
  <c r="AU329"/>
  <c r="L329"/>
  <c r="BL329" s="1"/>
  <c r="AK330"/>
  <c r="AT330" s="1"/>
  <c r="BY329"/>
  <c r="CC329" s="1"/>
  <c r="N441" i="12"/>
  <c r="J441"/>
  <c r="BN330" i="13" l="1"/>
  <c r="BU329"/>
  <c r="BO330"/>
  <c r="BQ329"/>
  <c r="BT329"/>
  <c r="Q329"/>
  <c r="Z330" s="1"/>
  <c r="F540" i="7" s="1"/>
  <c r="BR329" i="13"/>
  <c r="O329"/>
  <c r="J330"/>
  <c r="AJ330"/>
  <c r="AS330" s="1"/>
  <c r="N329"/>
  <c r="BJ330" l="1"/>
  <c r="BA330"/>
  <c r="BG330"/>
  <c r="BX329"/>
  <c r="CB329" s="1"/>
  <c r="AW330"/>
  <c r="AI330"/>
  <c r="AR330" s="1"/>
  <c r="BW329"/>
  <c r="CA329" s="1"/>
  <c r="K541" i="7"/>
  <c r="I541"/>
  <c r="G541"/>
  <c r="R541"/>
  <c r="O541"/>
  <c r="P541"/>
  <c r="Q541"/>
  <c r="N541"/>
  <c r="H541"/>
  <c r="J541"/>
  <c r="S330" i="13"/>
  <c r="AB331" s="1"/>
  <c r="M330"/>
  <c r="BM330" s="1"/>
  <c r="BP331" l="1"/>
  <c r="BS330"/>
  <c r="BV330"/>
  <c r="I330"/>
  <c r="L330" s="1"/>
  <c r="BL330" s="1"/>
  <c r="AV330"/>
  <c r="BF330"/>
  <c r="AU330"/>
  <c r="BI330"/>
  <c r="BZ329"/>
  <c r="L541" i="7"/>
  <c r="G441" i="12" s="1"/>
  <c r="H441" s="1"/>
  <c r="I441" s="1"/>
  <c r="P330" i="13"/>
  <c r="S541" i="7"/>
  <c r="K441" i="12" s="1"/>
  <c r="L441" s="1"/>
  <c r="M441" s="1"/>
  <c r="BO331" i="13" l="1"/>
  <c r="H330"/>
  <c r="BR330"/>
  <c r="BU330"/>
  <c r="R330"/>
  <c r="AA331" s="1"/>
  <c r="BE330"/>
  <c r="BH330"/>
  <c r="AK331"/>
  <c r="AT331" s="1"/>
  <c r="BY330"/>
  <c r="CC330" s="1"/>
  <c r="J442" i="12"/>
  <c r="O330" i="13"/>
  <c r="N442" i="12"/>
  <c r="Q330" i="13" l="1"/>
  <c r="Z331" s="1"/>
  <c r="F541" i="7" s="1"/>
  <c r="K330" i="13"/>
  <c r="BK330" s="1"/>
  <c r="BJ331"/>
  <c r="AJ331"/>
  <c r="AS331" s="1"/>
  <c r="BX330"/>
  <c r="CB330" s="1"/>
  <c r="BN331" l="1"/>
  <c r="BA331"/>
  <c r="N330"/>
  <c r="BQ330"/>
  <c r="BT330"/>
  <c r="AW331"/>
  <c r="BG331"/>
  <c r="J331"/>
  <c r="S331" s="1"/>
  <c r="AB332" s="1"/>
  <c r="I331"/>
  <c r="AI331"/>
  <c r="AR331" s="1"/>
  <c r="G542" i="7"/>
  <c r="I542"/>
  <c r="P542"/>
  <c r="K542"/>
  <c r="N542"/>
  <c r="R542"/>
  <c r="J542"/>
  <c r="Q542"/>
  <c r="O542"/>
  <c r="H542"/>
  <c r="BW330" i="13" l="1"/>
  <c r="CA330" s="1"/>
  <c r="BI331"/>
  <c r="M331"/>
  <c r="BM331" s="1"/>
  <c r="AV331"/>
  <c r="BF331"/>
  <c r="AU331"/>
  <c r="S542" i="7"/>
  <c r="K442" i="12" s="1"/>
  <c r="L442" s="1"/>
  <c r="M442" s="1"/>
  <c r="L542" i="7"/>
  <c r="G442" i="12" s="1"/>
  <c r="H442" s="1"/>
  <c r="I442" s="1"/>
  <c r="R331" i="13"/>
  <c r="AA332" s="1"/>
  <c r="L331"/>
  <c r="BL331" s="1"/>
  <c r="BO332" l="1"/>
  <c r="BP332"/>
  <c r="BZ330"/>
  <c r="H331"/>
  <c r="Q331" s="1"/>
  <c r="Z332" s="1"/>
  <c r="F542" i="7" s="1"/>
  <c r="BR331" i="13"/>
  <c r="BU331"/>
  <c r="BS331"/>
  <c r="BV331"/>
  <c r="BH331"/>
  <c r="P331"/>
  <c r="BE331"/>
  <c r="AK332"/>
  <c r="AT332" s="1"/>
  <c r="N443" i="12"/>
  <c r="O331" i="13"/>
  <c r="J443" i="12"/>
  <c r="K331" i="13" l="1"/>
  <c r="BK331" s="1"/>
  <c r="BY331"/>
  <c r="CC331" s="1"/>
  <c r="J332"/>
  <c r="AJ332"/>
  <c r="AS332" s="1"/>
  <c r="BX331"/>
  <c r="CB331" s="1"/>
  <c r="BA332"/>
  <c r="BN332" l="1"/>
  <c r="BT331"/>
  <c r="N331"/>
  <c r="BQ331"/>
  <c r="AW332"/>
  <c r="BJ332"/>
  <c r="BG332"/>
  <c r="AI332"/>
  <c r="AR332" s="1"/>
  <c r="S332"/>
  <c r="AB333" s="1"/>
  <c r="M332"/>
  <c r="BM332" s="1"/>
  <c r="N543" i="7"/>
  <c r="Q543"/>
  <c r="I543"/>
  <c r="R543"/>
  <c r="P543"/>
  <c r="G543"/>
  <c r="H543"/>
  <c r="J543"/>
  <c r="O543"/>
  <c r="K543"/>
  <c r="BP333" i="13" l="1"/>
  <c r="BW331"/>
  <c r="CA331" s="1"/>
  <c r="BF332"/>
  <c r="BS332"/>
  <c r="BV332"/>
  <c r="BI332"/>
  <c r="I332"/>
  <c r="R332" s="1"/>
  <c r="AA333" s="1"/>
  <c r="AV332"/>
  <c r="BE332"/>
  <c r="BZ331"/>
  <c r="S543" i="7"/>
  <c r="K443" i="12" s="1"/>
  <c r="L443" s="1"/>
  <c r="M443" s="1"/>
  <c r="L543" i="7"/>
  <c r="G443" i="12" s="1"/>
  <c r="H443" s="1"/>
  <c r="I443" s="1"/>
  <c r="P332" i="13"/>
  <c r="H332" l="1"/>
  <c r="K332" s="1"/>
  <c r="BK332" s="1"/>
  <c r="L332"/>
  <c r="BL332" s="1"/>
  <c r="AU332"/>
  <c r="BH332"/>
  <c r="AK333"/>
  <c r="AT333" s="1"/>
  <c r="BY332"/>
  <c r="CC332" s="1"/>
  <c r="N444" i="12"/>
  <c r="J444"/>
  <c r="BN333" i="13" l="1"/>
  <c r="BO333"/>
  <c r="Q332"/>
  <c r="Z333" s="1"/>
  <c r="BQ332"/>
  <c r="BT332"/>
  <c r="BR332"/>
  <c r="BU332"/>
  <c r="O332"/>
  <c r="BG333"/>
  <c r="AJ333"/>
  <c r="AS333" s="1"/>
  <c r="N332"/>
  <c r="BA333" l="1"/>
  <c r="F543" i="7"/>
  <c r="BX332" i="13"/>
  <c r="CB332" s="1"/>
  <c r="BJ333"/>
  <c r="J333"/>
  <c r="S333" s="1"/>
  <c r="AB334" s="1"/>
  <c r="AW333"/>
  <c r="BF333"/>
  <c r="AI333"/>
  <c r="AR333" s="1"/>
  <c r="BW332"/>
  <c r="CA332" s="1"/>
  <c r="H544" i="7" l="1"/>
  <c r="G544"/>
  <c r="N544"/>
  <c r="O544"/>
  <c r="I544"/>
  <c r="R544"/>
  <c r="P544"/>
  <c r="K544"/>
  <c r="Q544"/>
  <c r="J544"/>
  <c r="M333" i="13"/>
  <c r="BM333" s="1"/>
  <c r="AV333"/>
  <c r="I333"/>
  <c r="L333" s="1"/>
  <c r="BL333" s="1"/>
  <c r="BI333"/>
  <c r="BZ332"/>
  <c r="S544" i="7" l="1"/>
  <c r="K444" i="12" s="1"/>
  <c r="L444" s="1"/>
  <c r="M444" s="1"/>
  <c r="N445" s="1"/>
  <c r="BP334" i="13"/>
  <c r="L544" i="7"/>
  <c r="G444" i="12" s="1"/>
  <c r="H444" s="1"/>
  <c r="I444" s="1"/>
  <c r="J445" s="1"/>
  <c r="BO334" i="13"/>
  <c r="BV333"/>
  <c r="P333"/>
  <c r="BS333"/>
  <c r="BR333"/>
  <c r="BU333"/>
  <c r="BH333"/>
  <c r="R333"/>
  <c r="AA334" s="1"/>
  <c r="BE333"/>
  <c r="AU333"/>
  <c r="H333"/>
  <c r="K333" s="1"/>
  <c r="BK333" s="1"/>
  <c r="AK334"/>
  <c r="AT334" s="1"/>
  <c r="O333"/>
  <c r="BN334" l="1"/>
  <c r="BY333"/>
  <c r="CC333" s="1"/>
  <c r="BQ333"/>
  <c r="BT333"/>
  <c r="Q333"/>
  <c r="Z334" s="1"/>
  <c r="AJ334"/>
  <c r="AS334" s="1"/>
  <c r="BX333"/>
  <c r="CB333" s="1"/>
  <c r="N333"/>
  <c r="BA334" l="1"/>
  <c r="F544" i="7"/>
  <c r="J334" i="13"/>
  <c r="M334" s="1"/>
  <c r="BM334" s="1"/>
  <c r="AW334"/>
  <c r="I334"/>
  <c r="BJ334"/>
  <c r="BG334"/>
  <c r="AI334"/>
  <c r="AR334" s="1"/>
  <c r="BW333"/>
  <c r="CA333" s="1"/>
  <c r="BP335" l="1"/>
  <c r="S334"/>
  <c r="AB335" s="1"/>
  <c r="J545" i="7"/>
  <c r="H545"/>
  <c r="BS334" i="13"/>
  <c r="BV334"/>
  <c r="K545" i="7"/>
  <c r="R545"/>
  <c r="O545"/>
  <c r="N545"/>
  <c r="BI334" i="13"/>
  <c r="G545" i="7"/>
  <c r="P545"/>
  <c r="AV334" i="13"/>
  <c r="I545" i="7"/>
  <c r="Q545"/>
  <c r="BF334" i="13"/>
  <c r="H334"/>
  <c r="BZ333"/>
  <c r="P334"/>
  <c r="L334"/>
  <c r="BL334" s="1"/>
  <c r="R334"/>
  <c r="AA335" s="1"/>
  <c r="BO335" l="1"/>
  <c r="BR334"/>
  <c r="BU334"/>
  <c r="L545" i="7"/>
  <c r="G445" i="12" s="1"/>
  <c r="H445" s="1"/>
  <c r="I445" s="1"/>
  <c r="J446" s="1"/>
  <c r="S545" i="7"/>
  <c r="K445" i="12" s="1"/>
  <c r="L445" s="1"/>
  <c r="M445" s="1"/>
  <c r="N446" s="1"/>
  <c r="BE334" i="13"/>
  <c r="BH334"/>
  <c r="AU334"/>
  <c r="AK335"/>
  <c r="AT335" s="1"/>
  <c r="BY334"/>
  <c r="CC334" s="1"/>
  <c r="Q334"/>
  <c r="Z335" s="1"/>
  <c r="F545" i="7" s="1"/>
  <c r="K334" i="13"/>
  <c r="BK334" s="1"/>
  <c r="O334"/>
  <c r="BN335" l="1"/>
  <c r="BQ334"/>
  <c r="BT334"/>
  <c r="J335"/>
  <c r="AJ335"/>
  <c r="AS335" s="1"/>
  <c r="BX334"/>
  <c r="CB334" s="1"/>
  <c r="BA335"/>
  <c r="N334"/>
  <c r="BJ335" l="1"/>
  <c r="AW335"/>
  <c r="BG335"/>
  <c r="AV335"/>
  <c r="AI335"/>
  <c r="AR335" s="1"/>
  <c r="BW334"/>
  <c r="CA334" s="1"/>
  <c r="H546" i="7"/>
  <c r="I546"/>
  <c r="J546"/>
  <c r="G546"/>
  <c r="R546"/>
  <c r="N546"/>
  <c r="O546"/>
  <c r="K546"/>
  <c r="Q546"/>
  <c r="P546"/>
  <c r="M335" i="13"/>
  <c r="BM335" s="1"/>
  <c r="S335"/>
  <c r="AB336" s="1"/>
  <c r="BP336" l="1"/>
  <c r="I335"/>
  <c r="R335" s="1"/>
  <c r="AA336" s="1"/>
  <c r="BF335"/>
  <c r="BI335"/>
  <c r="BS335"/>
  <c r="BV335"/>
  <c r="BE335"/>
  <c r="BZ334"/>
  <c r="P335"/>
  <c r="S546" i="7"/>
  <c r="K446" i="12" s="1"/>
  <c r="L446" s="1"/>
  <c r="M446" s="1"/>
  <c r="L546" i="7"/>
  <c r="G446" i="12" s="1"/>
  <c r="H446" s="1"/>
  <c r="I446" s="1"/>
  <c r="L335" i="13" l="1"/>
  <c r="BL335" s="1"/>
  <c r="BO336" s="1"/>
  <c r="BH335"/>
  <c r="H335"/>
  <c r="K335" s="1"/>
  <c r="BK335" s="1"/>
  <c r="AU335"/>
  <c r="AK336"/>
  <c r="AT336" s="1"/>
  <c r="BY335"/>
  <c r="CC335" s="1"/>
  <c r="N447" i="12"/>
  <c r="J447"/>
  <c r="O335" i="13" l="1"/>
  <c r="BR335"/>
  <c r="BU335"/>
  <c r="BN336"/>
  <c r="BQ335"/>
  <c r="BT335"/>
  <c r="Q335"/>
  <c r="Z336" s="1"/>
  <c r="BG336"/>
  <c r="AJ336"/>
  <c r="N335"/>
  <c r="AS336" l="1"/>
  <c r="BF336" s="1"/>
  <c r="BA336"/>
  <c r="F546" i="7"/>
  <c r="BX335" i="13"/>
  <c r="CB335" s="1"/>
  <c r="BJ336"/>
  <c r="AW336"/>
  <c r="J336"/>
  <c r="S336" s="1"/>
  <c r="AB337" s="1"/>
  <c r="AI336"/>
  <c r="AR336" s="1"/>
  <c r="BW335"/>
  <c r="CA335" s="1"/>
  <c r="N547" i="7" l="1"/>
  <c r="G547"/>
  <c r="I547"/>
  <c r="P547"/>
  <c r="R547"/>
  <c r="K547"/>
  <c r="H547"/>
  <c r="Q547"/>
  <c r="J547"/>
  <c r="O547"/>
  <c r="M336" i="13"/>
  <c r="BM336" s="1"/>
  <c r="AV336"/>
  <c r="I336"/>
  <c r="L336" s="1"/>
  <c r="BL336" s="1"/>
  <c r="BH336"/>
  <c r="BI336"/>
  <c r="BZ335"/>
  <c r="BO337" l="1"/>
  <c r="BP337"/>
  <c r="L547" i="7"/>
  <c r="G447" i="12" s="1"/>
  <c r="H447" s="1"/>
  <c r="I447" s="1"/>
  <c r="J448" s="1"/>
  <c r="S547" i="7"/>
  <c r="K447" i="12" s="1"/>
  <c r="L447" s="1"/>
  <c r="M447" s="1"/>
  <c r="N448" s="1"/>
  <c r="BS336" i="13"/>
  <c r="BV336"/>
  <c r="BR336"/>
  <c r="BU336"/>
  <c r="BE336"/>
  <c r="P336"/>
  <c r="AU336"/>
  <c r="R336"/>
  <c r="AA337" s="1"/>
  <c r="H336"/>
  <c r="Q336" s="1"/>
  <c r="Z337" s="1"/>
  <c r="F547" i="7" s="1"/>
  <c r="AK337" i="13"/>
  <c r="O336"/>
  <c r="AT337" l="1"/>
  <c r="BG337" s="1"/>
  <c r="BY336"/>
  <c r="CC336" s="1"/>
  <c r="K336"/>
  <c r="BK336" s="1"/>
  <c r="AJ337"/>
  <c r="AS337" s="1"/>
  <c r="BX336"/>
  <c r="CB336" s="1"/>
  <c r="BA337"/>
  <c r="N336" l="1"/>
  <c r="BN337"/>
  <c r="BQ336"/>
  <c r="BT336"/>
  <c r="BJ337"/>
  <c r="J337"/>
  <c r="S337" s="1"/>
  <c r="AB338" s="1"/>
  <c r="AW337"/>
  <c r="AI337"/>
  <c r="P548" i="7"/>
  <c r="K548"/>
  <c r="R548"/>
  <c r="O548"/>
  <c r="N548"/>
  <c r="J548"/>
  <c r="Q548"/>
  <c r="G548"/>
  <c r="H548"/>
  <c r="I548"/>
  <c r="AR337" i="13" l="1"/>
  <c r="BW336"/>
  <c r="CA336" s="1"/>
  <c r="M337"/>
  <c r="BM337" s="1"/>
  <c r="I337"/>
  <c r="R337" s="1"/>
  <c r="AA338" s="1"/>
  <c r="AV337"/>
  <c r="BF337"/>
  <c r="BI337"/>
  <c r="AU337"/>
  <c r="S548" i="7"/>
  <c r="K448" i="12" s="1"/>
  <c r="L448" s="1"/>
  <c r="M448" s="1"/>
  <c r="L548" i="7"/>
  <c r="G448" i="12" s="1"/>
  <c r="H448" s="1"/>
  <c r="I448" s="1"/>
  <c r="P337" i="13" l="1"/>
  <c r="BZ336"/>
  <c r="BV337"/>
  <c r="BP338"/>
  <c r="BS337"/>
  <c r="H337"/>
  <c r="L337"/>
  <c r="BL337" s="1"/>
  <c r="BH337"/>
  <c r="BE337"/>
  <c r="AK338"/>
  <c r="AT338" s="1"/>
  <c r="J449" i="12"/>
  <c r="N449"/>
  <c r="BO338" i="13" l="1"/>
  <c r="BY337"/>
  <c r="CC337" s="1"/>
  <c r="Q337"/>
  <c r="Z338" s="1"/>
  <c r="BR337"/>
  <c r="BU337"/>
  <c r="K337"/>
  <c r="BK337" s="1"/>
  <c r="O337"/>
  <c r="J338"/>
  <c r="AJ338"/>
  <c r="AS338" l="1"/>
  <c r="BA338"/>
  <c r="F548" i="7"/>
  <c r="BN338" i="13"/>
  <c r="BJ338"/>
  <c r="BX337"/>
  <c r="CB337" s="1"/>
  <c r="BQ337"/>
  <c r="BT337"/>
  <c r="N337"/>
  <c r="AW338"/>
  <c r="BG338"/>
  <c r="BF338"/>
  <c r="AI338"/>
  <c r="M338"/>
  <c r="BM338" s="1"/>
  <c r="S338"/>
  <c r="AB339" s="1"/>
  <c r="AR338" l="1"/>
  <c r="BP339"/>
  <c r="G549" i="7"/>
  <c r="O549"/>
  <c r="Q549"/>
  <c r="P549"/>
  <c r="R549"/>
  <c r="I549"/>
  <c r="N549"/>
  <c r="H549"/>
  <c r="J549"/>
  <c r="K549"/>
  <c r="AV338" i="13"/>
  <c r="BW337"/>
  <c r="BS338"/>
  <c r="BV338"/>
  <c r="I338"/>
  <c r="L338" s="1"/>
  <c r="BL338" s="1"/>
  <c r="BI338"/>
  <c r="AU338"/>
  <c r="P338"/>
  <c r="BO339" l="1"/>
  <c r="BZ337"/>
  <c r="CA337"/>
  <c r="L549" i="7"/>
  <c r="G449" i="12" s="1"/>
  <c r="H449" s="1"/>
  <c r="I449" s="1"/>
  <c r="J450" s="1"/>
  <c r="S549" i="7"/>
  <c r="K449" i="12" s="1"/>
  <c r="L449" s="1"/>
  <c r="M449" s="1"/>
  <c r="N450" s="1"/>
  <c r="BR338" i="13"/>
  <c r="BU338"/>
  <c r="BE338"/>
  <c r="R338"/>
  <c r="AA339" s="1"/>
  <c r="BH338"/>
  <c r="H338"/>
  <c r="K338" s="1"/>
  <c r="BK338" s="1"/>
  <c r="AK339"/>
  <c r="AT339" s="1"/>
  <c r="BY338"/>
  <c r="CC338" s="1"/>
  <c r="O338"/>
  <c r="BN339" l="1"/>
  <c r="BQ338"/>
  <c r="BT338"/>
  <c r="Q338"/>
  <c r="Z339" s="1"/>
  <c r="F549" i="7" s="1"/>
  <c r="AJ339" i="13"/>
  <c r="AS339" s="1"/>
  <c r="BX338"/>
  <c r="CB338" s="1"/>
  <c r="N338"/>
  <c r="BG339" l="1"/>
  <c r="BJ339"/>
  <c r="BA339"/>
  <c r="AW339"/>
  <c r="J339"/>
  <c r="M339" s="1"/>
  <c r="BM339" s="1"/>
  <c r="AI339"/>
  <c r="AR339" s="1"/>
  <c r="BW338"/>
  <c r="CA338" s="1"/>
  <c r="K550" i="7"/>
  <c r="O550"/>
  <c r="I550"/>
  <c r="N550"/>
  <c r="Q550"/>
  <c r="J550"/>
  <c r="G550"/>
  <c r="P550"/>
  <c r="R550"/>
  <c r="H550"/>
  <c r="BP340" i="13" l="1"/>
  <c r="BS339"/>
  <c r="BV339"/>
  <c r="S339"/>
  <c r="AB340" s="1"/>
  <c r="AV339"/>
  <c r="BI339"/>
  <c r="BF339"/>
  <c r="BE339"/>
  <c r="I339"/>
  <c r="L339" s="1"/>
  <c r="BL339" s="1"/>
  <c r="BZ338"/>
  <c r="L550" i="7"/>
  <c r="G450" i="12" s="1"/>
  <c r="H450" s="1"/>
  <c r="I450" s="1"/>
  <c r="S550" i="7"/>
  <c r="K450" i="12" s="1"/>
  <c r="L450" s="1"/>
  <c r="M450" s="1"/>
  <c r="P339" i="13"/>
  <c r="BO340" l="1"/>
  <c r="BR339"/>
  <c r="BU339"/>
  <c r="H339"/>
  <c r="Q339" s="1"/>
  <c r="Z340" s="1"/>
  <c r="F550" i="7" s="1"/>
  <c r="AU339" i="13"/>
  <c r="R339"/>
  <c r="AA340" s="1"/>
  <c r="BH339"/>
  <c r="AK340"/>
  <c r="AT340" s="1"/>
  <c r="BY339"/>
  <c r="CC339" s="1"/>
  <c r="J451" i="12"/>
  <c r="N451"/>
  <c r="O339" i="13"/>
  <c r="K339" l="1"/>
  <c r="BK339" s="1"/>
  <c r="BG340"/>
  <c r="AJ340"/>
  <c r="AS340" s="1"/>
  <c r="BX339"/>
  <c r="CB339" s="1"/>
  <c r="BA340"/>
  <c r="BT339" l="1"/>
  <c r="BN340"/>
  <c r="BQ339"/>
  <c r="N339"/>
  <c r="BJ340"/>
  <c r="AW340"/>
  <c r="J340"/>
  <c r="M340" s="1"/>
  <c r="BM340" s="1"/>
  <c r="I340"/>
  <c r="AI340"/>
  <c r="N551" i="7"/>
  <c r="Q551"/>
  <c r="H551"/>
  <c r="G551"/>
  <c r="P551"/>
  <c r="J551"/>
  <c r="O551"/>
  <c r="R551"/>
  <c r="K551"/>
  <c r="I551"/>
  <c r="AR340" i="13" l="1"/>
  <c r="S340"/>
  <c r="AB341" s="1"/>
  <c r="BP341"/>
  <c r="BW339"/>
  <c r="CA339" s="1"/>
  <c r="BS340"/>
  <c r="BV340"/>
  <c r="BI340"/>
  <c r="AV340"/>
  <c r="BE340"/>
  <c r="BF340"/>
  <c r="R340"/>
  <c r="AA341" s="1"/>
  <c r="L340"/>
  <c r="BL340" s="1"/>
  <c r="L551" i="7"/>
  <c r="G451" i="12" s="1"/>
  <c r="H451" s="1"/>
  <c r="I451" s="1"/>
  <c r="P340" i="13"/>
  <c r="S551" i="7"/>
  <c r="K451" i="12" s="1"/>
  <c r="L451" s="1"/>
  <c r="M451" s="1"/>
  <c r="BO341" i="13" l="1"/>
  <c r="BZ339"/>
  <c r="BR340"/>
  <c r="BU340"/>
  <c r="BH340"/>
  <c r="H340"/>
  <c r="AU340"/>
  <c r="AK341"/>
  <c r="AT341" s="1"/>
  <c r="BY340"/>
  <c r="CC340" s="1"/>
  <c r="J452" i="12"/>
  <c r="O340" i="13"/>
  <c r="N452" i="12"/>
  <c r="K340" i="13" l="1"/>
  <c r="BK340" s="1"/>
  <c r="Q340"/>
  <c r="Z341" s="1"/>
  <c r="BJ341"/>
  <c r="AJ341"/>
  <c r="AS341" s="1"/>
  <c r="BX340"/>
  <c r="CB340" s="1"/>
  <c r="BA341" l="1"/>
  <c r="F551" i="7"/>
  <c r="P552" s="1"/>
  <c r="BN341" i="13"/>
  <c r="N340"/>
  <c r="BQ340"/>
  <c r="BT340"/>
  <c r="AW341"/>
  <c r="J341"/>
  <c r="S341" s="1"/>
  <c r="AB342" s="1"/>
  <c r="BG341"/>
  <c r="AI341"/>
  <c r="AR341" s="1"/>
  <c r="Q552" i="7" l="1"/>
  <c r="H552"/>
  <c r="K552"/>
  <c r="I552"/>
  <c r="BW340" i="13"/>
  <c r="CA340" s="1"/>
  <c r="J552" i="7"/>
  <c r="G552"/>
  <c r="N552"/>
  <c r="R552"/>
  <c r="O552"/>
  <c r="I341" i="13"/>
  <c r="R341" s="1"/>
  <c r="AA342" s="1"/>
  <c r="BI341"/>
  <c r="M341"/>
  <c r="BM341" s="1"/>
  <c r="BF341"/>
  <c r="AV341"/>
  <c r="BE341"/>
  <c r="BZ340"/>
  <c r="S552" i="7" l="1"/>
  <c r="K452" i="12" s="1"/>
  <c r="L452" s="1"/>
  <c r="M452" s="1"/>
  <c r="N453" s="1"/>
  <c r="BP342" i="13"/>
  <c r="L552" i="7"/>
  <c r="G452" i="12" s="1"/>
  <c r="H452" s="1"/>
  <c r="I452" s="1"/>
  <c r="J453" s="1"/>
  <c r="L341" i="13"/>
  <c r="BL341" s="1"/>
  <c r="BH341"/>
  <c r="BS341"/>
  <c r="BV341"/>
  <c r="BR341"/>
  <c r="P341"/>
  <c r="AU341"/>
  <c r="H341"/>
  <c r="AK342"/>
  <c r="AT342" l="1"/>
  <c r="BO342"/>
  <c r="BU341"/>
  <c r="BX341" s="1"/>
  <c r="CB341" s="1"/>
  <c r="O341"/>
  <c r="BY341"/>
  <c r="CC341" s="1"/>
  <c r="K341"/>
  <c r="BK341" s="1"/>
  <c r="J342"/>
  <c r="Q341"/>
  <c r="Z342" s="1"/>
  <c r="AJ342"/>
  <c r="AS342" s="1"/>
  <c r="BA342" l="1"/>
  <c r="F552" i="7"/>
  <c r="BT341" i="13"/>
  <c r="BN342"/>
  <c r="BQ341"/>
  <c r="BJ342"/>
  <c r="BG342"/>
  <c r="AW342"/>
  <c r="N341"/>
  <c r="BF342"/>
  <c r="AI342"/>
  <c r="AR342" s="1"/>
  <c r="S342"/>
  <c r="AB343" s="1"/>
  <c r="M342"/>
  <c r="BM342" s="1"/>
  <c r="BP343" l="1"/>
  <c r="G553" i="7"/>
  <c r="H553"/>
  <c r="O553"/>
  <c r="J553"/>
  <c r="I553"/>
  <c r="Q553"/>
  <c r="P553"/>
  <c r="N553"/>
  <c r="R553"/>
  <c r="K553"/>
  <c r="BS342" i="13"/>
  <c r="BV342"/>
  <c r="BI342"/>
  <c r="I342"/>
  <c r="R342" s="1"/>
  <c r="AA343" s="1"/>
  <c r="BW341"/>
  <c r="CA341" s="1"/>
  <c r="AV342"/>
  <c r="BH342"/>
  <c r="P342"/>
  <c r="S553" i="7" l="1"/>
  <c r="K453" i="12" s="1"/>
  <c r="L453" s="1"/>
  <c r="M453" s="1"/>
  <c r="N454" s="1"/>
  <c r="L553" i="7"/>
  <c r="G453" i="12" s="1"/>
  <c r="H453" s="1"/>
  <c r="I453" s="1"/>
  <c r="J454" s="1"/>
  <c r="H342" i="13"/>
  <c r="Q342" s="1"/>
  <c r="Z343" s="1"/>
  <c r="F553" i="7" s="1"/>
  <c r="L342" i="13"/>
  <c r="BL342" s="1"/>
  <c r="BZ341"/>
  <c r="AU342"/>
  <c r="BE342"/>
  <c r="AK343"/>
  <c r="AT343" s="1"/>
  <c r="BY342"/>
  <c r="CC342" s="1"/>
  <c r="BO343" l="1"/>
  <c r="BR342"/>
  <c r="BU342"/>
  <c r="K342"/>
  <c r="BK342" s="1"/>
  <c r="O342"/>
  <c r="J343"/>
  <c r="AJ343"/>
  <c r="BA343"/>
  <c r="AS343" l="1"/>
  <c r="BN343"/>
  <c r="N342"/>
  <c r="BX342"/>
  <c r="CB342" s="1"/>
  <c r="BQ342"/>
  <c r="BT342"/>
  <c r="BJ343"/>
  <c r="AW343"/>
  <c r="I343"/>
  <c r="BG343"/>
  <c r="AI343"/>
  <c r="AR343" s="1"/>
  <c r="M343"/>
  <c r="BM343" s="1"/>
  <c r="S343"/>
  <c r="AB344" s="1"/>
  <c r="Q554" i="7"/>
  <c r="P554"/>
  <c r="N554"/>
  <c r="K554"/>
  <c r="R554"/>
  <c r="I554"/>
  <c r="H554"/>
  <c r="G554"/>
  <c r="J554"/>
  <c r="O554"/>
  <c r="BP344" i="13" l="1"/>
  <c r="AU343"/>
  <c r="BW342"/>
  <c r="CA342" s="1"/>
  <c r="BS343"/>
  <c r="BV343"/>
  <c r="BF343"/>
  <c r="AV343"/>
  <c r="BI343"/>
  <c r="L343"/>
  <c r="BL343" s="1"/>
  <c r="R343"/>
  <c r="AA344" s="1"/>
  <c r="S554" i="7"/>
  <c r="K454" i="12" s="1"/>
  <c r="L454" s="1"/>
  <c r="M454" s="1"/>
  <c r="P343" i="13"/>
  <c r="L554" i="7"/>
  <c r="G454" i="12" s="1"/>
  <c r="H454" s="1"/>
  <c r="I454" s="1"/>
  <c r="BH343" i="13" l="1"/>
  <c r="BO344"/>
  <c r="BE343"/>
  <c r="H343"/>
  <c r="Q343" s="1"/>
  <c r="Z344" s="1"/>
  <c r="F554" i="7" s="1"/>
  <c r="BZ342" i="13"/>
  <c r="BR343"/>
  <c r="BU343"/>
  <c r="AK344"/>
  <c r="AT344" s="1"/>
  <c r="BY343"/>
  <c r="CC343" s="1"/>
  <c r="N455" i="12"/>
  <c r="O343" i="13"/>
  <c r="J455" i="12"/>
  <c r="K343" i="13" l="1"/>
  <c r="BK343" s="1"/>
  <c r="BN344" s="1"/>
  <c r="J344"/>
  <c r="AJ344"/>
  <c r="AS344" s="1"/>
  <c r="BX343"/>
  <c r="CB343" s="1"/>
  <c r="BA344"/>
  <c r="N343"/>
  <c r="BQ343" l="1"/>
  <c r="BT343"/>
  <c r="BW343" s="1"/>
  <c r="CA343" s="1"/>
  <c r="AW344"/>
  <c r="BG344"/>
  <c r="I344"/>
  <c r="BJ344"/>
  <c r="AI344"/>
  <c r="R555" i="7"/>
  <c r="G555"/>
  <c r="P555"/>
  <c r="J555"/>
  <c r="I555"/>
  <c r="N555"/>
  <c r="H555"/>
  <c r="Q555"/>
  <c r="O555"/>
  <c r="K555"/>
  <c r="M344" i="13"/>
  <c r="BM344" s="1"/>
  <c r="S344"/>
  <c r="AB345" s="1"/>
  <c r="BF344"/>
  <c r="AR344" l="1"/>
  <c r="BP345"/>
  <c r="AV344"/>
  <c r="BS344"/>
  <c r="BV344"/>
  <c r="BI344"/>
  <c r="AU344"/>
  <c r="BZ343"/>
  <c r="R344"/>
  <c r="AA345" s="1"/>
  <c r="L344"/>
  <c r="BL344" s="1"/>
  <c r="S555" i="7"/>
  <c r="K455" i="12" s="1"/>
  <c r="L455" s="1"/>
  <c r="M455" s="1"/>
  <c r="P344" i="13"/>
  <c r="L555" i="7"/>
  <c r="G455" i="12" s="1"/>
  <c r="H455" s="1"/>
  <c r="I455" s="1"/>
  <c r="BO345" i="13" l="1"/>
  <c r="BR344"/>
  <c r="BU344"/>
  <c r="BH344"/>
  <c r="BE344"/>
  <c r="H344"/>
  <c r="K344" s="1"/>
  <c r="BK344" s="1"/>
  <c r="AK345"/>
  <c r="AT345" s="1"/>
  <c r="BY344"/>
  <c r="CC344" s="1"/>
  <c r="J456" i="12"/>
  <c r="N456"/>
  <c r="O344" i="13"/>
  <c r="BN345" l="1"/>
  <c r="BQ344"/>
  <c r="BT344"/>
  <c r="Q344"/>
  <c r="Z345" s="1"/>
  <c r="F555" i="7" s="1"/>
  <c r="AJ345" i="13"/>
  <c r="AS345" s="1"/>
  <c r="BX344"/>
  <c r="CB344" s="1"/>
  <c r="N344"/>
  <c r="BG345" l="1"/>
  <c r="BA345"/>
  <c r="J345"/>
  <c r="M345" s="1"/>
  <c r="BM345" s="1"/>
  <c r="BJ345"/>
  <c r="AW345"/>
  <c r="AI345"/>
  <c r="AR345" s="1"/>
  <c r="BW344"/>
  <c r="CA344" s="1"/>
  <c r="R556" i="7"/>
  <c r="N556"/>
  <c r="Q556"/>
  <c r="K556"/>
  <c r="P556"/>
  <c r="G556"/>
  <c r="H556"/>
  <c r="O556"/>
  <c r="J556"/>
  <c r="I556"/>
  <c r="BP346" i="13" l="1"/>
  <c r="BF345"/>
  <c r="BS345"/>
  <c r="BV345"/>
  <c r="BI345"/>
  <c r="S345"/>
  <c r="AB346" s="1"/>
  <c r="AV345"/>
  <c r="BH345"/>
  <c r="I345"/>
  <c r="R345" s="1"/>
  <c r="AA346" s="1"/>
  <c r="BZ344"/>
  <c r="L556" i="7"/>
  <c r="G456" i="12" s="1"/>
  <c r="H456" s="1"/>
  <c r="I456" s="1"/>
  <c r="S556" i="7"/>
  <c r="K456" i="12" s="1"/>
  <c r="L456" s="1"/>
  <c r="M456" s="1"/>
  <c r="P345" i="13"/>
  <c r="BE345" l="1"/>
  <c r="L345"/>
  <c r="BL345" s="1"/>
  <c r="AU345"/>
  <c r="H345"/>
  <c r="AK346"/>
  <c r="AT346" s="1"/>
  <c r="BY345"/>
  <c r="CC345" s="1"/>
  <c r="BO346" l="1"/>
  <c r="BR345"/>
  <c r="BU345"/>
  <c r="O345"/>
  <c r="K345"/>
  <c r="BK345" s="1"/>
  <c r="BG346"/>
  <c r="Q345"/>
  <c r="Z346" s="1"/>
  <c r="F556" i="7" s="1"/>
  <c r="AJ346" i="13"/>
  <c r="AS346" l="1"/>
  <c r="I346" s="1"/>
  <c r="BN346"/>
  <c r="BQ345"/>
  <c r="BT345"/>
  <c r="BX345"/>
  <c r="CB345" s="1"/>
  <c r="BJ346"/>
  <c r="BA346"/>
  <c r="J346"/>
  <c r="S346" s="1"/>
  <c r="AW346"/>
  <c r="N345"/>
  <c r="AI346"/>
  <c r="AR346" s="1"/>
  <c r="M346" l="1"/>
  <c r="BM346" s="1"/>
  <c r="BW345"/>
  <c r="BI346"/>
  <c r="AV346"/>
  <c r="BF346"/>
  <c r="L346"/>
  <c r="BL346" s="1"/>
  <c r="R346"/>
  <c r="P346" l="1"/>
  <c r="BZ345"/>
  <c r="CA345"/>
  <c r="BV346"/>
  <c r="BS346"/>
  <c r="H346"/>
  <c r="Q346" s="1"/>
  <c r="BH346"/>
  <c r="BR346"/>
  <c r="BU346"/>
  <c r="BE346"/>
  <c r="AU346"/>
  <c r="O346"/>
  <c r="BY346" l="1"/>
  <c r="CC346" s="1"/>
  <c r="K346"/>
  <c r="BK346" s="1"/>
  <c r="BX346"/>
  <c r="BQ346" l="1"/>
  <c r="CC5" s="1"/>
  <c r="N346"/>
  <c r="BT346"/>
  <c r="CB346"/>
  <c r="CB5" s="1"/>
  <c r="BW346" l="1"/>
  <c r="CA346" s="1"/>
  <c r="BZ346" l="1"/>
  <c r="CA5"/>
  <c r="CC1" s="1"/>
  <c r="A1" i="14" s="1"/>
</calcChain>
</file>

<file path=xl/sharedStrings.xml><?xml version="1.0" encoding="utf-8"?>
<sst xmlns="http://schemas.openxmlformats.org/spreadsheetml/2006/main" count="186" uniqueCount="74">
  <si>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</si>
  <si>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</si>
  <si>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</si>
  <si>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</si>
  <si>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</si>
  <si>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</si>
  <si>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</si>
  <si>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</si>
  <si>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</si>
  <si>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</si>
  <si>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</si>
  <si>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</si>
  <si>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</si>
  <si>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</si>
  <si>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</si>
  <si>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</si>
  <si>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</si>
  <si>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</si>
  <si>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</si>
  <si>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</si>
  <si>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</si>
  <si>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</si>
  <si>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</si>
  <si>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</si>
  <si>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</si>
  <si>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</si>
  <si>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</si>
  <si>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</si>
  <si>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</si>
  <si>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</si>
  <si>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</si>
  <si>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</si>
  <si>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</si>
  <si>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</si>
  <si>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</si>
  <si>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</si>
  <si>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</si>
  <si>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</si>
  <si>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</si>
  <si>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</si>
  <si>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</si>
  <si>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</si>
  <si>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</si>
  <si>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</si>
  <si>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</si>
  <si>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</si>
  <si>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</si>
  <si>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</si>
  <si>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</si>
  <si>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</si>
  <si>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</si>
  <si>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</si>
  <si>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</si>
  <si>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</si>
  <si>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</si>
  <si>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</si>
  <si>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</si>
  <si>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</si>
  <si>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perturbed</t>
  </si>
  <si>
    <t>extra emissions</t>
  </si>
  <si>
    <t>difference</t>
  </si>
  <si>
    <t>Ramsey rate</t>
  </si>
  <si>
    <t>Ramsey factor</t>
  </si>
  <si>
    <t>bln $</t>
  </si>
  <si>
    <t>dollar per tonne of carbon</t>
  </si>
  <si>
    <t>standard</t>
  </si>
  <si>
    <t>consumption</t>
  </si>
  <si>
    <t>investment</t>
  </si>
  <si>
    <t>Impact of climate change</t>
  </si>
  <si>
    <t>SCC</t>
  </si>
  <si>
    <t>14.10.1</t>
  </si>
  <si>
    <t>14.10.2</t>
  </si>
  <si>
    <t>14.10.3</t>
  </si>
  <si>
    <t>14.10.4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</si>
</sst>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000"/>
    <numFmt numFmtId="167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RowHeight="15"/>
  <cols>
    <col min="1" max="5" width="9.140625" style="2"/>
    <col min="6" max="6" width="10" style="2" bestFit="1" customWidth="1"/>
    <col min="7" max="11" width="9.140625" style="2"/>
    <col min="12" max="13" width="9.42578125" style="2" customWidth="1"/>
    <col min="14" max="16384" width="9.140625" style="2"/>
  </cols>
  <sheetData>
    <row r="1" spans="1:38">
      <c r="A1" s="2" t="s">
        <v>10</v>
      </c>
      <c r="G1" s="2" t="s">
        <v>11</v>
      </c>
      <c r="M1" s="2" t="s">
        <v>58</v>
      </c>
    </row>
    <row r="2" spans="1:38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59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</row>
    <row r="3" spans="1:38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N3" s="2" t="s">
        <v>6</v>
      </c>
      <c r="O3" s="2" t="s">
        <v>6</v>
      </c>
      <c r="P3" s="2" t="s">
        <v>6</v>
      </c>
      <c r="Q3" s="2" t="s">
        <v>6</v>
      </c>
      <c r="R3" s="2" t="s">
        <v>6</v>
      </c>
      <c r="S3" s="2" t="s">
        <v>6</v>
      </c>
    </row>
    <row r="4" spans="1:38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  <c r="N4" s="2">
        <f>G4</f>
        <v>0.13</v>
      </c>
      <c r="O4" s="2">
        <f t="shared" ref="O4:S4" si="0">H4</f>
        <v>0.2</v>
      </c>
      <c r="P4" s="2">
        <f t="shared" si="0"/>
        <v>0.32</v>
      </c>
      <c r="Q4" s="2">
        <f t="shared" si="0"/>
        <v>0.25</v>
      </c>
      <c r="R4" s="2">
        <f t="shared" si="0"/>
        <v>0.1</v>
      </c>
      <c r="S4" s="2">
        <f t="shared" si="0"/>
        <v>0.46948356807511737</v>
      </c>
    </row>
    <row r="5" spans="1:38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  <c r="O5" s="2">
        <f t="shared" ref="O5" si="1">H5</f>
        <v>2.7510298994511961E-3</v>
      </c>
      <c r="P5" s="2">
        <f t="shared" ref="P5" si="2">I5</f>
        <v>1.3422615899161938E-2</v>
      </c>
      <c r="Q5" s="2">
        <f t="shared" ref="Q5" si="3">J5</f>
        <v>5.7126856145125027E-2</v>
      </c>
      <c r="R5" s="2">
        <f t="shared" ref="R5" si="4">K5</f>
        <v>0.39346934028736658</v>
      </c>
      <c r="S5" s="2">
        <f t="shared" ref="S5" si="5">L5</f>
        <v>275</v>
      </c>
    </row>
    <row r="6" spans="1:38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f>SUM(N6:R6,S$5)</f>
        <v>275</v>
      </c>
      <c r="T6" s="3"/>
      <c r="U6" s="3"/>
      <c r="V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3"/>
      <c r="AK6" s="3"/>
      <c r="AL6" s="3"/>
    </row>
    <row r="7" spans="1:38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6">G6*(1-G$5)+G$4*$F6*$L$4/1000</f>
        <v>0</v>
      </c>
      <c r="H7" s="3">
        <f t="shared" si="6"/>
        <v>0</v>
      </c>
      <c r="I7" s="3">
        <f t="shared" si="6"/>
        <v>0</v>
      </c>
      <c r="J7" s="3">
        <f t="shared" si="6"/>
        <v>0</v>
      </c>
      <c r="K7" s="3">
        <f t="shared" si="6"/>
        <v>0</v>
      </c>
      <c r="L7" s="3">
        <f t="shared" ref="L7:L70" si="7">SUM(G7:K7,L$5)</f>
        <v>275</v>
      </c>
      <c r="M7" s="3">
        <v>0</v>
      </c>
      <c r="N7" s="3">
        <f>N6*(1-N$5)+N$4*($F6+$M6)*$L$4/1000</f>
        <v>0</v>
      </c>
      <c r="O7" s="3">
        <f t="shared" ref="O7:O70" si="8">O6*(1-O$5)+O$4*($F6+$M6)*$L$4/1000</f>
        <v>0</v>
      </c>
      <c r="P7" s="3">
        <f t="shared" ref="P7:P70" si="9">P6*(1-P$5)+P$4*($F6+$M6)*$L$4/1000</f>
        <v>0</v>
      </c>
      <c r="Q7" s="3">
        <f t="shared" ref="Q7:Q70" si="10">Q6*(1-Q$5)+Q$4*($F6+$M6)*$L$4/1000</f>
        <v>0</v>
      </c>
      <c r="R7" s="3">
        <f t="shared" ref="R7:R70" si="11">R6*(1-R$5)+R$4*($F6+$M6)*$L$4/1000</f>
        <v>0</v>
      </c>
      <c r="S7" s="3">
        <f t="shared" ref="S7" si="12">SUM(N7:R7,S$5)</f>
        <v>275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6"/>
        <v>1.8309859154929577E-4</v>
      </c>
      <c r="H8" s="3">
        <f t="shared" si="6"/>
        <v>2.8169014084507049E-4</v>
      </c>
      <c r="I8" s="3">
        <f t="shared" si="6"/>
        <v>4.5070422535211269E-4</v>
      </c>
      <c r="J8" s="3">
        <f t="shared" si="6"/>
        <v>3.5211267605633799E-4</v>
      </c>
      <c r="K8" s="3">
        <f t="shared" si="6"/>
        <v>1.4084507042253525E-4</v>
      </c>
      <c r="L8" s="3">
        <f t="shared" si="7"/>
        <v>275.00140845070422</v>
      </c>
      <c r="M8" s="3">
        <v>0</v>
      </c>
      <c r="N8" s="3">
        <f t="shared" ref="N8:N71" si="13">N7*(1-N$5)+N$4*($F7+$M7)*$L$4/1000</f>
        <v>1.8309859154929577E-4</v>
      </c>
      <c r="O8" s="3">
        <f t="shared" si="8"/>
        <v>2.8169014084507049E-4</v>
      </c>
      <c r="P8" s="3">
        <f t="shared" si="9"/>
        <v>4.5070422535211269E-4</v>
      </c>
      <c r="Q8" s="3">
        <f t="shared" si="10"/>
        <v>3.5211267605633799E-4</v>
      </c>
      <c r="R8" s="3">
        <f t="shared" si="11"/>
        <v>1.4084507042253525E-4</v>
      </c>
      <c r="S8" s="3">
        <f t="shared" ref="S8:S71" si="14">SUM(N8:R8,S$5)</f>
        <v>275.00140845070422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6"/>
        <v>3.6619718309859154E-4</v>
      </c>
      <c r="H9" s="3">
        <f t="shared" si="6"/>
        <v>5.626053436902955E-4</v>
      </c>
      <c r="I9" s="3">
        <f t="shared" si="6"/>
        <v>8.9535882100319464E-4</v>
      </c>
      <c r="J9" s="3">
        <f t="shared" si="6"/>
        <v>6.8411026192073058E-4</v>
      </c>
      <c r="K9" s="3">
        <f t="shared" si="6"/>
        <v>2.2627192390318784E-4</v>
      </c>
      <c r="L9" s="3">
        <f t="shared" si="7"/>
        <v>275.00273454353362</v>
      </c>
      <c r="M9" s="3">
        <v>0</v>
      </c>
      <c r="N9" s="3">
        <f t="shared" si="13"/>
        <v>3.6619718309859154E-4</v>
      </c>
      <c r="O9" s="3">
        <f t="shared" si="8"/>
        <v>5.626053436902955E-4</v>
      </c>
      <c r="P9" s="3">
        <f t="shared" si="9"/>
        <v>8.9535882100319464E-4</v>
      </c>
      <c r="Q9" s="3">
        <f t="shared" si="10"/>
        <v>6.8411026192073058E-4</v>
      </c>
      <c r="R9" s="3">
        <f t="shared" si="11"/>
        <v>2.2627192390318784E-4</v>
      </c>
      <c r="S9" s="3">
        <f t="shared" si="14"/>
        <v>275.00273454353362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6"/>
        <v>5.4929577464788728E-4</v>
      </c>
      <c r="H10" s="3">
        <f t="shared" si="6"/>
        <v>8.4274774041328301E-4</v>
      </c>
      <c r="I10" s="3">
        <f t="shared" si="6"/>
        <v>1.334044988809055E-3</v>
      </c>
      <c r="J10" s="3">
        <f t="shared" si="6"/>
        <v>9.9714186945691922E-4</v>
      </c>
      <c r="K10" s="3">
        <f t="shared" si="6"/>
        <v>2.7808592970198257E-4</v>
      </c>
      <c r="L10" s="3">
        <f t="shared" si="7"/>
        <v>275.004001316303</v>
      </c>
      <c r="M10" s="3">
        <v>0</v>
      </c>
      <c r="N10" s="3">
        <f t="shared" si="13"/>
        <v>5.4929577464788728E-4</v>
      </c>
      <c r="O10" s="3">
        <f t="shared" si="8"/>
        <v>8.4274774041328301E-4</v>
      </c>
      <c r="P10" s="3">
        <f t="shared" si="9"/>
        <v>1.334044988809055E-3</v>
      </c>
      <c r="Q10" s="3">
        <f t="shared" si="10"/>
        <v>9.9714186945691922E-4</v>
      </c>
      <c r="R10" s="3">
        <f t="shared" si="11"/>
        <v>2.7808592970198257E-4</v>
      </c>
      <c r="S10" s="3">
        <f t="shared" si="14"/>
        <v>275.004001316303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6"/>
        <v>7.3239436619718307E-4</v>
      </c>
      <c r="H11" s="3">
        <f t="shared" si="6"/>
        <v>1.1221194570267816E-3</v>
      </c>
      <c r="I11" s="3">
        <f t="shared" si="6"/>
        <v>1.766842840684182E-3</v>
      </c>
      <c r="J11" s="3">
        <f t="shared" si="6"/>
        <v>1.2922909653805107E-3</v>
      </c>
      <c r="K11" s="3">
        <f t="shared" si="6"/>
        <v>3.0951271282147975E-4</v>
      </c>
      <c r="L11" s="3">
        <f t="shared" si="7"/>
        <v>275.0052231603421</v>
      </c>
      <c r="M11" s="3">
        <v>0</v>
      </c>
      <c r="N11" s="3">
        <f t="shared" si="13"/>
        <v>7.3239436619718307E-4</v>
      </c>
      <c r="O11" s="3">
        <f t="shared" si="8"/>
        <v>1.1221194570267816E-3</v>
      </c>
      <c r="P11" s="3">
        <f t="shared" si="9"/>
        <v>1.766842840684182E-3</v>
      </c>
      <c r="Q11" s="3">
        <f t="shared" si="10"/>
        <v>1.2922909653805107E-3</v>
      </c>
      <c r="R11" s="3">
        <f t="shared" si="11"/>
        <v>3.0951271282147975E-4</v>
      </c>
      <c r="S11" s="3">
        <f t="shared" si="14"/>
        <v>275.0052231603421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6"/>
        <v>9.1549295774647887E-4</v>
      </c>
      <c r="H12" s="3">
        <f t="shared" si="6"/>
        <v>1.4007226136948155E-3</v>
      </c>
      <c r="I12" s="3">
        <f t="shared" si="6"/>
        <v>2.1938314132316067E-3</v>
      </c>
      <c r="J12" s="3">
        <f t="shared" si="6"/>
        <v>1.5705791213599116E-3</v>
      </c>
      <c r="K12" s="3">
        <f t="shared" si="6"/>
        <v>3.2857402031959419E-4</v>
      </c>
      <c r="L12" s="3">
        <f t="shared" si="7"/>
        <v>275.00640920012637</v>
      </c>
      <c r="M12" s="3">
        <v>0</v>
      </c>
      <c r="N12" s="3">
        <f t="shared" si="13"/>
        <v>9.1549295774647887E-4</v>
      </c>
      <c r="O12" s="3">
        <f t="shared" si="8"/>
        <v>1.4007226136948155E-3</v>
      </c>
      <c r="P12" s="3">
        <f t="shared" si="9"/>
        <v>2.1938314132316067E-3</v>
      </c>
      <c r="Q12" s="3">
        <f t="shared" si="10"/>
        <v>1.5705791213599116E-3</v>
      </c>
      <c r="R12" s="3">
        <f t="shared" si="11"/>
        <v>3.2857402031959419E-4</v>
      </c>
      <c r="S12" s="3">
        <f t="shared" si="14"/>
        <v>275.00640920012637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6"/>
        <v>1.0985915492957746E-3</v>
      </c>
      <c r="H13" s="3">
        <f t="shared" si="6"/>
        <v>1.6785593247487741E-3</v>
      </c>
      <c r="I13" s="3">
        <f t="shared" si="6"/>
        <v>2.6150886821763959E-3</v>
      </c>
      <c r="J13" s="3">
        <f t="shared" si="6"/>
        <v>1.832969549885785E-3</v>
      </c>
      <c r="K13" s="3">
        <f t="shared" si="6"/>
        <v>3.4013528773141094E-4</v>
      </c>
      <c r="L13" s="3">
        <f t="shared" si="7"/>
        <v>275.00756534439381</v>
      </c>
      <c r="M13" s="3">
        <v>0</v>
      </c>
      <c r="N13" s="3">
        <f t="shared" si="13"/>
        <v>1.0985915492957746E-3</v>
      </c>
      <c r="O13" s="3">
        <f t="shared" si="8"/>
        <v>1.6785593247487741E-3</v>
      </c>
      <c r="P13" s="3">
        <f t="shared" si="9"/>
        <v>2.6150886821763959E-3</v>
      </c>
      <c r="Q13" s="3">
        <f t="shared" si="10"/>
        <v>1.832969549885785E-3</v>
      </c>
      <c r="R13" s="3">
        <f t="shared" si="11"/>
        <v>3.4013528773141094E-4</v>
      </c>
      <c r="S13" s="3">
        <f t="shared" si="14"/>
        <v>275.00756534439381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6"/>
        <v>1.2816901408450702E-3</v>
      </c>
      <c r="H14" s="3">
        <f t="shared" si="6"/>
        <v>1.9556316987034581E-3</v>
      </c>
      <c r="I14" s="3">
        <f t="shared" si="6"/>
        <v>3.0306915766054091E-3</v>
      </c>
      <c r="J14" s="3">
        <f t="shared" si="6"/>
        <v>2.0803704381474031E-3</v>
      </c>
      <c r="K14" s="3">
        <f t="shared" si="6"/>
        <v>3.4714755088181436E-4</v>
      </c>
      <c r="L14" s="3">
        <f t="shared" si="7"/>
        <v>275.00869553140518</v>
      </c>
      <c r="M14" s="3">
        <v>0</v>
      </c>
      <c r="N14" s="3">
        <f t="shared" si="13"/>
        <v>1.2816901408450702E-3</v>
      </c>
      <c r="O14" s="3">
        <f t="shared" si="8"/>
        <v>1.9556316987034581E-3</v>
      </c>
      <c r="P14" s="3">
        <f t="shared" si="9"/>
        <v>3.0306915766054091E-3</v>
      </c>
      <c r="Q14" s="3">
        <f t="shared" si="10"/>
        <v>2.0803704381474031E-3</v>
      </c>
      <c r="R14" s="3">
        <f t="shared" si="11"/>
        <v>3.4714755088181436E-4</v>
      </c>
      <c r="S14" s="3">
        <f t="shared" si="14"/>
        <v>275.00869553140518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6"/>
        <v>1.4647887323943659E-3</v>
      </c>
      <c r="H15" s="3">
        <f t="shared" si="6"/>
        <v>2.231941838273081E-3</v>
      </c>
      <c r="I15" s="3">
        <f t="shared" si="6"/>
        <v>3.4407159930159217E-3</v>
      </c>
      <c r="J15" s="3">
        <f t="shared" si="6"/>
        <v>2.3136380914551237E-3</v>
      </c>
      <c r="K15" s="3">
        <f t="shared" si="6"/>
        <v>3.5140070347650706E-4</v>
      </c>
      <c r="L15" s="3">
        <f t="shared" si="7"/>
        <v>275.00980248535859</v>
      </c>
      <c r="M15" s="3">
        <v>0</v>
      </c>
      <c r="N15" s="3">
        <f t="shared" si="13"/>
        <v>1.4647887323943659E-3</v>
      </c>
      <c r="O15" s="3">
        <f t="shared" si="8"/>
        <v>2.231941838273081E-3</v>
      </c>
      <c r="P15" s="3">
        <f t="shared" si="9"/>
        <v>3.4407159930159217E-3</v>
      </c>
      <c r="Q15" s="3">
        <f t="shared" si="10"/>
        <v>2.3136380914551237E-3</v>
      </c>
      <c r="R15" s="3">
        <f t="shared" si="11"/>
        <v>3.5140070347650706E-4</v>
      </c>
      <c r="S15" s="3">
        <f t="shared" si="14"/>
        <v>275.00980248535859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6"/>
        <v>1.6478873239436616E-3</v>
      </c>
      <c r="H16" s="3">
        <f t="shared" si="6"/>
        <v>2.5074918403872265E-3</v>
      </c>
      <c r="I16" s="3">
        <f t="shared" si="6"/>
        <v>3.845236809175678E-3</v>
      </c>
      <c r="J16" s="3">
        <f t="shared" si="6"/>
        <v>2.5335798970890231E-3</v>
      </c>
      <c r="K16" s="3">
        <f t="shared" si="6"/>
        <v>3.5398037092562458E-4</v>
      </c>
      <c r="L16" s="3">
        <f t="shared" si="7"/>
        <v>275.01088817624151</v>
      </c>
      <c r="M16" s="3">
        <v>0</v>
      </c>
      <c r="N16" s="3">
        <f t="shared" si="13"/>
        <v>1.6478873239436616E-3</v>
      </c>
      <c r="O16" s="3">
        <f t="shared" si="8"/>
        <v>2.5074918403872265E-3</v>
      </c>
      <c r="P16" s="3">
        <f t="shared" si="9"/>
        <v>3.845236809175678E-3</v>
      </c>
      <c r="Q16" s="3">
        <f t="shared" si="10"/>
        <v>2.5335798970890231E-3</v>
      </c>
      <c r="R16" s="3">
        <f t="shared" si="11"/>
        <v>3.5398037092562458E-4</v>
      </c>
      <c r="S16" s="3">
        <f t="shared" si="14"/>
        <v>275.01088817624151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6"/>
        <v>1.8309859154929573E-3</v>
      </c>
      <c r="H17" s="3">
        <f t="shared" si="6"/>
        <v>2.782283796206762E-3</v>
      </c>
      <c r="I17" s="3">
        <f t="shared" si="6"/>
        <v>4.2443278977969063E-3</v>
      </c>
      <c r="J17" s="3">
        <f t="shared" si="6"/>
        <v>2.7409571188321759E-3</v>
      </c>
      <c r="K17" s="3">
        <f t="shared" si="6"/>
        <v>3.5554501832537699E-4</v>
      </c>
      <c r="L17" s="3">
        <f t="shared" si="7"/>
        <v>275.01195409974667</v>
      </c>
      <c r="M17" s="3">
        <v>0</v>
      </c>
      <c r="N17" s="3">
        <f t="shared" si="13"/>
        <v>1.8309859154929573E-3</v>
      </c>
      <c r="O17" s="3">
        <f t="shared" si="8"/>
        <v>2.782283796206762E-3</v>
      </c>
      <c r="P17" s="3">
        <f t="shared" si="9"/>
        <v>4.2443278977969063E-3</v>
      </c>
      <c r="Q17" s="3">
        <f t="shared" si="10"/>
        <v>2.7409571188321759E-3</v>
      </c>
      <c r="R17" s="3">
        <f t="shared" si="11"/>
        <v>3.5554501832537699E-4</v>
      </c>
      <c r="S17" s="3">
        <f t="shared" si="14"/>
        <v>275.01195409974667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6"/>
        <v>2.014084507042253E-3</v>
      </c>
      <c r="H18" s="3">
        <f t="shared" si="6"/>
        <v>3.0563197911397093E-3</v>
      </c>
      <c r="I18" s="3">
        <f t="shared" si="6"/>
        <v>4.6380621400267932E-3</v>
      </c>
      <c r="J18" s="3">
        <f t="shared" si="6"/>
        <v>2.936487531861032E-3</v>
      </c>
      <c r="K18" s="3">
        <f t="shared" si="6"/>
        <v>3.5649402494496651E-4</v>
      </c>
      <c r="L18" s="3">
        <f t="shared" si="7"/>
        <v>275.01300144799501</v>
      </c>
      <c r="M18" s="3">
        <v>0</v>
      </c>
      <c r="N18" s="3">
        <f t="shared" si="13"/>
        <v>2.014084507042253E-3</v>
      </c>
      <c r="O18" s="3">
        <f t="shared" si="8"/>
        <v>3.0563197911397093E-3</v>
      </c>
      <c r="P18" s="3">
        <f t="shared" si="9"/>
        <v>4.6380621400267932E-3</v>
      </c>
      <c r="Q18" s="3">
        <f t="shared" si="10"/>
        <v>2.936487531861032E-3</v>
      </c>
      <c r="R18" s="3">
        <f t="shared" si="11"/>
        <v>3.5649402494496651E-4</v>
      </c>
      <c r="S18" s="3">
        <f t="shared" si="14"/>
        <v>275.01300144799501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6"/>
        <v>2.1971830985915487E-3</v>
      </c>
      <c r="H19" s="3">
        <f t="shared" si="6"/>
        <v>3.3296019048570701E-3</v>
      </c>
      <c r="I19" s="3">
        <f t="shared" si="6"/>
        <v>5.0265114387568807E-3</v>
      </c>
      <c r="J19" s="3">
        <f t="shared" si="6"/>
        <v>3.1208479071127915E-3</v>
      </c>
      <c r="K19" s="3">
        <f t="shared" si="6"/>
        <v>3.570696265560178E-4</v>
      </c>
      <c r="L19" s="3">
        <f t="shared" si="7"/>
        <v>275.0140312139759</v>
      </c>
      <c r="M19" s="3">
        <v>0</v>
      </c>
      <c r="N19" s="3">
        <f t="shared" si="13"/>
        <v>2.1971830985915487E-3</v>
      </c>
      <c r="O19" s="3">
        <f t="shared" si="8"/>
        <v>3.3296019048570701E-3</v>
      </c>
      <c r="P19" s="3">
        <f t="shared" si="9"/>
        <v>5.0265114387568807E-3</v>
      </c>
      <c r="Q19" s="3">
        <f t="shared" si="10"/>
        <v>3.1208479071127915E-3</v>
      </c>
      <c r="R19" s="3">
        <f t="shared" si="11"/>
        <v>3.570696265560178E-4</v>
      </c>
      <c r="S19" s="3">
        <f t="shared" si="14"/>
        <v>275.0140312139759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6"/>
        <v>2.3802816901408444E-3</v>
      </c>
      <c r="H20" s="3">
        <f t="shared" si="6"/>
        <v>3.6021322113086091E-3</v>
      </c>
      <c r="I20" s="3">
        <f t="shared" si="6"/>
        <v>5.4097467317538155E-3</v>
      </c>
      <c r="J20" s="3">
        <f t="shared" si="6"/>
        <v>3.2946763537286825E-3</v>
      </c>
      <c r="K20" s="3">
        <f t="shared" si="6"/>
        <v>3.5741874658090037E-4</v>
      </c>
      <c r="L20" s="3">
        <f t="shared" si="7"/>
        <v>275.01504425573353</v>
      </c>
      <c r="M20" s="3">
        <v>0</v>
      </c>
      <c r="N20" s="3">
        <f t="shared" si="13"/>
        <v>2.3802816901408444E-3</v>
      </c>
      <c r="O20" s="3">
        <f t="shared" si="8"/>
        <v>3.6021322113086091E-3</v>
      </c>
      <c r="P20" s="3">
        <f t="shared" si="9"/>
        <v>5.4097467317538155E-3</v>
      </c>
      <c r="Q20" s="3">
        <f t="shared" si="10"/>
        <v>3.2946763537286825E-3</v>
      </c>
      <c r="R20" s="3">
        <f t="shared" si="11"/>
        <v>3.5741874658090037E-4</v>
      </c>
      <c r="S20" s="3">
        <f t="shared" si="14"/>
        <v>275.01504425573353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6"/>
        <v>2.56338028169014E-3</v>
      </c>
      <c r="H21" s="3">
        <f t="shared" si="6"/>
        <v>3.8739127787385938E-3</v>
      </c>
      <c r="I21" s="3">
        <f t="shared" si="6"/>
        <v>5.7878380046138501E-3</v>
      </c>
      <c r="J21" s="3">
        <f t="shared" si="6"/>
        <v>3.4585745276808169E-3</v>
      </c>
      <c r="K21" s="3">
        <f t="shared" si="6"/>
        <v>3.576304985799113E-4</v>
      </c>
      <c r="L21" s="3">
        <f t="shared" si="7"/>
        <v>275.01604133609129</v>
      </c>
      <c r="M21" s="3">
        <v>0</v>
      </c>
      <c r="N21" s="3">
        <f t="shared" si="13"/>
        <v>2.56338028169014E-3</v>
      </c>
      <c r="O21" s="3">
        <f t="shared" si="8"/>
        <v>3.8739127787385938E-3</v>
      </c>
      <c r="P21" s="3">
        <f t="shared" si="9"/>
        <v>5.7878380046138501E-3</v>
      </c>
      <c r="Q21" s="3">
        <f t="shared" si="10"/>
        <v>3.4585745276808169E-3</v>
      </c>
      <c r="R21" s="3">
        <f t="shared" si="11"/>
        <v>3.576304985799113E-4</v>
      </c>
      <c r="S21" s="3">
        <f t="shared" si="14"/>
        <v>275.01604133609129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6"/>
        <v>2.7464788732394357E-3</v>
      </c>
      <c r="H22" s="3">
        <f t="shared" si="6"/>
        <v>4.1449456697014884E-3</v>
      </c>
      <c r="I22" s="3">
        <f t="shared" si="6"/>
        <v>6.1608543035434589E-3</v>
      </c>
      <c r="J22" s="3">
        <f t="shared" si="6"/>
        <v>3.613109714227139E-3</v>
      </c>
      <c r="K22" s="3">
        <f t="shared" si="6"/>
        <v>3.5775893265956689E-4</v>
      </c>
      <c r="L22" s="3">
        <f t="shared" si="7"/>
        <v>275.01702314749338</v>
      </c>
      <c r="M22" s="3">
        <v>0</v>
      </c>
      <c r="N22" s="3">
        <f t="shared" si="13"/>
        <v>2.7464788732394357E-3</v>
      </c>
      <c r="O22" s="3">
        <f t="shared" si="8"/>
        <v>4.1449456697014884E-3</v>
      </c>
      <c r="P22" s="3">
        <f t="shared" si="9"/>
        <v>6.1608543035434589E-3</v>
      </c>
      <c r="Q22" s="3">
        <f t="shared" si="10"/>
        <v>3.613109714227139E-3</v>
      </c>
      <c r="R22" s="3">
        <f t="shared" si="11"/>
        <v>3.5775893265956689E-4</v>
      </c>
      <c r="S22" s="3">
        <f t="shared" si="14"/>
        <v>275.01702314749338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15">G22*(1-G$5)+G$4*$F22*$L$4/1000</f>
        <v>2.9295774647887314E-3</v>
      </c>
      <c r="H23" s="3">
        <f t="shared" si="15"/>
        <v>4.4152329410776089E-3</v>
      </c>
      <c r="I23" s="3">
        <f t="shared" si="15"/>
        <v>6.5288637479684088E-3</v>
      </c>
      <c r="J23" s="3">
        <f t="shared" si="15"/>
        <v>3.7588167914022696E-3</v>
      </c>
      <c r="K23" s="3">
        <f t="shared" si="15"/>
        <v>3.5783683186662994E-4</v>
      </c>
      <c r="L23" s="3">
        <f t="shared" si="7"/>
        <v>275.01799032777711</v>
      </c>
      <c r="M23" s="3">
        <v>0</v>
      </c>
      <c r="N23" s="3">
        <f t="shared" si="13"/>
        <v>2.9295774647887314E-3</v>
      </c>
      <c r="O23" s="3">
        <f t="shared" si="8"/>
        <v>4.4152329410776089E-3</v>
      </c>
      <c r="P23" s="3">
        <f t="shared" si="9"/>
        <v>6.5288637479684088E-3</v>
      </c>
      <c r="Q23" s="3">
        <f t="shared" si="10"/>
        <v>3.7588167914022696E-3</v>
      </c>
      <c r="R23" s="3">
        <f t="shared" si="11"/>
        <v>3.5783683186662994E-4</v>
      </c>
      <c r="S23" s="3">
        <f t="shared" si="14"/>
        <v>275.01799032777711</v>
      </c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15"/>
        <v>3.1126760563380271E-3</v>
      </c>
      <c r="H24" s="3">
        <f t="shared" si="15"/>
        <v>4.6847766440887327E-3</v>
      </c>
      <c r="I24" s="3">
        <f t="shared" si="15"/>
        <v>6.8919335429735787E-3</v>
      </c>
      <c r="J24" s="3">
        <f t="shared" si="15"/>
        <v>3.8962000813402898E-3</v>
      </c>
      <c r="K24" s="3">
        <f t="shared" si="15"/>
        <v>3.5788408012408103E-4</v>
      </c>
      <c r="L24" s="3">
        <f t="shared" si="7"/>
        <v>275.01894347040485</v>
      </c>
      <c r="M24" s="3">
        <v>0</v>
      </c>
      <c r="N24" s="3">
        <f t="shared" si="13"/>
        <v>3.1126760563380271E-3</v>
      </c>
      <c r="O24" s="3">
        <f t="shared" si="8"/>
        <v>4.6847766440887327E-3</v>
      </c>
      <c r="P24" s="3">
        <f t="shared" si="9"/>
        <v>6.8919335429735787E-3</v>
      </c>
      <c r="Q24" s="3">
        <f t="shared" si="10"/>
        <v>3.8962000813402898E-3</v>
      </c>
      <c r="R24" s="3">
        <f t="shared" si="11"/>
        <v>3.5788408012408103E-4</v>
      </c>
      <c r="S24" s="3">
        <f t="shared" si="14"/>
        <v>275.01894347040485</v>
      </c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15"/>
        <v>3.2957746478873228E-3</v>
      </c>
      <c r="H25" s="3">
        <f t="shared" si="15"/>
        <v>4.9535788243136643E-3</v>
      </c>
      <c r="I25" s="3">
        <f t="shared" si="15"/>
        <v>7.2501299915758068E-3</v>
      </c>
      <c r="J25" s="3">
        <f t="shared" si="15"/>
        <v>4.0257350958372764E-3</v>
      </c>
      <c r="K25" s="3">
        <f t="shared" si="15"/>
        <v>3.579127376408431E-4</v>
      </c>
      <c r="L25" s="3">
        <f t="shared" si="7"/>
        <v>275.01988313129726</v>
      </c>
      <c r="M25" s="3">
        <v>0</v>
      </c>
      <c r="N25" s="3">
        <f t="shared" si="13"/>
        <v>3.2957746478873228E-3</v>
      </c>
      <c r="O25" s="3">
        <f t="shared" si="8"/>
        <v>4.9535788243136643E-3</v>
      </c>
      <c r="P25" s="3">
        <f t="shared" si="9"/>
        <v>7.2501299915758068E-3</v>
      </c>
      <c r="Q25" s="3">
        <f t="shared" si="10"/>
        <v>4.0257350958372764E-3</v>
      </c>
      <c r="R25" s="3">
        <f t="shared" si="11"/>
        <v>3.579127376408431E-4</v>
      </c>
      <c r="S25" s="3">
        <f t="shared" si="14"/>
        <v>275.01988313129726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15"/>
        <v>3.4788732394366185E-3</v>
      </c>
      <c r="H26" s="3">
        <f t="shared" si="15"/>
        <v>5.2216415217037591E-3</v>
      </c>
      <c r="I26" s="3">
        <f t="shared" si="15"/>
        <v>7.6035185068320035E-3</v>
      </c>
      <c r="J26" s="3">
        <f t="shared" si="15"/>
        <v>4.1478701821953366E-3</v>
      </c>
      <c r="K26" s="3">
        <f t="shared" si="15"/>
        <v>3.5793011930339053E-4</v>
      </c>
      <c r="L26" s="3">
        <f t="shared" si="7"/>
        <v>275.02080983356944</v>
      </c>
      <c r="M26" s="3">
        <v>0</v>
      </c>
      <c r="N26" s="3">
        <f t="shared" si="13"/>
        <v>3.4788732394366185E-3</v>
      </c>
      <c r="O26" s="3">
        <f t="shared" si="8"/>
        <v>5.2216415217037591E-3</v>
      </c>
      <c r="P26" s="3">
        <f t="shared" si="9"/>
        <v>7.6035185068320035E-3</v>
      </c>
      <c r="Q26" s="3">
        <f t="shared" si="10"/>
        <v>4.1478701821953366E-3</v>
      </c>
      <c r="R26" s="3">
        <f t="shared" si="11"/>
        <v>3.5793011930339053E-4</v>
      </c>
      <c r="S26" s="3">
        <f t="shared" si="14"/>
        <v>275.02080983356944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15"/>
        <v>3.6619718309859142E-3</v>
      </c>
      <c r="H27" s="3">
        <f t="shared" si="15"/>
        <v>5.4889667705984068E-3</v>
      </c>
      <c r="I27" s="3">
        <f t="shared" si="15"/>
        <v>7.9521636237847408E-3</v>
      </c>
      <c r="J27" s="3">
        <f t="shared" si="15"/>
        <v>4.2630280750447485E-3</v>
      </c>
      <c r="K27" s="3">
        <f t="shared" si="15"/>
        <v>3.5794066181464232E-4</v>
      </c>
      <c r="L27" s="3">
        <f t="shared" si="7"/>
        <v>275.02172407096225</v>
      </c>
      <c r="M27" s="3">
        <v>0</v>
      </c>
      <c r="N27" s="3">
        <f t="shared" si="13"/>
        <v>3.6619718309859142E-3</v>
      </c>
      <c r="O27" s="3">
        <f t="shared" si="8"/>
        <v>5.4889667705984068E-3</v>
      </c>
      <c r="P27" s="3">
        <f t="shared" si="9"/>
        <v>7.9521636237847408E-3</v>
      </c>
      <c r="Q27" s="3">
        <f t="shared" si="10"/>
        <v>4.2630280750447485E-3</v>
      </c>
      <c r="R27" s="3">
        <f t="shared" si="11"/>
        <v>3.5794066181464232E-4</v>
      </c>
      <c r="S27" s="3">
        <f t="shared" si="14"/>
        <v>275.02172407096225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15"/>
        <v>3.9061032863849754E-3</v>
      </c>
      <c r="H28" s="3">
        <f t="shared" si="15"/>
        <v>5.8494533133554901E-3</v>
      </c>
      <c r="I28" s="3">
        <f t="shared" si="15"/>
        <v>8.44636375303154E-3</v>
      </c>
      <c r="J28" s="3">
        <f t="shared" si="15"/>
        <v>4.4889782515341549E-3</v>
      </c>
      <c r="K28" s="3">
        <f t="shared" si="15"/>
        <v>4.0489541297845856E-4</v>
      </c>
      <c r="L28" s="3">
        <f t="shared" si="7"/>
        <v>275.02309579401731</v>
      </c>
      <c r="M28" s="3">
        <v>0</v>
      </c>
      <c r="N28" s="3">
        <f t="shared" si="13"/>
        <v>3.9061032863849754E-3</v>
      </c>
      <c r="O28" s="3">
        <f t="shared" si="8"/>
        <v>5.8494533133554901E-3</v>
      </c>
      <c r="P28" s="3">
        <f t="shared" si="9"/>
        <v>8.44636375303154E-3</v>
      </c>
      <c r="Q28" s="3">
        <f t="shared" si="10"/>
        <v>4.4889782515341549E-3</v>
      </c>
      <c r="R28" s="3">
        <f t="shared" si="11"/>
        <v>4.0489541297845856E-4</v>
      </c>
      <c r="S28" s="3">
        <f t="shared" si="14"/>
        <v>275.02309579401731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15"/>
        <v>4.1502347417840361E-3</v>
      </c>
      <c r="H29" s="3">
        <f t="shared" si="15"/>
        <v>6.208948146855099E-3</v>
      </c>
      <c r="I29" s="3">
        <f t="shared" si="15"/>
        <v>8.9339304237661434E-3</v>
      </c>
      <c r="J29" s="3">
        <f t="shared" si="15"/>
        <v>4.7020206047952854E-3</v>
      </c>
      <c r="K29" s="3">
        <f t="shared" si="15"/>
        <v>4.3337490917849062E-4</v>
      </c>
      <c r="L29" s="3">
        <f t="shared" si="7"/>
        <v>275.02442850882636</v>
      </c>
      <c r="M29" s="3">
        <v>0</v>
      </c>
      <c r="N29" s="3">
        <f t="shared" si="13"/>
        <v>4.1502347417840361E-3</v>
      </c>
      <c r="O29" s="3">
        <f t="shared" si="8"/>
        <v>6.208948146855099E-3</v>
      </c>
      <c r="P29" s="3">
        <f t="shared" si="9"/>
        <v>8.9339304237661434E-3</v>
      </c>
      <c r="Q29" s="3">
        <f t="shared" si="10"/>
        <v>4.7020206047952854E-3</v>
      </c>
      <c r="R29" s="3">
        <f t="shared" si="11"/>
        <v>4.3337490917849062E-4</v>
      </c>
      <c r="S29" s="3">
        <f t="shared" si="14"/>
        <v>275.02442850882636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15"/>
        <v>4.3943661971830974E-3</v>
      </c>
      <c r="H30" s="3">
        <f t="shared" si="15"/>
        <v>6.567453999319052E-3</v>
      </c>
      <c r="I30" s="3">
        <f t="shared" si="15"/>
        <v>9.4149526743542433E-3</v>
      </c>
      <c r="J30" s="3">
        <f t="shared" si="15"/>
        <v>4.9028925181888484E-3</v>
      </c>
      <c r="K30" s="3">
        <f t="shared" si="15"/>
        <v>4.5064859679697951E-4</v>
      </c>
      <c r="L30" s="3">
        <f t="shared" si="7"/>
        <v>275.02573031398583</v>
      </c>
      <c r="M30" s="3">
        <v>0</v>
      </c>
      <c r="N30" s="3">
        <f t="shared" si="13"/>
        <v>4.3943661971830974E-3</v>
      </c>
      <c r="O30" s="3">
        <f t="shared" si="8"/>
        <v>6.567453999319052E-3</v>
      </c>
      <c r="P30" s="3">
        <f t="shared" si="9"/>
        <v>9.4149526743542433E-3</v>
      </c>
      <c r="Q30" s="3">
        <f t="shared" si="10"/>
        <v>4.9028925181888484E-3</v>
      </c>
      <c r="R30" s="3">
        <f t="shared" si="11"/>
        <v>4.5064859679697951E-4</v>
      </c>
      <c r="S30" s="3">
        <f t="shared" si="14"/>
        <v>275.02573031398583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15"/>
        <v>4.6384976525821586E-3</v>
      </c>
      <c r="H31" s="3">
        <f t="shared" si="15"/>
        <v>6.9249735914637487E-3</v>
      </c>
      <c r="I31" s="3">
        <f t="shared" si="15"/>
        <v>9.8895183480337476E-3</v>
      </c>
      <c r="J31" s="3">
        <f t="shared" si="15"/>
        <v>5.0922892506823809E-3</v>
      </c>
      <c r="K31" s="3">
        <f t="shared" si="15"/>
        <v>4.6112561794389148E-4</v>
      </c>
      <c r="L31" s="3">
        <f t="shared" si="7"/>
        <v>275.02700640446068</v>
      </c>
      <c r="M31" s="3">
        <v>0</v>
      </c>
      <c r="N31" s="3">
        <f t="shared" si="13"/>
        <v>4.6384976525821586E-3</v>
      </c>
      <c r="O31" s="3">
        <f t="shared" si="8"/>
        <v>6.9249735914637487E-3</v>
      </c>
      <c r="P31" s="3">
        <f t="shared" si="9"/>
        <v>9.8895183480337476E-3</v>
      </c>
      <c r="Q31" s="3">
        <f t="shared" si="10"/>
        <v>5.0922892506823809E-3</v>
      </c>
      <c r="R31" s="3">
        <f t="shared" si="11"/>
        <v>4.6112561794389148E-4</v>
      </c>
      <c r="S31" s="3">
        <f t="shared" si="14"/>
        <v>275.02700640446068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15"/>
        <v>4.8826291079812198E-3</v>
      </c>
      <c r="H32" s="3">
        <f t="shared" si="15"/>
        <v>7.2815096365208155E-3</v>
      </c>
      <c r="I32" s="3">
        <f t="shared" si="15"/>
        <v>1.0357714108956525E-2</v>
      </c>
      <c r="J32" s="3">
        <f t="shared" si="15"/>
        <v>5.2708663432843991E-3</v>
      </c>
      <c r="K32" s="3">
        <f t="shared" si="15"/>
        <v>4.6748025249195122E-4</v>
      </c>
      <c r="L32" s="3">
        <f t="shared" si="7"/>
        <v>275.02826019944922</v>
      </c>
      <c r="M32" s="3">
        <v>0</v>
      </c>
      <c r="N32" s="3">
        <f t="shared" si="13"/>
        <v>4.8826291079812198E-3</v>
      </c>
      <c r="O32" s="3">
        <f t="shared" si="8"/>
        <v>7.2815096365208155E-3</v>
      </c>
      <c r="P32" s="3">
        <f t="shared" si="9"/>
        <v>1.0357714108956525E-2</v>
      </c>
      <c r="Q32" s="3">
        <f t="shared" si="10"/>
        <v>5.2708663432843991E-3</v>
      </c>
      <c r="R32" s="3">
        <f t="shared" si="11"/>
        <v>4.6748025249195122E-4</v>
      </c>
      <c r="S32" s="3">
        <f t="shared" si="14"/>
        <v>275.02826019944922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15"/>
        <v>5.126760563380281E-3</v>
      </c>
      <c r="H33" s="3">
        <f t="shared" si="15"/>
        <v>7.6370648402576983E-3</v>
      </c>
      <c r="I33" s="3">
        <f t="shared" si="15"/>
        <v>1.081962545801482E-2</v>
      </c>
      <c r="J33" s="3">
        <f t="shared" si="15"/>
        <v>5.4392418880065269E-3</v>
      </c>
      <c r="K33" s="3">
        <f t="shared" si="15"/>
        <v>4.7133453317661859E-4</v>
      </c>
      <c r="L33" s="3">
        <f t="shared" si="7"/>
        <v>275.02949402728285</v>
      </c>
      <c r="M33" s="3">
        <v>0</v>
      </c>
      <c r="N33" s="3">
        <f t="shared" si="13"/>
        <v>5.126760563380281E-3</v>
      </c>
      <c r="O33" s="3">
        <f t="shared" si="8"/>
        <v>7.6370648402576983E-3</v>
      </c>
      <c r="P33" s="3">
        <f t="shared" si="9"/>
        <v>1.081962545801482E-2</v>
      </c>
      <c r="Q33" s="3">
        <f t="shared" si="10"/>
        <v>5.4392418880065269E-3</v>
      </c>
      <c r="R33" s="3">
        <f t="shared" si="11"/>
        <v>4.7133453317661859E-4</v>
      </c>
      <c r="S33" s="3">
        <f t="shared" si="14"/>
        <v>275.02949402728285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15"/>
        <v>5.3708920187793422E-3</v>
      </c>
      <c r="H34" s="3">
        <f t="shared" si="15"/>
        <v>7.9916419009981952E-3</v>
      </c>
      <c r="I34" s="3">
        <f t="shared" si="15"/>
        <v>1.1275336748455243E-2</v>
      </c>
      <c r="J34" s="3">
        <f t="shared" si="15"/>
        <v>5.5979986672069571E-3</v>
      </c>
      <c r="K34" s="3">
        <f t="shared" si="15"/>
        <v>4.7367227258300756E-4</v>
      </c>
      <c r="L34" s="3">
        <f t="shared" si="7"/>
        <v>275.03070954160802</v>
      </c>
      <c r="M34" s="3">
        <v>0</v>
      </c>
      <c r="N34" s="3">
        <f t="shared" si="13"/>
        <v>5.3708920187793422E-3</v>
      </c>
      <c r="O34" s="3">
        <f t="shared" si="8"/>
        <v>7.9916419009981952E-3</v>
      </c>
      <c r="P34" s="3">
        <f t="shared" si="9"/>
        <v>1.1275336748455243E-2</v>
      </c>
      <c r="Q34" s="3">
        <f t="shared" si="10"/>
        <v>5.5979986672069571E-3</v>
      </c>
      <c r="R34" s="3">
        <f t="shared" si="11"/>
        <v>4.7367227258300756E-4</v>
      </c>
      <c r="S34" s="3">
        <f t="shared" si="14"/>
        <v>275.03070954160802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15"/>
        <v>5.6150234741784034E-3</v>
      </c>
      <c r="H35" s="3">
        <f t="shared" si="15"/>
        <v>8.3452435096429359E-3</v>
      </c>
      <c r="I35" s="3">
        <f t="shared" si="15"/>
        <v>1.1724931201283172E-2</v>
      </c>
      <c r="J35" s="3">
        <f t="shared" si="15"/>
        <v>5.7476861707199409E-3</v>
      </c>
      <c r="K35" s="3">
        <f t="shared" si="15"/>
        <v>4.7509018320740086E-4</v>
      </c>
      <c r="L35" s="3">
        <f t="shared" si="7"/>
        <v>275.03190797453902</v>
      </c>
      <c r="M35" s="3">
        <v>0</v>
      </c>
      <c r="N35" s="3">
        <f t="shared" si="13"/>
        <v>5.6150234741784034E-3</v>
      </c>
      <c r="O35" s="3">
        <f t="shared" si="8"/>
        <v>8.3452435096429359E-3</v>
      </c>
      <c r="P35" s="3">
        <f t="shared" si="9"/>
        <v>1.1724931201283172E-2</v>
      </c>
      <c r="Q35" s="3">
        <f t="shared" si="10"/>
        <v>5.7476861707199409E-3</v>
      </c>
      <c r="R35" s="3">
        <f t="shared" si="11"/>
        <v>4.7509018320740086E-4</v>
      </c>
      <c r="S35" s="3">
        <f t="shared" si="14"/>
        <v>275.03190797453902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15"/>
        <v>5.8591549295774646E-3</v>
      </c>
      <c r="H36" s="3">
        <f t="shared" si="15"/>
        <v>8.6978723496898003E-3</v>
      </c>
      <c r="I36" s="3">
        <f t="shared" si="15"/>
        <v>1.2168490920460398E-2</v>
      </c>
      <c r="J36" s="3">
        <f t="shared" si="15"/>
        <v>5.8888224977530152E-3</v>
      </c>
      <c r="K36" s="3">
        <f t="shared" si="15"/>
        <v>4.7595018947382768E-4</v>
      </c>
      <c r="L36" s="3">
        <f t="shared" si="7"/>
        <v>275.03309029088695</v>
      </c>
      <c r="M36" s="3">
        <v>0</v>
      </c>
      <c r="N36" s="3">
        <f t="shared" si="13"/>
        <v>5.8591549295774646E-3</v>
      </c>
      <c r="O36" s="3">
        <f t="shared" si="8"/>
        <v>8.6978723496898003E-3</v>
      </c>
      <c r="P36" s="3">
        <f t="shared" si="9"/>
        <v>1.2168490920460398E-2</v>
      </c>
      <c r="Q36" s="3">
        <f t="shared" si="10"/>
        <v>5.8888224977530152E-3</v>
      </c>
      <c r="R36" s="3">
        <f t="shared" si="11"/>
        <v>4.7595018947382768E-4</v>
      </c>
      <c r="S36" s="3">
        <f t="shared" si="14"/>
        <v>275.03309029088695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15"/>
        <v>6.1032863849765258E-3</v>
      </c>
      <c r="H37" s="3">
        <f t="shared" si="15"/>
        <v>9.0495310972542875E-3</v>
      </c>
      <c r="I37" s="3">
        <f t="shared" si="15"/>
        <v>1.2606096907898767E-2</v>
      </c>
      <c r="J37" s="3">
        <f t="shared" si="15"/>
        <v>6.02189615013482E-3</v>
      </c>
      <c r="K37" s="3">
        <f t="shared" si="15"/>
        <v>4.7647180964196053E-4</v>
      </c>
      <c r="L37" s="3">
        <f t="shared" si="7"/>
        <v>275.03425728234993</v>
      </c>
      <c r="M37" s="3">
        <v>0</v>
      </c>
      <c r="N37" s="3">
        <f t="shared" si="13"/>
        <v>6.1032863849765258E-3</v>
      </c>
      <c r="O37" s="3">
        <f t="shared" si="8"/>
        <v>9.0495310972542875E-3</v>
      </c>
      <c r="P37" s="3">
        <f t="shared" si="9"/>
        <v>1.2606096907898767E-2</v>
      </c>
      <c r="Q37" s="3">
        <f t="shared" si="10"/>
        <v>6.02189615013482E-3</v>
      </c>
      <c r="R37" s="3">
        <f t="shared" si="11"/>
        <v>4.7647180964196053E-4</v>
      </c>
      <c r="S37" s="3">
        <f t="shared" si="14"/>
        <v>275.03425728234993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15"/>
        <v>6.4084507042253521E-3</v>
      </c>
      <c r="H38" s="3">
        <f t="shared" si="15"/>
        <v>9.494119134704845E-3</v>
      </c>
      <c r="I38" s="3">
        <f t="shared" si="15"/>
        <v>1.3188063820036617E-2</v>
      </c>
      <c r="J38" s="3">
        <f t="shared" si="15"/>
        <v>6.2647386151390826E-3</v>
      </c>
      <c r="K38" s="3">
        <f t="shared" si="15"/>
        <v>5.237365450741693E-4</v>
      </c>
      <c r="L38" s="3">
        <f t="shared" si="7"/>
        <v>275.03587910881919</v>
      </c>
      <c r="M38" s="3">
        <v>0</v>
      </c>
      <c r="N38" s="3">
        <f t="shared" si="13"/>
        <v>6.4084507042253521E-3</v>
      </c>
      <c r="O38" s="3">
        <f t="shared" si="8"/>
        <v>9.494119134704845E-3</v>
      </c>
      <c r="P38" s="3">
        <f t="shared" si="9"/>
        <v>1.3188063820036617E-2</v>
      </c>
      <c r="Q38" s="3">
        <f t="shared" si="10"/>
        <v>6.2647386151390826E-3</v>
      </c>
      <c r="R38" s="3">
        <f t="shared" si="11"/>
        <v>5.237365450741693E-4</v>
      </c>
      <c r="S38" s="3">
        <f t="shared" si="14"/>
        <v>275.03587910881919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16">G38*(1-G$5)+G$4*$F38*$L$4/1000</f>
        <v>6.7136150234741784E-3</v>
      </c>
      <c r="H39" s="3">
        <f t="shared" si="16"/>
        <v>9.9374840971714375E-3</v>
      </c>
      <c r="I39" s="3">
        <f t="shared" si="16"/>
        <v>1.3762219213846818E-2</v>
      </c>
      <c r="J39" s="3">
        <f t="shared" si="16"/>
        <v>6.4937082535791186E-3</v>
      </c>
      <c r="K39" s="3">
        <f t="shared" si="16"/>
        <v>5.5240405623700989E-4</v>
      </c>
      <c r="L39" s="3">
        <f t="shared" si="7"/>
        <v>275.03745943064433</v>
      </c>
      <c r="M39" s="3">
        <v>0</v>
      </c>
      <c r="N39" s="3">
        <f t="shared" si="13"/>
        <v>6.7136150234741784E-3</v>
      </c>
      <c r="O39" s="3">
        <f t="shared" si="8"/>
        <v>9.9374840971714375E-3</v>
      </c>
      <c r="P39" s="3">
        <f t="shared" si="9"/>
        <v>1.3762219213846818E-2</v>
      </c>
      <c r="Q39" s="3">
        <f t="shared" si="10"/>
        <v>6.4937082535791186E-3</v>
      </c>
      <c r="R39" s="3">
        <f t="shared" si="11"/>
        <v>5.5240405623700989E-4</v>
      </c>
      <c r="S39" s="3">
        <f t="shared" si="14"/>
        <v>275.03745943064433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16"/>
        <v>7.0187793427230047E-3</v>
      </c>
      <c r="H40" s="3">
        <f t="shared" si="16"/>
        <v>1.0379629349369916E-2</v>
      </c>
      <c r="I40" s="3">
        <f t="shared" si="16"/>
        <v>1.4328667940339473E-2</v>
      </c>
      <c r="J40" s="3">
        <f t="shared" si="16"/>
        <v>6.7095975764223893E-3</v>
      </c>
      <c r="K40" s="3">
        <f t="shared" si="16"/>
        <v>5.6979178069492694E-4</v>
      </c>
      <c r="L40" s="3">
        <f t="shared" si="7"/>
        <v>275.03900646598953</v>
      </c>
      <c r="M40" s="3">
        <v>0</v>
      </c>
      <c r="N40" s="3">
        <f t="shared" si="13"/>
        <v>7.0187793427230047E-3</v>
      </c>
      <c r="O40" s="3">
        <f t="shared" si="8"/>
        <v>1.0379629349369916E-2</v>
      </c>
      <c r="P40" s="3">
        <f t="shared" si="9"/>
        <v>1.4328667940339473E-2</v>
      </c>
      <c r="Q40" s="3">
        <f t="shared" si="10"/>
        <v>6.7095975764223893E-3</v>
      </c>
      <c r="R40" s="3">
        <f t="shared" si="11"/>
        <v>5.6979178069492694E-4</v>
      </c>
      <c r="S40" s="3">
        <f t="shared" si="14"/>
        <v>275.03900646598953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16"/>
        <v>7.3239436619718309E-3</v>
      </c>
      <c r="H41" s="3">
        <f t="shared" si="16"/>
        <v>1.0820558246759697E-2</v>
      </c>
      <c r="I41" s="3">
        <f t="shared" si="16"/>
        <v>1.4887513443149848E-2</v>
      </c>
      <c r="J41" s="3">
        <f t="shared" si="16"/>
        <v>6.9131538209763243E-3</v>
      </c>
      <c r="K41" s="3">
        <f t="shared" si="16"/>
        <v>5.8033796868128882E-4</v>
      </c>
      <c r="L41" s="3">
        <f t="shared" si="7"/>
        <v>275.04052550714152</v>
      </c>
      <c r="M41" s="3">
        <v>0</v>
      </c>
      <c r="N41" s="3">
        <f t="shared" si="13"/>
        <v>7.3239436619718309E-3</v>
      </c>
      <c r="O41" s="3">
        <f t="shared" si="8"/>
        <v>1.0820558246759697E-2</v>
      </c>
      <c r="P41" s="3">
        <f t="shared" si="9"/>
        <v>1.4887513443149848E-2</v>
      </c>
      <c r="Q41" s="3">
        <f t="shared" si="10"/>
        <v>6.9131538209763243E-3</v>
      </c>
      <c r="R41" s="3">
        <f t="shared" si="11"/>
        <v>5.8033796868128882E-4</v>
      </c>
      <c r="S41" s="3">
        <f t="shared" si="14"/>
        <v>275.04052550714152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16"/>
        <v>7.6291079812206572E-3</v>
      </c>
      <c r="H42" s="3">
        <f t="shared" si="16"/>
        <v>1.1260274135569225E-2</v>
      </c>
      <c r="I42" s="3">
        <f t="shared" si="16"/>
        <v>1.5438857777429026E-2</v>
      </c>
      <c r="J42" s="3">
        <f t="shared" si="16"/>
        <v>7.1050815372301849E-3</v>
      </c>
      <c r="K42" s="3">
        <f t="shared" si="16"/>
        <v>5.867345550381103E-4</v>
      </c>
      <c r="L42" s="3">
        <f t="shared" si="7"/>
        <v>275.04202005598648</v>
      </c>
      <c r="M42" s="3">
        <v>0</v>
      </c>
      <c r="N42" s="3">
        <f t="shared" si="13"/>
        <v>7.6291079812206572E-3</v>
      </c>
      <c r="O42" s="3">
        <f t="shared" si="8"/>
        <v>1.1260274135569225E-2</v>
      </c>
      <c r="P42" s="3">
        <f t="shared" si="9"/>
        <v>1.5438857777429026E-2</v>
      </c>
      <c r="Q42" s="3">
        <f t="shared" si="10"/>
        <v>7.1050815372301849E-3</v>
      </c>
      <c r="R42" s="3">
        <f t="shared" si="11"/>
        <v>5.867345550381103E-4</v>
      </c>
      <c r="S42" s="3">
        <f t="shared" si="14"/>
        <v>275.04202005598648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16"/>
        <v>7.9342723004694835E-3</v>
      </c>
      <c r="H43" s="3">
        <f t="shared" si="16"/>
        <v>1.1698780352821375E-2</v>
      </c>
      <c r="I43" s="3">
        <f t="shared" si="16"/>
        <v>1.5982801628480994E-2</v>
      </c>
      <c r="J43" s="3">
        <f t="shared" si="16"/>
        <v>7.2860450264473492E-3</v>
      </c>
      <c r="K43" s="3">
        <f t="shared" si="16"/>
        <v>5.9061428078102207E-4</v>
      </c>
      <c r="L43" s="3">
        <f t="shared" si="7"/>
        <v>275.043492513589</v>
      </c>
      <c r="M43" s="3">
        <v>0</v>
      </c>
      <c r="N43" s="3">
        <f t="shared" si="13"/>
        <v>7.9342723004694835E-3</v>
      </c>
      <c r="O43" s="3">
        <f t="shared" si="8"/>
        <v>1.1698780352821375E-2</v>
      </c>
      <c r="P43" s="3">
        <f t="shared" si="9"/>
        <v>1.5982801628480994E-2</v>
      </c>
      <c r="Q43" s="3">
        <f t="shared" si="10"/>
        <v>7.2860450264473492E-3</v>
      </c>
      <c r="R43" s="3">
        <f t="shared" si="11"/>
        <v>5.9061428078102207E-4</v>
      </c>
      <c r="S43" s="3">
        <f t="shared" si="14"/>
        <v>275.043492513589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16"/>
        <v>8.2394366197183107E-3</v>
      </c>
      <c r="H44" s="3">
        <f t="shared" si="16"/>
        <v>1.2136080226358769E-2</v>
      </c>
      <c r="I44" s="3">
        <f t="shared" si="16"/>
        <v>1.6519444330149582E-2</v>
      </c>
      <c r="J44" s="3">
        <f t="shared" si="16"/>
        <v>7.4566706404484845E-3</v>
      </c>
      <c r="K44" s="3">
        <f t="shared" si="16"/>
        <v>5.9296745339537443E-4</v>
      </c>
      <c r="L44" s="3">
        <f t="shared" si="7"/>
        <v>275.04494459927008</v>
      </c>
      <c r="M44" s="3">
        <v>0</v>
      </c>
      <c r="N44" s="3">
        <f t="shared" si="13"/>
        <v>8.2394366197183107E-3</v>
      </c>
      <c r="O44" s="3">
        <f t="shared" si="8"/>
        <v>1.2136080226358769E-2</v>
      </c>
      <c r="P44" s="3">
        <f t="shared" si="9"/>
        <v>1.6519444330149582E-2</v>
      </c>
      <c r="Q44" s="3">
        <f t="shared" si="10"/>
        <v>7.4566706404484845E-3</v>
      </c>
      <c r="R44" s="3">
        <f t="shared" si="11"/>
        <v>5.9296745339537443E-4</v>
      </c>
      <c r="S44" s="3">
        <f t="shared" si="14"/>
        <v>275.04494459927008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16"/>
        <v>8.5446009389671361E-3</v>
      </c>
      <c r="H45" s="3">
        <f t="shared" si="16"/>
        <v>1.2572177074869035E-2</v>
      </c>
      <c r="I45" s="3">
        <f t="shared" si="16"/>
        <v>1.7048883882958582E-2</v>
      </c>
      <c r="J45" s="3">
        <f t="shared" si="16"/>
        <v>7.6175489495439027E-3</v>
      </c>
      <c r="K45" s="3">
        <f t="shared" si="16"/>
        <v>5.9439472473357528E-4</v>
      </c>
      <c r="L45" s="3">
        <f t="shared" si="7"/>
        <v>275.04637760557108</v>
      </c>
      <c r="M45" s="3">
        <v>0</v>
      </c>
      <c r="N45" s="3">
        <f t="shared" si="13"/>
        <v>8.5446009389671361E-3</v>
      </c>
      <c r="O45" s="3">
        <f t="shared" si="8"/>
        <v>1.2572177074869035E-2</v>
      </c>
      <c r="P45" s="3">
        <f t="shared" si="9"/>
        <v>1.7048883882958582E-2</v>
      </c>
      <c r="Q45" s="3">
        <f t="shared" si="10"/>
        <v>7.6175489495439027E-3</v>
      </c>
      <c r="R45" s="3">
        <f t="shared" si="11"/>
        <v>5.9439472473357528E-4</v>
      </c>
      <c r="S45" s="3">
        <f t="shared" si="14"/>
        <v>275.04637760557108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16"/>
        <v>8.8497652582159615E-3</v>
      </c>
      <c r="H46" s="3">
        <f t="shared" si="16"/>
        <v>1.3007074207909993E-2</v>
      </c>
      <c r="I46" s="3">
        <f t="shared" si="16"/>
        <v>1.7571216972008405E-2</v>
      </c>
      <c r="J46" s="3">
        <f t="shared" si="16"/>
        <v>7.7692367866187568E-3</v>
      </c>
      <c r="K46" s="3">
        <f t="shared" si="16"/>
        <v>5.9526040855992321E-4</v>
      </c>
      <c r="L46" s="3">
        <f t="shared" si="7"/>
        <v>275.04779255363331</v>
      </c>
      <c r="M46" s="3">
        <v>0</v>
      </c>
      <c r="N46" s="3">
        <f t="shared" si="13"/>
        <v>8.8497652582159615E-3</v>
      </c>
      <c r="O46" s="3">
        <f t="shared" si="8"/>
        <v>1.3007074207909993E-2</v>
      </c>
      <c r="P46" s="3">
        <f t="shared" si="9"/>
        <v>1.7571216972008405E-2</v>
      </c>
      <c r="Q46" s="3">
        <f t="shared" si="10"/>
        <v>7.7692367866187568E-3</v>
      </c>
      <c r="R46" s="3">
        <f t="shared" si="11"/>
        <v>5.9526040855992321E-4</v>
      </c>
      <c r="S46" s="3">
        <f t="shared" si="14"/>
        <v>275.04779255363331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16"/>
        <v>9.1549295774647869E-3</v>
      </c>
      <c r="H47" s="3">
        <f t="shared" si="16"/>
        <v>1.3440774925934771E-2</v>
      </c>
      <c r="I47" s="3">
        <f t="shared" si="16"/>
        <v>1.8086538984632489E-2</v>
      </c>
      <c r="J47" s="3">
        <f t="shared" si="16"/>
        <v>7.91225917444607E-3</v>
      </c>
      <c r="K47" s="3">
        <f t="shared" si="16"/>
        <v>5.9578547234222061E-4</v>
      </c>
      <c r="L47" s="3">
        <f t="shared" si="7"/>
        <v>275.04919028813481</v>
      </c>
      <c r="M47" s="3">
        <v>0</v>
      </c>
      <c r="N47" s="3">
        <f t="shared" si="13"/>
        <v>9.1549295774647869E-3</v>
      </c>
      <c r="O47" s="3">
        <f t="shared" si="8"/>
        <v>1.3440774925934771E-2</v>
      </c>
      <c r="P47" s="3">
        <f t="shared" si="9"/>
        <v>1.8086538984632489E-2</v>
      </c>
      <c r="Q47" s="3">
        <f t="shared" si="10"/>
        <v>7.91225917444607E-3</v>
      </c>
      <c r="R47" s="3">
        <f t="shared" si="11"/>
        <v>5.9578547234222061E-4</v>
      </c>
      <c r="S47" s="3">
        <f t="shared" si="14"/>
        <v>275.04919028813481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16"/>
        <v>9.5211267605633792E-3</v>
      </c>
      <c r="H48" s="3">
        <f t="shared" si="16"/>
        <v>1.396717923393187E-2</v>
      </c>
      <c r="I48" s="3">
        <f t="shared" si="16"/>
        <v>1.8745178769600777E-2</v>
      </c>
      <c r="J48" s="3">
        <f t="shared" si="16"/>
        <v>8.1644820349172191E-3</v>
      </c>
      <c r="K48" s="3">
        <f t="shared" si="16"/>
        <v>6.4305229643200055E-4</v>
      </c>
      <c r="L48" s="3">
        <f t="shared" si="7"/>
        <v>275.05104101909546</v>
      </c>
      <c r="M48" s="3">
        <v>0</v>
      </c>
      <c r="N48" s="3">
        <f t="shared" si="13"/>
        <v>9.5211267605633792E-3</v>
      </c>
      <c r="O48" s="3">
        <f t="shared" si="8"/>
        <v>1.396717923393187E-2</v>
      </c>
      <c r="P48" s="3">
        <f t="shared" si="9"/>
        <v>1.8745178769600777E-2</v>
      </c>
      <c r="Q48" s="3">
        <f t="shared" si="10"/>
        <v>8.1644820349172191E-3</v>
      </c>
      <c r="R48" s="3">
        <f t="shared" si="11"/>
        <v>6.4305229643200055E-4</v>
      </c>
      <c r="S48" s="3">
        <f t="shared" si="14"/>
        <v>275.05104101909546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16"/>
        <v>9.8873239436619714E-3</v>
      </c>
      <c r="H49" s="3">
        <f t="shared" si="16"/>
        <v>1.4492135387938469E-2</v>
      </c>
      <c r="I49" s="3">
        <f t="shared" si="16"/>
        <v>1.9394977885719526E-2</v>
      </c>
      <c r="J49" s="3">
        <f t="shared" si="16"/>
        <v>8.4022961963217211E-3</v>
      </c>
      <c r="K49" s="3">
        <f t="shared" si="16"/>
        <v>6.7172107442969571E-4</v>
      </c>
      <c r="L49" s="3">
        <f t="shared" si="7"/>
        <v>275.05284845448807</v>
      </c>
      <c r="M49" s="3">
        <v>0</v>
      </c>
      <c r="N49" s="3">
        <f t="shared" si="13"/>
        <v>9.8873239436619714E-3</v>
      </c>
      <c r="O49" s="3">
        <f t="shared" si="8"/>
        <v>1.4492135387938469E-2</v>
      </c>
      <c r="P49" s="3">
        <f t="shared" si="9"/>
        <v>1.9394977885719526E-2</v>
      </c>
      <c r="Q49" s="3">
        <f t="shared" si="10"/>
        <v>8.4022961963217211E-3</v>
      </c>
      <c r="R49" s="3">
        <f t="shared" si="11"/>
        <v>6.7172107442969571E-4</v>
      </c>
      <c r="S49" s="3">
        <f t="shared" si="14"/>
        <v>275.05284845448807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16"/>
        <v>1.0253521126760564E-2</v>
      </c>
      <c r="H50" s="3">
        <f t="shared" si="16"/>
        <v>1.5015647371869497E-2</v>
      </c>
      <c r="I50" s="3">
        <f t="shared" si="16"/>
        <v>2.0036054997891E-2</v>
      </c>
      <c r="J50" s="3">
        <f t="shared" si="16"/>
        <v>8.6265247823383955E-3</v>
      </c>
      <c r="K50" s="3">
        <f t="shared" si="16"/>
        <v>6.8910956726179269E-4</v>
      </c>
      <c r="L50" s="3">
        <f t="shared" si="7"/>
        <v>275.05462085784615</v>
      </c>
      <c r="M50" s="3">
        <v>0</v>
      </c>
      <c r="N50" s="3">
        <f t="shared" si="13"/>
        <v>1.0253521126760564E-2</v>
      </c>
      <c r="O50" s="3">
        <f t="shared" si="8"/>
        <v>1.5015647371869497E-2</v>
      </c>
      <c r="P50" s="3">
        <f t="shared" si="9"/>
        <v>2.0036054997891E-2</v>
      </c>
      <c r="Q50" s="3">
        <f t="shared" si="10"/>
        <v>8.6265247823383955E-3</v>
      </c>
      <c r="R50" s="3">
        <f t="shared" si="11"/>
        <v>6.8910956726179269E-4</v>
      </c>
      <c r="S50" s="3">
        <f t="shared" si="14"/>
        <v>275.05462085784615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16"/>
        <v>1.0619718309859156E-2</v>
      </c>
      <c r="H51" s="3">
        <f t="shared" si="16"/>
        <v>1.5537719158680009E-2</v>
      </c>
      <c r="I51" s="3">
        <f t="shared" si="16"/>
        <v>2.0668527178224053E-2</v>
      </c>
      <c r="J51" s="3">
        <f t="shared" si="16"/>
        <v>8.8379438941780693E-3</v>
      </c>
      <c r="K51" s="3">
        <f t="shared" si="16"/>
        <v>6.9965622129065301E-4</v>
      </c>
      <c r="L51" s="3">
        <f t="shared" si="7"/>
        <v>275.05636356476225</v>
      </c>
      <c r="M51" s="3">
        <v>0</v>
      </c>
      <c r="N51" s="3">
        <f t="shared" si="13"/>
        <v>1.0619718309859156E-2</v>
      </c>
      <c r="O51" s="3">
        <f t="shared" si="8"/>
        <v>1.5537719158680009E-2</v>
      </c>
      <c r="P51" s="3">
        <f t="shared" si="9"/>
        <v>2.0668527178224053E-2</v>
      </c>
      <c r="Q51" s="3">
        <f t="shared" si="10"/>
        <v>8.8379438941780693E-3</v>
      </c>
      <c r="R51" s="3">
        <f t="shared" si="11"/>
        <v>6.9965622129065301E-4</v>
      </c>
      <c r="S51" s="3">
        <f t="shared" si="14"/>
        <v>275.05636356476225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16"/>
        <v>1.0985915492957748E-2</v>
      </c>
      <c r="H52" s="3">
        <f t="shared" si="16"/>
        <v>1.6058354710395347E-2</v>
      </c>
      <c r="I52" s="3">
        <f t="shared" si="16"/>
        <v>2.1292509927413588E-2</v>
      </c>
      <c r="J52" s="3">
        <f t="shared" si="16"/>
        <v>9.0372852968293484E-3</v>
      </c>
      <c r="K52" s="3">
        <f t="shared" si="16"/>
        <v>7.0605309031653843E-4</v>
      </c>
      <c r="L52" s="3">
        <f t="shared" si="7"/>
        <v>275.05808011851792</v>
      </c>
      <c r="M52" s="3">
        <v>0</v>
      </c>
      <c r="N52" s="3">
        <f t="shared" si="13"/>
        <v>1.0985915492957748E-2</v>
      </c>
      <c r="O52" s="3">
        <f t="shared" si="8"/>
        <v>1.6058354710395347E-2</v>
      </c>
      <c r="P52" s="3">
        <f t="shared" si="9"/>
        <v>2.1292509927413588E-2</v>
      </c>
      <c r="Q52" s="3">
        <f t="shared" si="10"/>
        <v>9.0372852968293484E-3</v>
      </c>
      <c r="R52" s="3">
        <f t="shared" si="11"/>
        <v>7.0605309031653843E-4</v>
      </c>
      <c r="S52" s="3">
        <f t="shared" si="14"/>
        <v>275.05808011851792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16"/>
        <v>1.135211267605634E-2</v>
      </c>
      <c r="H53" s="3">
        <f t="shared" si="16"/>
        <v>1.65775579781412E-2</v>
      </c>
      <c r="I53" s="3">
        <f t="shared" si="16"/>
        <v>2.1908117195833049E-2</v>
      </c>
      <c r="J53" s="3">
        <f t="shared" si="16"/>
        <v>9.2252389518476009E-3</v>
      </c>
      <c r="K53" s="3">
        <f t="shared" si="16"/>
        <v>7.0993298750690408E-4</v>
      </c>
      <c r="L53" s="3">
        <f t="shared" si="7"/>
        <v>275.05977295978937</v>
      </c>
      <c r="M53" s="3">
        <v>0</v>
      </c>
      <c r="N53" s="3">
        <f t="shared" si="13"/>
        <v>1.135211267605634E-2</v>
      </c>
      <c r="O53" s="3">
        <f t="shared" si="8"/>
        <v>1.65775579781412E-2</v>
      </c>
      <c r="P53" s="3">
        <f t="shared" si="9"/>
        <v>2.1908117195833049E-2</v>
      </c>
      <c r="Q53" s="3">
        <f t="shared" si="10"/>
        <v>9.2252389518476009E-3</v>
      </c>
      <c r="R53" s="3">
        <f t="shared" si="11"/>
        <v>7.0993298750690408E-4</v>
      </c>
      <c r="S53" s="3">
        <f t="shared" si="14"/>
        <v>275.05977295978937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16"/>
        <v>1.1779342723004698E-2</v>
      </c>
      <c r="H54" s="3">
        <f t="shared" si="16"/>
        <v>1.7189229615788611E-2</v>
      </c>
      <c r="I54" s="3">
        <f t="shared" si="16"/>
        <v>2.2665696146127821E-2</v>
      </c>
      <c r="J54" s="3">
        <f t="shared" si="16"/>
        <v>9.519826297472455E-3</v>
      </c>
      <c r="K54" s="3">
        <f t="shared" si="16"/>
        <v>7.5923462091690547E-4</v>
      </c>
      <c r="L54" s="3">
        <f t="shared" si="7"/>
        <v>275.0619133294033</v>
      </c>
      <c r="M54" s="3">
        <v>0</v>
      </c>
      <c r="N54" s="3">
        <f t="shared" si="13"/>
        <v>1.1779342723004698E-2</v>
      </c>
      <c r="O54" s="3">
        <f t="shared" si="8"/>
        <v>1.7189229615788611E-2</v>
      </c>
      <c r="P54" s="3">
        <f t="shared" si="9"/>
        <v>2.2665696146127821E-2</v>
      </c>
      <c r="Q54" s="3">
        <f t="shared" si="10"/>
        <v>9.519826297472455E-3</v>
      </c>
      <c r="R54" s="3">
        <f t="shared" si="11"/>
        <v>7.5923462091690547E-4</v>
      </c>
      <c r="S54" s="3">
        <f t="shared" si="14"/>
        <v>275.0619133294033</v>
      </c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17">G54*(1-G$5)+G$4*$F54*$L$4/1000</f>
        <v>1.2206572769953055E-2</v>
      </c>
      <c r="H55" s="3">
        <f t="shared" si="17"/>
        <v>1.7799218526472208E-2</v>
      </c>
      <c r="I55" s="3">
        <f t="shared" si="17"/>
        <v>2.3413106405159496E-2</v>
      </c>
      <c r="J55" s="3">
        <f t="shared" si="17"/>
        <v>9.797584794181623E-3</v>
      </c>
      <c r="K55" s="3">
        <f t="shared" si="17"/>
        <v>7.8913757315398399E-4</v>
      </c>
      <c r="L55" s="3">
        <f t="shared" si="7"/>
        <v>275.06400562006894</v>
      </c>
      <c r="M55" s="3">
        <v>0</v>
      </c>
      <c r="N55" s="3">
        <f t="shared" si="13"/>
        <v>1.2206572769953055E-2</v>
      </c>
      <c r="O55" s="3">
        <f t="shared" si="8"/>
        <v>1.7799218526472208E-2</v>
      </c>
      <c r="P55" s="3">
        <f t="shared" si="9"/>
        <v>2.3413106405159496E-2</v>
      </c>
      <c r="Q55" s="3">
        <f t="shared" si="10"/>
        <v>9.797584794181623E-3</v>
      </c>
      <c r="R55" s="3">
        <f t="shared" si="11"/>
        <v>7.8913757315398399E-4</v>
      </c>
      <c r="S55" s="3">
        <f t="shared" si="14"/>
        <v>275.06400562006894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17"/>
        <v>1.2633802816901412E-2</v>
      </c>
      <c r="H56" s="3">
        <f t="shared" si="17"/>
        <v>1.8407529339424182E-2</v>
      </c>
      <c r="I56" s="3">
        <f t="shared" si="17"/>
        <v>2.4150484463365096E-2</v>
      </c>
      <c r="J56" s="3">
        <f t="shared" si="17"/>
        <v>1.00594758212062E-2</v>
      </c>
      <c r="K56" s="3">
        <f t="shared" si="17"/>
        <v>8.0727463050169466E-4</v>
      </c>
      <c r="L56" s="3">
        <f t="shared" si="7"/>
        <v>275.06605856707142</v>
      </c>
      <c r="M56" s="3">
        <v>0</v>
      </c>
      <c r="N56" s="3">
        <f t="shared" si="13"/>
        <v>1.2633802816901412E-2</v>
      </c>
      <c r="O56" s="3">
        <f t="shared" si="8"/>
        <v>1.8407529339424182E-2</v>
      </c>
      <c r="P56" s="3">
        <f t="shared" si="9"/>
        <v>2.4150484463365096E-2</v>
      </c>
      <c r="Q56" s="3">
        <f t="shared" si="10"/>
        <v>1.00594758212062E-2</v>
      </c>
      <c r="R56" s="3">
        <f t="shared" si="11"/>
        <v>8.0727463050169466E-4</v>
      </c>
      <c r="S56" s="3">
        <f t="shared" si="14"/>
        <v>275.06605856707142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17"/>
        <v>1.3122065727699535E-2</v>
      </c>
      <c r="H57" s="3">
        <f t="shared" si="17"/>
        <v>1.9108063384756589E-2</v>
      </c>
      <c r="I57" s="3">
        <f t="shared" si="17"/>
        <v>2.5028199720906967E-2</v>
      </c>
      <c r="J57" s="3">
        <f t="shared" si="17"/>
        <v>1.0423776729223025E-2</v>
      </c>
      <c r="K57" s="3">
        <f t="shared" si="17"/>
        <v>8.6522366866755918E-4</v>
      </c>
      <c r="L57" s="3">
        <f t="shared" si="7"/>
        <v>275.06854732923125</v>
      </c>
      <c r="M57" s="3">
        <v>0</v>
      </c>
      <c r="N57" s="3">
        <f t="shared" si="13"/>
        <v>1.3122065727699535E-2</v>
      </c>
      <c r="O57" s="3">
        <f t="shared" si="8"/>
        <v>1.9108063384756589E-2</v>
      </c>
      <c r="P57" s="3">
        <f t="shared" si="9"/>
        <v>2.5028199720906967E-2</v>
      </c>
      <c r="Q57" s="3">
        <f t="shared" si="10"/>
        <v>1.0423776729223025E-2</v>
      </c>
      <c r="R57" s="3">
        <f t="shared" si="11"/>
        <v>8.6522366866755918E-4</v>
      </c>
      <c r="S57" s="3">
        <f t="shared" si="14"/>
        <v>275.06854732923125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17"/>
        <v>1.3610328638497657E-2</v>
      </c>
      <c r="H58" s="3">
        <f t="shared" si="17"/>
        <v>1.9806670239984704E-2</v>
      </c>
      <c r="I58" s="3">
        <f t="shared" si="17"/>
        <v>2.5894133743678018E-2</v>
      </c>
      <c r="J58" s="3">
        <f t="shared" si="17"/>
        <v>1.0767266271674033E-2</v>
      </c>
      <c r="K58" s="3">
        <f t="shared" si="17"/>
        <v>9.0037153701601354E-4</v>
      </c>
      <c r="L58" s="3">
        <f t="shared" si="7"/>
        <v>275.07097877043083</v>
      </c>
      <c r="M58" s="3">
        <v>0</v>
      </c>
      <c r="N58" s="3">
        <f t="shared" si="13"/>
        <v>1.3610328638497657E-2</v>
      </c>
      <c r="O58" s="3">
        <f t="shared" si="8"/>
        <v>1.9806670239984704E-2</v>
      </c>
      <c r="P58" s="3">
        <f t="shared" si="9"/>
        <v>2.5894133743678018E-2</v>
      </c>
      <c r="Q58" s="3">
        <f t="shared" si="10"/>
        <v>1.0767266271674033E-2</v>
      </c>
      <c r="R58" s="3">
        <f t="shared" si="11"/>
        <v>9.0037153701601354E-4</v>
      </c>
      <c r="S58" s="3">
        <f t="shared" si="14"/>
        <v>275.07097877043083</v>
      </c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17"/>
        <v>1.422065727699531E-2</v>
      </c>
      <c r="H59" s="3">
        <f t="shared" si="17"/>
        <v>2.0691148634096171E-2</v>
      </c>
      <c r="I59" s="3">
        <f t="shared" si="17"/>
        <v>2.7048914150235474E-2</v>
      </c>
      <c r="J59" s="3">
        <f t="shared" si="17"/>
        <v>1.1325875120483647E-2</v>
      </c>
      <c r="K59" s="3">
        <f t="shared" si="17"/>
        <v>1.0155865104079179E-3</v>
      </c>
      <c r="L59" s="3">
        <f t="shared" si="7"/>
        <v>275.07430218169225</v>
      </c>
      <c r="M59" s="3">
        <v>0</v>
      </c>
      <c r="N59" s="3">
        <f t="shared" si="13"/>
        <v>1.422065727699531E-2</v>
      </c>
      <c r="O59" s="3">
        <f t="shared" si="8"/>
        <v>2.0691148634096171E-2</v>
      </c>
      <c r="P59" s="3">
        <f t="shared" si="9"/>
        <v>2.7048914150235474E-2</v>
      </c>
      <c r="Q59" s="3">
        <f t="shared" si="10"/>
        <v>1.1325875120483647E-2</v>
      </c>
      <c r="R59" s="3">
        <f t="shared" si="11"/>
        <v>1.0155865104079179E-3</v>
      </c>
      <c r="S59" s="3">
        <f t="shared" si="14"/>
        <v>275.07430218169225</v>
      </c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17"/>
        <v>1.4769953051643197E-2</v>
      </c>
      <c r="H60" s="3">
        <f t="shared" si="17"/>
        <v>2.1479297088084996E-2</v>
      </c>
      <c r="I60" s="3">
        <f t="shared" si="17"/>
        <v>2.8037959641163793E-2</v>
      </c>
      <c r="J60" s="3">
        <f t="shared" si="17"/>
        <v>1.1735201509927141E-2</v>
      </c>
      <c r="K60" s="3">
        <f t="shared" si="17"/>
        <v>1.0385195674205714E-3</v>
      </c>
      <c r="L60" s="3">
        <f t="shared" si="7"/>
        <v>275.07706093085824</v>
      </c>
      <c r="M60" s="3">
        <v>0</v>
      </c>
      <c r="N60" s="3">
        <f t="shared" si="13"/>
        <v>1.4769953051643197E-2</v>
      </c>
      <c r="O60" s="3">
        <f t="shared" si="8"/>
        <v>2.1479297088084996E-2</v>
      </c>
      <c r="P60" s="3">
        <f t="shared" si="9"/>
        <v>2.8037959641163793E-2</v>
      </c>
      <c r="Q60" s="3">
        <f t="shared" si="10"/>
        <v>1.1735201509927141E-2</v>
      </c>
      <c r="R60" s="3">
        <f t="shared" si="11"/>
        <v>1.0385195674205714E-3</v>
      </c>
      <c r="S60" s="3">
        <f t="shared" si="14"/>
        <v>275.07706093085824</v>
      </c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17"/>
        <v>1.5319248826291085E-2</v>
      </c>
      <c r="H61" s="3">
        <f t="shared" si="17"/>
        <v>2.2265277322111691E-2</v>
      </c>
      <c r="I61" s="3">
        <f t="shared" si="17"/>
        <v>2.9013729554360587E-2</v>
      </c>
      <c r="J61" s="3">
        <f t="shared" si="17"/>
        <v>1.2121144369604493E-2</v>
      </c>
      <c r="K61" s="3">
        <f t="shared" si="17"/>
        <v>1.0524291696196834E-3</v>
      </c>
      <c r="L61" s="3">
        <f t="shared" si="7"/>
        <v>275.07977182924196</v>
      </c>
      <c r="M61" s="3">
        <v>0</v>
      </c>
      <c r="N61" s="3">
        <f t="shared" si="13"/>
        <v>1.5319248826291085E-2</v>
      </c>
      <c r="O61" s="3">
        <f t="shared" si="8"/>
        <v>2.2265277322111691E-2</v>
      </c>
      <c r="P61" s="3">
        <f t="shared" si="9"/>
        <v>2.9013729554360587E-2</v>
      </c>
      <c r="Q61" s="3">
        <f t="shared" si="10"/>
        <v>1.2121144369604493E-2</v>
      </c>
      <c r="R61" s="3">
        <f t="shared" si="11"/>
        <v>1.0524291696196834E-3</v>
      </c>
      <c r="S61" s="3">
        <f t="shared" si="14"/>
        <v>275.07977182924196</v>
      </c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17"/>
        <v>1.5868544600938971E-2</v>
      </c>
      <c r="H62" s="3">
        <f t="shared" si="17"/>
        <v>2.3049095301014202E-2</v>
      </c>
      <c r="I62" s="3">
        <f t="shared" si="17"/>
        <v>2.997640208280658E-2</v>
      </c>
      <c r="J62" s="3">
        <f t="shared" si="17"/>
        <v>1.248503952705682E-2</v>
      </c>
      <c r="K62" s="3">
        <f t="shared" si="17"/>
        <v>1.0608657698178512E-3</v>
      </c>
      <c r="L62" s="3">
        <f t="shared" si="7"/>
        <v>275.08243994728161</v>
      </c>
      <c r="M62" s="3">
        <v>0</v>
      </c>
      <c r="N62" s="3">
        <f t="shared" si="13"/>
        <v>1.5868544600938971E-2</v>
      </c>
      <c r="O62" s="3">
        <f t="shared" si="8"/>
        <v>2.3049095301014202E-2</v>
      </c>
      <c r="P62" s="3">
        <f t="shared" si="9"/>
        <v>2.997640208280658E-2</v>
      </c>
      <c r="Q62" s="3">
        <f t="shared" si="10"/>
        <v>1.248503952705682E-2</v>
      </c>
      <c r="R62" s="3">
        <f t="shared" si="11"/>
        <v>1.0608657698178512E-3</v>
      </c>
      <c r="S62" s="3">
        <f t="shared" si="14"/>
        <v>275.08243994728161</v>
      </c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17"/>
        <v>1.6478873239436621E-2</v>
      </c>
      <c r="H63" s="3">
        <f t="shared" si="17"/>
        <v>2.3924653686836047E-2</v>
      </c>
      <c r="I63" s="3">
        <f t="shared" si="17"/>
        <v>3.1076387769450604E-2</v>
      </c>
      <c r="J63" s="3">
        <f t="shared" si="17"/>
        <v>1.2945517390216238E-2</v>
      </c>
      <c r="K63" s="3">
        <f t="shared" si="17"/>
        <v>1.1129311833092894E-3</v>
      </c>
      <c r="L63" s="3">
        <f t="shared" si="7"/>
        <v>275.08553836326922</v>
      </c>
      <c r="M63" s="3">
        <v>0</v>
      </c>
      <c r="N63" s="3">
        <f t="shared" si="13"/>
        <v>1.6478873239436621E-2</v>
      </c>
      <c r="O63" s="3">
        <f t="shared" si="8"/>
        <v>2.3924653686836047E-2</v>
      </c>
      <c r="P63" s="3">
        <f t="shared" si="9"/>
        <v>3.1076387769450604E-2</v>
      </c>
      <c r="Q63" s="3">
        <f t="shared" si="10"/>
        <v>1.2945517390216238E-2</v>
      </c>
      <c r="R63" s="3">
        <f t="shared" si="11"/>
        <v>1.1129311833092894E-3</v>
      </c>
      <c r="S63" s="3">
        <f t="shared" si="14"/>
        <v>275.08553836326922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17"/>
        <v>1.7089201877934272E-2</v>
      </c>
      <c r="H64" s="3">
        <f t="shared" si="17"/>
        <v>2.4797803385359782E-2</v>
      </c>
      <c r="I64" s="3">
        <f t="shared" si="17"/>
        <v>3.2161608770728232E-2</v>
      </c>
      <c r="J64" s="3">
        <f t="shared" si="17"/>
        <v>1.3379689600728934E-2</v>
      </c>
      <c r="K64" s="3">
        <f t="shared" si="17"/>
        <v>1.1445104529024626E-3</v>
      </c>
      <c r="L64" s="3">
        <f t="shared" si="7"/>
        <v>275.08857281408763</v>
      </c>
      <c r="M64" s="3">
        <v>0</v>
      </c>
      <c r="N64" s="3">
        <f t="shared" si="13"/>
        <v>1.7089201877934272E-2</v>
      </c>
      <c r="O64" s="3">
        <f t="shared" si="8"/>
        <v>2.4797803385359782E-2</v>
      </c>
      <c r="P64" s="3">
        <f t="shared" si="9"/>
        <v>3.2161608770728232E-2</v>
      </c>
      <c r="Q64" s="3">
        <f t="shared" si="10"/>
        <v>1.3379689600728934E-2</v>
      </c>
      <c r="R64" s="3">
        <f t="shared" si="11"/>
        <v>1.1445104529024626E-3</v>
      </c>
      <c r="S64" s="3">
        <f t="shared" si="14"/>
        <v>275.08857281408763</v>
      </c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17"/>
        <v>1.7699530516431923E-2</v>
      </c>
      <c r="H65" s="3">
        <f t="shared" si="17"/>
        <v>2.566855102295618E-2</v>
      </c>
      <c r="I65" s="3">
        <f t="shared" si="17"/>
        <v>3.3232263267340002E-2</v>
      </c>
      <c r="J65" s="3">
        <f t="shared" si="17"/>
        <v>1.378905891782946E-2</v>
      </c>
      <c r="K65" s="3">
        <f t="shared" si="17"/>
        <v>1.1636642481220529E-3</v>
      </c>
      <c r="L65" s="3">
        <f t="shared" si="7"/>
        <v>275.09155306797265</v>
      </c>
      <c r="M65" s="3">
        <v>0</v>
      </c>
      <c r="N65" s="3">
        <f t="shared" si="13"/>
        <v>1.7699530516431923E-2</v>
      </c>
      <c r="O65" s="3">
        <f t="shared" si="8"/>
        <v>2.566855102295618E-2</v>
      </c>
      <c r="P65" s="3">
        <f t="shared" si="9"/>
        <v>3.3232263267340002E-2</v>
      </c>
      <c r="Q65" s="3">
        <f t="shared" si="10"/>
        <v>1.378905891782946E-2</v>
      </c>
      <c r="R65" s="3">
        <f t="shared" si="11"/>
        <v>1.1636642481220529E-3</v>
      </c>
      <c r="S65" s="3">
        <f t="shared" si="14"/>
        <v>275.09155306797265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17"/>
        <v>1.8309859154929574E-2</v>
      </c>
      <c r="H66" s="3">
        <f t="shared" si="17"/>
        <v>2.6536903207766676E-2</v>
      </c>
      <c r="I66" s="3">
        <f t="shared" si="17"/>
        <v>3.4288546779883043E-2</v>
      </c>
      <c r="J66" s="3">
        <f t="shared" si="17"/>
        <v>1.4175042252841757E-2</v>
      </c>
      <c r="K66" s="3">
        <f t="shared" si="17"/>
        <v>1.1752816121725915E-3</v>
      </c>
      <c r="L66" s="3">
        <f t="shared" si="7"/>
        <v>275.09448563300759</v>
      </c>
      <c r="M66" s="3">
        <v>0</v>
      </c>
      <c r="N66" s="3">
        <f t="shared" si="13"/>
        <v>1.8309859154929574E-2</v>
      </c>
      <c r="O66" s="3">
        <f t="shared" si="8"/>
        <v>2.6536903207766676E-2</v>
      </c>
      <c r="P66" s="3">
        <f t="shared" si="9"/>
        <v>3.4288546779883043E-2</v>
      </c>
      <c r="Q66" s="3">
        <f t="shared" si="10"/>
        <v>1.4175042252841757E-2</v>
      </c>
      <c r="R66" s="3">
        <f t="shared" si="11"/>
        <v>1.1752816121725915E-3</v>
      </c>
      <c r="S66" s="3">
        <f t="shared" si="14"/>
        <v>275.09448563300759</v>
      </c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17"/>
        <v>1.8920187793427225E-2</v>
      </c>
      <c r="H67" s="3">
        <f t="shared" si="17"/>
        <v>2.7402866529753503E-2</v>
      </c>
      <c r="I67" s="3">
        <f t="shared" si="17"/>
        <v>3.5330652204556605E-2</v>
      </c>
      <c r="J67" s="3">
        <f t="shared" si="17"/>
        <v>1.4538975573400391E-2</v>
      </c>
      <c r="K67" s="3">
        <f t="shared" si="17"/>
        <v>1.1823278996542868E-3</v>
      </c>
      <c r="L67" s="3">
        <f t="shared" si="7"/>
        <v>275.0973750100008</v>
      </c>
      <c r="M67" s="3">
        <v>0</v>
      </c>
      <c r="N67" s="3">
        <f t="shared" si="13"/>
        <v>1.8920187793427225E-2</v>
      </c>
      <c r="O67" s="3">
        <f t="shared" si="8"/>
        <v>2.7402866529753503E-2</v>
      </c>
      <c r="P67" s="3">
        <f t="shared" si="9"/>
        <v>3.5330652204556605E-2</v>
      </c>
      <c r="Q67" s="3">
        <f t="shared" si="10"/>
        <v>1.4538975573400391E-2</v>
      </c>
      <c r="R67" s="3">
        <f t="shared" si="11"/>
        <v>1.1823278996542868E-3</v>
      </c>
      <c r="S67" s="3">
        <f t="shared" si="14"/>
        <v>275.0973750100008</v>
      </c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17"/>
        <v>1.9591549295774644E-2</v>
      </c>
      <c r="H68" s="3">
        <f t="shared" si="17"/>
        <v>2.8360344274364742E-2</v>
      </c>
      <c r="I68" s="3">
        <f t="shared" si="17"/>
        <v>3.6509004590172374E-2</v>
      </c>
      <c r="J68" s="3">
        <f t="shared" si="17"/>
        <v>1.4999489419527834E-2</v>
      </c>
      <c r="K68" s="3">
        <f t="shared" si="17"/>
        <v>1.233550045856596E-3</v>
      </c>
      <c r="L68" s="3">
        <f t="shared" si="7"/>
        <v>275.10069393762569</v>
      </c>
      <c r="M68" s="3">
        <v>0</v>
      </c>
      <c r="N68" s="3">
        <f t="shared" si="13"/>
        <v>1.9591549295774644E-2</v>
      </c>
      <c r="O68" s="3">
        <f t="shared" si="8"/>
        <v>2.8360344274364742E-2</v>
      </c>
      <c r="P68" s="3">
        <f t="shared" si="9"/>
        <v>3.6509004590172374E-2</v>
      </c>
      <c r="Q68" s="3">
        <f t="shared" si="10"/>
        <v>1.4999489419527834E-2</v>
      </c>
      <c r="R68" s="3">
        <f t="shared" si="11"/>
        <v>1.233550045856596E-3</v>
      </c>
      <c r="S68" s="3">
        <f t="shared" si="14"/>
        <v>275.10069393762569</v>
      </c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17"/>
        <v>2.0262910798122064E-2</v>
      </c>
      <c r="H69" s="3">
        <f t="shared" si="17"/>
        <v>2.9315187969072495E-2</v>
      </c>
      <c r="I69" s="3">
        <f t="shared" si="17"/>
        <v>3.7671540404322162E-2</v>
      </c>
      <c r="J69" s="3">
        <f t="shared" si="17"/>
        <v>1.5433695557414716E-2</v>
      </c>
      <c r="K69" s="3">
        <f t="shared" si="17"/>
        <v>1.2646178479845797E-3</v>
      </c>
      <c r="L69" s="3">
        <f t="shared" si="7"/>
        <v>275.1039479525769</v>
      </c>
      <c r="M69" s="3">
        <v>0</v>
      </c>
      <c r="N69" s="3">
        <f t="shared" si="13"/>
        <v>2.0262910798122064E-2</v>
      </c>
      <c r="O69" s="3">
        <f t="shared" si="8"/>
        <v>2.9315187969072495E-2</v>
      </c>
      <c r="P69" s="3">
        <f t="shared" si="9"/>
        <v>3.7671540404322162E-2</v>
      </c>
      <c r="Q69" s="3">
        <f t="shared" si="10"/>
        <v>1.5433695557414716E-2</v>
      </c>
      <c r="R69" s="3">
        <f t="shared" si="11"/>
        <v>1.2646178479845797E-3</v>
      </c>
      <c r="S69" s="3">
        <f t="shared" si="14"/>
        <v>275.1039479525769</v>
      </c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17"/>
        <v>2.0934272300469483E-2</v>
      </c>
      <c r="H70" s="3">
        <f t="shared" si="17"/>
        <v>3.0267404860226804E-2</v>
      </c>
      <c r="I70" s="3">
        <f t="shared" si="17"/>
        <v>3.88184719467696E-2</v>
      </c>
      <c r="J70" s="3">
        <f t="shared" si="17"/>
        <v>1.5843096863725203E-2</v>
      </c>
      <c r="K70" s="3">
        <f t="shared" si="17"/>
        <v>1.283461422505087E-3</v>
      </c>
      <c r="L70" s="3">
        <f t="shared" si="7"/>
        <v>275.10714670739372</v>
      </c>
      <c r="M70" s="3">
        <v>0</v>
      </c>
      <c r="N70" s="3">
        <f t="shared" si="13"/>
        <v>2.0934272300469483E-2</v>
      </c>
      <c r="O70" s="3">
        <f t="shared" si="8"/>
        <v>3.0267404860226804E-2</v>
      </c>
      <c r="P70" s="3">
        <f t="shared" si="9"/>
        <v>3.88184719467696E-2</v>
      </c>
      <c r="Q70" s="3">
        <f t="shared" si="10"/>
        <v>1.5843096863725203E-2</v>
      </c>
      <c r="R70" s="3">
        <f t="shared" si="11"/>
        <v>1.283461422505087E-3</v>
      </c>
      <c r="S70" s="3">
        <f t="shared" si="14"/>
        <v>275.10714670739372</v>
      </c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18">G70*(1-G$5)+G$4*$F70*$L$4/1000</f>
        <v>2.1605633802816902E-2</v>
      </c>
      <c r="H71" s="3">
        <f t="shared" si="18"/>
        <v>3.1217002174242788E-2</v>
      </c>
      <c r="I71" s="3">
        <f t="shared" si="18"/>
        <v>3.9950008667660131E-2</v>
      </c>
      <c r="J71" s="3">
        <f t="shared" si="18"/>
        <v>1.6229110360504465E-2</v>
      </c>
      <c r="K71" s="3">
        <f t="shared" si="18"/>
        <v>1.2948906281903545E-3</v>
      </c>
      <c r="L71" s="3">
        <f t="shared" ref="L71:L134" si="19">SUM(G71:K71,L$5)</f>
        <v>275.11029664563341</v>
      </c>
      <c r="M71" s="3">
        <v>0</v>
      </c>
      <c r="N71" s="3">
        <f t="shared" si="13"/>
        <v>2.1605633802816902E-2</v>
      </c>
      <c r="O71" s="3">
        <f t="shared" ref="O71:O134" si="20">O70*(1-O$5)+O$4*($F70+$M70)*$L$4/1000</f>
        <v>3.1217002174242788E-2</v>
      </c>
      <c r="P71" s="3">
        <f t="shared" ref="P71:P134" si="21">P70*(1-P$5)+P$4*($F70+$M70)*$L$4/1000</f>
        <v>3.9950008667660131E-2</v>
      </c>
      <c r="Q71" s="3">
        <f t="shared" ref="Q71:Q134" si="22">Q70*(1-Q$5)+Q$4*($F70+$M70)*$L$4/1000</f>
        <v>1.6229110360504465E-2</v>
      </c>
      <c r="R71" s="3">
        <f t="shared" ref="R71:R134" si="23">R70*(1-R$5)+R$4*($F70+$M70)*$L$4/1000</f>
        <v>1.2948906281903545E-3</v>
      </c>
      <c r="S71" s="3">
        <f t="shared" si="14"/>
        <v>275.11029664563341</v>
      </c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18"/>
        <v>2.2338028169014087E-2</v>
      </c>
      <c r="H72" s="3">
        <f t="shared" si="18"/>
        <v>3.2257883831270498E-2</v>
      </c>
      <c r="I72" s="3">
        <f t="shared" si="18"/>
        <v>4.1216591947554393E-2</v>
      </c>
      <c r="J72" s="3">
        <f t="shared" si="18"/>
        <v>1.6710443011801919E-2</v>
      </c>
      <c r="K72" s="3">
        <f t="shared" si="18"/>
        <v>1.3487711486621431E-3</v>
      </c>
      <c r="L72" s="3">
        <f t="shared" si="19"/>
        <v>275.11387171810833</v>
      </c>
      <c r="M72" s="3">
        <v>0</v>
      </c>
      <c r="N72" s="3">
        <f t="shared" ref="N72:N135" si="24">N71*(1-N$5)+N$4*($F71+$M71)*$L$4/1000</f>
        <v>2.2338028169014087E-2</v>
      </c>
      <c r="O72" s="3">
        <f t="shared" si="20"/>
        <v>3.2257883831270498E-2</v>
      </c>
      <c r="P72" s="3">
        <f t="shared" si="21"/>
        <v>4.1216591947554393E-2</v>
      </c>
      <c r="Q72" s="3">
        <f t="shared" si="22"/>
        <v>1.6710443011801919E-2</v>
      </c>
      <c r="R72" s="3">
        <f t="shared" si="23"/>
        <v>1.3487711486621431E-3</v>
      </c>
      <c r="S72" s="3">
        <f t="shared" ref="S72:S135" si="25">SUM(N72:R72,S$5)</f>
        <v>275.11387171810833</v>
      </c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18"/>
        <v>2.3131455399061036E-2</v>
      </c>
      <c r="H73" s="3">
        <f t="shared" si="18"/>
        <v>3.3389798705352955E-2</v>
      </c>
      <c r="I73" s="3">
        <f t="shared" si="18"/>
        <v>4.2616409108362369E-2</v>
      </c>
      <c r="J73" s="3">
        <f t="shared" si="18"/>
        <v>1.7281649533989533E-2</v>
      </c>
      <c r="K73" s="3">
        <f t="shared" si="18"/>
        <v>1.4283996930970686E-3</v>
      </c>
      <c r="L73" s="3">
        <f t="shared" si="19"/>
        <v>275.11784771243987</v>
      </c>
      <c r="M73" s="3">
        <v>0</v>
      </c>
      <c r="N73" s="3">
        <f t="shared" si="24"/>
        <v>2.3131455399061036E-2</v>
      </c>
      <c r="O73" s="3">
        <f t="shared" si="20"/>
        <v>3.3389798705352955E-2</v>
      </c>
      <c r="P73" s="3">
        <f t="shared" si="21"/>
        <v>4.2616409108362369E-2</v>
      </c>
      <c r="Q73" s="3">
        <f t="shared" si="22"/>
        <v>1.7281649533989533E-2</v>
      </c>
      <c r="R73" s="3">
        <f t="shared" si="23"/>
        <v>1.4283996930970686E-3</v>
      </c>
      <c r="S73" s="3">
        <f t="shared" si="25"/>
        <v>275.11784771243987</v>
      </c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18"/>
        <v>2.3985915492957751E-2</v>
      </c>
      <c r="H74" s="3">
        <f t="shared" si="18"/>
        <v>3.4612496361388197E-2</v>
      </c>
      <c r="I74" s="3">
        <f t="shared" si="18"/>
        <v>4.41476718028758E-2</v>
      </c>
      <c r="J74" s="3">
        <f t="shared" si="18"/>
        <v>1.7937595715373757E-2</v>
      </c>
      <c r="K74" s="3">
        <f t="shared" si="18"/>
        <v>1.5236452034926525E-3</v>
      </c>
      <c r="L74" s="3">
        <f t="shared" si="19"/>
        <v>275.1222073245761</v>
      </c>
      <c r="M74" s="3">
        <v>0</v>
      </c>
      <c r="N74" s="3">
        <f t="shared" si="24"/>
        <v>2.3985915492957751E-2</v>
      </c>
      <c r="O74" s="3">
        <f t="shared" si="20"/>
        <v>3.4612496361388197E-2</v>
      </c>
      <c r="P74" s="3">
        <f t="shared" si="21"/>
        <v>4.41476718028758E-2</v>
      </c>
      <c r="Q74" s="3">
        <f t="shared" si="22"/>
        <v>1.7937595715373757E-2</v>
      </c>
      <c r="R74" s="3">
        <f t="shared" si="23"/>
        <v>1.5236452034926525E-3</v>
      </c>
      <c r="S74" s="3">
        <f t="shared" si="25"/>
        <v>275.1222073245761</v>
      </c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18"/>
        <v>2.4840375586854466E-2</v>
      </c>
      <c r="H75" s="3">
        <f t="shared" si="18"/>
        <v>3.58318303396137E-2</v>
      </c>
      <c r="I75" s="3">
        <f t="shared" si="18"/>
        <v>4.5658380946400061E-2</v>
      </c>
      <c r="J75" s="3">
        <f t="shared" si="18"/>
        <v>1.8556069753615102E-2</v>
      </c>
      <c r="K75" s="3">
        <f t="shared" si="18"/>
        <v>1.5814145257475524E-3</v>
      </c>
      <c r="L75" s="3">
        <f t="shared" si="19"/>
        <v>275.1264680711522</v>
      </c>
      <c r="M75" s="3">
        <v>0</v>
      </c>
      <c r="N75" s="3">
        <f t="shared" si="24"/>
        <v>2.4840375586854466E-2</v>
      </c>
      <c r="O75" s="3">
        <f t="shared" si="20"/>
        <v>3.58318303396137E-2</v>
      </c>
      <c r="P75" s="3">
        <f t="shared" si="21"/>
        <v>4.5658380946400061E-2</v>
      </c>
      <c r="Q75" s="3">
        <f t="shared" si="22"/>
        <v>1.8556069753615102E-2</v>
      </c>
      <c r="R75" s="3">
        <f t="shared" si="23"/>
        <v>1.5814145257475524E-3</v>
      </c>
      <c r="S75" s="3">
        <f t="shared" si="25"/>
        <v>275.1264680711522</v>
      </c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18"/>
        <v>2.569483568075118E-2</v>
      </c>
      <c r="H76" s="3">
        <f t="shared" si="18"/>
        <v>3.7047809893607689E-2</v>
      </c>
      <c r="I76" s="3">
        <f t="shared" si="18"/>
        <v>4.7148812421355442E-2</v>
      </c>
      <c r="J76" s="3">
        <f t="shared" si="18"/>
        <v>1.9139212314444338E-2</v>
      </c>
      <c r="K76" s="3">
        <f t="shared" si="18"/>
        <v>1.6164533908859687E-3</v>
      </c>
      <c r="L76" s="3">
        <f t="shared" si="19"/>
        <v>275.13064712370107</v>
      </c>
      <c r="M76" s="3">
        <v>0</v>
      </c>
      <c r="N76" s="3">
        <f t="shared" si="24"/>
        <v>2.569483568075118E-2</v>
      </c>
      <c r="O76" s="3">
        <f t="shared" si="20"/>
        <v>3.7047809893607689E-2</v>
      </c>
      <c r="P76" s="3">
        <f t="shared" si="21"/>
        <v>4.7148812421355442E-2</v>
      </c>
      <c r="Q76" s="3">
        <f t="shared" si="22"/>
        <v>1.9139212314444338E-2</v>
      </c>
      <c r="R76" s="3">
        <f t="shared" si="23"/>
        <v>1.6164533908859687E-3</v>
      </c>
      <c r="S76" s="3">
        <f t="shared" si="25"/>
        <v>275.13064712370107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18"/>
        <v>2.6549295774647895E-2</v>
      </c>
      <c r="H77" s="3">
        <f t="shared" si="18"/>
        <v>3.826044425149152E-2</v>
      </c>
      <c r="I77" s="3">
        <f t="shared" si="18"/>
        <v>4.8619238407098475E-2</v>
      </c>
      <c r="J77" s="3">
        <f t="shared" si="18"/>
        <v>1.9689041774088981E-2</v>
      </c>
      <c r="K77" s="3">
        <f t="shared" si="18"/>
        <v>1.6377055368739543E-3</v>
      </c>
      <c r="L77" s="3">
        <f t="shared" si="19"/>
        <v>275.13475572574418</v>
      </c>
      <c r="M77" s="3">
        <v>0</v>
      </c>
      <c r="N77" s="3">
        <f t="shared" si="24"/>
        <v>2.6549295774647895E-2</v>
      </c>
      <c r="O77" s="3">
        <f t="shared" si="20"/>
        <v>3.826044425149152E-2</v>
      </c>
      <c r="P77" s="3">
        <f t="shared" si="21"/>
        <v>4.8619238407098475E-2</v>
      </c>
      <c r="Q77" s="3">
        <f t="shared" si="22"/>
        <v>1.9689041774088981E-2</v>
      </c>
      <c r="R77" s="3">
        <f t="shared" si="23"/>
        <v>1.6377055368739543E-3</v>
      </c>
      <c r="S77" s="3">
        <f t="shared" si="25"/>
        <v>275.13475572574418</v>
      </c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18"/>
        <v>2.740375586854461E-2</v>
      </c>
      <c r="H78" s="3">
        <f t="shared" si="18"/>
        <v>3.9469742615999705E-2</v>
      </c>
      <c r="I78" s="3">
        <f t="shared" si="18"/>
        <v>5.0069927429626737E-2</v>
      </c>
      <c r="J78" s="3">
        <f t="shared" si="18"/>
        <v>2.0207461205288154E-2</v>
      </c>
      <c r="K78" s="3">
        <f t="shared" si="18"/>
        <v>1.6505956150003566E-3</v>
      </c>
      <c r="L78" s="3">
        <f t="shared" si="19"/>
        <v>275.13880148273444</v>
      </c>
      <c r="M78" s="3">
        <v>0</v>
      </c>
      <c r="N78" s="3">
        <f t="shared" si="24"/>
        <v>2.740375586854461E-2</v>
      </c>
      <c r="O78" s="3">
        <f t="shared" si="20"/>
        <v>3.9469742615999705E-2</v>
      </c>
      <c r="P78" s="3">
        <f t="shared" si="21"/>
        <v>5.0069927429626737E-2</v>
      </c>
      <c r="Q78" s="3">
        <f t="shared" si="22"/>
        <v>2.0207461205288154E-2</v>
      </c>
      <c r="R78" s="3">
        <f t="shared" si="23"/>
        <v>1.6505956150003566E-3</v>
      </c>
      <c r="S78" s="3">
        <f t="shared" si="25"/>
        <v>275.13880148273444</v>
      </c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18"/>
        <v>2.8319248826291089E-2</v>
      </c>
      <c r="H79" s="3">
        <f t="shared" si="18"/>
        <v>4.0769610878164796E-2</v>
      </c>
      <c r="I79" s="3">
        <f t="shared" si="18"/>
        <v>5.1651379152400506E-2</v>
      </c>
      <c r="J79" s="3">
        <f t="shared" si="18"/>
        <v>2.0813635856237155E-2</v>
      </c>
      <c r="K79" s="3">
        <f t="shared" si="18"/>
        <v>1.7053621993976221E-3</v>
      </c>
      <c r="L79" s="3">
        <f t="shared" si="19"/>
        <v>275.14325923691251</v>
      </c>
      <c r="M79" s="3">
        <v>0</v>
      </c>
      <c r="N79" s="3">
        <f t="shared" si="24"/>
        <v>2.8319248826291089E-2</v>
      </c>
      <c r="O79" s="3">
        <f t="shared" si="20"/>
        <v>4.0769610878164796E-2</v>
      </c>
      <c r="P79" s="3">
        <f t="shared" si="21"/>
        <v>5.1651379152400506E-2</v>
      </c>
      <c r="Q79" s="3">
        <f t="shared" si="22"/>
        <v>2.0813635856237155E-2</v>
      </c>
      <c r="R79" s="3">
        <f t="shared" si="23"/>
        <v>1.7053621993976221E-3</v>
      </c>
      <c r="S79" s="3">
        <f t="shared" si="25"/>
        <v>275.14325923691251</v>
      </c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18"/>
        <v>2.9295774647887334E-2</v>
      </c>
      <c r="H80" s="3">
        <f t="shared" si="18"/>
        <v>4.2159799877490349E-2</v>
      </c>
      <c r="I80" s="3">
        <f t="shared" si="18"/>
        <v>5.3361838397920448E-2</v>
      </c>
      <c r="J80" s="3">
        <f t="shared" si="18"/>
        <v>2.1502552547121346E-2</v>
      </c>
      <c r="K80" s="3">
        <f t="shared" si="18"/>
        <v>1.7855281687698152E-3</v>
      </c>
      <c r="L80" s="3">
        <f t="shared" si="19"/>
        <v>275.14810549363921</v>
      </c>
      <c r="M80" s="3">
        <v>0</v>
      </c>
      <c r="N80" s="3">
        <f t="shared" si="24"/>
        <v>2.9295774647887334E-2</v>
      </c>
      <c r="O80" s="3">
        <f t="shared" si="20"/>
        <v>4.2159799877490349E-2</v>
      </c>
      <c r="P80" s="3">
        <f t="shared" si="21"/>
        <v>5.3361838397920448E-2</v>
      </c>
      <c r="Q80" s="3">
        <f t="shared" si="22"/>
        <v>2.1502552547121346E-2</v>
      </c>
      <c r="R80" s="3">
        <f t="shared" si="23"/>
        <v>1.7855281687698152E-3</v>
      </c>
      <c r="S80" s="3">
        <f t="shared" si="25"/>
        <v>275.14810549363921</v>
      </c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18"/>
        <v>3.0272300469483579E-2</v>
      </c>
      <c r="H81" s="3">
        <f t="shared" si="18"/>
        <v>4.3546164425312867E-2</v>
      </c>
      <c r="I81" s="3">
        <f t="shared" si="18"/>
        <v>5.5049338805976608E-2</v>
      </c>
      <c r="J81" s="3">
        <f t="shared" si="18"/>
        <v>2.215211359330942E-2</v>
      </c>
      <c r="K81" s="3">
        <f t="shared" si="18"/>
        <v>1.8341512870596341E-3</v>
      </c>
      <c r="L81" s="3">
        <f t="shared" si="19"/>
        <v>275.15285406858112</v>
      </c>
      <c r="M81" s="3">
        <v>0</v>
      </c>
      <c r="N81" s="3">
        <f t="shared" si="24"/>
        <v>3.0272300469483579E-2</v>
      </c>
      <c r="O81" s="3">
        <f t="shared" si="20"/>
        <v>4.3546164425312867E-2</v>
      </c>
      <c r="P81" s="3">
        <f t="shared" si="21"/>
        <v>5.5049338805976608E-2</v>
      </c>
      <c r="Q81" s="3">
        <f t="shared" si="22"/>
        <v>2.215211359330942E-2</v>
      </c>
      <c r="R81" s="3">
        <f t="shared" si="23"/>
        <v>1.8341512870596341E-3</v>
      </c>
      <c r="S81" s="3">
        <f t="shared" si="25"/>
        <v>275.15285406858112</v>
      </c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18"/>
        <v>3.1309859154929585E-2</v>
      </c>
      <c r="H82" s="3">
        <f t="shared" si="18"/>
        <v>4.5022611756427813E-2</v>
      </c>
      <c r="I82" s="3">
        <f t="shared" si="18"/>
        <v>5.6864423286009796E-2</v>
      </c>
      <c r="J82" s="3">
        <f t="shared" si="18"/>
        <v>2.2881938151073214E-2</v>
      </c>
      <c r="K82" s="3">
        <f t="shared" si="18"/>
        <v>1.9105910558807552E-3</v>
      </c>
      <c r="L82" s="3">
        <f t="shared" si="19"/>
        <v>275.15798942340433</v>
      </c>
      <c r="M82" s="3">
        <v>0</v>
      </c>
      <c r="N82" s="3">
        <f t="shared" si="24"/>
        <v>3.1309859154929585E-2</v>
      </c>
      <c r="O82" s="3">
        <f t="shared" si="20"/>
        <v>4.5022611756427813E-2</v>
      </c>
      <c r="P82" s="3">
        <f t="shared" si="21"/>
        <v>5.6864423286009796E-2</v>
      </c>
      <c r="Q82" s="3">
        <f t="shared" si="22"/>
        <v>2.2881938151073214E-2</v>
      </c>
      <c r="R82" s="3">
        <f t="shared" si="23"/>
        <v>1.9105910558807552E-3</v>
      </c>
      <c r="S82" s="3">
        <f t="shared" si="25"/>
        <v>275.15798942340433</v>
      </c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18"/>
        <v>3.2347417840375592E-2</v>
      </c>
      <c r="H83" s="3">
        <f t="shared" si="18"/>
        <v>4.6494997336789898E-2</v>
      </c>
      <c r="I83" s="3">
        <f t="shared" si="18"/>
        <v>5.8655144584242966E-2</v>
      </c>
      <c r="J83" s="3">
        <f t="shared" si="18"/>
        <v>2.3570070126314454E-2</v>
      </c>
      <c r="K83" s="3">
        <f t="shared" si="18"/>
        <v>1.9569541192921112E-3</v>
      </c>
      <c r="L83" s="3">
        <f t="shared" si="19"/>
        <v>275.16302458400702</v>
      </c>
      <c r="M83" s="3">
        <v>0</v>
      </c>
      <c r="N83" s="3">
        <f t="shared" si="24"/>
        <v>3.2347417840375592E-2</v>
      </c>
      <c r="O83" s="3">
        <f t="shared" si="20"/>
        <v>4.6494997336789898E-2</v>
      </c>
      <c r="P83" s="3">
        <f t="shared" si="21"/>
        <v>5.8655144584242966E-2</v>
      </c>
      <c r="Q83" s="3">
        <f t="shared" si="22"/>
        <v>2.3570070126314454E-2</v>
      </c>
      <c r="R83" s="3">
        <f t="shared" si="23"/>
        <v>1.9569541192921112E-3</v>
      </c>
      <c r="S83" s="3">
        <f t="shared" si="25"/>
        <v>275.16302458400702</v>
      </c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18"/>
        <v>3.3446009389671363E-2</v>
      </c>
      <c r="H84" s="3">
        <f t="shared" si="18"/>
        <v>4.8057229054011906E-2</v>
      </c>
      <c r="I84" s="3">
        <f t="shared" si="18"/>
        <v>6.0572064460091543E-2</v>
      </c>
      <c r="J84" s="3">
        <f t="shared" si="18"/>
        <v>2.4336262177216007E-2</v>
      </c>
      <c r="K84" s="3">
        <f t="shared" si="18"/>
        <v>2.0320230955368111E-3</v>
      </c>
      <c r="L84" s="3">
        <f t="shared" si="19"/>
        <v>275.1684435881765</v>
      </c>
      <c r="M84" s="3">
        <v>0</v>
      </c>
      <c r="N84" s="3">
        <f t="shared" si="24"/>
        <v>3.3446009389671363E-2</v>
      </c>
      <c r="O84" s="3">
        <f t="shared" si="20"/>
        <v>4.8057229054011906E-2</v>
      </c>
      <c r="P84" s="3">
        <f t="shared" si="21"/>
        <v>6.0572064460091543E-2</v>
      </c>
      <c r="Q84" s="3">
        <f t="shared" si="22"/>
        <v>2.4336262177216007E-2</v>
      </c>
      <c r="R84" s="3">
        <f t="shared" si="23"/>
        <v>2.0320230955368111E-3</v>
      </c>
      <c r="S84" s="3">
        <f t="shared" si="25"/>
        <v>275.1684435881765</v>
      </c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18"/>
        <v>3.4544600938967135E-2</v>
      </c>
      <c r="H85" s="3">
        <f t="shared" si="18"/>
        <v>4.9615163025069971E-2</v>
      </c>
      <c r="I85" s="3">
        <f t="shared" si="18"/>
        <v>6.2463254256737134E-2</v>
      </c>
      <c r="J85" s="3">
        <f t="shared" si="18"/>
        <v>2.5058684085046169E-2</v>
      </c>
      <c r="K85" s="3">
        <f t="shared" si="18"/>
        <v>2.0775547312224607E-3</v>
      </c>
      <c r="L85" s="3">
        <f t="shared" si="19"/>
        <v>275.17375925703703</v>
      </c>
      <c r="M85" s="3">
        <v>0</v>
      </c>
      <c r="N85" s="3">
        <f t="shared" si="24"/>
        <v>3.4544600938967135E-2</v>
      </c>
      <c r="O85" s="3">
        <f t="shared" si="20"/>
        <v>4.9615163025069971E-2</v>
      </c>
      <c r="P85" s="3">
        <f t="shared" si="21"/>
        <v>6.2463254256737134E-2</v>
      </c>
      <c r="Q85" s="3">
        <f t="shared" si="22"/>
        <v>2.5058684085046169E-2</v>
      </c>
      <c r="R85" s="3">
        <f t="shared" si="23"/>
        <v>2.0775547312224607E-3</v>
      </c>
      <c r="S85" s="3">
        <f t="shared" si="25"/>
        <v>275.17375925703703</v>
      </c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18"/>
        <v>3.5643192488262906E-2</v>
      </c>
      <c r="H86" s="3">
        <f t="shared" si="18"/>
        <v>5.116881107319228E-2</v>
      </c>
      <c r="I86" s="3">
        <f t="shared" si="18"/>
        <v>6.4329059339149938E-2</v>
      </c>
      <c r="J86" s="3">
        <f t="shared" si="18"/>
        <v>2.5739836300471632E-2</v>
      </c>
      <c r="K86" s="3">
        <f t="shared" si="18"/>
        <v>2.1051710642526729E-3</v>
      </c>
      <c r="L86" s="3">
        <f t="shared" si="19"/>
        <v>275.17898607026535</v>
      </c>
      <c r="M86" s="3">
        <v>0</v>
      </c>
      <c r="N86" s="3">
        <f t="shared" si="24"/>
        <v>3.5643192488262906E-2</v>
      </c>
      <c r="O86" s="3">
        <f t="shared" si="20"/>
        <v>5.116881107319228E-2</v>
      </c>
      <c r="P86" s="3">
        <f t="shared" si="21"/>
        <v>6.4329059339149938E-2</v>
      </c>
      <c r="Q86" s="3">
        <f t="shared" si="22"/>
        <v>2.5739836300471632E-2</v>
      </c>
      <c r="R86" s="3">
        <f t="shared" si="23"/>
        <v>2.1051710642526729E-3</v>
      </c>
      <c r="S86" s="3">
        <f t="shared" si="25"/>
        <v>275.17898607026535</v>
      </c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26">G86*(1-G$5)+G$4*$F86*$L$4/1000</f>
        <v>3.7107981220657275E-2</v>
      </c>
      <c r="H87" s="3">
        <f t="shared" si="26"/>
        <v>5.3281565270771124E-2</v>
      </c>
      <c r="I87" s="3">
        <f t="shared" si="26"/>
        <v>6.7071228887303033E-2</v>
      </c>
      <c r="J87" s="3">
        <f t="shared" si="26"/>
        <v>2.7086301783386228E-2</v>
      </c>
      <c r="K87" s="3">
        <f t="shared" si="26"/>
        <v>2.4036113577894022E-3</v>
      </c>
      <c r="L87" s="3">
        <f t="shared" si="19"/>
        <v>275.18695068851991</v>
      </c>
      <c r="M87" s="3">
        <v>0</v>
      </c>
      <c r="N87" s="3">
        <f t="shared" si="24"/>
        <v>3.7107981220657275E-2</v>
      </c>
      <c r="O87" s="3">
        <f t="shared" si="20"/>
        <v>5.3281565270771124E-2</v>
      </c>
      <c r="P87" s="3">
        <f t="shared" si="21"/>
        <v>6.7071228887303033E-2</v>
      </c>
      <c r="Q87" s="3">
        <f t="shared" si="22"/>
        <v>2.7086301783386228E-2</v>
      </c>
      <c r="R87" s="3">
        <f t="shared" si="23"/>
        <v>2.4036113577894022E-3</v>
      </c>
      <c r="S87" s="3">
        <f t="shared" si="25"/>
        <v>275.18695068851991</v>
      </c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26"/>
        <v>3.8511737089201879E-2</v>
      </c>
      <c r="H88" s="3">
        <f t="shared" si="26"/>
        <v>5.5294610504767208E-2</v>
      </c>
      <c r="I88" s="3">
        <f t="shared" si="26"/>
        <v>6.9626356605096862E-2</v>
      </c>
      <c r="J88" s="3">
        <f t="shared" si="26"/>
        <v>2.8238477034335203E-2</v>
      </c>
      <c r="K88" s="3">
        <f t="shared" si="26"/>
        <v>2.537676189105555E-3</v>
      </c>
      <c r="L88" s="3">
        <f t="shared" si="19"/>
        <v>275.1942088574225</v>
      </c>
      <c r="M88" s="3">
        <v>0</v>
      </c>
      <c r="N88" s="3">
        <f t="shared" si="24"/>
        <v>3.8511737089201879E-2</v>
      </c>
      <c r="O88" s="3">
        <f t="shared" si="20"/>
        <v>5.5294610504767208E-2</v>
      </c>
      <c r="P88" s="3">
        <f t="shared" si="21"/>
        <v>6.9626356605096862E-2</v>
      </c>
      <c r="Q88" s="3">
        <f t="shared" si="22"/>
        <v>2.8238477034335203E-2</v>
      </c>
      <c r="R88" s="3">
        <f t="shared" si="23"/>
        <v>2.537676189105555E-3</v>
      </c>
      <c r="S88" s="3">
        <f t="shared" si="25"/>
        <v>275.1942088574225</v>
      </c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26"/>
        <v>3.9915492957746483E-2</v>
      </c>
      <c r="H89" s="3">
        <f t="shared" si="26"/>
        <v>5.7302117791135622E-2</v>
      </c>
      <c r="I89" s="3">
        <f t="shared" si="26"/>
        <v>7.2147187824961434E-2</v>
      </c>
      <c r="J89" s="3">
        <f t="shared" si="26"/>
        <v>2.9324832135469242E-2</v>
      </c>
      <c r="K89" s="3">
        <f t="shared" si="26"/>
        <v>2.6189906196880039E-3</v>
      </c>
      <c r="L89" s="3">
        <f t="shared" si="19"/>
        <v>275.20130862132902</v>
      </c>
      <c r="M89" s="3">
        <v>0</v>
      </c>
      <c r="N89" s="3">
        <f t="shared" si="24"/>
        <v>3.9915492957746483E-2</v>
      </c>
      <c r="O89" s="3">
        <f t="shared" si="20"/>
        <v>5.7302117791135622E-2</v>
      </c>
      <c r="P89" s="3">
        <f t="shared" si="21"/>
        <v>7.2147187824961434E-2</v>
      </c>
      <c r="Q89" s="3">
        <f t="shared" si="22"/>
        <v>2.9324832135469242E-2</v>
      </c>
      <c r="R89" s="3">
        <f t="shared" si="23"/>
        <v>2.6189906196880039E-3</v>
      </c>
      <c r="S89" s="3">
        <f t="shared" si="25"/>
        <v>275.20130862132902</v>
      </c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26"/>
        <v>4.1380281690140852E-2</v>
      </c>
      <c r="H90" s="3">
        <f t="shared" si="26"/>
        <v>5.9397999078550895E-2</v>
      </c>
      <c r="I90" s="3">
        <f t="shared" si="26"/>
        <v>7.4784417637399195E-2</v>
      </c>
      <c r="J90" s="3">
        <f t="shared" si="26"/>
        <v>3.0466498077037055E-2</v>
      </c>
      <c r="K90" s="3">
        <f t="shared" si="26"/>
        <v>2.7152586717208455E-3</v>
      </c>
      <c r="L90" s="3">
        <f t="shared" si="19"/>
        <v>275.20874445515483</v>
      </c>
      <c r="M90" s="3">
        <v>0</v>
      </c>
      <c r="N90" s="3">
        <f t="shared" si="24"/>
        <v>4.1380281690140852E-2</v>
      </c>
      <c r="O90" s="3">
        <f t="shared" si="20"/>
        <v>5.9397999078550895E-2</v>
      </c>
      <c r="P90" s="3">
        <f t="shared" si="21"/>
        <v>7.4784417637399195E-2</v>
      </c>
      <c r="Q90" s="3">
        <f t="shared" si="22"/>
        <v>3.0466498077037055E-2</v>
      </c>
      <c r="R90" s="3">
        <f t="shared" si="23"/>
        <v>2.7152586717208455E-3</v>
      </c>
      <c r="S90" s="3">
        <f t="shared" si="25"/>
        <v>275.20874445515483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26"/>
        <v>4.2845070422535221E-2</v>
      </c>
      <c r="H91" s="3">
        <f t="shared" si="26"/>
        <v>6.1488114533878792E-2</v>
      </c>
      <c r="I91" s="3">
        <f t="shared" si="26"/>
        <v>7.7386248927026779E-2</v>
      </c>
      <c r="J91" s="3">
        <f t="shared" si="26"/>
        <v>3.1542944232595134E-2</v>
      </c>
      <c r="K91" s="3">
        <f t="shared" si="26"/>
        <v>2.7736481968295753E-3</v>
      </c>
      <c r="L91" s="3">
        <f t="shared" si="19"/>
        <v>275.21603602631285</v>
      </c>
      <c r="M91" s="3">
        <v>0</v>
      </c>
      <c r="N91" s="3">
        <f t="shared" si="24"/>
        <v>4.2845070422535221E-2</v>
      </c>
      <c r="O91" s="3">
        <f t="shared" si="20"/>
        <v>6.1488114533878792E-2</v>
      </c>
      <c r="P91" s="3">
        <f t="shared" si="21"/>
        <v>7.7386248927026779E-2</v>
      </c>
      <c r="Q91" s="3">
        <f t="shared" si="22"/>
        <v>3.1542944232595134E-2</v>
      </c>
      <c r="R91" s="3">
        <f t="shared" si="23"/>
        <v>2.7736481968295753E-3</v>
      </c>
      <c r="S91" s="3">
        <f t="shared" si="25"/>
        <v>275.21603602631285</v>
      </c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26"/>
        <v>4.4370892018779355E-2</v>
      </c>
      <c r="H92" s="3">
        <f t="shared" si="26"/>
        <v>6.3666376732710805E-2</v>
      </c>
      <c r="I92" s="3">
        <f t="shared" si="26"/>
        <v>8.010339157640331E-2</v>
      </c>
      <c r="J92" s="3">
        <f t="shared" si="26"/>
        <v>3.2675267295495455E-2</v>
      </c>
      <c r="K92" s="3">
        <f t="shared" si="26"/>
        <v>2.8560115908215916E-3</v>
      </c>
      <c r="L92" s="3">
        <f t="shared" si="19"/>
        <v>275.22367193921423</v>
      </c>
      <c r="M92" s="3">
        <v>0</v>
      </c>
      <c r="N92" s="3">
        <f t="shared" si="24"/>
        <v>4.4370892018779355E-2</v>
      </c>
      <c r="O92" s="3">
        <f t="shared" si="20"/>
        <v>6.3666376732710805E-2</v>
      </c>
      <c r="P92" s="3">
        <f t="shared" si="21"/>
        <v>8.010339157640331E-2</v>
      </c>
      <c r="Q92" s="3">
        <f t="shared" si="22"/>
        <v>3.2675267295495455E-2</v>
      </c>
      <c r="R92" s="3">
        <f t="shared" si="23"/>
        <v>2.8560115908215916E-3</v>
      </c>
      <c r="S92" s="3">
        <f t="shared" si="25"/>
        <v>275.22367193921423</v>
      </c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26"/>
        <v>4.614084507042255E-2</v>
      </c>
      <c r="H93" s="3">
        <f t="shared" si="26"/>
        <v>6.6214233321565064E-2</v>
      </c>
      <c r="I93" s="3">
        <f t="shared" si="26"/>
        <v>8.3385002030790176E-2</v>
      </c>
      <c r="J93" s="3">
        <f t="shared" si="26"/>
        <v>3.4212387869746778E-2</v>
      </c>
      <c r="K93" s="3">
        <f t="shared" si="26"/>
        <v>3.0937609417457882E-3</v>
      </c>
      <c r="L93" s="3">
        <f t="shared" si="19"/>
        <v>275.23304622923428</v>
      </c>
      <c r="M93" s="3">
        <v>0</v>
      </c>
      <c r="N93" s="3">
        <f t="shared" si="24"/>
        <v>4.614084507042255E-2</v>
      </c>
      <c r="O93" s="3">
        <f t="shared" si="20"/>
        <v>6.6214233321565064E-2</v>
      </c>
      <c r="P93" s="3">
        <f t="shared" si="21"/>
        <v>8.3385002030790176E-2</v>
      </c>
      <c r="Q93" s="3">
        <f t="shared" si="22"/>
        <v>3.4212387869746778E-2</v>
      </c>
      <c r="R93" s="3">
        <f t="shared" si="23"/>
        <v>3.0937609417457882E-3</v>
      </c>
      <c r="S93" s="3">
        <f t="shared" si="25"/>
        <v>275.23304622923428</v>
      </c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26"/>
        <v>4.7910798122065744E-2</v>
      </c>
      <c r="H94" s="3">
        <f t="shared" si="26"/>
        <v>6.8755080680763872E-2</v>
      </c>
      <c r="I94" s="3">
        <f t="shared" si="26"/>
        <v>8.6622564688517131E-2</v>
      </c>
      <c r="J94" s="3">
        <f t="shared" si="26"/>
        <v>3.5661697578075136E-2</v>
      </c>
      <c r="K94" s="3">
        <f t="shared" si="26"/>
        <v>3.2379632124080915E-3</v>
      </c>
      <c r="L94" s="3">
        <f t="shared" si="19"/>
        <v>275.24218810428181</v>
      </c>
      <c r="M94" s="3">
        <v>0</v>
      </c>
      <c r="N94" s="3">
        <f t="shared" si="24"/>
        <v>4.7910798122065744E-2</v>
      </c>
      <c r="O94" s="3">
        <f t="shared" si="20"/>
        <v>6.8755080680763872E-2</v>
      </c>
      <c r="P94" s="3">
        <f t="shared" si="21"/>
        <v>8.6622564688517131E-2</v>
      </c>
      <c r="Q94" s="3">
        <f t="shared" si="22"/>
        <v>3.5661697578075136E-2</v>
      </c>
      <c r="R94" s="3">
        <f t="shared" si="23"/>
        <v>3.2379632124080915E-3</v>
      </c>
      <c r="S94" s="3">
        <f t="shared" si="25"/>
        <v>275.24218810428181</v>
      </c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26"/>
        <v>4.9741784037558703E-2</v>
      </c>
      <c r="H95" s="3">
        <f t="shared" si="26"/>
        <v>7.1382834806522619E-2</v>
      </c>
      <c r="I95" s="3">
        <f t="shared" si="26"/>
        <v>8.9966905528023985E-2</v>
      </c>
      <c r="J95" s="3">
        <f t="shared" si="26"/>
        <v>3.7145583671204865E-2</v>
      </c>
      <c r="K95" s="3">
        <f t="shared" si="26"/>
        <v>3.3723746675724696E-3</v>
      </c>
      <c r="L95" s="3">
        <f t="shared" si="19"/>
        <v>275.25160948271088</v>
      </c>
      <c r="M95" s="3">
        <v>0</v>
      </c>
      <c r="N95" s="3">
        <f t="shared" si="24"/>
        <v>4.9741784037558703E-2</v>
      </c>
      <c r="O95" s="3">
        <f t="shared" si="20"/>
        <v>7.1382834806522619E-2</v>
      </c>
      <c r="P95" s="3">
        <f t="shared" si="21"/>
        <v>8.9966905528023985E-2</v>
      </c>
      <c r="Q95" s="3">
        <f t="shared" si="22"/>
        <v>3.7145583671204865E-2</v>
      </c>
      <c r="R95" s="3">
        <f t="shared" si="23"/>
        <v>3.3723746675724696E-3</v>
      </c>
      <c r="S95" s="3">
        <f t="shared" si="25"/>
        <v>275.25160948271088</v>
      </c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26"/>
        <v>5.1633802816901428E-2</v>
      </c>
      <c r="H96" s="3">
        <f t="shared" si="26"/>
        <v>7.409725661572801E-2</v>
      </c>
      <c r="I96" s="3">
        <f t="shared" si="26"/>
        <v>9.3416591306790295E-2</v>
      </c>
      <c r="J96" s="3">
        <f t="shared" si="26"/>
        <v>3.8662070908975402E-2</v>
      </c>
      <c r="K96" s="3">
        <f t="shared" si="26"/>
        <v>3.5008476929537669E-3</v>
      </c>
      <c r="L96" s="3">
        <f t="shared" si="19"/>
        <v>275.26131056934133</v>
      </c>
      <c r="M96" s="3">
        <v>0</v>
      </c>
      <c r="N96" s="3">
        <f t="shared" si="24"/>
        <v>5.1633802816901428E-2</v>
      </c>
      <c r="O96" s="3">
        <f t="shared" si="20"/>
        <v>7.409725661572801E-2</v>
      </c>
      <c r="P96" s="3">
        <f t="shared" si="21"/>
        <v>9.3416591306790295E-2</v>
      </c>
      <c r="Q96" s="3">
        <f t="shared" si="22"/>
        <v>3.8662070908975402E-2</v>
      </c>
      <c r="R96" s="3">
        <f t="shared" si="23"/>
        <v>3.5008476929537669E-3</v>
      </c>
      <c r="S96" s="3">
        <f t="shared" si="25"/>
        <v>275.26131056934133</v>
      </c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26"/>
        <v>5.3647887323943683E-2</v>
      </c>
      <c r="H97" s="3">
        <f t="shared" si="26"/>
        <v>7.6992004396606611E-2</v>
      </c>
      <c r="I97" s="3">
        <f t="shared" si="26"/>
        <v>9.712044276194351E-2</v>
      </c>
      <c r="J97" s="3">
        <f t="shared" si="26"/>
        <v>4.032666778250546E-2</v>
      </c>
      <c r="K97" s="3">
        <f t="shared" si="26"/>
        <v>3.6726672354085864E-3</v>
      </c>
      <c r="L97" s="3">
        <f t="shared" si="19"/>
        <v>275.2717596695004</v>
      </c>
      <c r="M97" s="3">
        <v>0</v>
      </c>
      <c r="N97" s="3">
        <f t="shared" si="24"/>
        <v>5.3647887323943683E-2</v>
      </c>
      <c r="O97" s="3">
        <f t="shared" si="20"/>
        <v>7.6992004396606611E-2</v>
      </c>
      <c r="P97" s="3">
        <f t="shared" si="21"/>
        <v>9.712044276194351E-2</v>
      </c>
      <c r="Q97" s="3">
        <f t="shared" si="22"/>
        <v>4.032666778250546E-2</v>
      </c>
      <c r="R97" s="3">
        <f t="shared" si="23"/>
        <v>3.6726672354085864E-3</v>
      </c>
      <c r="S97" s="3">
        <f t="shared" si="25"/>
        <v>275.2717596695004</v>
      </c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26"/>
        <v>5.5723004694835702E-2</v>
      </c>
      <c r="H98" s="3">
        <f t="shared" si="26"/>
        <v>7.9972685353403669E-2</v>
      </c>
      <c r="I98" s="3">
        <f t="shared" si="26"/>
        <v>0.10092481358345068</v>
      </c>
      <c r="J98" s="3">
        <f t="shared" si="26"/>
        <v>4.2013542361920522E-2</v>
      </c>
      <c r="K98" s="3">
        <f t="shared" si="26"/>
        <v>3.8238294126527426E-3</v>
      </c>
      <c r="L98" s="3">
        <f t="shared" si="19"/>
        <v>275.28245787540624</v>
      </c>
      <c r="M98" s="3">
        <v>0</v>
      </c>
      <c r="N98" s="3">
        <f t="shared" si="24"/>
        <v>5.5723004694835702E-2</v>
      </c>
      <c r="O98" s="3">
        <f t="shared" si="20"/>
        <v>7.9972685353403669E-2</v>
      </c>
      <c r="P98" s="3">
        <f t="shared" si="21"/>
        <v>0.10092481358345068</v>
      </c>
      <c r="Q98" s="3">
        <f t="shared" si="22"/>
        <v>4.2013542361920522E-2</v>
      </c>
      <c r="R98" s="3">
        <f t="shared" si="23"/>
        <v>3.8238294126527426E-3</v>
      </c>
      <c r="S98" s="3">
        <f t="shared" si="25"/>
        <v>275.28245787540624</v>
      </c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26"/>
        <v>5.7920187793427252E-2</v>
      </c>
      <c r="H99" s="3">
        <f t="shared" si="26"/>
        <v>8.3132959794997893E-2</v>
      </c>
      <c r="I99" s="3">
        <f t="shared" si="26"/>
        <v>0.10497858928025085</v>
      </c>
      <c r="J99" s="3">
        <f t="shared" si="26"/>
        <v>4.3838792883940027E-2</v>
      </c>
      <c r="K99" s="3">
        <f t="shared" si="26"/>
        <v>4.0094106213552621E-3</v>
      </c>
      <c r="L99" s="3">
        <f t="shared" si="19"/>
        <v>275.29387994037398</v>
      </c>
      <c r="M99" s="3">
        <v>0</v>
      </c>
      <c r="N99" s="3">
        <f t="shared" si="24"/>
        <v>5.7920187793427252E-2</v>
      </c>
      <c r="O99" s="3">
        <f t="shared" si="20"/>
        <v>8.3132959794997893E-2</v>
      </c>
      <c r="P99" s="3">
        <f t="shared" si="21"/>
        <v>0.10497858928025085</v>
      </c>
      <c r="Q99" s="3">
        <f t="shared" si="22"/>
        <v>4.3838792883940027E-2</v>
      </c>
      <c r="R99" s="3">
        <f t="shared" si="23"/>
        <v>4.0094106213552621E-3</v>
      </c>
      <c r="S99" s="3">
        <f t="shared" si="25"/>
        <v>275.29387994037398</v>
      </c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26"/>
        <v>6.0178403755868567E-2</v>
      </c>
      <c r="H100" s="3">
        <f t="shared" si="26"/>
        <v>8.6378436940727846E-2</v>
      </c>
      <c r="I100" s="3">
        <f t="shared" si="26"/>
        <v>0.10912818744471556</v>
      </c>
      <c r="J100" s="3">
        <f t="shared" si="26"/>
        <v>4.5677143473978089E-2</v>
      </c>
      <c r="K100" s="3">
        <f t="shared" si="26"/>
        <v>4.1689196711073816E-3</v>
      </c>
      <c r="L100" s="3">
        <f t="shared" si="19"/>
        <v>275.30553109128641</v>
      </c>
      <c r="M100" s="3">
        <v>0</v>
      </c>
      <c r="N100" s="3">
        <f t="shared" si="24"/>
        <v>6.0178403755868567E-2</v>
      </c>
      <c r="O100" s="3">
        <f t="shared" si="20"/>
        <v>8.6378436940727846E-2</v>
      </c>
      <c r="P100" s="3">
        <f t="shared" si="21"/>
        <v>0.10912818744471556</v>
      </c>
      <c r="Q100" s="3">
        <f t="shared" si="22"/>
        <v>4.5677143473978089E-2</v>
      </c>
      <c r="R100" s="3">
        <f t="shared" si="23"/>
        <v>4.1689196711073816E-3</v>
      </c>
      <c r="S100" s="3">
        <f t="shared" si="25"/>
        <v>275.30553109128641</v>
      </c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26"/>
        <v>6.2558685446009413E-2</v>
      </c>
      <c r="H101" s="3">
        <f t="shared" si="26"/>
        <v>8.9802779109021957E-2</v>
      </c>
      <c r="I101" s="3">
        <f t="shared" si="26"/>
        <v>0.11352255663045085</v>
      </c>
      <c r="J101" s="3">
        <f t="shared" si="26"/>
        <v>4.76452166583523E-2</v>
      </c>
      <c r="K101" s="3">
        <f t="shared" si="26"/>
        <v>4.359563513898693E-3</v>
      </c>
      <c r="L101" s="3">
        <f t="shared" si="19"/>
        <v>275.31788880135775</v>
      </c>
      <c r="M101" s="3">
        <v>0</v>
      </c>
      <c r="N101" s="3">
        <f t="shared" si="24"/>
        <v>6.2558685446009413E-2</v>
      </c>
      <c r="O101" s="3">
        <f t="shared" si="20"/>
        <v>8.9802779109021957E-2</v>
      </c>
      <c r="P101" s="3">
        <f t="shared" si="21"/>
        <v>0.11352255663045085</v>
      </c>
      <c r="Q101" s="3">
        <f t="shared" si="22"/>
        <v>4.76452166583523E-2</v>
      </c>
      <c r="R101" s="3">
        <f t="shared" si="23"/>
        <v>4.359563513898693E-3</v>
      </c>
      <c r="S101" s="3">
        <f t="shared" si="25"/>
        <v>275.31788880135775</v>
      </c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26"/>
        <v>6.5183098591549318E-2</v>
      </c>
      <c r="H102" s="3">
        <f t="shared" si="26"/>
        <v>9.3593287664085228E-2</v>
      </c>
      <c r="I102" s="3">
        <f t="shared" si="26"/>
        <v>0.11845888085362308</v>
      </c>
      <c r="J102" s="3">
        <f t="shared" si="26"/>
        <v>4.9970343577114801E-2</v>
      </c>
      <c r="K102" s="3">
        <f t="shared" si="26"/>
        <v>4.6629882768671055E-3</v>
      </c>
      <c r="L102" s="3">
        <f t="shared" si="19"/>
        <v>275.33186859896324</v>
      </c>
      <c r="M102" s="3">
        <v>0</v>
      </c>
      <c r="N102" s="3">
        <f t="shared" si="24"/>
        <v>6.5183098591549318E-2</v>
      </c>
      <c r="O102" s="3">
        <f t="shared" si="20"/>
        <v>9.3593287664085228E-2</v>
      </c>
      <c r="P102" s="3">
        <f t="shared" si="21"/>
        <v>0.11845888085362308</v>
      </c>
      <c r="Q102" s="3">
        <f t="shared" si="22"/>
        <v>4.9970343577114801E-2</v>
      </c>
      <c r="R102" s="3">
        <f t="shared" si="23"/>
        <v>4.6629882768671055E-3</v>
      </c>
      <c r="S102" s="3">
        <f t="shared" si="25"/>
        <v>275.33186859896324</v>
      </c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27">G102*(1-G$5)+G$4*$F102*$L$4/1000</f>
        <v>6.7807511737089224E-2</v>
      </c>
      <c r="H103" s="3">
        <f t="shared" si="27"/>
        <v>9.7373368416779404E-2</v>
      </c>
      <c r="I103" s="3">
        <f t="shared" si="27"/>
        <v>0.12332894669279393</v>
      </c>
      <c r="J103" s="3">
        <f t="shared" si="27"/>
        <v>5.2162643304869999E-2</v>
      </c>
      <c r="K103" s="3">
        <f t="shared" si="27"/>
        <v>4.8470246985234857E-3</v>
      </c>
      <c r="L103" s="3">
        <f t="shared" si="19"/>
        <v>275.34551949485007</v>
      </c>
      <c r="M103" s="3">
        <v>0</v>
      </c>
      <c r="N103" s="3">
        <f t="shared" si="24"/>
        <v>6.7807511737089224E-2</v>
      </c>
      <c r="O103" s="3">
        <f t="shared" si="20"/>
        <v>9.7373368416779404E-2</v>
      </c>
      <c r="P103" s="3">
        <f t="shared" si="21"/>
        <v>0.12332894669279393</v>
      </c>
      <c r="Q103" s="3">
        <f t="shared" si="22"/>
        <v>5.2162643304869999E-2</v>
      </c>
      <c r="R103" s="3">
        <f t="shared" si="23"/>
        <v>4.8470246985234857E-3</v>
      </c>
      <c r="S103" s="3">
        <f t="shared" si="25"/>
        <v>275.34551949485007</v>
      </c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27"/>
        <v>7.0615023474178432E-2</v>
      </c>
      <c r="H104" s="3">
        <f t="shared" si="27"/>
        <v>0.10142474019514565</v>
      </c>
      <c r="I104" s="3">
        <f t="shared" si="27"/>
        <v>0.12858434773415406</v>
      </c>
      <c r="J104" s="3">
        <f t="shared" si="27"/>
        <v>5.458181651750707E-2</v>
      </c>
      <c r="K104" s="3">
        <f t="shared" si="27"/>
        <v>5.0994935011844178E-3</v>
      </c>
      <c r="L104" s="3">
        <f t="shared" si="19"/>
        <v>275.3603054214222</v>
      </c>
      <c r="M104" s="3">
        <v>0</v>
      </c>
      <c r="N104" s="3">
        <f t="shared" si="24"/>
        <v>7.0615023474178432E-2</v>
      </c>
      <c r="O104" s="3">
        <f t="shared" si="20"/>
        <v>0.10142474019514565</v>
      </c>
      <c r="P104" s="3">
        <f t="shared" si="21"/>
        <v>0.12858434773415406</v>
      </c>
      <c r="Q104" s="3">
        <f t="shared" si="22"/>
        <v>5.458181651750707E-2</v>
      </c>
      <c r="R104" s="3">
        <f t="shared" si="23"/>
        <v>5.0994935011844178E-3</v>
      </c>
      <c r="S104" s="3">
        <f t="shared" si="25"/>
        <v>275.3603054214222</v>
      </c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27"/>
        <v>7.3483568075117398E-2</v>
      </c>
      <c r="H105" s="3">
        <f t="shared" si="27"/>
        <v>0.10555886324223084</v>
      </c>
      <c r="I105" s="3">
        <f t="shared" si="27"/>
        <v>0.13391944228772401</v>
      </c>
      <c r="J105" s="3">
        <f t="shared" si="27"/>
        <v>5.6980160862054464E-2</v>
      </c>
      <c r="K105" s="3">
        <f t="shared" si="27"/>
        <v>5.2995719274267234E-3</v>
      </c>
      <c r="L105" s="3">
        <f t="shared" si="19"/>
        <v>275.37524160639458</v>
      </c>
      <c r="M105" s="3">
        <v>0</v>
      </c>
      <c r="N105" s="3">
        <f t="shared" si="24"/>
        <v>7.3483568075117398E-2</v>
      </c>
      <c r="O105" s="3">
        <f t="shared" si="20"/>
        <v>0.10555886324223084</v>
      </c>
      <c r="P105" s="3">
        <f t="shared" si="21"/>
        <v>0.13391944228772401</v>
      </c>
      <c r="Q105" s="3">
        <f t="shared" si="22"/>
        <v>5.6980160862054464E-2</v>
      </c>
      <c r="R105" s="3">
        <f t="shared" si="23"/>
        <v>5.2995719274267234E-3</v>
      </c>
      <c r="S105" s="3">
        <f t="shared" si="25"/>
        <v>275.37524160639458</v>
      </c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27"/>
        <v>7.6535211267605666E-2</v>
      </c>
      <c r="H106" s="3">
        <f t="shared" si="27"/>
        <v>0.10996330333405055</v>
      </c>
      <c r="I106" s="3">
        <f t="shared" si="27"/>
        <v>0.1396336301416678</v>
      </c>
      <c r="J106" s="3">
        <f t="shared" si="27"/>
        <v>5.9593608010300766E-2</v>
      </c>
      <c r="K106" s="3">
        <f t="shared" si="27"/>
        <v>5.5617706977122696E-3</v>
      </c>
      <c r="L106" s="3">
        <f t="shared" si="19"/>
        <v>275.39128752345135</v>
      </c>
      <c r="M106" s="3">
        <v>0</v>
      </c>
      <c r="N106" s="3">
        <f t="shared" si="24"/>
        <v>7.6535211267605666E-2</v>
      </c>
      <c r="O106" s="3">
        <f t="shared" si="20"/>
        <v>0.10996330333405055</v>
      </c>
      <c r="P106" s="3">
        <f t="shared" si="21"/>
        <v>0.1396336301416678</v>
      </c>
      <c r="Q106" s="3">
        <f t="shared" si="22"/>
        <v>5.9593608010300766E-2</v>
      </c>
      <c r="R106" s="3">
        <f t="shared" si="23"/>
        <v>5.5617706977122696E-3</v>
      </c>
      <c r="S106" s="3">
        <f t="shared" si="25"/>
        <v>275.39128752345135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27"/>
        <v>7.9830985915492994E-2</v>
      </c>
      <c r="H107" s="3">
        <f t="shared" si="27"/>
        <v>0.11473121353394743</v>
      </c>
      <c r="I107" s="3">
        <f t="shared" si="27"/>
        <v>0.14587205761400859</v>
      </c>
      <c r="J107" s="3">
        <f t="shared" si="27"/>
        <v>6.2527240707341433E-2</v>
      </c>
      <c r="K107" s="3">
        <f t="shared" si="27"/>
        <v>5.9085957180594504E-3</v>
      </c>
      <c r="L107" s="3">
        <f t="shared" si="19"/>
        <v>275.40887009348887</v>
      </c>
      <c r="M107" s="3">
        <v>0</v>
      </c>
      <c r="N107" s="3">
        <f t="shared" si="24"/>
        <v>7.9830985915492994E-2</v>
      </c>
      <c r="O107" s="3">
        <f t="shared" si="20"/>
        <v>0.11473121353394743</v>
      </c>
      <c r="P107" s="3">
        <f t="shared" si="21"/>
        <v>0.14587205761400859</v>
      </c>
      <c r="Q107" s="3">
        <f t="shared" si="22"/>
        <v>6.2527240707341433E-2</v>
      </c>
      <c r="R107" s="3">
        <f t="shared" si="23"/>
        <v>5.9085957180594504E-3</v>
      </c>
      <c r="S107" s="3">
        <f t="shared" si="25"/>
        <v>275.40887009348887</v>
      </c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27"/>
        <v>8.3126760563380322E-2</v>
      </c>
      <c r="H108" s="3">
        <f t="shared" si="27"/>
        <v>0.11948600707032649</v>
      </c>
      <c r="I108" s="3">
        <f t="shared" si="27"/>
        <v>0.15202674907057337</v>
      </c>
      <c r="J108" s="3">
        <f t="shared" si="27"/>
        <v>6.5293284191315623E-2</v>
      </c>
      <c r="K108" s="3">
        <f t="shared" si="27"/>
        <v>6.1189557264554736E-3</v>
      </c>
      <c r="L108" s="3">
        <f t="shared" si="19"/>
        <v>275.42605175662203</v>
      </c>
      <c r="M108" s="3">
        <v>0</v>
      </c>
      <c r="N108" s="3">
        <f t="shared" si="24"/>
        <v>8.3126760563380322E-2</v>
      </c>
      <c r="O108" s="3">
        <f t="shared" si="20"/>
        <v>0.11948600707032649</v>
      </c>
      <c r="P108" s="3">
        <f t="shared" si="21"/>
        <v>0.15202674907057337</v>
      </c>
      <c r="Q108" s="3">
        <f t="shared" si="22"/>
        <v>6.5293284191315623E-2</v>
      </c>
      <c r="R108" s="3">
        <f t="shared" si="23"/>
        <v>6.1189557264554736E-3</v>
      </c>
      <c r="S108" s="3">
        <f t="shared" si="25"/>
        <v>275.42605175662203</v>
      </c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27"/>
        <v>8.6605633802816939E-2</v>
      </c>
      <c r="H109" s="3">
        <f t="shared" si="27"/>
        <v>0.12450941016836632</v>
      </c>
      <c r="I109" s="3">
        <f t="shared" si="27"/>
        <v>0.15854953269309094</v>
      </c>
      <c r="J109" s="3">
        <f t="shared" si="27"/>
        <v>6.8253424983145988E-2</v>
      </c>
      <c r="K109" s="3">
        <f t="shared" si="27"/>
        <v>6.3873905915476032E-3</v>
      </c>
      <c r="L109" s="3">
        <f t="shared" si="19"/>
        <v>275.44430539223896</v>
      </c>
      <c r="M109" s="3">
        <v>0</v>
      </c>
      <c r="N109" s="3">
        <f t="shared" si="24"/>
        <v>8.6605633802816939E-2</v>
      </c>
      <c r="O109" s="3">
        <f t="shared" si="20"/>
        <v>0.12450941016836632</v>
      </c>
      <c r="P109" s="3">
        <f t="shared" si="21"/>
        <v>0.15854953269309094</v>
      </c>
      <c r="Q109" s="3">
        <f t="shared" si="22"/>
        <v>6.8253424983145988E-2</v>
      </c>
      <c r="R109" s="3">
        <f t="shared" si="23"/>
        <v>6.3873905915476032E-3</v>
      </c>
      <c r="S109" s="3">
        <f t="shared" si="25"/>
        <v>275.44430539223896</v>
      </c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27"/>
        <v>9.0206572769953086E-2</v>
      </c>
      <c r="H110" s="3">
        <f t="shared" si="27"/>
        <v>0.12970678716151648</v>
      </c>
      <c r="I110" s="3">
        <f t="shared" si="27"/>
        <v>0.16528523298001818</v>
      </c>
      <c r="J110" s="3">
        <f t="shared" si="27"/>
        <v>7.1279204021829703E-2</v>
      </c>
      <c r="K110" s="3">
        <f t="shared" si="27"/>
        <v>6.6441012809768281E-3</v>
      </c>
      <c r="L110" s="3">
        <f t="shared" si="19"/>
        <v>275.4631218982143</v>
      </c>
      <c r="M110" s="3">
        <v>0</v>
      </c>
      <c r="N110" s="3">
        <f t="shared" si="24"/>
        <v>9.0206572769953086E-2</v>
      </c>
      <c r="O110" s="3">
        <f t="shared" si="20"/>
        <v>0.12970678716151648</v>
      </c>
      <c r="P110" s="3">
        <f t="shared" si="21"/>
        <v>0.16528523298001818</v>
      </c>
      <c r="Q110" s="3">
        <f t="shared" si="22"/>
        <v>7.1279204021829703E-2</v>
      </c>
      <c r="R110" s="3">
        <f t="shared" si="23"/>
        <v>6.6441012809768281E-3</v>
      </c>
      <c r="S110" s="3">
        <f t="shared" si="25"/>
        <v>275.4631218982143</v>
      </c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27"/>
        <v>9.4417840375586884E-2</v>
      </c>
      <c r="H111" s="3">
        <f t="shared" si="27"/>
        <v>0.13582883315131003</v>
      </c>
      <c r="I111" s="3">
        <f t="shared" si="27"/>
        <v>0.17343286996702248</v>
      </c>
      <c r="J111" s="3">
        <f t="shared" si="27"/>
        <v>7.5305838736831401E-2</v>
      </c>
      <c r="K111" s="3">
        <f t="shared" si="27"/>
        <v>7.2692877528667387E-3</v>
      </c>
      <c r="L111" s="3">
        <f t="shared" si="19"/>
        <v>275.48625466998362</v>
      </c>
      <c r="M111" s="3">
        <v>0</v>
      </c>
      <c r="N111" s="3">
        <f t="shared" si="24"/>
        <v>9.4417840375586884E-2</v>
      </c>
      <c r="O111" s="3">
        <f t="shared" si="20"/>
        <v>0.13582883315131003</v>
      </c>
      <c r="P111" s="3">
        <f t="shared" si="21"/>
        <v>0.17343286996702248</v>
      </c>
      <c r="Q111" s="3">
        <f t="shared" si="22"/>
        <v>7.5305838736831401E-2</v>
      </c>
      <c r="R111" s="3">
        <f t="shared" si="23"/>
        <v>7.2692877528667387E-3</v>
      </c>
      <c r="S111" s="3">
        <f t="shared" si="25"/>
        <v>275.48625466998362</v>
      </c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27"/>
        <v>9.8751173708920212E-2</v>
      </c>
      <c r="H112" s="3">
        <f t="shared" si="27"/>
        <v>0.14212183063676986</v>
      </c>
      <c r="I112" s="3">
        <f t="shared" si="27"/>
        <v>0.18177161383583249</v>
      </c>
      <c r="J112" s="3">
        <f t="shared" si="27"/>
        <v>7.9337186253757783E-2</v>
      </c>
      <c r="K112" s="3">
        <f t="shared" si="27"/>
        <v>7.7423792297205626E-3</v>
      </c>
      <c r="L112" s="3">
        <f t="shared" si="19"/>
        <v>275.50972418366501</v>
      </c>
      <c r="M112" s="3">
        <v>0</v>
      </c>
      <c r="N112" s="3">
        <f t="shared" si="24"/>
        <v>9.8751173708920212E-2</v>
      </c>
      <c r="O112" s="3">
        <f t="shared" si="20"/>
        <v>0.14212183063676986</v>
      </c>
      <c r="P112" s="3">
        <f t="shared" si="21"/>
        <v>0.18177161383583249</v>
      </c>
      <c r="Q112" s="3">
        <f t="shared" si="22"/>
        <v>7.9337186253757783E-2</v>
      </c>
      <c r="R112" s="3">
        <f t="shared" si="23"/>
        <v>7.7423792297205626E-3</v>
      </c>
      <c r="S112" s="3">
        <f t="shared" si="25"/>
        <v>275.50972418366501</v>
      </c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27"/>
        <v>0.10338967136150237</v>
      </c>
      <c r="H113" s="3">
        <f t="shared" si="27"/>
        <v>0.14886699946606516</v>
      </c>
      <c r="I113" s="3">
        <f t="shared" si="27"/>
        <v>0.19074960365753016</v>
      </c>
      <c r="J113" s="3">
        <f t="shared" si="27"/>
        <v>8.372509002110759E-2</v>
      </c>
      <c r="K113" s="3">
        <f t="shared" si="27"/>
        <v>8.2640654993186968E-3</v>
      </c>
      <c r="L113" s="3">
        <f t="shared" si="19"/>
        <v>275.53499543000555</v>
      </c>
      <c r="M113" s="3">
        <v>0</v>
      </c>
      <c r="N113" s="3">
        <f t="shared" si="24"/>
        <v>0.10338967136150237</v>
      </c>
      <c r="O113" s="3">
        <f t="shared" si="20"/>
        <v>0.14886699946606516</v>
      </c>
      <c r="P113" s="3">
        <f t="shared" si="21"/>
        <v>0.19074960365753016</v>
      </c>
      <c r="Q113" s="3">
        <f t="shared" si="22"/>
        <v>8.372509002110759E-2</v>
      </c>
      <c r="R113" s="3">
        <f t="shared" si="23"/>
        <v>8.2640654993186968E-3</v>
      </c>
      <c r="S113" s="3">
        <f t="shared" si="25"/>
        <v>275.53499543000555</v>
      </c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27"/>
        <v>0.1080892018779343</v>
      </c>
      <c r="H114" s="3">
        <f t="shared" si="27"/>
        <v>0.15568750884784924</v>
      </c>
      <c r="I114" s="3">
        <f t="shared" si="27"/>
        <v>0.19975732011208866</v>
      </c>
      <c r="J114" s="3">
        <f t="shared" si="27"/>
        <v>8.7979697533180135E-2</v>
      </c>
      <c r="K114" s="3">
        <f t="shared" si="27"/>
        <v>8.6274325733885857E-3</v>
      </c>
      <c r="L114" s="3">
        <f t="shared" si="19"/>
        <v>275.56014116094445</v>
      </c>
      <c r="M114" s="3">
        <v>0</v>
      </c>
      <c r="N114" s="3">
        <f t="shared" si="24"/>
        <v>0.1080892018779343</v>
      </c>
      <c r="O114" s="3">
        <f t="shared" si="20"/>
        <v>0.15568750884784924</v>
      </c>
      <c r="P114" s="3">
        <f t="shared" si="21"/>
        <v>0.19975732011208866</v>
      </c>
      <c r="Q114" s="3">
        <f t="shared" si="22"/>
        <v>8.7979697533180135E-2</v>
      </c>
      <c r="R114" s="3">
        <f t="shared" si="23"/>
        <v>8.6274325733885857E-3</v>
      </c>
      <c r="S114" s="3">
        <f t="shared" si="25"/>
        <v>275.56014116094445</v>
      </c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27"/>
        <v>0.11284976525821599</v>
      </c>
      <c r="H115" s="3">
        <f t="shared" si="27"/>
        <v>0.16258315151800956</v>
      </c>
      <c r="I115" s="3">
        <f t="shared" si="27"/>
        <v>0.20879436419033309</v>
      </c>
      <c r="J115" s="3">
        <f t="shared" si="27"/>
        <v>9.2108623585975338E-2</v>
      </c>
      <c r="K115" s="3">
        <f t="shared" si="27"/>
        <v>8.8947742013495579E-3</v>
      </c>
      <c r="L115" s="3">
        <f t="shared" si="19"/>
        <v>275.58523067875387</v>
      </c>
      <c r="M115" s="3">
        <v>0</v>
      </c>
      <c r="N115" s="3">
        <f t="shared" si="24"/>
        <v>0.11284976525821599</v>
      </c>
      <c r="O115" s="3">
        <f t="shared" si="20"/>
        <v>0.16258315151800956</v>
      </c>
      <c r="P115" s="3">
        <f t="shared" si="21"/>
        <v>0.20879436419033309</v>
      </c>
      <c r="Q115" s="3">
        <f t="shared" si="22"/>
        <v>9.2108623585975338E-2</v>
      </c>
      <c r="R115" s="3">
        <f t="shared" si="23"/>
        <v>8.8947742013495579E-3</v>
      </c>
      <c r="S115" s="3">
        <f t="shared" si="25"/>
        <v>275.58523067875387</v>
      </c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27"/>
        <v>0.11791549295774652</v>
      </c>
      <c r="H116" s="3">
        <f t="shared" si="27"/>
        <v>0.16992930763708347</v>
      </c>
      <c r="I116" s="3">
        <f t="shared" si="27"/>
        <v>0.21846128120597164</v>
      </c>
      <c r="J116" s="3">
        <f t="shared" si="27"/>
        <v>9.6588531534212541E-2</v>
      </c>
      <c r="K116" s="3">
        <f t="shared" si="27"/>
        <v>9.2916668793629337E-3</v>
      </c>
      <c r="L116" s="3">
        <f t="shared" si="19"/>
        <v>275.61218628021436</v>
      </c>
      <c r="M116" s="3">
        <v>0</v>
      </c>
      <c r="N116" s="3">
        <f t="shared" si="24"/>
        <v>0.11791549295774652</v>
      </c>
      <c r="O116" s="3">
        <f t="shared" si="20"/>
        <v>0.16992930763708347</v>
      </c>
      <c r="P116" s="3">
        <f t="shared" si="21"/>
        <v>0.21846128120597164</v>
      </c>
      <c r="Q116" s="3">
        <f t="shared" si="22"/>
        <v>9.6588531534212541E-2</v>
      </c>
      <c r="R116" s="3">
        <f t="shared" si="23"/>
        <v>9.2916668793629337E-3</v>
      </c>
      <c r="S116" s="3">
        <f t="shared" si="25"/>
        <v>275.61218628021436</v>
      </c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27"/>
        <v>0.12346948356807516</v>
      </c>
      <c r="H117" s="3">
        <f t="shared" si="27"/>
        <v>0.17800642796994795</v>
      </c>
      <c r="I117" s="3">
        <f t="shared" si="27"/>
        <v>0.22920032084185249</v>
      </c>
      <c r="J117" s="3">
        <f t="shared" si="27"/>
        <v>0.10175148356169764</v>
      </c>
      <c r="K117" s="3">
        <f t="shared" si="27"/>
        <v>9.907981311653595E-3</v>
      </c>
      <c r="L117" s="3">
        <f t="shared" si="19"/>
        <v>275.6423356972532</v>
      </c>
      <c r="M117" s="3">
        <v>0</v>
      </c>
      <c r="N117" s="3">
        <f t="shared" si="24"/>
        <v>0.12346948356807516</v>
      </c>
      <c r="O117" s="3">
        <f t="shared" si="20"/>
        <v>0.17800642796994795</v>
      </c>
      <c r="P117" s="3">
        <f t="shared" si="21"/>
        <v>0.22920032084185249</v>
      </c>
      <c r="Q117" s="3">
        <f t="shared" si="22"/>
        <v>0.10175148356169764</v>
      </c>
      <c r="R117" s="3">
        <f t="shared" si="23"/>
        <v>9.907981311653595E-3</v>
      </c>
      <c r="S117" s="3">
        <f t="shared" si="25"/>
        <v>275.6423356972532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27"/>
        <v>0.12926760563380285</v>
      </c>
      <c r="H118" s="3">
        <f t="shared" si="27"/>
        <v>0.18643691475773536</v>
      </c>
      <c r="I118" s="3">
        <f t="shared" si="27"/>
        <v>0.24039615344071119</v>
      </c>
      <c r="J118" s="3">
        <f t="shared" si="27"/>
        <v>0.10708897593949951</v>
      </c>
      <c r="K118" s="3">
        <f t="shared" si="27"/>
        <v>1.0469588338091314E-2</v>
      </c>
      <c r="L118" s="3">
        <f t="shared" si="19"/>
        <v>275.67365923810985</v>
      </c>
      <c r="M118" s="3">
        <v>0</v>
      </c>
      <c r="N118" s="3">
        <f t="shared" si="24"/>
        <v>0.12926760563380285</v>
      </c>
      <c r="O118" s="3">
        <f t="shared" si="20"/>
        <v>0.18643691475773536</v>
      </c>
      <c r="P118" s="3">
        <f t="shared" si="21"/>
        <v>0.24039615344071119</v>
      </c>
      <c r="Q118" s="3">
        <f t="shared" si="22"/>
        <v>0.10708897593949951</v>
      </c>
      <c r="R118" s="3">
        <f t="shared" si="23"/>
        <v>1.0469588338091314E-2</v>
      </c>
      <c r="S118" s="3">
        <f t="shared" si="25"/>
        <v>275.67365923810985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28">G118*(1-G$5)+G$4*$F118*$L$4/1000</f>
        <v>0.13518779342723009</v>
      </c>
      <c r="H119" s="3">
        <f t="shared" si="28"/>
        <v>0.19503200245153268</v>
      </c>
      <c r="I119" s="3">
        <f t="shared" si="28"/>
        <v>0.25174217816249217</v>
      </c>
      <c r="J119" s="3">
        <f t="shared" si="28"/>
        <v>0.11235629594209656</v>
      </c>
      <c r="K119" s="3">
        <f t="shared" si="28"/>
        <v>1.0904116931950857E-2</v>
      </c>
      <c r="L119" s="3">
        <f t="shared" si="19"/>
        <v>275.7052223869153</v>
      </c>
      <c r="M119" s="3">
        <v>0</v>
      </c>
      <c r="N119" s="3">
        <f t="shared" si="24"/>
        <v>0.13518779342723009</v>
      </c>
      <c r="O119" s="3">
        <f t="shared" si="20"/>
        <v>0.19503200245153268</v>
      </c>
      <c r="P119" s="3">
        <f t="shared" si="21"/>
        <v>0.25174217816249217</v>
      </c>
      <c r="Q119" s="3">
        <f t="shared" si="22"/>
        <v>0.11235629594209656</v>
      </c>
      <c r="R119" s="3">
        <f t="shared" si="23"/>
        <v>1.0904116931950857E-2</v>
      </c>
      <c r="S119" s="3">
        <f t="shared" si="25"/>
        <v>275.7052223869153</v>
      </c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28"/>
        <v>0.14153521126760568</v>
      </c>
      <c r="H120" s="3">
        <f t="shared" si="28"/>
        <v>0.20426072179740112</v>
      </c>
      <c r="I120" s="3">
        <f t="shared" si="28"/>
        <v>0.26398755274493857</v>
      </c>
      <c r="J120" s="3">
        <f t="shared" si="28"/>
        <v>0.11814430675676638</v>
      </c>
      <c r="K120" s="3">
        <f t="shared" si="28"/>
        <v>1.1496310344301069E-2</v>
      </c>
      <c r="L120" s="3">
        <f t="shared" si="19"/>
        <v>275.73942410291102</v>
      </c>
      <c r="M120" s="3">
        <v>0</v>
      </c>
      <c r="N120" s="3">
        <f t="shared" si="24"/>
        <v>0.14153521126760568</v>
      </c>
      <c r="O120" s="3">
        <f t="shared" si="20"/>
        <v>0.20426072179740112</v>
      </c>
      <c r="P120" s="3">
        <f t="shared" si="21"/>
        <v>0.26398755274493857</v>
      </c>
      <c r="Q120" s="3">
        <f t="shared" si="22"/>
        <v>0.11814430675676638</v>
      </c>
      <c r="R120" s="3">
        <f t="shared" si="23"/>
        <v>1.1496310344301069E-2</v>
      </c>
      <c r="S120" s="3">
        <f t="shared" si="25"/>
        <v>275.73942410291102</v>
      </c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28"/>
        <v>0.1483708920187794</v>
      </c>
      <c r="H121" s="3">
        <f t="shared" si="28"/>
        <v>0.21421522636933563</v>
      </c>
      <c r="I121" s="3">
        <f t="shared" si="28"/>
        <v>0.27727044030209569</v>
      </c>
      <c r="J121" s="3">
        <f t="shared" si="28"/>
        <v>0.12454063384641034</v>
      </c>
      <c r="K121" s="3">
        <f t="shared" si="28"/>
        <v>1.2231080659831414E-2</v>
      </c>
      <c r="L121" s="3">
        <f t="shared" si="19"/>
        <v>275.77662827319648</v>
      </c>
      <c r="M121" s="3">
        <v>0</v>
      </c>
      <c r="N121" s="3">
        <f t="shared" si="24"/>
        <v>0.1483708920187794</v>
      </c>
      <c r="O121" s="3">
        <f t="shared" si="20"/>
        <v>0.21421522636933563</v>
      </c>
      <c r="P121" s="3">
        <f t="shared" si="21"/>
        <v>0.27727044030209569</v>
      </c>
      <c r="Q121" s="3">
        <f t="shared" si="22"/>
        <v>0.12454063384641034</v>
      </c>
      <c r="R121" s="3">
        <f t="shared" si="23"/>
        <v>1.2231080659831414E-2</v>
      </c>
      <c r="S121" s="3">
        <f t="shared" si="25"/>
        <v>275.77662827319648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28"/>
        <v>0.15563380281690148</v>
      </c>
      <c r="H122" s="3">
        <f t="shared" si="28"/>
        <v>0.22479962279686366</v>
      </c>
      <c r="I122" s="3">
        <f t="shared" si="28"/>
        <v>0.2914266799540296</v>
      </c>
      <c r="J122" s="3">
        <f t="shared" si="28"/>
        <v>0.13139315512267852</v>
      </c>
      <c r="K122" s="3">
        <f t="shared" si="28"/>
        <v>1.3005379881699876E-2</v>
      </c>
      <c r="L122" s="3">
        <f t="shared" si="19"/>
        <v>275.81625864057219</v>
      </c>
      <c r="M122" s="3">
        <v>0</v>
      </c>
      <c r="N122" s="3">
        <f t="shared" si="24"/>
        <v>0.15563380281690148</v>
      </c>
      <c r="O122" s="3">
        <f t="shared" si="20"/>
        <v>0.22479962279686366</v>
      </c>
      <c r="P122" s="3">
        <f t="shared" si="21"/>
        <v>0.2914266799540296</v>
      </c>
      <c r="Q122" s="3">
        <f t="shared" si="22"/>
        <v>0.13139315512267852</v>
      </c>
      <c r="R122" s="3">
        <f t="shared" si="23"/>
        <v>1.3005379881699876E-2</v>
      </c>
      <c r="S122" s="3">
        <f t="shared" si="25"/>
        <v>275.81625864057219</v>
      </c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28"/>
        <v>0.16307981220657283</v>
      </c>
      <c r="H123" s="3">
        <f t="shared" si="28"/>
        <v>0.23563659137419701</v>
      </c>
      <c r="I123" s="3">
        <f t="shared" si="28"/>
        <v>0.30584361006389127</v>
      </c>
      <c r="J123" s="3">
        <f t="shared" si="28"/>
        <v>0.13820632607782224</v>
      </c>
      <c r="K123" s="3">
        <f t="shared" si="28"/>
        <v>1.3615861169977268E-2</v>
      </c>
      <c r="L123" s="3">
        <f t="shared" si="19"/>
        <v>275.85638220089248</v>
      </c>
      <c r="M123" s="3">
        <v>0</v>
      </c>
      <c r="N123" s="3">
        <f t="shared" si="24"/>
        <v>0.16307981220657283</v>
      </c>
      <c r="O123" s="3">
        <f t="shared" si="20"/>
        <v>0.23563659137419701</v>
      </c>
      <c r="P123" s="3">
        <f t="shared" si="21"/>
        <v>0.30584361006389127</v>
      </c>
      <c r="Q123" s="3">
        <f t="shared" si="22"/>
        <v>0.13820632607782224</v>
      </c>
      <c r="R123" s="3">
        <f t="shared" si="23"/>
        <v>1.3615861169977268E-2</v>
      </c>
      <c r="S123" s="3">
        <f t="shared" si="25"/>
        <v>275.85638220089248</v>
      </c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28"/>
        <v>0.17101408450704231</v>
      </c>
      <c r="H124" s="3">
        <f t="shared" si="28"/>
        <v>0.24719492083587488</v>
      </c>
      <c r="I124" s="3">
        <f t="shared" si="28"/>
        <v>0.3212689051927155</v>
      </c>
      <c r="J124" s="3">
        <f t="shared" si="28"/>
        <v>0.14556924913206956</v>
      </c>
      <c r="K124" s="3">
        <f t="shared" si="28"/>
        <v>1.4361723642958468E-2</v>
      </c>
      <c r="L124" s="3">
        <f t="shared" si="19"/>
        <v>275.89940888331068</v>
      </c>
      <c r="M124" s="3">
        <v>0</v>
      </c>
      <c r="N124" s="3">
        <f t="shared" si="24"/>
        <v>0.17101408450704231</v>
      </c>
      <c r="O124" s="3">
        <f t="shared" si="20"/>
        <v>0.24719492083587488</v>
      </c>
      <c r="P124" s="3">
        <f t="shared" si="21"/>
        <v>0.3212689051927155</v>
      </c>
      <c r="Q124" s="3">
        <f t="shared" si="22"/>
        <v>0.14556924913206956</v>
      </c>
      <c r="R124" s="3">
        <f t="shared" si="23"/>
        <v>1.4361723642958468E-2</v>
      </c>
      <c r="S124" s="3">
        <f t="shared" si="25"/>
        <v>275.89940888331068</v>
      </c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28"/>
        <v>0.17925352112676063</v>
      </c>
      <c r="H125" s="3">
        <f t="shared" si="28"/>
        <v>0.25919093655569109</v>
      </c>
      <c r="I125" s="3">
        <f t="shared" si="28"/>
        <v>0.3372383262188145</v>
      </c>
      <c r="J125" s="3">
        <f t="shared" si="28"/>
        <v>0.15309840600028318</v>
      </c>
      <c r="K125" s="3">
        <f t="shared" si="28"/>
        <v>1.5048853884788209E-2</v>
      </c>
      <c r="L125" s="3">
        <f t="shared" si="19"/>
        <v>275.94383004378636</v>
      </c>
      <c r="M125" s="3">
        <v>0</v>
      </c>
      <c r="N125" s="3">
        <f t="shared" si="24"/>
        <v>0.17925352112676063</v>
      </c>
      <c r="O125" s="3">
        <f t="shared" si="20"/>
        <v>0.25919093655569109</v>
      </c>
      <c r="P125" s="3">
        <f t="shared" si="21"/>
        <v>0.3372383262188145</v>
      </c>
      <c r="Q125" s="3">
        <f t="shared" si="22"/>
        <v>0.15309840600028318</v>
      </c>
      <c r="R125" s="3">
        <f t="shared" si="23"/>
        <v>1.5048853884788209E-2</v>
      </c>
      <c r="S125" s="3">
        <f t="shared" si="25"/>
        <v>275.94383004378636</v>
      </c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28"/>
        <v>0.18792018779342728</v>
      </c>
      <c r="H126" s="3">
        <f t="shared" si="28"/>
        <v>0.27181122787289291</v>
      </c>
      <c r="I126" s="3">
        <f t="shared" si="28"/>
        <v>0.35404503903283641</v>
      </c>
      <c r="J126" s="3">
        <f t="shared" si="28"/>
        <v>0.16101904205132372</v>
      </c>
      <c r="K126" s="3">
        <f t="shared" si="28"/>
        <v>1.5794257941326287E-2</v>
      </c>
      <c r="L126" s="3">
        <f t="shared" si="19"/>
        <v>275.99058975469183</v>
      </c>
      <c r="M126" s="3">
        <v>0</v>
      </c>
      <c r="N126" s="3">
        <f t="shared" si="24"/>
        <v>0.18792018779342728</v>
      </c>
      <c r="O126" s="3">
        <f t="shared" si="20"/>
        <v>0.27181122787289291</v>
      </c>
      <c r="P126" s="3">
        <f t="shared" si="21"/>
        <v>0.35404503903283641</v>
      </c>
      <c r="Q126" s="3">
        <f t="shared" si="22"/>
        <v>0.16101904205132372</v>
      </c>
      <c r="R126" s="3">
        <f t="shared" si="23"/>
        <v>1.5794257941326287E-2</v>
      </c>
      <c r="S126" s="3">
        <f t="shared" si="25"/>
        <v>275.99058975469183</v>
      </c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28"/>
        <v>0.19689201877934279</v>
      </c>
      <c r="H127" s="3">
        <f t="shared" si="28"/>
        <v>0.28486628395941649</v>
      </c>
      <c r="I127" s="3">
        <f t="shared" si="28"/>
        <v>0.37137733550514834</v>
      </c>
      <c r="J127" s="3">
        <f t="shared" si="28"/>
        <v>0.16907405152619248</v>
      </c>
      <c r="K127" s="3">
        <f t="shared" si="28"/>
        <v>1.6481110139528358E-2</v>
      </c>
      <c r="L127" s="3">
        <f t="shared" si="19"/>
        <v>276.0386907999096</v>
      </c>
      <c r="M127" s="3">
        <v>0</v>
      </c>
      <c r="N127" s="3">
        <f t="shared" si="24"/>
        <v>0.19689201877934279</v>
      </c>
      <c r="O127" s="3">
        <f t="shared" si="20"/>
        <v>0.28486628395941649</v>
      </c>
      <c r="P127" s="3">
        <f t="shared" si="21"/>
        <v>0.37137733550514834</v>
      </c>
      <c r="Q127" s="3">
        <f t="shared" si="22"/>
        <v>0.16907405152619248</v>
      </c>
      <c r="R127" s="3">
        <f t="shared" si="23"/>
        <v>1.6481110139528358E-2</v>
      </c>
      <c r="S127" s="3">
        <f t="shared" si="25"/>
        <v>276.0386907999096</v>
      </c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28"/>
        <v>0.20641314553990617</v>
      </c>
      <c r="H128" s="3">
        <f t="shared" si="28"/>
        <v>0.29873049561884224</v>
      </c>
      <c r="I128" s="3">
        <f t="shared" si="28"/>
        <v>0.38982909989531839</v>
      </c>
      <c r="J128" s="3">
        <f t="shared" si="28"/>
        <v>0.1777252416617118</v>
      </c>
      <c r="K128" s="3">
        <f t="shared" si="28"/>
        <v>1.7320242267696538E-2</v>
      </c>
      <c r="L128" s="3">
        <f t="shared" si="19"/>
        <v>276.09001822498345</v>
      </c>
      <c r="M128" s="3">
        <v>0</v>
      </c>
      <c r="N128" s="3">
        <f t="shared" si="24"/>
        <v>0.20641314553990617</v>
      </c>
      <c r="O128" s="3">
        <f t="shared" si="20"/>
        <v>0.29873049561884224</v>
      </c>
      <c r="P128" s="3">
        <f t="shared" si="21"/>
        <v>0.38982909989531839</v>
      </c>
      <c r="Q128" s="3">
        <f t="shared" si="22"/>
        <v>0.1777252416617118</v>
      </c>
      <c r="R128" s="3">
        <f t="shared" si="23"/>
        <v>1.7320242267696538E-2</v>
      </c>
      <c r="S128" s="3">
        <f t="shared" si="25"/>
        <v>276.09001822498345</v>
      </c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28"/>
        <v>0.21697183098591555</v>
      </c>
      <c r="H129" s="3">
        <f t="shared" si="28"/>
        <v>0.31415281054891597</v>
      </c>
      <c r="I129" s="3">
        <f t="shared" si="28"/>
        <v>0.41058718394974597</v>
      </c>
      <c r="J129" s="3">
        <f t="shared" si="28"/>
        <v>0.18787752166719446</v>
      </c>
      <c r="K129" s="3">
        <f t="shared" si="28"/>
        <v>1.8627323696708151E-2</v>
      </c>
      <c r="L129" s="3">
        <f t="shared" si="19"/>
        <v>276.14821667084846</v>
      </c>
      <c r="M129" s="3">
        <v>0</v>
      </c>
      <c r="N129" s="3">
        <f t="shared" si="24"/>
        <v>0.21697183098591555</v>
      </c>
      <c r="O129" s="3">
        <f t="shared" si="20"/>
        <v>0.31415281054891597</v>
      </c>
      <c r="P129" s="3">
        <f t="shared" si="21"/>
        <v>0.41058718394974597</v>
      </c>
      <c r="Q129" s="3">
        <f t="shared" si="22"/>
        <v>0.18787752166719446</v>
      </c>
      <c r="R129" s="3">
        <f t="shared" si="23"/>
        <v>1.8627323696708151E-2</v>
      </c>
      <c r="S129" s="3">
        <f t="shared" si="25"/>
        <v>276.14821667084846</v>
      </c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28"/>
        <v>0.22820187793427235</v>
      </c>
      <c r="H130" s="3">
        <f t="shared" si="28"/>
        <v>0.33056556207926358</v>
      </c>
      <c r="I130" s="3">
        <f t="shared" si="28"/>
        <v>0.43271922237473287</v>
      </c>
      <c r="J130" s="3">
        <f t="shared" si="28"/>
        <v>0.19874091364546542</v>
      </c>
      <c r="K130" s="3">
        <f t="shared" si="28"/>
        <v>1.9936540583027323E-2</v>
      </c>
      <c r="L130" s="3">
        <f t="shared" si="19"/>
        <v>276.21016411661674</v>
      </c>
      <c r="M130" s="3">
        <v>0</v>
      </c>
      <c r="N130" s="3">
        <f t="shared" si="24"/>
        <v>0.22820187793427235</v>
      </c>
      <c r="O130" s="3">
        <f t="shared" si="20"/>
        <v>0.33056556207926358</v>
      </c>
      <c r="P130" s="3">
        <f t="shared" si="21"/>
        <v>0.43271922237473287</v>
      </c>
      <c r="Q130" s="3">
        <f t="shared" si="22"/>
        <v>0.19874091364546542</v>
      </c>
      <c r="R130" s="3">
        <f t="shared" si="23"/>
        <v>1.9936540583027323E-2</v>
      </c>
      <c r="S130" s="3">
        <f t="shared" si="25"/>
        <v>276.21016411661674</v>
      </c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28"/>
        <v>0.23882159624413152</v>
      </c>
      <c r="H131" s="3">
        <f t="shared" si="28"/>
        <v>0.34599419450326874</v>
      </c>
      <c r="I131" s="3">
        <f t="shared" si="28"/>
        <v>0.45305184353103534</v>
      </c>
      <c r="J131" s="3">
        <f t="shared" si="28"/>
        <v>0.20781000527275781</v>
      </c>
      <c r="K131" s="3">
        <f t="shared" si="28"/>
        <v>2.0261137196718296E-2</v>
      </c>
      <c r="L131" s="3">
        <f t="shared" si="19"/>
        <v>276.26593877674793</v>
      </c>
      <c r="M131" s="3">
        <v>0</v>
      </c>
      <c r="N131" s="3">
        <f t="shared" si="24"/>
        <v>0.23882159624413152</v>
      </c>
      <c r="O131" s="3">
        <f t="shared" si="20"/>
        <v>0.34599419450326874</v>
      </c>
      <c r="P131" s="3">
        <f t="shared" si="21"/>
        <v>0.45305184353103534</v>
      </c>
      <c r="Q131" s="3">
        <f t="shared" si="22"/>
        <v>0.20781000527275781</v>
      </c>
      <c r="R131" s="3">
        <f t="shared" si="23"/>
        <v>2.0261137196718296E-2</v>
      </c>
      <c r="S131" s="3">
        <f t="shared" si="25"/>
        <v>276.26593877674793</v>
      </c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28"/>
        <v>0.25029577464788738</v>
      </c>
      <c r="H132" s="3">
        <f t="shared" si="28"/>
        <v>0.36269493628877814</v>
      </c>
      <c r="I132" s="3">
        <f t="shared" si="28"/>
        <v>0.47521483410831011</v>
      </c>
      <c r="J132" s="3">
        <f t="shared" si="28"/>
        <v>0.21800420069555382</v>
      </c>
      <c r="K132" s="3">
        <f t="shared" si="28"/>
        <v>2.1115291990265933E-2</v>
      </c>
      <c r="L132" s="3">
        <f t="shared" si="19"/>
        <v>276.32732503773082</v>
      </c>
      <c r="M132" s="3">
        <v>0</v>
      </c>
      <c r="N132" s="3">
        <f t="shared" si="24"/>
        <v>0.25029577464788738</v>
      </c>
      <c r="O132" s="3">
        <f t="shared" si="20"/>
        <v>0.36269493628877814</v>
      </c>
      <c r="P132" s="3">
        <f t="shared" si="21"/>
        <v>0.47521483410831011</v>
      </c>
      <c r="Q132" s="3">
        <f t="shared" si="22"/>
        <v>0.21800420069555382</v>
      </c>
      <c r="R132" s="3">
        <f t="shared" si="23"/>
        <v>2.1115291990265933E-2</v>
      </c>
      <c r="S132" s="3">
        <f t="shared" si="25"/>
        <v>276.32732503773082</v>
      </c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28"/>
        <v>0.26195305164319255</v>
      </c>
      <c r="H133" s="3">
        <f t="shared" si="28"/>
        <v>0.37963142397513761</v>
      </c>
      <c r="I133" s="3">
        <f t="shared" si="28"/>
        <v>0.49753104360124145</v>
      </c>
      <c r="J133" s="3">
        <f t="shared" si="28"/>
        <v>0.22796814645897281</v>
      </c>
      <c r="K133" s="3">
        <f t="shared" si="28"/>
        <v>2.1774208131115622E-2</v>
      </c>
      <c r="L133" s="3">
        <f t="shared" si="19"/>
        <v>276.38885787380968</v>
      </c>
      <c r="M133" s="3">
        <v>0</v>
      </c>
      <c r="N133" s="3">
        <f t="shared" si="24"/>
        <v>0.26195305164319255</v>
      </c>
      <c r="O133" s="3">
        <f t="shared" si="20"/>
        <v>0.37963142397513761</v>
      </c>
      <c r="P133" s="3">
        <f t="shared" si="21"/>
        <v>0.49753104360124145</v>
      </c>
      <c r="Q133" s="3">
        <f t="shared" si="22"/>
        <v>0.22796814645897281</v>
      </c>
      <c r="R133" s="3">
        <f t="shared" si="23"/>
        <v>2.1774208131115622E-2</v>
      </c>
      <c r="S133" s="3">
        <f t="shared" si="25"/>
        <v>276.38885787380968</v>
      </c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28"/>
        <v>0.27379342723004702</v>
      </c>
      <c r="H134" s="3">
        <f t="shared" si="28"/>
        <v>0.39680300901832533</v>
      </c>
      <c r="I134" s="3">
        <f t="shared" si="28"/>
        <v>0.51999841541117608</v>
      </c>
      <c r="J134" s="3">
        <f t="shared" si="28"/>
        <v>0.23771499600218349</v>
      </c>
      <c r="K134" s="3">
        <f t="shared" si="28"/>
        <v>2.2314706043143024E-2</v>
      </c>
      <c r="L134" s="3">
        <f t="shared" si="19"/>
        <v>276.45062455370487</v>
      </c>
      <c r="M134" s="3">
        <v>0</v>
      </c>
      <c r="N134" s="3">
        <f t="shared" si="24"/>
        <v>0.27379342723004702</v>
      </c>
      <c r="O134" s="3">
        <f t="shared" si="20"/>
        <v>0.39680300901832533</v>
      </c>
      <c r="P134" s="3">
        <f t="shared" si="21"/>
        <v>0.51999841541117608</v>
      </c>
      <c r="Q134" s="3">
        <f t="shared" si="22"/>
        <v>0.23771499600218349</v>
      </c>
      <c r="R134" s="3">
        <f t="shared" si="23"/>
        <v>2.2314706043143024E-2</v>
      </c>
      <c r="S134" s="3">
        <f t="shared" si="25"/>
        <v>276.45062455370487</v>
      </c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29">G134*(1-G$5)+G$4*$F134*$L$4/1000</f>
        <v>0.285755868544601</v>
      </c>
      <c r="H135" s="3">
        <f t="shared" si="29"/>
        <v>0.41411514794486831</v>
      </c>
      <c r="I135" s="3">
        <f t="shared" si="29"/>
        <v>0.54246468580261031</v>
      </c>
      <c r="J135" s="3">
        <f t="shared" si="29"/>
        <v>0.24713978045770851</v>
      </c>
      <c r="K135" s="3">
        <f t="shared" si="29"/>
        <v>2.273643131191333E-2</v>
      </c>
      <c r="L135" s="3">
        <f t="shared" ref="L135:L198" si="30">SUM(G135:K135,L$5)</f>
        <v>276.51221191406171</v>
      </c>
      <c r="M135" s="3">
        <v>0</v>
      </c>
      <c r="N135" s="3">
        <f t="shared" si="24"/>
        <v>0.285755868544601</v>
      </c>
      <c r="O135" s="3">
        <f t="shared" ref="O135:O198" si="31">O134*(1-O$5)+O$4*($F134+$M134)*$L$4/1000</f>
        <v>0.41411514794486831</v>
      </c>
      <c r="P135" s="3">
        <f t="shared" ref="P135:P198" si="32">P134*(1-P$5)+P$4*($F134+$M134)*$L$4/1000</f>
        <v>0.54246468580261031</v>
      </c>
      <c r="Q135" s="3">
        <f t="shared" ref="Q135:Q198" si="33">Q134*(1-Q$5)+Q$4*($F134+$M134)*$L$4/1000</f>
        <v>0.24713978045770851</v>
      </c>
      <c r="R135" s="3">
        <f t="shared" ref="R135:R198" si="34">R134*(1-R$5)+R$4*($F134+$M134)*$L$4/1000</f>
        <v>2.273643131191333E-2</v>
      </c>
      <c r="S135" s="3">
        <f t="shared" si="25"/>
        <v>276.51221191406171</v>
      </c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29"/>
        <v>0.29857276995305171</v>
      </c>
      <c r="H136" s="3">
        <f t="shared" si="29"/>
        <v>0.43269421465021124</v>
      </c>
      <c r="I136" s="3">
        <f t="shared" si="29"/>
        <v>0.56673268646087027</v>
      </c>
      <c r="J136" s="3">
        <f t="shared" si="29"/>
        <v>0.25766934909570688</v>
      </c>
      <c r="K136" s="3">
        <f t="shared" si="29"/>
        <v>2.364949761270323E-2</v>
      </c>
      <c r="L136" s="3">
        <f t="shared" si="30"/>
        <v>276.57931851777255</v>
      </c>
      <c r="M136" s="3">
        <v>0</v>
      </c>
      <c r="N136" s="3">
        <f t="shared" ref="N136:N199" si="35">N135*(1-N$5)+N$4*($F135+$M135)*$L$4/1000</f>
        <v>0.29857276995305171</v>
      </c>
      <c r="O136" s="3">
        <f t="shared" si="31"/>
        <v>0.43269421465021124</v>
      </c>
      <c r="P136" s="3">
        <f t="shared" si="32"/>
        <v>0.56673268646087027</v>
      </c>
      <c r="Q136" s="3">
        <f t="shared" si="33"/>
        <v>0.25766934909570688</v>
      </c>
      <c r="R136" s="3">
        <f t="shared" si="34"/>
        <v>2.364949761270323E-2</v>
      </c>
      <c r="S136" s="3">
        <f t="shared" ref="S136:S199" si="36">SUM(N136:R136,S$5)</f>
        <v>276.57931851777255</v>
      </c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29"/>
        <v>0.3129765258215963</v>
      </c>
      <c r="H137" s="3">
        <f t="shared" si="29"/>
        <v>0.45366348434153453</v>
      </c>
      <c r="I137" s="3">
        <f t="shared" si="29"/>
        <v>0.59458105035403874</v>
      </c>
      <c r="J137" s="3">
        <f t="shared" si="29"/>
        <v>0.27064903977334032</v>
      </c>
      <c r="K137" s="3">
        <f t="shared" si="29"/>
        <v>2.5423957595478011E-2</v>
      </c>
      <c r="L137" s="3">
        <f t="shared" si="30"/>
        <v>276.65729405788596</v>
      </c>
      <c r="M137" s="3">
        <v>0</v>
      </c>
      <c r="N137" s="3">
        <f t="shared" si="35"/>
        <v>0.3129765258215963</v>
      </c>
      <c r="O137" s="3">
        <f t="shared" si="31"/>
        <v>0.45366348434153453</v>
      </c>
      <c r="P137" s="3">
        <f t="shared" si="32"/>
        <v>0.59458105035403874</v>
      </c>
      <c r="Q137" s="3">
        <f t="shared" si="33"/>
        <v>0.27064903977334032</v>
      </c>
      <c r="R137" s="3">
        <f t="shared" si="34"/>
        <v>2.5423957595478011E-2</v>
      </c>
      <c r="S137" s="3">
        <f t="shared" si="36"/>
        <v>276.65729405788596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29"/>
        <v>0.32780751173708927</v>
      </c>
      <c r="H138" s="3">
        <f t="shared" si="29"/>
        <v>0.47523234394027247</v>
      </c>
      <c r="I138" s="3">
        <f t="shared" si="29"/>
        <v>0.62310725954773727</v>
      </c>
      <c r="J138" s="3">
        <f t="shared" si="29"/>
        <v>0.28370883777295586</v>
      </c>
      <c r="K138" s="3">
        <f t="shared" si="29"/>
        <v>2.6828860477116648E-2</v>
      </c>
      <c r="L138" s="3">
        <f t="shared" si="30"/>
        <v>276.73668481347516</v>
      </c>
      <c r="M138" s="3">
        <v>0</v>
      </c>
      <c r="N138" s="3">
        <f t="shared" si="35"/>
        <v>0.32780751173708927</v>
      </c>
      <c r="O138" s="3">
        <f t="shared" si="31"/>
        <v>0.47523234394027247</v>
      </c>
      <c r="P138" s="3">
        <f t="shared" si="32"/>
        <v>0.62310725954773727</v>
      </c>
      <c r="Q138" s="3">
        <f t="shared" si="33"/>
        <v>0.28370883777295586</v>
      </c>
      <c r="R138" s="3">
        <f t="shared" si="34"/>
        <v>2.6828860477116648E-2</v>
      </c>
      <c r="S138" s="3">
        <f t="shared" si="36"/>
        <v>276.73668481347516</v>
      </c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29"/>
        <v>0.34343192488262919</v>
      </c>
      <c r="H139" s="3">
        <f t="shared" si="29"/>
        <v>0.49796252423835252</v>
      </c>
      <c r="I139" s="3">
        <f t="shared" si="29"/>
        <v>0.6532036240355622</v>
      </c>
      <c r="J139" s="3">
        <f t="shared" si="29"/>
        <v>0.29754839216720708</v>
      </c>
      <c r="K139" s="3">
        <f t="shared" si="29"/>
        <v>2.8291305787246764E-2</v>
      </c>
      <c r="L139" s="3">
        <f t="shared" si="30"/>
        <v>276.82043777111102</v>
      </c>
      <c r="M139" s="3">
        <v>0</v>
      </c>
      <c r="N139" s="3">
        <f t="shared" si="35"/>
        <v>0.34343192488262919</v>
      </c>
      <c r="O139" s="3">
        <f t="shared" si="31"/>
        <v>0.49796252423835252</v>
      </c>
      <c r="P139" s="3">
        <f t="shared" si="32"/>
        <v>0.6532036240355622</v>
      </c>
      <c r="Q139" s="3">
        <f t="shared" si="33"/>
        <v>0.29754839216720708</v>
      </c>
      <c r="R139" s="3">
        <f t="shared" si="34"/>
        <v>2.8291305787246764E-2</v>
      </c>
      <c r="S139" s="3">
        <f t="shared" si="36"/>
        <v>276.82043777111102</v>
      </c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29"/>
        <v>0.36003286384976535</v>
      </c>
      <c r="H140" s="3">
        <f t="shared" si="29"/>
        <v>0.522132520548653</v>
      </c>
      <c r="I140" s="3">
        <f t="shared" si="29"/>
        <v>0.68529977245145057</v>
      </c>
      <c r="J140" s="3">
        <f t="shared" si="29"/>
        <v>0.31247527060076574</v>
      </c>
      <c r="K140" s="3">
        <f t="shared" si="29"/>
        <v>2.9929497414913818E-2</v>
      </c>
      <c r="L140" s="3">
        <f t="shared" si="30"/>
        <v>276.90986992486557</v>
      </c>
      <c r="M140" s="3">
        <v>0</v>
      </c>
      <c r="N140" s="3">
        <f t="shared" si="35"/>
        <v>0.36003286384976535</v>
      </c>
      <c r="O140" s="3">
        <f t="shared" si="31"/>
        <v>0.522132520548653</v>
      </c>
      <c r="P140" s="3">
        <f t="shared" si="32"/>
        <v>0.68529977245145057</v>
      </c>
      <c r="Q140" s="3">
        <f t="shared" si="33"/>
        <v>0.31247527060076574</v>
      </c>
      <c r="R140" s="3">
        <f t="shared" si="34"/>
        <v>2.9929497414913818E-2</v>
      </c>
      <c r="S140" s="3">
        <f t="shared" si="36"/>
        <v>276.90986992486557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29"/>
        <v>0.37681690140845081</v>
      </c>
      <c r="H141" s="3">
        <f t="shared" si="29"/>
        <v>0.54651771461727938</v>
      </c>
      <c r="I141" s="3">
        <f t="shared" si="29"/>
        <v>0.71741581082066197</v>
      </c>
      <c r="J141" s="3">
        <f t="shared" si="29"/>
        <v>0.3269015360734111</v>
      </c>
      <c r="K141" s="3">
        <f t="shared" si="29"/>
        <v>3.1063955934000964E-2</v>
      </c>
      <c r="L141" s="3">
        <f t="shared" si="30"/>
        <v>276.9987159188538</v>
      </c>
      <c r="M141" s="3">
        <v>0</v>
      </c>
      <c r="N141" s="3">
        <f t="shared" si="35"/>
        <v>0.37681690140845081</v>
      </c>
      <c r="O141" s="3">
        <f t="shared" si="31"/>
        <v>0.54651771461727938</v>
      </c>
      <c r="P141" s="3">
        <f t="shared" si="32"/>
        <v>0.71741581082066197</v>
      </c>
      <c r="Q141" s="3">
        <f t="shared" si="33"/>
        <v>0.3269015360734111</v>
      </c>
      <c r="R141" s="3">
        <f t="shared" si="34"/>
        <v>3.1063955934000964E-2</v>
      </c>
      <c r="S141" s="3">
        <f t="shared" si="36"/>
        <v>276.9987159188538</v>
      </c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29"/>
        <v>0.39372300469483579</v>
      </c>
      <c r="H142" s="3">
        <f t="shared" si="29"/>
        <v>0.57102361771514898</v>
      </c>
      <c r="I142" s="3">
        <f t="shared" si="29"/>
        <v>0.7494012374262089</v>
      </c>
      <c r="J142" s="3">
        <f t="shared" si="29"/>
        <v>0.34073841613772682</v>
      </c>
      <c r="K142" s="3">
        <f t="shared" si="29"/>
        <v>3.1845936521614535E-2</v>
      </c>
      <c r="L142" s="3">
        <f t="shared" si="30"/>
        <v>277.08673221249552</v>
      </c>
      <c r="M142" s="3">
        <v>0</v>
      </c>
      <c r="N142" s="3">
        <f t="shared" si="35"/>
        <v>0.39372300469483579</v>
      </c>
      <c r="O142" s="3">
        <f t="shared" si="31"/>
        <v>0.57102361771514898</v>
      </c>
      <c r="P142" s="3">
        <f t="shared" si="32"/>
        <v>0.7494012374262089</v>
      </c>
      <c r="Q142" s="3">
        <f t="shared" si="33"/>
        <v>0.34073841613772682</v>
      </c>
      <c r="R142" s="3">
        <f t="shared" si="34"/>
        <v>3.1845936521614535E-2</v>
      </c>
      <c r="S142" s="3">
        <f t="shared" si="36"/>
        <v>277.08673221249552</v>
      </c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29"/>
        <v>0.41087323943661985</v>
      </c>
      <c r="H143" s="3">
        <f t="shared" si="29"/>
        <v>0.59583769119534347</v>
      </c>
      <c r="I143" s="3">
        <f t="shared" si="29"/>
        <v>0.78155827490319474</v>
      </c>
      <c r="J143" s="3">
        <f t="shared" si="29"/>
        <v>0.35425432231318615</v>
      </c>
      <c r="K143" s="3">
        <f t="shared" si="29"/>
        <v>3.2508025150532305E-2</v>
      </c>
      <c r="L143" s="3">
        <f t="shared" si="30"/>
        <v>277.17503155299886</v>
      </c>
      <c r="M143" s="3">
        <v>0</v>
      </c>
      <c r="N143" s="3">
        <f t="shared" si="35"/>
        <v>0.41087323943661985</v>
      </c>
      <c r="O143" s="3">
        <f t="shared" si="31"/>
        <v>0.59583769119534347</v>
      </c>
      <c r="P143" s="3">
        <f t="shared" si="32"/>
        <v>0.78155827490319474</v>
      </c>
      <c r="Q143" s="3">
        <f t="shared" si="33"/>
        <v>0.35425432231318615</v>
      </c>
      <c r="R143" s="3">
        <f t="shared" si="34"/>
        <v>3.2508025150532305E-2</v>
      </c>
      <c r="S143" s="3">
        <f t="shared" si="36"/>
        <v>277.17503155299886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29"/>
        <v>0.42887793427230059</v>
      </c>
      <c r="H144" s="3">
        <f t="shared" si="29"/>
        <v>0.62189805440807699</v>
      </c>
      <c r="I144" s="3">
        <f t="shared" si="29"/>
        <v>0.81538696720264869</v>
      </c>
      <c r="J144" s="3">
        <f t="shared" si="29"/>
        <v>0.36864129974915194</v>
      </c>
      <c r="K144" s="3">
        <f t="shared" si="29"/>
        <v>3.3566879198723198E-2</v>
      </c>
      <c r="L144" s="3">
        <f t="shared" si="30"/>
        <v>277.26837113483089</v>
      </c>
      <c r="M144" s="3">
        <v>0</v>
      </c>
      <c r="N144" s="3">
        <f t="shared" si="35"/>
        <v>0.42887793427230059</v>
      </c>
      <c r="O144" s="3">
        <f t="shared" si="31"/>
        <v>0.62189805440807699</v>
      </c>
      <c r="P144" s="3">
        <f t="shared" si="32"/>
        <v>0.81538696720264869</v>
      </c>
      <c r="Q144" s="3">
        <f t="shared" si="33"/>
        <v>0.36864129974915194</v>
      </c>
      <c r="R144" s="3">
        <f t="shared" si="34"/>
        <v>3.3566879198723198E-2</v>
      </c>
      <c r="S144" s="3">
        <f t="shared" si="36"/>
        <v>277.26837113483089</v>
      </c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29"/>
        <v>0.4488356807511738</v>
      </c>
      <c r="H145" s="3">
        <f t="shared" si="29"/>
        <v>0.6508914196181026</v>
      </c>
      <c r="I145" s="3">
        <f t="shared" si="29"/>
        <v>0.85356910169608524</v>
      </c>
      <c r="J145" s="3">
        <f t="shared" si="29"/>
        <v>0.38596226293937108</v>
      </c>
      <c r="K145" s="3">
        <f t="shared" si="29"/>
        <v>3.5711454060952191E-2</v>
      </c>
      <c r="L145" s="3">
        <f t="shared" si="30"/>
        <v>277.37496991906568</v>
      </c>
      <c r="M145" s="3">
        <v>0</v>
      </c>
      <c r="N145" s="3">
        <f t="shared" si="35"/>
        <v>0.4488356807511738</v>
      </c>
      <c r="O145" s="3">
        <f t="shared" si="31"/>
        <v>0.6508914196181026</v>
      </c>
      <c r="P145" s="3">
        <f t="shared" si="32"/>
        <v>0.85356910169608524</v>
      </c>
      <c r="Q145" s="3">
        <f t="shared" si="33"/>
        <v>0.38596226293937108</v>
      </c>
      <c r="R145" s="3">
        <f t="shared" si="34"/>
        <v>3.5711454060952191E-2</v>
      </c>
      <c r="S145" s="3">
        <f t="shared" si="36"/>
        <v>277.37496991906568</v>
      </c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29"/>
        <v>0.46879342723004702</v>
      </c>
      <c r="H146" s="3">
        <f t="shared" si="29"/>
        <v>0.67980502321354963</v>
      </c>
      <c r="I146" s="3">
        <f t="shared" si="29"/>
        <v>0.89123873206400628</v>
      </c>
      <c r="J146" s="3">
        <f t="shared" si="29"/>
        <v>0.40229373395712759</v>
      </c>
      <c r="K146" s="3">
        <f t="shared" si="29"/>
        <v>3.7012204466943074E-2</v>
      </c>
      <c r="L146" s="3">
        <f t="shared" si="30"/>
        <v>277.47914312093167</v>
      </c>
      <c r="M146" s="3">
        <v>0</v>
      </c>
      <c r="N146" s="3">
        <f t="shared" si="35"/>
        <v>0.46879342723004702</v>
      </c>
      <c r="O146" s="3">
        <f t="shared" si="31"/>
        <v>0.67980502321354963</v>
      </c>
      <c r="P146" s="3">
        <f t="shared" si="32"/>
        <v>0.89123873206400628</v>
      </c>
      <c r="Q146" s="3">
        <f t="shared" si="33"/>
        <v>0.40229373395712759</v>
      </c>
      <c r="R146" s="3">
        <f t="shared" si="34"/>
        <v>3.7012204466943074E-2</v>
      </c>
      <c r="S146" s="3">
        <f t="shared" si="36"/>
        <v>277.47914312093167</v>
      </c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29"/>
        <v>0.49052112676056348</v>
      </c>
      <c r="H147" s="3">
        <f t="shared" si="29"/>
        <v>0.71136208931584044</v>
      </c>
      <c r="I147" s="3">
        <f t="shared" si="29"/>
        <v>0.93275954496417235</v>
      </c>
      <c r="J147" s="3">
        <f t="shared" si="29"/>
        <v>0.42109599524795899</v>
      </c>
      <c r="K147" s="3">
        <f t="shared" si="29"/>
        <v>3.9162651816228036E-2</v>
      </c>
      <c r="L147" s="3">
        <f t="shared" si="30"/>
        <v>277.59490140810476</v>
      </c>
      <c r="M147" s="3">
        <v>0</v>
      </c>
      <c r="N147" s="3">
        <f t="shared" si="35"/>
        <v>0.49052112676056348</v>
      </c>
      <c r="O147" s="3">
        <f t="shared" si="31"/>
        <v>0.71136208931584044</v>
      </c>
      <c r="P147" s="3">
        <f t="shared" si="32"/>
        <v>0.93275954496417235</v>
      </c>
      <c r="Q147" s="3">
        <f t="shared" si="33"/>
        <v>0.42109599524795899</v>
      </c>
      <c r="R147" s="3">
        <f t="shared" si="34"/>
        <v>3.9162651816228036E-2</v>
      </c>
      <c r="S147" s="3">
        <f t="shared" si="36"/>
        <v>277.59490140810476</v>
      </c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29"/>
        <v>0.51322535211267617</v>
      </c>
      <c r="H148" s="3">
        <f t="shared" si="29"/>
        <v>0.7443346884035853</v>
      </c>
      <c r="I148" s="3">
        <f t="shared" si="29"/>
        <v>0.97612679580950323</v>
      </c>
      <c r="J148" s="3">
        <f t="shared" si="29"/>
        <v>0.44070207673512651</v>
      </c>
      <c r="K148" s="3">
        <f t="shared" si="29"/>
        <v>4.1218137774587327E-2</v>
      </c>
      <c r="L148" s="3">
        <f t="shared" si="30"/>
        <v>277.7156070508355</v>
      </c>
      <c r="M148" s="3">
        <v>0</v>
      </c>
      <c r="N148" s="3">
        <f t="shared" si="35"/>
        <v>0.51322535211267617</v>
      </c>
      <c r="O148" s="3">
        <f t="shared" si="31"/>
        <v>0.7443346884035853</v>
      </c>
      <c r="P148" s="3">
        <f t="shared" si="32"/>
        <v>0.97612679580950323</v>
      </c>
      <c r="Q148" s="3">
        <f t="shared" si="33"/>
        <v>0.44070207673512651</v>
      </c>
      <c r="R148" s="3">
        <f t="shared" si="34"/>
        <v>4.1218137774587327E-2</v>
      </c>
      <c r="S148" s="3">
        <f t="shared" si="36"/>
        <v>277.7156070508355</v>
      </c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29"/>
        <v>0.53605164319248833</v>
      </c>
      <c r="H149" s="3">
        <f t="shared" si="29"/>
        <v>0.77740437231260717</v>
      </c>
      <c r="I149" s="3">
        <f t="shared" si="29"/>
        <v>1.0192124141877026</v>
      </c>
      <c r="J149" s="3">
        <f t="shared" si="29"/>
        <v>0.45942286620964456</v>
      </c>
      <c r="K149" s="3">
        <f t="shared" si="29"/>
        <v>4.2558749742556051E-2</v>
      </c>
      <c r="L149" s="3">
        <f t="shared" si="30"/>
        <v>277.83465004564499</v>
      </c>
      <c r="M149" s="3">
        <v>0</v>
      </c>
      <c r="N149" s="3">
        <f t="shared" si="35"/>
        <v>0.53605164319248833</v>
      </c>
      <c r="O149" s="3">
        <f t="shared" si="31"/>
        <v>0.77740437231260717</v>
      </c>
      <c r="P149" s="3">
        <f t="shared" si="32"/>
        <v>1.0192124141877026</v>
      </c>
      <c r="Q149" s="3">
        <f t="shared" si="33"/>
        <v>0.45942286620964456</v>
      </c>
      <c r="R149" s="3">
        <f t="shared" si="34"/>
        <v>4.2558749742556051E-2</v>
      </c>
      <c r="S149" s="3">
        <f t="shared" si="36"/>
        <v>277.83465004564499</v>
      </c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29"/>
        <v>0.55863380281690145</v>
      </c>
      <c r="H150" s="3">
        <f t="shared" si="29"/>
        <v>0.81000749367796976</v>
      </c>
      <c r="I150" s="3">
        <f t="shared" si="29"/>
        <v>1.0611187718924975</v>
      </c>
      <c r="J150" s="3">
        <f t="shared" si="29"/>
        <v>0.47660471226885354</v>
      </c>
      <c r="K150" s="3">
        <f t="shared" si="29"/>
        <v>4.3184078576676735E-2</v>
      </c>
      <c r="L150" s="3">
        <f t="shared" si="30"/>
        <v>277.94954885923289</v>
      </c>
      <c r="M150" s="3">
        <v>0</v>
      </c>
      <c r="N150" s="3">
        <f t="shared" si="35"/>
        <v>0.55863380281690145</v>
      </c>
      <c r="O150" s="3">
        <f t="shared" si="31"/>
        <v>0.81000749367796976</v>
      </c>
      <c r="P150" s="3">
        <f t="shared" si="32"/>
        <v>1.0611187718924975</v>
      </c>
      <c r="Q150" s="3">
        <f t="shared" si="33"/>
        <v>0.47660471226885354</v>
      </c>
      <c r="R150" s="3">
        <f t="shared" si="34"/>
        <v>4.3184078576676735E-2</v>
      </c>
      <c r="S150" s="3">
        <f t="shared" si="36"/>
        <v>277.94954885923289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37">G150*(1-G$5)+G$4*$F150*$L$4/1000</f>
        <v>0.58200938967136151</v>
      </c>
      <c r="H151" s="3">
        <f t="shared" si="37"/>
        <v>0.8437415801586361</v>
      </c>
      <c r="I151" s="3">
        <f t="shared" si="37"/>
        <v>1.1044156882972804</v>
      </c>
      <c r="J151" s="3">
        <f t="shared" si="37"/>
        <v>0.49433083507617448</v>
      </c>
      <c r="K151" s="3">
        <f t="shared" si="37"/>
        <v>4.4173688325470931E-2</v>
      </c>
      <c r="L151" s="3">
        <f t="shared" si="30"/>
        <v>278.06867118152894</v>
      </c>
      <c r="M151" s="3">
        <v>0</v>
      </c>
      <c r="N151" s="3">
        <f t="shared" si="35"/>
        <v>0.58200938967136151</v>
      </c>
      <c r="O151" s="3">
        <f t="shared" si="31"/>
        <v>0.8437415801586361</v>
      </c>
      <c r="P151" s="3">
        <f t="shared" si="32"/>
        <v>1.1044156882972804</v>
      </c>
      <c r="Q151" s="3">
        <f t="shared" si="33"/>
        <v>0.49433083507617448</v>
      </c>
      <c r="R151" s="3">
        <f t="shared" si="34"/>
        <v>4.4173688325470931E-2</v>
      </c>
      <c r="S151" s="3">
        <f t="shared" si="36"/>
        <v>278.06867118152894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37"/>
        <v>0.60678873239436626</v>
      </c>
      <c r="H152" s="3">
        <f t="shared" si="37"/>
        <v>0.879542487571909</v>
      </c>
      <c r="I152" s="3">
        <f t="shared" si="37"/>
        <v>1.1505868458845767</v>
      </c>
      <c r="J152" s="3">
        <f t="shared" si="37"/>
        <v>0.51374385073230278</v>
      </c>
      <c r="K152" s="3">
        <f t="shared" si="37"/>
        <v>4.5853729185837903E-2</v>
      </c>
      <c r="L152" s="3">
        <f t="shared" si="30"/>
        <v>278.19651564576901</v>
      </c>
      <c r="M152" s="3">
        <v>0</v>
      </c>
      <c r="N152" s="3">
        <f t="shared" si="35"/>
        <v>0.60678873239436626</v>
      </c>
      <c r="O152" s="3">
        <f t="shared" si="31"/>
        <v>0.879542487571909</v>
      </c>
      <c r="P152" s="3">
        <f t="shared" si="32"/>
        <v>1.1505868458845767</v>
      </c>
      <c r="Q152" s="3">
        <f t="shared" si="33"/>
        <v>0.51374385073230278</v>
      </c>
      <c r="R152" s="3">
        <f t="shared" si="34"/>
        <v>4.5853729185837903E-2</v>
      </c>
      <c r="S152" s="3">
        <f t="shared" si="36"/>
        <v>278.19651564576901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37"/>
        <v>0.63236150234741795</v>
      </c>
      <c r="H153" s="3">
        <f t="shared" si="37"/>
        <v>0.91646556289545589</v>
      </c>
      <c r="I153" s="3">
        <f t="shared" si="37"/>
        <v>1.1980913174011516</v>
      </c>
      <c r="J153" s="3">
        <f t="shared" si="37"/>
        <v>0.53357368343194445</v>
      </c>
      <c r="K153" s="3">
        <f t="shared" si="37"/>
        <v>4.7483054115718112E-2</v>
      </c>
      <c r="L153" s="3">
        <f t="shared" si="30"/>
        <v>278.3279751201917</v>
      </c>
      <c r="M153" s="3">
        <v>0</v>
      </c>
      <c r="N153" s="3">
        <f t="shared" si="35"/>
        <v>0.63236150234741795</v>
      </c>
      <c r="O153" s="3">
        <f t="shared" si="31"/>
        <v>0.91646556289545589</v>
      </c>
      <c r="P153" s="3">
        <f t="shared" si="32"/>
        <v>1.1980913174011516</v>
      </c>
      <c r="Q153" s="3">
        <f t="shared" si="33"/>
        <v>0.53357368343194445</v>
      </c>
      <c r="R153" s="3">
        <f t="shared" si="34"/>
        <v>4.7483054115718112E-2</v>
      </c>
      <c r="S153" s="3">
        <f t="shared" si="36"/>
        <v>278.3279751201917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37"/>
        <v>0.65921596244131464</v>
      </c>
      <c r="H154" s="3">
        <f t="shared" si="37"/>
        <v>0.95525889272072351</v>
      </c>
      <c r="I154" s="3">
        <f t="shared" si="37"/>
        <v>1.2481130842205315</v>
      </c>
      <c r="J154" s="3">
        <f t="shared" si="37"/>
        <v>0.55473548886396618</v>
      </c>
      <c r="K154" s="3">
        <f t="shared" si="37"/>
        <v>4.9457205133282348E-2</v>
      </c>
      <c r="L154" s="3">
        <f t="shared" si="30"/>
        <v>278.46678063337981</v>
      </c>
      <c r="M154" s="3">
        <v>0</v>
      </c>
      <c r="N154" s="3">
        <f t="shared" si="35"/>
        <v>0.65921596244131464</v>
      </c>
      <c r="O154" s="3">
        <f t="shared" si="31"/>
        <v>0.95525889272072351</v>
      </c>
      <c r="P154" s="3">
        <f t="shared" si="32"/>
        <v>1.2481130842205315</v>
      </c>
      <c r="Q154" s="3">
        <f t="shared" si="33"/>
        <v>0.55473548886396618</v>
      </c>
      <c r="R154" s="3">
        <f t="shared" si="34"/>
        <v>4.9457205133282348E-2</v>
      </c>
      <c r="S154" s="3">
        <f t="shared" si="36"/>
        <v>278.46678063337981</v>
      </c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37"/>
        <v>0.68759624413145548</v>
      </c>
      <c r="H155" s="3">
        <f t="shared" si="37"/>
        <v>0.99629291877611803</v>
      </c>
      <c r="I155" s="3">
        <f t="shared" si="37"/>
        <v>1.3012192966218985</v>
      </c>
      <c r="J155" s="3">
        <f t="shared" si="37"/>
        <v>0.57762265918177114</v>
      </c>
      <c r="K155" s="3">
        <f t="shared" si="37"/>
        <v>5.1828297172525739E-2</v>
      </c>
      <c r="L155" s="3">
        <f t="shared" si="30"/>
        <v>278.61455941588378</v>
      </c>
      <c r="M155" s="3">
        <v>0</v>
      </c>
      <c r="N155" s="3">
        <f t="shared" si="35"/>
        <v>0.68759624413145548</v>
      </c>
      <c r="O155" s="3">
        <f t="shared" si="31"/>
        <v>0.99629291877611803</v>
      </c>
      <c r="P155" s="3">
        <f t="shared" si="32"/>
        <v>1.3012192966218985</v>
      </c>
      <c r="Q155" s="3">
        <f t="shared" si="33"/>
        <v>0.57762265918177114</v>
      </c>
      <c r="R155" s="3">
        <f t="shared" si="34"/>
        <v>5.1828297172525739E-2</v>
      </c>
      <c r="S155" s="3">
        <f t="shared" si="36"/>
        <v>278.61455941588378</v>
      </c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37"/>
        <v>0.71853990610328644</v>
      </c>
      <c r="H156" s="3">
        <f t="shared" si="37"/>
        <v>1.0411577209707703</v>
      </c>
      <c r="I156" s="3">
        <f t="shared" si="37"/>
        <v>1.3599225438872722</v>
      </c>
      <c r="J156" s="3">
        <f t="shared" si="37"/>
        <v>0.60413193487805061</v>
      </c>
      <c r="K156" s="3">
        <f t="shared" si="37"/>
        <v>5.5238268177242901E-2</v>
      </c>
      <c r="L156" s="3">
        <f t="shared" si="30"/>
        <v>278.77899037401664</v>
      </c>
      <c r="M156" s="3">
        <v>0</v>
      </c>
      <c r="N156" s="3">
        <f t="shared" si="35"/>
        <v>0.71853990610328644</v>
      </c>
      <c r="O156" s="3">
        <f t="shared" si="31"/>
        <v>1.0411577209707703</v>
      </c>
      <c r="P156" s="3">
        <f t="shared" si="32"/>
        <v>1.3599225438872722</v>
      </c>
      <c r="Q156" s="3">
        <f t="shared" si="33"/>
        <v>0.60413193487805061</v>
      </c>
      <c r="R156" s="3">
        <f t="shared" si="34"/>
        <v>5.5238268177242901E-2</v>
      </c>
      <c r="S156" s="3">
        <f t="shared" si="36"/>
        <v>278.77899037401664</v>
      </c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37"/>
        <v>0.75113145539906112</v>
      </c>
      <c r="H157" s="3">
        <f t="shared" si="37"/>
        <v>1.0884343100207579</v>
      </c>
      <c r="I157" s="3">
        <f t="shared" si="37"/>
        <v>1.4218941780407381</v>
      </c>
      <c r="J157" s="3">
        <f t="shared" si="37"/>
        <v>0.63229583307962434</v>
      </c>
      <c r="K157" s="3">
        <f t="shared" si="37"/>
        <v>5.8574125774137772E-2</v>
      </c>
      <c r="L157" s="3">
        <f t="shared" si="30"/>
        <v>278.95232990231432</v>
      </c>
      <c r="M157" s="3">
        <v>0</v>
      </c>
      <c r="N157" s="3">
        <f t="shared" si="35"/>
        <v>0.75113145539906112</v>
      </c>
      <c r="O157" s="3">
        <f t="shared" si="31"/>
        <v>1.0884343100207579</v>
      </c>
      <c r="P157" s="3">
        <f t="shared" si="32"/>
        <v>1.4218941780407381</v>
      </c>
      <c r="Q157" s="3">
        <f t="shared" si="33"/>
        <v>0.63229583307962434</v>
      </c>
      <c r="R157" s="3">
        <f t="shared" si="34"/>
        <v>5.8574125774137772E-2</v>
      </c>
      <c r="S157" s="3">
        <f t="shared" si="36"/>
        <v>278.95232990231432</v>
      </c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37"/>
        <v>0.7848215962441315</v>
      </c>
      <c r="H158" s="3">
        <f t="shared" si="37"/>
        <v>1.1372709806057952</v>
      </c>
      <c r="I158" s="3">
        <f t="shared" si="37"/>
        <v>1.4857382161044315</v>
      </c>
      <c r="J158" s="3">
        <f t="shared" si="37"/>
        <v>0.66096349237648888</v>
      </c>
      <c r="K158" s="3">
        <f t="shared" si="37"/>
        <v>6.1442496105625036E-2</v>
      </c>
      <c r="L158" s="3">
        <f t="shared" si="30"/>
        <v>279.13023678143645</v>
      </c>
      <c r="M158" s="3">
        <v>0</v>
      </c>
      <c r="N158" s="3">
        <f t="shared" si="35"/>
        <v>0.7848215962441315</v>
      </c>
      <c r="O158" s="3">
        <f t="shared" si="31"/>
        <v>1.1372709806057952</v>
      </c>
      <c r="P158" s="3">
        <f t="shared" si="32"/>
        <v>1.4857382161044315</v>
      </c>
      <c r="Q158" s="3">
        <f t="shared" si="33"/>
        <v>0.66096349237648888</v>
      </c>
      <c r="R158" s="3">
        <f t="shared" si="34"/>
        <v>6.1442496105625036E-2</v>
      </c>
      <c r="S158" s="3">
        <f t="shared" si="36"/>
        <v>279.13023678143645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37"/>
        <v>0.81936619718309867</v>
      </c>
      <c r="H159" s="3">
        <f t="shared" si="37"/>
        <v>1.1872878540404739</v>
      </c>
      <c r="I159" s="3">
        <f t="shared" si="37"/>
        <v>1.5508285865527209</v>
      </c>
      <c r="J159" s="3">
        <f t="shared" si="37"/>
        <v>0.68963665091294679</v>
      </c>
      <c r="K159" s="3">
        <f t="shared" si="37"/>
        <v>6.3839527650387307E-2</v>
      </c>
      <c r="L159" s="3">
        <f t="shared" si="30"/>
        <v>279.31095881633962</v>
      </c>
      <c r="M159" s="3">
        <v>0</v>
      </c>
      <c r="N159" s="3">
        <f t="shared" si="35"/>
        <v>0.81936619718309867</v>
      </c>
      <c r="O159" s="3">
        <f t="shared" si="31"/>
        <v>1.1872878540404739</v>
      </c>
      <c r="P159" s="3">
        <f t="shared" si="32"/>
        <v>1.5508285865527209</v>
      </c>
      <c r="Q159" s="3">
        <f t="shared" si="33"/>
        <v>0.68963665091294679</v>
      </c>
      <c r="R159" s="3">
        <f t="shared" si="34"/>
        <v>6.3839527650387307E-2</v>
      </c>
      <c r="S159" s="3">
        <f t="shared" si="36"/>
        <v>279.31095881633962</v>
      </c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37"/>
        <v>0.85702347417840385</v>
      </c>
      <c r="H160" s="3">
        <f t="shared" si="37"/>
        <v>1.2419558619552227</v>
      </c>
      <c r="I160" s="3">
        <f t="shared" si="37"/>
        <v>1.6227072457907346</v>
      </c>
      <c r="J160" s="3">
        <f t="shared" si="37"/>
        <v>0.72265771753942387</v>
      </c>
      <c r="K160" s="3">
        <f t="shared" si="37"/>
        <v>6.7687766971767052E-2</v>
      </c>
      <c r="L160" s="3">
        <f t="shared" si="30"/>
        <v>279.51203206643555</v>
      </c>
      <c r="M160" s="3">
        <v>0</v>
      </c>
      <c r="N160" s="3">
        <f t="shared" si="35"/>
        <v>0.85702347417840385</v>
      </c>
      <c r="O160" s="3">
        <f t="shared" si="31"/>
        <v>1.2419558619552227</v>
      </c>
      <c r="P160" s="3">
        <f t="shared" si="32"/>
        <v>1.6227072457907346</v>
      </c>
      <c r="Q160" s="3">
        <f t="shared" si="33"/>
        <v>0.72265771753942387</v>
      </c>
      <c r="R160" s="3">
        <f t="shared" si="34"/>
        <v>6.7687766971767052E-2</v>
      </c>
      <c r="S160" s="3">
        <f t="shared" si="36"/>
        <v>279.51203206643555</v>
      </c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37"/>
        <v>0.89510798122065738</v>
      </c>
      <c r="H161" s="3">
        <f t="shared" si="37"/>
        <v>1.29713075354096</v>
      </c>
      <c r="I161" s="3">
        <f t="shared" si="37"/>
        <v>1.6946727485869379</v>
      </c>
      <c r="J161" s="3">
        <f t="shared" si="37"/>
        <v>0.75461399068710311</v>
      </c>
      <c r="K161" s="3">
        <f t="shared" si="37"/>
        <v>7.0350480603748197E-2</v>
      </c>
      <c r="L161" s="3">
        <f t="shared" si="30"/>
        <v>279.71187595463942</v>
      </c>
      <c r="M161" s="3">
        <v>0</v>
      </c>
      <c r="N161" s="3">
        <f t="shared" si="35"/>
        <v>0.89510798122065738</v>
      </c>
      <c r="O161" s="3">
        <f t="shared" si="31"/>
        <v>1.29713075354096</v>
      </c>
      <c r="P161" s="3">
        <f t="shared" si="32"/>
        <v>1.6946727485869379</v>
      </c>
      <c r="Q161" s="3">
        <f t="shared" si="33"/>
        <v>0.75461399068710311</v>
      </c>
      <c r="R161" s="3">
        <f t="shared" si="34"/>
        <v>7.0350480603748197E-2</v>
      </c>
      <c r="S161" s="3">
        <f t="shared" si="36"/>
        <v>279.71187595463942</v>
      </c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37"/>
        <v>0.93557276995305172</v>
      </c>
      <c r="H162" s="3">
        <f t="shared" si="37"/>
        <v>1.3558158291812317</v>
      </c>
      <c r="I162" s="3">
        <f t="shared" si="37"/>
        <v>1.7715314410106953</v>
      </c>
      <c r="J162" s="3">
        <f t="shared" si="37"/>
        <v>0.7893221672044729</v>
      </c>
      <c r="K162" s="3">
        <f t="shared" si="37"/>
        <v>7.3796483975072491E-2</v>
      </c>
      <c r="L162" s="3">
        <f t="shared" si="30"/>
        <v>279.92603869132455</v>
      </c>
      <c r="M162" s="3">
        <v>0</v>
      </c>
      <c r="N162" s="3">
        <f t="shared" si="35"/>
        <v>0.93557276995305172</v>
      </c>
      <c r="O162" s="3">
        <f t="shared" si="31"/>
        <v>1.3558158291812317</v>
      </c>
      <c r="P162" s="3">
        <f t="shared" si="32"/>
        <v>1.7715314410106953</v>
      </c>
      <c r="Q162" s="3">
        <f t="shared" si="33"/>
        <v>0.7893221672044729</v>
      </c>
      <c r="R162" s="3">
        <f t="shared" si="34"/>
        <v>7.3796483975072491E-2</v>
      </c>
      <c r="S162" s="3">
        <f t="shared" si="36"/>
        <v>279.92603869132455</v>
      </c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37"/>
        <v>0.97872300469483575</v>
      </c>
      <c r="H163" s="3">
        <f t="shared" si="37"/>
        <v>1.4184709158228264</v>
      </c>
      <c r="I163" s="3">
        <f t="shared" si="37"/>
        <v>1.8539688173660345</v>
      </c>
      <c r="J163" s="3">
        <f t="shared" si="37"/>
        <v>0.82721189396370165</v>
      </c>
      <c r="K163" s="3">
        <f t="shared" si="37"/>
        <v>7.7952318372784296E-2</v>
      </c>
      <c r="L163" s="3">
        <f t="shared" si="30"/>
        <v>280.1563269502202</v>
      </c>
      <c r="M163" s="3">
        <v>0</v>
      </c>
      <c r="N163" s="3">
        <f t="shared" si="35"/>
        <v>0.97872300469483575</v>
      </c>
      <c r="O163" s="3">
        <f t="shared" si="31"/>
        <v>1.4184709158228264</v>
      </c>
      <c r="P163" s="3">
        <f t="shared" si="32"/>
        <v>1.8539688173660345</v>
      </c>
      <c r="Q163" s="3">
        <f t="shared" si="33"/>
        <v>0.82721189396370165</v>
      </c>
      <c r="R163" s="3">
        <f t="shared" si="34"/>
        <v>7.7952318372784296E-2</v>
      </c>
      <c r="S163" s="3">
        <f t="shared" si="36"/>
        <v>280.1563269502202</v>
      </c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37"/>
        <v>1.0265727699530518</v>
      </c>
      <c r="H164" s="3">
        <f t="shared" si="37"/>
        <v>1.4881836833960742</v>
      </c>
      <c r="I164" s="3">
        <f t="shared" si="37"/>
        <v>1.946867743600192</v>
      </c>
      <c r="J164" s="3">
        <f t="shared" si="37"/>
        <v>0.87197465843842381</v>
      </c>
      <c r="K164" s="3">
        <f t="shared" si="37"/>
        <v>8.40879828258633E-2</v>
      </c>
      <c r="L164" s="3">
        <f t="shared" si="30"/>
        <v>280.41768683821363</v>
      </c>
      <c r="M164" s="3">
        <v>0</v>
      </c>
      <c r="N164" s="3">
        <f t="shared" si="35"/>
        <v>1.0265727699530518</v>
      </c>
      <c r="O164" s="3">
        <f t="shared" si="31"/>
        <v>1.4881836833960742</v>
      </c>
      <c r="P164" s="3">
        <f t="shared" si="32"/>
        <v>1.946867743600192</v>
      </c>
      <c r="Q164" s="3">
        <f t="shared" si="33"/>
        <v>0.87197465843842381</v>
      </c>
      <c r="R164" s="3">
        <f t="shared" si="34"/>
        <v>8.40879828258633E-2</v>
      </c>
      <c r="S164" s="3">
        <f t="shared" si="36"/>
        <v>280.41768683821363</v>
      </c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37"/>
        <v>1.0723474178403758</v>
      </c>
      <c r="H165" s="3">
        <f t="shared" si="37"/>
        <v>1.5545121807984437</v>
      </c>
      <c r="I165" s="3">
        <f t="shared" si="37"/>
        <v>2.0334117420094064</v>
      </c>
      <c r="J165" s="3">
        <f t="shared" si="37"/>
        <v>0.9101896565777019</v>
      </c>
      <c r="K165" s="3">
        <f t="shared" si="37"/>
        <v>8.6213207302909253E-2</v>
      </c>
      <c r="L165" s="3">
        <f t="shared" si="30"/>
        <v>280.65667420452883</v>
      </c>
      <c r="M165" s="3">
        <v>0</v>
      </c>
      <c r="N165" s="3">
        <f t="shared" si="35"/>
        <v>1.0723474178403758</v>
      </c>
      <c r="O165" s="3">
        <f t="shared" si="31"/>
        <v>1.5545121807984437</v>
      </c>
      <c r="P165" s="3">
        <f t="shared" si="32"/>
        <v>2.0334117420094064</v>
      </c>
      <c r="Q165" s="3">
        <f t="shared" si="33"/>
        <v>0.9101896565777019</v>
      </c>
      <c r="R165" s="3">
        <f t="shared" si="34"/>
        <v>8.6213207302909253E-2</v>
      </c>
      <c r="S165" s="3">
        <f t="shared" si="36"/>
        <v>280.65667420452883</v>
      </c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37"/>
        <v>1.1202582159624415</v>
      </c>
      <c r="H166" s="3">
        <f t="shared" si="37"/>
        <v>1.6239445914977995</v>
      </c>
      <c r="I166" s="3">
        <f t="shared" si="37"/>
        <v>2.1240523095320381</v>
      </c>
      <c r="J166" s="3">
        <f t="shared" si="37"/>
        <v>0.9503295332363485</v>
      </c>
      <c r="K166" s="3">
        <f t="shared" si="37"/>
        <v>8.9145413595272283E-2</v>
      </c>
      <c r="L166" s="3">
        <f t="shared" si="30"/>
        <v>280.90773006382392</v>
      </c>
      <c r="M166" s="3">
        <v>0</v>
      </c>
      <c r="N166" s="3">
        <f t="shared" si="35"/>
        <v>1.1202582159624415</v>
      </c>
      <c r="O166" s="3">
        <f t="shared" si="31"/>
        <v>1.6239445914977995</v>
      </c>
      <c r="P166" s="3">
        <f t="shared" si="32"/>
        <v>2.1240523095320381</v>
      </c>
      <c r="Q166" s="3">
        <f t="shared" si="33"/>
        <v>0.9503295332363485</v>
      </c>
      <c r="R166" s="3">
        <f t="shared" si="34"/>
        <v>8.9145413595272283E-2</v>
      </c>
      <c r="S166" s="3">
        <f t="shared" si="36"/>
        <v>280.90773006382392</v>
      </c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38">G166*(1-G$5)+G$4*$F166*$L$4/1000</f>
        <v>1.1702441314553993</v>
      </c>
      <c r="H167" s="3">
        <f t="shared" si="38"/>
        <v>1.6963784798222412</v>
      </c>
      <c r="I167" s="3">
        <f t="shared" si="38"/>
        <v>2.2185842247525884</v>
      </c>
      <c r="J167" s="3">
        <f t="shared" si="38"/>
        <v>0.99216695526407217</v>
      </c>
      <c r="K167" s="3">
        <f t="shared" si="38"/>
        <v>9.2520130743648177E-2</v>
      </c>
      <c r="L167" s="3">
        <f t="shared" si="30"/>
        <v>281.16989392203794</v>
      </c>
      <c r="M167" s="3">
        <v>0</v>
      </c>
      <c r="N167" s="3">
        <f t="shared" si="35"/>
        <v>1.1702441314553993</v>
      </c>
      <c r="O167" s="3">
        <f t="shared" si="31"/>
        <v>1.6963784798222412</v>
      </c>
      <c r="P167" s="3">
        <f t="shared" si="32"/>
        <v>2.2185842247525884</v>
      </c>
      <c r="Q167" s="3">
        <f t="shared" si="33"/>
        <v>0.99216695526407217</v>
      </c>
      <c r="R167" s="3">
        <f t="shared" si="34"/>
        <v>9.2520130743648177E-2</v>
      </c>
      <c r="S167" s="3">
        <f t="shared" si="36"/>
        <v>281.16989392203794</v>
      </c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38"/>
        <v>1.221267605633803</v>
      </c>
      <c r="H168" s="3">
        <f t="shared" si="38"/>
        <v>1.7702093444856244</v>
      </c>
      <c r="I168" s="3">
        <f t="shared" si="38"/>
        <v>2.3144012649952499</v>
      </c>
      <c r="J168" s="3">
        <f t="shared" si="38"/>
        <v>1.0336096420664542</v>
      </c>
      <c r="K168" s="3">
        <f t="shared" si="38"/>
        <v>9.5365122227723836E-2</v>
      </c>
      <c r="L168" s="3">
        <f t="shared" si="30"/>
        <v>281.43485297940884</v>
      </c>
      <c r="M168" s="3">
        <v>0</v>
      </c>
      <c r="N168" s="3">
        <f t="shared" si="35"/>
        <v>1.221267605633803</v>
      </c>
      <c r="O168" s="3">
        <f t="shared" si="31"/>
        <v>1.7702093444856244</v>
      </c>
      <c r="P168" s="3">
        <f t="shared" si="32"/>
        <v>2.3144012649952499</v>
      </c>
      <c r="Q168" s="3">
        <f t="shared" si="33"/>
        <v>1.0336096420664542</v>
      </c>
      <c r="R168" s="3">
        <f t="shared" si="34"/>
        <v>9.5365122227723836E-2</v>
      </c>
      <c r="S168" s="3">
        <f t="shared" si="36"/>
        <v>281.43485297940884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38"/>
        <v>1.2749154929577466</v>
      </c>
      <c r="H169" s="3">
        <f t="shared" si="38"/>
        <v>1.8478746569182622</v>
      </c>
      <c r="I169" s="3">
        <f t="shared" si="38"/>
        <v>2.4153922838068533</v>
      </c>
      <c r="J169" s="3">
        <f t="shared" si="38"/>
        <v>1.0777317868184166</v>
      </c>
      <c r="K169" s="3">
        <f t="shared" si="38"/>
        <v>9.910947613216009E-2</v>
      </c>
      <c r="L169" s="3">
        <f t="shared" si="30"/>
        <v>281.71502369663347</v>
      </c>
      <c r="M169" s="3">
        <v>0</v>
      </c>
      <c r="N169" s="3">
        <f t="shared" si="35"/>
        <v>1.2749154929577466</v>
      </c>
      <c r="O169" s="3">
        <f t="shared" si="31"/>
        <v>1.8478746569182622</v>
      </c>
      <c r="P169" s="3">
        <f t="shared" si="32"/>
        <v>2.4153922838068533</v>
      </c>
      <c r="Q169" s="3">
        <f t="shared" si="33"/>
        <v>1.0777317868184166</v>
      </c>
      <c r="R169" s="3">
        <f t="shared" si="34"/>
        <v>9.910947613216009E-2</v>
      </c>
      <c r="S169" s="3">
        <f t="shared" si="36"/>
        <v>281.71502369663347</v>
      </c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38"/>
        <v>1.3324694835680753</v>
      </c>
      <c r="H170" s="3">
        <f t="shared" si="38"/>
        <v>1.9313356994256092</v>
      </c>
      <c r="I170" s="3">
        <f t="shared" si="38"/>
        <v>2.5246427624378618</v>
      </c>
      <c r="J170" s="3">
        <f t="shared" si="38"/>
        <v>1.1268451092435212</v>
      </c>
      <c r="K170" s="3">
        <f t="shared" si="38"/>
        <v>0.10438523641169614</v>
      </c>
      <c r="L170" s="3">
        <f t="shared" si="30"/>
        <v>282.01967829108679</v>
      </c>
      <c r="M170" s="3">
        <v>0</v>
      </c>
      <c r="N170" s="3">
        <f t="shared" si="35"/>
        <v>1.3324694835680753</v>
      </c>
      <c r="O170" s="3">
        <f t="shared" si="31"/>
        <v>1.9313356994256092</v>
      </c>
      <c r="P170" s="3">
        <f t="shared" si="32"/>
        <v>2.5246427624378618</v>
      </c>
      <c r="Q170" s="3">
        <f t="shared" si="33"/>
        <v>1.1268451092435212</v>
      </c>
      <c r="R170" s="3">
        <f t="shared" si="34"/>
        <v>0.10438523641169614</v>
      </c>
      <c r="S170" s="3">
        <f t="shared" si="36"/>
        <v>282.01967829108679</v>
      </c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38"/>
        <v>1.3843474178403756</v>
      </c>
      <c r="H171" s="3">
        <f t="shared" si="38"/>
        <v>2.0058347437433817</v>
      </c>
      <c r="I171" s="3">
        <f t="shared" si="38"/>
        <v>2.6184549828714911</v>
      </c>
      <c r="J171" s="3">
        <f t="shared" si="38"/>
        <v>1.1622372490058914</v>
      </c>
      <c r="K171" s="3">
        <f t="shared" si="38"/>
        <v>0.10321894959143024</v>
      </c>
      <c r="L171" s="3">
        <f t="shared" si="30"/>
        <v>282.27409334305258</v>
      </c>
      <c r="M171" s="3">
        <v>0</v>
      </c>
      <c r="N171" s="3">
        <f t="shared" si="35"/>
        <v>1.3843474178403756</v>
      </c>
      <c r="O171" s="3">
        <f t="shared" si="31"/>
        <v>2.0058347437433817</v>
      </c>
      <c r="P171" s="3">
        <f t="shared" si="32"/>
        <v>2.6184549828714911</v>
      </c>
      <c r="Q171" s="3">
        <f t="shared" si="33"/>
        <v>1.1622372490058914</v>
      </c>
      <c r="R171" s="3">
        <f t="shared" si="34"/>
        <v>0.10321894959143024</v>
      </c>
      <c r="S171" s="3">
        <f t="shared" si="36"/>
        <v>282.27409334305258</v>
      </c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38"/>
        <v>1.435492957746479</v>
      </c>
      <c r="H172" s="3">
        <f t="shared" si="38"/>
        <v>2.079002078399375</v>
      </c>
      <c r="I172" s="3">
        <f t="shared" si="38"/>
        <v>2.7092051810021838</v>
      </c>
      <c r="J172" s="3">
        <f t="shared" si="38"/>
        <v>1.1941990963871632</v>
      </c>
      <c r="K172" s="3">
        <f t="shared" si="38"/>
        <v>0.10194818059523007</v>
      </c>
      <c r="L172" s="3">
        <f t="shared" si="30"/>
        <v>282.51984749413043</v>
      </c>
      <c r="M172" s="3">
        <v>0</v>
      </c>
      <c r="N172" s="3">
        <f t="shared" si="35"/>
        <v>1.435492957746479</v>
      </c>
      <c r="O172" s="3">
        <f t="shared" si="31"/>
        <v>2.079002078399375</v>
      </c>
      <c r="P172" s="3">
        <f t="shared" si="32"/>
        <v>2.7092051810021838</v>
      </c>
      <c r="Q172" s="3">
        <f t="shared" si="33"/>
        <v>1.1941990963871632</v>
      </c>
      <c r="R172" s="3">
        <f t="shared" si="34"/>
        <v>0.10194818059523007</v>
      </c>
      <c r="S172" s="3">
        <f t="shared" si="36"/>
        <v>282.51984749413043</v>
      </c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38"/>
        <v>1.4904835680751174</v>
      </c>
      <c r="H173" s="3">
        <f t="shared" si="38"/>
        <v>2.1578836204878131</v>
      </c>
      <c r="I173" s="3">
        <f t="shared" si="38"/>
        <v>2.80820206281299</v>
      </c>
      <c r="J173" s="3">
        <f t="shared" si="38"/>
        <v>1.2317294301081356</v>
      </c>
      <c r="K173" s="3">
        <f t="shared" si="38"/>
        <v>0.10413516671649567</v>
      </c>
      <c r="L173" s="3">
        <f t="shared" si="30"/>
        <v>282.79243384820057</v>
      </c>
      <c r="M173" s="3">
        <v>0</v>
      </c>
      <c r="N173" s="3">
        <f t="shared" si="35"/>
        <v>1.4904835680751174</v>
      </c>
      <c r="O173" s="3">
        <f t="shared" si="31"/>
        <v>2.1578836204878131</v>
      </c>
      <c r="P173" s="3">
        <f t="shared" si="32"/>
        <v>2.80820206281299</v>
      </c>
      <c r="Q173" s="3">
        <f t="shared" si="33"/>
        <v>1.2317294301081356</v>
      </c>
      <c r="R173" s="3">
        <f t="shared" si="34"/>
        <v>0.10413516671649567</v>
      </c>
      <c r="S173" s="3">
        <f t="shared" si="36"/>
        <v>282.79243384820057</v>
      </c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38"/>
        <v>1.5487699530516432</v>
      </c>
      <c r="H174" s="3">
        <f t="shared" si="38"/>
        <v>2.2416185796306625</v>
      </c>
      <c r="I174" s="3">
        <f t="shared" si="38"/>
        <v>2.9139828235603726</v>
      </c>
      <c r="J174" s="3">
        <f t="shared" si="38"/>
        <v>1.2734538020225656</v>
      </c>
      <c r="K174" s="3">
        <f t="shared" si="38"/>
        <v>0.1079968521190149</v>
      </c>
      <c r="L174" s="3">
        <f t="shared" si="30"/>
        <v>283.08582201038428</v>
      </c>
      <c r="M174" s="3">
        <v>0</v>
      </c>
      <c r="N174" s="3">
        <f t="shared" si="35"/>
        <v>1.5487699530516432</v>
      </c>
      <c r="O174" s="3">
        <f t="shared" si="31"/>
        <v>2.2416185796306625</v>
      </c>
      <c r="P174" s="3">
        <f t="shared" si="32"/>
        <v>2.9139828235603726</v>
      </c>
      <c r="Q174" s="3">
        <f t="shared" si="33"/>
        <v>1.2734538020225656</v>
      </c>
      <c r="R174" s="3">
        <f t="shared" si="34"/>
        <v>0.1079968521190149</v>
      </c>
      <c r="S174" s="3">
        <f t="shared" si="36"/>
        <v>283.08582201038428</v>
      </c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38"/>
        <v>1.6058967136150235</v>
      </c>
      <c r="H175" s="3">
        <f t="shared" si="38"/>
        <v>2.3233391438385951</v>
      </c>
      <c r="I175" s="3">
        <f t="shared" si="38"/>
        <v>3.0154892696928255</v>
      </c>
      <c r="J175" s="3">
        <f t="shared" si="38"/>
        <v>1.3105645447965375</v>
      </c>
      <c r="K175" s="3">
        <f t="shared" si="38"/>
        <v>0.10944706393446482</v>
      </c>
      <c r="L175" s="3">
        <f t="shared" si="30"/>
        <v>283.36473673587744</v>
      </c>
      <c r="M175" s="3">
        <v>0</v>
      </c>
      <c r="N175" s="3">
        <f t="shared" si="35"/>
        <v>1.6058967136150235</v>
      </c>
      <c r="O175" s="3">
        <f t="shared" si="31"/>
        <v>2.3233391438385951</v>
      </c>
      <c r="P175" s="3">
        <f t="shared" si="32"/>
        <v>3.0154892696928255</v>
      </c>
      <c r="Q175" s="3">
        <f t="shared" si="33"/>
        <v>1.3105645447965375</v>
      </c>
      <c r="R175" s="3">
        <f t="shared" si="34"/>
        <v>0.10944706393446482</v>
      </c>
      <c r="S175" s="3">
        <f t="shared" si="36"/>
        <v>283.36473673587744</v>
      </c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38"/>
        <v>1.6550892018779344</v>
      </c>
      <c r="H176" s="3">
        <f t="shared" si="38"/>
        <v>2.3926283195610387</v>
      </c>
      <c r="I176" s="3">
        <f t="shared" si="38"/>
        <v>3.0961027173556288</v>
      </c>
      <c r="J176" s="3">
        <f t="shared" si="38"/>
        <v>1.3302970515441805</v>
      </c>
      <c r="K176" s="3">
        <f t="shared" si="38"/>
        <v>0.10422337547863618</v>
      </c>
      <c r="L176" s="3">
        <f t="shared" si="30"/>
        <v>283.57834066581739</v>
      </c>
      <c r="M176" s="3">
        <v>0</v>
      </c>
      <c r="N176" s="3">
        <f t="shared" si="35"/>
        <v>1.6550892018779344</v>
      </c>
      <c r="O176" s="3">
        <f t="shared" si="31"/>
        <v>2.3926283195610387</v>
      </c>
      <c r="P176" s="3">
        <f t="shared" si="32"/>
        <v>3.0961027173556288</v>
      </c>
      <c r="Q176" s="3">
        <f t="shared" si="33"/>
        <v>1.3302970515441805</v>
      </c>
      <c r="R176" s="3">
        <f t="shared" si="34"/>
        <v>0.10422337547863618</v>
      </c>
      <c r="S176" s="3">
        <f t="shared" si="36"/>
        <v>283.57834066581739</v>
      </c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38"/>
        <v>1.7119718309859155</v>
      </c>
      <c r="H177" s="3">
        <f t="shared" si="38"/>
        <v>2.4735578646048544</v>
      </c>
      <c r="I177" s="3">
        <f t="shared" si="38"/>
        <v>3.1945636991389357</v>
      </c>
      <c r="J177" s="3">
        <f t="shared" si="38"/>
        <v>1.3636910346118345</v>
      </c>
      <c r="K177" s="3">
        <f t="shared" si="38"/>
        <v>0.10697054123113564</v>
      </c>
      <c r="L177" s="3">
        <f t="shared" si="30"/>
        <v>283.85075497057267</v>
      </c>
      <c r="M177" s="3">
        <v>0</v>
      </c>
      <c r="N177" s="3">
        <f t="shared" si="35"/>
        <v>1.7119718309859155</v>
      </c>
      <c r="O177" s="3">
        <f t="shared" si="31"/>
        <v>2.4735578646048544</v>
      </c>
      <c r="P177" s="3">
        <f t="shared" si="32"/>
        <v>3.1945636991389357</v>
      </c>
      <c r="Q177" s="3">
        <f t="shared" si="33"/>
        <v>1.3636910346118345</v>
      </c>
      <c r="R177" s="3">
        <f t="shared" si="34"/>
        <v>0.10697054123113564</v>
      </c>
      <c r="S177" s="3">
        <f t="shared" si="36"/>
        <v>283.85075497057267</v>
      </c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38"/>
        <v>1.760981220657277</v>
      </c>
      <c r="H178" s="3">
        <f t="shared" si="38"/>
        <v>2.5421520939941673</v>
      </c>
      <c r="I178" s="3">
        <f t="shared" si="38"/>
        <v>3.27232279529257</v>
      </c>
      <c r="J178" s="3">
        <f t="shared" si="38"/>
        <v>1.3800364793422475</v>
      </c>
      <c r="K178" s="3">
        <f t="shared" si="38"/>
        <v>0.10258044345917008</v>
      </c>
      <c r="L178" s="3">
        <f t="shared" si="30"/>
        <v>284.05807303274543</v>
      </c>
      <c r="M178" s="3">
        <v>0</v>
      </c>
      <c r="N178" s="3">
        <f t="shared" si="35"/>
        <v>1.760981220657277</v>
      </c>
      <c r="O178" s="3">
        <f t="shared" si="31"/>
        <v>2.5421520939941673</v>
      </c>
      <c r="P178" s="3">
        <f t="shared" si="32"/>
        <v>3.27232279529257</v>
      </c>
      <c r="Q178" s="3">
        <f t="shared" si="33"/>
        <v>1.3800364793422475</v>
      </c>
      <c r="R178" s="3">
        <f t="shared" si="34"/>
        <v>0.10258044345917008</v>
      </c>
      <c r="S178" s="3">
        <f t="shared" si="36"/>
        <v>284.05807303274543</v>
      </c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38"/>
        <v>1.8125539906103287</v>
      </c>
      <c r="H179" s="3">
        <f t="shared" si="38"/>
        <v>2.6145012805793315</v>
      </c>
      <c r="I179" s="3">
        <f t="shared" si="38"/>
        <v>3.3553480201207977</v>
      </c>
      <c r="J179" s="3">
        <f t="shared" si="38"/>
        <v>1.4003777376677067</v>
      </c>
      <c r="K179" s="3">
        <f t="shared" si="38"/>
        <v>0.10188954554725234</v>
      </c>
      <c r="L179" s="3">
        <f t="shared" si="30"/>
        <v>284.28467057452542</v>
      </c>
      <c r="M179" s="3">
        <v>0</v>
      </c>
      <c r="N179" s="3">
        <f t="shared" si="35"/>
        <v>1.8125539906103287</v>
      </c>
      <c r="O179" s="3">
        <f t="shared" si="31"/>
        <v>2.6145012805793315</v>
      </c>
      <c r="P179" s="3">
        <f t="shared" si="32"/>
        <v>3.3553480201207977</v>
      </c>
      <c r="Q179" s="3">
        <f t="shared" si="33"/>
        <v>1.4003777376677067</v>
      </c>
      <c r="R179" s="3">
        <f t="shared" si="34"/>
        <v>0.10188954554725234</v>
      </c>
      <c r="S179" s="3">
        <f t="shared" si="36"/>
        <v>284.28467057452542</v>
      </c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38"/>
        <v>1.871755868544601</v>
      </c>
      <c r="H180" s="3">
        <f t="shared" si="38"/>
        <v>2.6983885215908772</v>
      </c>
      <c r="I180" s="3">
        <f t="shared" si="38"/>
        <v>3.4560381719692193</v>
      </c>
      <c r="J180" s="3">
        <f t="shared" si="38"/>
        <v>1.434228325357344</v>
      </c>
      <c r="K180" s="3">
        <f t="shared" si="38"/>
        <v>0.10733903938188176</v>
      </c>
      <c r="L180" s="3">
        <f t="shared" si="30"/>
        <v>284.56774992684393</v>
      </c>
      <c r="M180" s="3">
        <v>0</v>
      </c>
      <c r="N180" s="3">
        <f t="shared" si="35"/>
        <v>1.871755868544601</v>
      </c>
      <c r="O180" s="3">
        <f t="shared" si="31"/>
        <v>2.6983885215908772</v>
      </c>
      <c r="P180" s="3">
        <f t="shared" si="32"/>
        <v>3.4560381719692193</v>
      </c>
      <c r="Q180" s="3">
        <f t="shared" si="33"/>
        <v>1.434228325357344</v>
      </c>
      <c r="R180" s="3">
        <f t="shared" si="34"/>
        <v>0.10733903938188176</v>
      </c>
      <c r="S180" s="3">
        <f t="shared" si="36"/>
        <v>284.56774992684393</v>
      </c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38"/>
        <v>1.9305305164319249</v>
      </c>
      <c r="H181" s="3">
        <f t="shared" si="38"/>
        <v>2.7813877092989121</v>
      </c>
      <c r="I181" s="3">
        <f t="shared" si="38"/>
        <v>3.5543251553920627</v>
      </c>
      <c r="J181" s="3">
        <f t="shared" si="38"/>
        <v>1.4653235391494759</v>
      </c>
      <c r="K181" s="3">
        <f t="shared" si="38"/>
        <v>0.11031568597484689</v>
      </c>
      <c r="L181" s="3">
        <f t="shared" si="30"/>
        <v>284.84188260624722</v>
      </c>
      <c r="M181" s="3">
        <v>0</v>
      </c>
      <c r="N181" s="3">
        <f t="shared" si="35"/>
        <v>1.9305305164319249</v>
      </c>
      <c r="O181" s="3">
        <f t="shared" si="31"/>
        <v>2.7813877092989121</v>
      </c>
      <c r="P181" s="3">
        <f t="shared" si="32"/>
        <v>3.5543251553920627</v>
      </c>
      <c r="Q181" s="3">
        <f t="shared" si="33"/>
        <v>1.4653235391494759</v>
      </c>
      <c r="R181" s="3">
        <f t="shared" si="34"/>
        <v>0.11031568597484689</v>
      </c>
      <c r="S181" s="3">
        <f t="shared" si="36"/>
        <v>284.84188260624722</v>
      </c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38"/>
        <v>1.990037558685446</v>
      </c>
      <c r="H182" s="3">
        <f t="shared" si="38"/>
        <v>2.8652853243233127</v>
      </c>
      <c r="I182" s="3">
        <f t="shared" si="38"/>
        <v>3.6530956872899423</v>
      </c>
      <c r="J182" s="3">
        <f t="shared" si="38"/>
        <v>1.496050831840728</v>
      </c>
      <c r="K182" s="3">
        <f t="shared" si="38"/>
        <v>0.11268449367829952</v>
      </c>
      <c r="L182" s="3">
        <f t="shared" si="30"/>
        <v>285.11715389581775</v>
      </c>
      <c r="M182" s="3">
        <v>0</v>
      </c>
      <c r="N182" s="3">
        <f t="shared" si="35"/>
        <v>1.990037558685446</v>
      </c>
      <c r="O182" s="3">
        <f t="shared" si="31"/>
        <v>2.8652853243233127</v>
      </c>
      <c r="P182" s="3">
        <f t="shared" si="32"/>
        <v>3.6530956872899423</v>
      </c>
      <c r="Q182" s="3">
        <f t="shared" si="33"/>
        <v>1.496050831840728</v>
      </c>
      <c r="R182" s="3">
        <f t="shared" si="34"/>
        <v>0.11268449367829952</v>
      </c>
      <c r="S182" s="3">
        <f t="shared" si="36"/>
        <v>285.11715389581775</v>
      </c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39">G182*(1-G$5)+G$4*$F182*$L$4/1000</f>
        <v>2.0500328638497654</v>
      </c>
      <c r="H183" s="3">
        <f t="shared" si="39"/>
        <v>2.9497033082092088</v>
      </c>
      <c r="I183" s="3">
        <f t="shared" si="39"/>
        <v>3.7517423382102733</v>
      </c>
      <c r="J183" s="3">
        <f t="shared" si="39"/>
        <v>1.5259617380388282</v>
      </c>
      <c r="K183" s="3">
        <f t="shared" si="39"/>
        <v>0.11449683503186711</v>
      </c>
      <c r="L183" s="3">
        <f t="shared" si="30"/>
        <v>285.39193708333994</v>
      </c>
      <c r="M183" s="3">
        <v>0</v>
      </c>
      <c r="N183" s="3">
        <f t="shared" si="35"/>
        <v>2.0500328638497654</v>
      </c>
      <c r="O183" s="3">
        <f t="shared" si="31"/>
        <v>2.9497033082092088</v>
      </c>
      <c r="P183" s="3">
        <f t="shared" si="32"/>
        <v>3.7517423382102733</v>
      </c>
      <c r="Q183" s="3">
        <f t="shared" si="33"/>
        <v>1.5259617380388282</v>
      </c>
      <c r="R183" s="3">
        <f t="shared" si="34"/>
        <v>0.11449683503186711</v>
      </c>
      <c r="S183" s="3">
        <f t="shared" si="36"/>
        <v>285.39193708333994</v>
      </c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39"/>
        <v>2.1148497652582159</v>
      </c>
      <c r="H184" s="3">
        <f t="shared" si="39"/>
        <v>3.0413068960729701</v>
      </c>
      <c r="I184" s="3">
        <f t="shared" si="39"/>
        <v>3.860933437626501</v>
      </c>
      <c r="J184" s="3">
        <f t="shared" si="39"/>
        <v>1.5634362286708627</v>
      </c>
      <c r="K184" s="3">
        <f t="shared" si="39"/>
        <v>0.11930499581646439</v>
      </c>
      <c r="L184" s="3">
        <f t="shared" si="30"/>
        <v>285.69983132344504</v>
      </c>
      <c r="M184" s="3">
        <v>0</v>
      </c>
      <c r="N184" s="3">
        <f t="shared" si="35"/>
        <v>2.1148497652582159</v>
      </c>
      <c r="O184" s="3">
        <f t="shared" si="31"/>
        <v>3.0413068960729701</v>
      </c>
      <c r="P184" s="3">
        <f t="shared" si="32"/>
        <v>3.860933437626501</v>
      </c>
      <c r="Q184" s="3">
        <f t="shared" si="33"/>
        <v>1.5634362286708627</v>
      </c>
      <c r="R184" s="3">
        <f t="shared" si="34"/>
        <v>0.11930499581646439</v>
      </c>
      <c r="S184" s="3">
        <f t="shared" si="36"/>
        <v>285.69983132344504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39"/>
        <v>2.1798497652582158</v>
      </c>
      <c r="H185" s="3">
        <f t="shared" si="39"/>
        <v>3.1329401698684665</v>
      </c>
      <c r="I185" s="3">
        <f t="shared" si="39"/>
        <v>3.9691096110810098</v>
      </c>
      <c r="J185" s="3">
        <f t="shared" si="39"/>
        <v>1.5991220321435056</v>
      </c>
      <c r="K185" s="3">
        <f t="shared" si="39"/>
        <v>0.12236213781957313</v>
      </c>
      <c r="L185" s="3">
        <f t="shared" si="30"/>
        <v>286.00338371617079</v>
      </c>
      <c r="M185" s="3">
        <v>0</v>
      </c>
      <c r="N185" s="3">
        <f t="shared" si="35"/>
        <v>2.1798497652582158</v>
      </c>
      <c r="O185" s="3">
        <f t="shared" si="31"/>
        <v>3.1329401698684665</v>
      </c>
      <c r="P185" s="3">
        <f t="shared" si="32"/>
        <v>3.9691096110810098</v>
      </c>
      <c r="Q185" s="3">
        <f t="shared" si="33"/>
        <v>1.5991220321435056</v>
      </c>
      <c r="R185" s="3">
        <f t="shared" si="34"/>
        <v>0.12236213781957313</v>
      </c>
      <c r="S185" s="3">
        <f t="shared" si="36"/>
        <v>286.00338371617079</v>
      </c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39"/>
        <v>2.2497323943661969</v>
      </c>
      <c r="H186" s="3">
        <f t="shared" si="39"/>
        <v>3.2318330948771683</v>
      </c>
      <c r="I186" s="3">
        <f t="shared" si="39"/>
        <v>4.0878525566525203</v>
      </c>
      <c r="J186" s="3">
        <f t="shared" si="39"/>
        <v>1.6421588892162458</v>
      </c>
      <c r="K186" s="3">
        <f t="shared" si="39"/>
        <v>0.1279722567201548</v>
      </c>
      <c r="L186" s="3">
        <f t="shared" si="30"/>
        <v>286.3395491918323</v>
      </c>
      <c r="M186" s="3">
        <v>0</v>
      </c>
      <c r="N186" s="3">
        <f t="shared" si="35"/>
        <v>2.2497323943661969</v>
      </c>
      <c r="O186" s="3">
        <f t="shared" si="31"/>
        <v>3.2318330948771683</v>
      </c>
      <c r="P186" s="3">
        <f t="shared" si="32"/>
        <v>4.0878525566525203</v>
      </c>
      <c r="Q186" s="3">
        <f t="shared" si="33"/>
        <v>1.6421588892162458</v>
      </c>
      <c r="R186" s="3">
        <f t="shared" si="34"/>
        <v>0.1279722567201548</v>
      </c>
      <c r="S186" s="3">
        <f t="shared" si="36"/>
        <v>286.3395491918323</v>
      </c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39"/>
        <v>2.3139999999999996</v>
      </c>
      <c r="H187" s="3">
        <f t="shared" si="39"/>
        <v>3.3218154648397449</v>
      </c>
      <c r="I187" s="3">
        <f t="shared" si="39"/>
        <v>4.1911800650307578</v>
      </c>
      <c r="J187" s="3">
        <f t="shared" si="39"/>
        <v>1.6719390638803255</v>
      </c>
      <c r="K187" s="3">
        <f t="shared" si="39"/>
        <v>0.12705571701169985</v>
      </c>
      <c r="L187" s="3">
        <f t="shared" si="30"/>
        <v>286.62599031076252</v>
      </c>
      <c r="M187" s="3">
        <v>0</v>
      </c>
      <c r="N187" s="3">
        <f t="shared" si="35"/>
        <v>2.3139999999999996</v>
      </c>
      <c r="O187" s="3">
        <f t="shared" si="31"/>
        <v>3.3218154648397449</v>
      </c>
      <c r="P187" s="3">
        <f t="shared" si="32"/>
        <v>4.1911800650307578</v>
      </c>
      <c r="Q187" s="3">
        <f t="shared" si="33"/>
        <v>1.6719390638803255</v>
      </c>
      <c r="R187" s="3">
        <f t="shared" si="34"/>
        <v>0.12705571701169985</v>
      </c>
      <c r="S187" s="3">
        <f t="shared" si="36"/>
        <v>286.62599031076252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39"/>
        <v>2.371370892018779</v>
      </c>
      <c r="H188" s="3">
        <f t="shared" si="39"/>
        <v>3.4009399619736334</v>
      </c>
      <c r="I188" s="3">
        <f t="shared" si="39"/>
        <v>4.2761441221306207</v>
      </c>
      <c r="J188" s="3">
        <f t="shared" si="39"/>
        <v>1.6867550799922717</v>
      </c>
      <c r="K188" s="3">
        <f t="shared" si="39"/>
        <v>0.12119464325842901</v>
      </c>
      <c r="L188" s="3">
        <f t="shared" si="30"/>
        <v>286.85640469937374</v>
      </c>
      <c r="M188" s="3">
        <v>0</v>
      </c>
      <c r="N188" s="3">
        <f t="shared" si="35"/>
        <v>2.371370892018779</v>
      </c>
      <c r="O188" s="3">
        <f t="shared" si="31"/>
        <v>3.4009399619736334</v>
      </c>
      <c r="P188" s="3">
        <f t="shared" si="32"/>
        <v>4.2761441221306207</v>
      </c>
      <c r="Q188" s="3">
        <f t="shared" si="33"/>
        <v>1.6867550799922717</v>
      </c>
      <c r="R188" s="3">
        <f t="shared" si="34"/>
        <v>0.12119464325842901</v>
      </c>
      <c r="S188" s="3">
        <f t="shared" si="36"/>
        <v>286.85640469937374</v>
      </c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39"/>
        <v>2.4230657276995302</v>
      </c>
      <c r="H189" s="3">
        <f t="shared" si="39"/>
        <v>3.4711143908839301</v>
      </c>
      <c r="I189" s="3">
        <f t="shared" si="39"/>
        <v>4.3459959083408819</v>
      </c>
      <c r="J189" s="3">
        <f t="shared" si="39"/>
        <v>1.6898092107254004</v>
      </c>
      <c r="K189" s="3">
        <f t="shared" si="39"/>
        <v>0.11327352514513464</v>
      </c>
      <c r="L189" s="3">
        <f t="shared" si="30"/>
        <v>287.04325876279489</v>
      </c>
      <c r="M189" s="3">
        <v>0</v>
      </c>
      <c r="N189" s="3">
        <f t="shared" si="35"/>
        <v>2.4230657276995302</v>
      </c>
      <c r="O189" s="3">
        <f t="shared" si="31"/>
        <v>3.4711143908839301</v>
      </c>
      <c r="P189" s="3">
        <f t="shared" si="32"/>
        <v>4.3459959083408819</v>
      </c>
      <c r="Q189" s="3">
        <f t="shared" si="33"/>
        <v>1.6898092107254004</v>
      </c>
      <c r="R189" s="3">
        <f t="shared" si="34"/>
        <v>0.11327352514513464</v>
      </c>
      <c r="S189" s="3">
        <f t="shared" si="36"/>
        <v>287.04325876279489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39"/>
        <v>2.4775680751173708</v>
      </c>
      <c r="H190" s="3">
        <f t="shared" si="39"/>
        <v>3.5454150166684091</v>
      </c>
      <c r="I190" s="3">
        <f t="shared" si="39"/>
        <v>4.421820898977038</v>
      </c>
      <c r="J190" s="3">
        <f t="shared" si="39"/>
        <v>1.698087929604353</v>
      </c>
      <c r="K190" s="3">
        <f t="shared" si="39"/>
        <v>0.11062874856336206</v>
      </c>
      <c r="L190" s="3">
        <f t="shared" si="30"/>
        <v>287.25352066893055</v>
      </c>
      <c r="M190" s="3">
        <v>0</v>
      </c>
      <c r="N190" s="3">
        <f t="shared" si="35"/>
        <v>2.4775680751173708</v>
      </c>
      <c r="O190" s="3">
        <f t="shared" si="31"/>
        <v>3.5454150166684091</v>
      </c>
      <c r="P190" s="3">
        <f t="shared" si="32"/>
        <v>4.421820898977038</v>
      </c>
      <c r="Q190" s="3">
        <f t="shared" si="33"/>
        <v>1.698087929604353</v>
      </c>
      <c r="R190" s="3">
        <f t="shared" si="34"/>
        <v>0.11062874856336206</v>
      </c>
      <c r="S190" s="3">
        <f t="shared" si="36"/>
        <v>287.25352066893055</v>
      </c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39"/>
        <v>2.5369530516431924</v>
      </c>
      <c r="H191" s="3">
        <f t="shared" si="39"/>
        <v>3.6270229762990089</v>
      </c>
      <c r="I191" s="3">
        <f t="shared" si="39"/>
        <v>4.5086468992310511</v>
      </c>
      <c r="J191" s="3">
        <f t="shared" si="39"/>
        <v>1.7152833826623444</v>
      </c>
      <c r="K191" s="3">
        <f t="shared" si="39"/>
        <v>0.11278047902302797</v>
      </c>
      <c r="L191" s="3">
        <f t="shared" si="30"/>
        <v>287.50068678885862</v>
      </c>
      <c r="M191" s="3">
        <v>0</v>
      </c>
      <c r="N191" s="3">
        <f t="shared" si="35"/>
        <v>2.5369530516431924</v>
      </c>
      <c r="O191" s="3">
        <f t="shared" si="31"/>
        <v>3.6270229762990089</v>
      </c>
      <c r="P191" s="3">
        <f t="shared" si="32"/>
        <v>4.5086468992310511</v>
      </c>
      <c r="Q191" s="3">
        <f t="shared" si="33"/>
        <v>1.7152833826623444</v>
      </c>
      <c r="R191" s="3">
        <f t="shared" si="34"/>
        <v>0.11278047902302797</v>
      </c>
      <c r="S191" s="3">
        <f t="shared" si="36"/>
        <v>287.50068678885862</v>
      </c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39"/>
        <v>2.5996338028169013</v>
      </c>
      <c r="H192" s="3">
        <f t="shared" si="39"/>
        <v>3.713476852527843</v>
      </c>
      <c r="I192" s="3">
        <f t="shared" si="39"/>
        <v>4.6024201434899314</v>
      </c>
      <c r="J192" s="3">
        <f t="shared" si="39"/>
        <v>1.7378345417161556</v>
      </c>
      <c r="K192" s="3">
        <f t="shared" si="39"/>
        <v>0.11662078078585852</v>
      </c>
      <c r="L192" s="3">
        <f t="shared" si="30"/>
        <v>287.76998612133667</v>
      </c>
      <c r="M192" s="3">
        <v>0</v>
      </c>
      <c r="N192" s="3">
        <f t="shared" si="35"/>
        <v>2.5996338028169013</v>
      </c>
      <c r="O192" s="3">
        <f t="shared" si="31"/>
        <v>3.713476852527843</v>
      </c>
      <c r="P192" s="3">
        <f t="shared" si="32"/>
        <v>4.6024201434899314</v>
      </c>
      <c r="Q192" s="3">
        <f t="shared" si="33"/>
        <v>1.7378345417161556</v>
      </c>
      <c r="R192" s="3">
        <f t="shared" si="34"/>
        <v>0.11662078078585852</v>
      </c>
      <c r="S192" s="3">
        <f t="shared" si="36"/>
        <v>287.76998612133667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39"/>
        <v>2.6686009389671361</v>
      </c>
      <c r="H193" s="3">
        <f t="shared" si="39"/>
        <v>3.8093642530605956</v>
      </c>
      <c r="I193" s="3">
        <f t="shared" si="39"/>
        <v>4.7104088839132627</v>
      </c>
      <c r="J193" s="3">
        <f t="shared" si="39"/>
        <v>1.7711866258287283</v>
      </c>
      <c r="K193" s="3">
        <f t="shared" si="39"/>
        <v>0.12378572229873744</v>
      </c>
      <c r="L193" s="3">
        <f t="shared" si="30"/>
        <v>288.08334642406845</v>
      </c>
      <c r="M193" s="3">
        <v>0</v>
      </c>
      <c r="N193" s="3">
        <f t="shared" si="35"/>
        <v>2.6686009389671361</v>
      </c>
      <c r="O193" s="3">
        <f t="shared" si="31"/>
        <v>3.8093642530605956</v>
      </c>
      <c r="P193" s="3">
        <f t="shared" si="32"/>
        <v>4.7104088839132627</v>
      </c>
      <c r="Q193" s="3">
        <f t="shared" si="33"/>
        <v>1.7711866258287283</v>
      </c>
      <c r="R193" s="3">
        <f t="shared" si="34"/>
        <v>0.12378572229873744</v>
      </c>
      <c r="S193" s="3">
        <f t="shared" si="36"/>
        <v>288.08334642406845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39"/>
        <v>2.7423896713615021</v>
      </c>
      <c r="H194" s="3">
        <f t="shared" si="39"/>
        <v>3.9124057048630885</v>
      </c>
      <c r="I194" s="3">
        <f t="shared" si="39"/>
        <v>4.8288166775533963</v>
      </c>
      <c r="J194" s="3">
        <f t="shared" si="39"/>
        <v>1.8119057106995453</v>
      </c>
      <c r="K194" s="3">
        <f t="shared" si="39"/>
        <v>0.13184039918913976</v>
      </c>
      <c r="L194" s="3">
        <f t="shared" si="30"/>
        <v>288.42735816366667</v>
      </c>
      <c r="M194" s="3">
        <v>0</v>
      </c>
      <c r="N194" s="3">
        <f t="shared" si="35"/>
        <v>2.7423896713615021</v>
      </c>
      <c r="O194" s="3">
        <f t="shared" si="31"/>
        <v>3.9124057048630885</v>
      </c>
      <c r="P194" s="3">
        <f t="shared" si="32"/>
        <v>4.8288166775533963</v>
      </c>
      <c r="Q194" s="3">
        <f t="shared" si="33"/>
        <v>1.8119057106995453</v>
      </c>
      <c r="R194" s="3">
        <f t="shared" si="34"/>
        <v>0.13184039918913976</v>
      </c>
      <c r="S194" s="3">
        <f t="shared" si="36"/>
        <v>288.42735816366667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39"/>
        <v>2.8120892018779342</v>
      </c>
      <c r="H195" s="3">
        <f t="shared" si="39"/>
        <v>4.008872606738584</v>
      </c>
      <c r="I195" s="3">
        <f t="shared" si="39"/>
        <v>4.9355694011605005</v>
      </c>
      <c r="J195" s="3">
        <f t="shared" si="39"/>
        <v>1.842434792501328</v>
      </c>
      <c r="K195" s="3">
        <f t="shared" si="39"/>
        <v>0.13358026777114429</v>
      </c>
      <c r="L195" s="3">
        <f t="shared" si="30"/>
        <v>288.73254627004951</v>
      </c>
      <c r="M195" s="3">
        <v>0</v>
      </c>
      <c r="N195" s="3">
        <f t="shared" si="35"/>
        <v>2.8120892018779342</v>
      </c>
      <c r="O195" s="3">
        <f t="shared" si="31"/>
        <v>4.008872606738584</v>
      </c>
      <c r="P195" s="3">
        <f t="shared" si="32"/>
        <v>4.9355694011605005</v>
      </c>
      <c r="Q195" s="3">
        <f t="shared" si="33"/>
        <v>1.842434792501328</v>
      </c>
      <c r="R195" s="3">
        <f t="shared" si="34"/>
        <v>0.13358026777114429</v>
      </c>
      <c r="S195" s="3">
        <f t="shared" si="36"/>
        <v>288.73254627004951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39"/>
        <v>2.8848403755868546</v>
      </c>
      <c r="H196" s="3">
        <f t="shared" si="39"/>
        <v>4.1097689609634633</v>
      </c>
      <c r="I196" s="3">
        <f t="shared" si="39"/>
        <v>5.0484009610516392</v>
      </c>
      <c r="J196" s="3">
        <f t="shared" si="39"/>
        <v>1.8770883884397165</v>
      </c>
      <c r="K196" s="3">
        <f t="shared" si="39"/>
        <v>0.13698296925037637</v>
      </c>
      <c r="L196" s="3">
        <f t="shared" si="30"/>
        <v>289.05708165529205</v>
      </c>
      <c r="M196" s="3">
        <v>0</v>
      </c>
      <c r="N196" s="3">
        <f t="shared" si="35"/>
        <v>2.8848403755868546</v>
      </c>
      <c r="O196" s="3">
        <f t="shared" si="31"/>
        <v>4.1097689609634633</v>
      </c>
      <c r="P196" s="3">
        <f t="shared" si="32"/>
        <v>5.0484009610516392</v>
      </c>
      <c r="Q196" s="3">
        <f t="shared" si="33"/>
        <v>1.8770883884397165</v>
      </c>
      <c r="R196" s="3">
        <f t="shared" si="34"/>
        <v>0.13698296925037637</v>
      </c>
      <c r="S196" s="3">
        <f t="shared" si="36"/>
        <v>289.05708165529205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39"/>
        <v>2.9641220657276994</v>
      </c>
      <c r="H197" s="3">
        <f t="shared" si="39"/>
        <v>4.2204346946579321</v>
      </c>
      <c r="I197" s="3">
        <f t="shared" si="39"/>
        <v>5.175793143623947</v>
      </c>
      <c r="J197" s="3">
        <f t="shared" si="39"/>
        <v>1.9223210188340307</v>
      </c>
      <c r="K197" s="3">
        <f t="shared" si="39"/>
        <v>0.14407028620178391</v>
      </c>
      <c r="L197" s="3">
        <f t="shared" si="30"/>
        <v>289.42674120904542</v>
      </c>
      <c r="M197" s="3">
        <v>0</v>
      </c>
      <c r="N197" s="3">
        <f t="shared" si="35"/>
        <v>2.9641220657276994</v>
      </c>
      <c r="O197" s="3">
        <f t="shared" si="31"/>
        <v>4.2204346946579321</v>
      </c>
      <c r="P197" s="3">
        <f t="shared" si="32"/>
        <v>5.175793143623947</v>
      </c>
      <c r="Q197" s="3">
        <f t="shared" si="33"/>
        <v>1.9223210188340307</v>
      </c>
      <c r="R197" s="3">
        <f t="shared" si="34"/>
        <v>0.14407028620178391</v>
      </c>
      <c r="S197" s="3">
        <f t="shared" si="36"/>
        <v>289.42674120904542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39"/>
        <v>3.0455399061032864</v>
      </c>
      <c r="H198" s="3">
        <f t="shared" si="39"/>
        <v>4.3340823685866887</v>
      </c>
      <c r="I198" s="3">
        <f t="shared" si="39"/>
        <v>5.3067336058234735</v>
      </c>
      <c r="J198" s="3">
        <f t="shared" si="39"/>
        <v>1.9690776324794006</v>
      </c>
      <c r="K198" s="3">
        <f t="shared" si="39"/>
        <v>0.15001215371617657</v>
      </c>
      <c r="L198" s="3">
        <f t="shared" si="30"/>
        <v>289.80544566670903</v>
      </c>
      <c r="M198" s="3">
        <v>0</v>
      </c>
      <c r="N198" s="3">
        <f t="shared" si="35"/>
        <v>3.0455399061032864</v>
      </c>
      <c r="O198" s="3">
        <f t="shared" si="31"/>
        <v>4.3340823685866887</v>
      </c>
      <c r="P198" s="3">
        <f t="shared" si="32"/>
        <v>5.3067336058234735</v>
      </c>
      <c r="Q198" s="3">
        <f t="shared" si="33"/>
        <v>1.9690776324794006</v>
      </c>
      <c r="R198" s="3">
        <f t="shared" si="34"/>
        <v>0.15001215371617657</v>
      </c>
      <c r="S198" s="3">
        <f t="shared" si="36"/>
        <v>289.80544566670903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40">G198*(1-G$5)+G$4*$F198*$L$4/1000</f>
        <v>3.1274460093896712</v>
      </c>
      <c r="H199" s="3">
        <f t="shared" si="40"/>
        <v>4.448168568075384</v>
      </c>
      <c r="I199" s="3">
        <f t="shared" si="40"/>
        <v>5.4371183824275091</v>
      </c>
      <c r="J199" s="3">
        <f t="shared" si="40"/>
        <v>2.0141021549193683</v>
      </c>
      <c r="K199" s="3">
        <f t="shared" si="40"/>
        <v>0.15399166539406631</v>
      </c>
      <c r="L199" s="3">
        <f t="shared" ref="L199:L262" si="41">SUM(G199:K199,L$5)</f>
        <v>290.18082678020602</v>
      </c>
      <c r="M199" s="3">
        <v>0</v>
      </c>
      <c r="N199" s="3">
        <f t="shared" si="35"/>
        <v>3.1274460093896712</v>
      </c>
      <c r="O199" s="3">
        <f t="shared" ref="O199:O262" si="42">O198*(1-O$5)+O$4*($F198+$M198)*$L$4/1000</f>
        <v>4.448168568075384</v>
      </c>
      <c r="P199" s="3">
        <f t="shared" ref="P199:P262" si="43">P198*(1-P$5)+P$4*($F198+$M198)*$L$4/1000</f>
        <v>5.4371183824275091</v>
      </c>
      <c r="Q199" s="3">
        <f t="shared" ref="Q199:Q262" si="44">Q198*(1-Q$5)+Q$4*($F198+$M198)*$L$4/1000</f>
        <v>2.0141021549193683</v>
      </c>
      <c r="R199" s="3">
        <f t="shared" ref="R199:R262" si="45">R198*(1-R$5)+R$4*($F198+$M198)*$L$4/1000</f>
        <v>0.15399166539406631</v>
      </c>
      <c r="S199" s="3">
        <f t="shared" si="36"/>
        <v>290.18082678020602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40"/>
        <v>3.2123427230046948</v>
      </c>
      <c r="H200" s="3">
        <f t="shared" si="40"/>
        <v>4.5665418519853072</v>
      </c>
      <c r="I200" s="3">
        <f t="shared" si="40"/>
        <v>5.5731145566035076</v>
      </c>
      <c r="J200" s="3">
        <f t="shared" si="40"/>
        <v>2.0623057416518256</v>
      </c>
      <c r="K200" s="3">
        <f t="shared" si="40"/>
        <v>0.15870583072095895</v>
      </c>
      <c r="L200" s="3">
        <f t="shared" si="41"/>
        <v>290.5730107039663</v>
      </c>
      <c r="M200" s="3">
        <v>0</v>
      </c>
      <c r="N200" s="3">
        <f t="shared" ref="N200:N263" si="46">N199*(1-N$5)+N$4*($F199+$M199)*$L$4/1000</f>
        <v>3.2123427230046948</v>
      </c>
      <c r="O200" s="3">
        <f t="shared" si="42"/>
        <v>4.5665418519853072</v>
      </c>
      <c r="P200" s="3">
        <f t="shared" si="43"/>
        <v>5.5731145566035076</v>
      </c>
      <c r="Q200" s="3">
        <f t="shared" si="44"/>
        <v>2.0623057416518256</v>
      </c>
      <c r="R200" s="3">
        <f t="shared" si="45"/>
        <v>0.15870583072095895</v>
      </c>
      <c r="S200" s="3">
        <f t="shared" ref="S200:S263" si="47">SUM(N200:R200,S$5)</f>
        <v>290.5730107039663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40"/>
        <v>3.2967511737089201</v>
      </c>
      <c r="H201" s="3">
        <f t="shared" si="40"/>
        <v>4.683838313742978</v>
      </c>
      <c r="I201" s="3">
        <f t="shared" si="40"/>
        <v>5.7060834284355142</v>
      </c>
      <c r="J201" s="3">
        <f t="shared" si="40"/>
        <v>2.1068166418831882</v>
      </c>
      <c r="K201" s="3">
        <f t="shared" si="40"/>
        <v>0.16118952967221351</v>
      </c>
      <c r="L201" s="3">
        <f t="shared" si="41"/>
        <v>290.9546790874428</v>
      </c>
      <c r="M201" s="3">
        <v>0</v>
      </c>
      <c r="N201" s="3">
        <f t="shared" si="46"/>
        <v>3.2967511737089201</v>
      </c>
      <c r="O201" s="3">
        <f t="shared" si="42"/>
        <v>4.683838313742978</v>
      </c>
      <c r="P201" s="3">
        <f t="shared" si="43"/>
        <v>5.7060834284355142</v>
      </c>
      <c r="Q201" s="3">
        <f t="shared" si="44"/>
        <v>2.1068166418831882</v>
      </c>
      <c r="R201" s="3">
        <f t="shared" si="45"/>
        <v>0.16118952967221351</v>
      </c>
      <c r="S201" s="3">
        <f t="shared" si="47"/>
        <v>290.9546790874428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40"/>
        <v>3.3675492957746478</v>
      </c>
      <c r="H202" s="3">
        <f t="shared" si="40"/>
        <v>4.7798731222911037</v>
      </c>
      <c r="I202" s="3">
        <f t="shared" si="40"/>
        <v>5.8037651627565348</v>
      </c>
      <c r="J202" s="3">
        <f t="shared" si="40"/>
        <v>2.1226110653999561</v>
      </c>
      <c r="K202" s="3">
        <f t="shared" si="40"/>
        <v>0.15222648566757038</v>
      </c>
      <c r="L202" s="3">
        <f t="shared" si="41"/>
        <v>291.2260251318898</v>
      </c>
      <c r="M202" s="3">
        <v>0</v>
      </c>
      <c r="N202" s="3">
        <f t="shared" si="46"/>
        <v>3.3675492957746478</v>
      </c>
      <c r="O202" s="3">
        <f t="shared" si="42"/>
        <v>4.7798731222911037</v>
      </c>
      <c r="P202" s="3">
        <f t="shared" si="43"/>
        <v>5.8037651627565348</v>
      </c>
      <c r="Q202" s="3">
        <f t="shared" si="44"/>
        <v>2.1226110653999561</v>
      </c>
      <c r="R202" s="3">
        <f t="shared" si="45"/>
        <v>0.15222648566757038</v>
      </c>
      <c r="S202" s="3">
        <f t="shared" si="47"/>
        <v>291.2260251318898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40"/>
        <v>3.4431079812206571</v>
      </c>
      <c r="H203" s="3">
        <f t="shared" si="40"/>
        <v>4.8829676798714976</v>
      </c>
      <c r="I203" s="3">
        <f t="shared" si="40"/>
        <v>5.9118540625365554</v>
      </c>
      <c r="J203" s="3">
        <f t="shared" si="40"/>
        <v>2.1466581327340513</v>
      </c>
      <c r="K203" s="3">
        <f t="shared" si="40"/>
        <v>0.15045209650538674</v>
      </c>
      <c r="L203" s="3">
        <f t="shared" si="41"/>
        <v>291.53503995286815</v>
      </c>
      <c r="M203" s="3">
        <v>0</v>
      </c>
      <c r="N203" s="3">
        <f t="shared" si="46"/>
        <v>3.4431079812206571</v>
      </c>
      <c r="O203" s="3">
        <f t="shared" si="42"/>
        <v>4.8829676798714976</v>
      </c>
      <c r="P203" s="3">
        <f t="shared" si="43"/>
        <v>5.9118540625365554</v>
      </c>
      <c r="Q203" s="3">
        <f t="shared" si="44"/>
        <v>2.1466581327340513</v>
      </c>
      <c r="R203" s="3">
        <f t="shared" si="45"/>
        <v>0.15045209650538674</v>
      </c>
      <c r="S203" s="3">
        <f t="shared" si="47"/>
        <v>291.53503995286815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40"/>
        <v>3.5280657276995302</v>
      </c>
      <c r="H204" s="3">
        <f t="shared" si="40"/>
        <v>5.0002387151382299</v>
      </c>
      <c r="I204" s="3">
        <f t="shared" si="40"/>
        <v>6.0416282767666081</v>
      </c>
      <c r="J204" s="3">
        <f t="shared" si="40"/>
        <v>2.1874065840827313</v>
      </c>
      <c r="K204" s="3">
        <f t="shared" si="40"/>
        <v>0.15660592202461737</v>
      </c>
      <c r="L204" s="3">
        <f t="shared" si="41"/>
        <v>291.9139452257117</v>
      </c>
      <c r="M204" s="3">
        <v>0</v>
      </c>
      <c r="N204" s="3">
        <f t="shared" si="46"/>
        <v>3.5280657276995302</v>
      </c>
      <c r="O204" s="3">
        <f t="shared" si="42"/>
        <v>5.0002387151382299</v>
      </c>
      <c r="P204" s="3">
        <f t="shared" si="43"/>
        <v>6.0416282767666081</v>
      </c>
      <c r="Q204" s="3">
        <f t="shared" si="44"/>
        <v>2.1874065840827313</v>
      </c>
      <c r="R204" s="3">
        <f t="shared" si="45"/>
        <v>0.15660592202461737</v>
      </c>
      <c r="S204" s="3">
        <f t="shared" si="47"/>
        <v>291.9139452257117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40"/>
        <v>3.6177230046948354</v>
      </c>
      <c r="H205" s="3">
        <f t="shared" si="40"/>
        <v>5.1244171812289609</v>
      </c>
      <c r="I205" s="3">
        <f t="shared" si="40"/>
        <v>6.1812286566828059</v>
      </c>
      <c r="J205" s="3">
        <f t="shared" si="40"/>
        <v>2.2348647631985243</v>
      </c>
      <c r="K205" s="3">
        <f t="shared" si="40"/>
        <v>0.16395342935073115</v>
      </c>
      <c r="L205" s="3">
        <f t="shared" si="41"/>
        <v>292.32218703515588</v>
      </c>
      <c r="M205" s="3">
        <v>0</v>
      </c>
      <c r="N205" s="3">
        <f t="shared" si="46"/>
        <v>3.6177230046948354</v>
      </c>
      <c r="O205" s="3">
        <f t="shared" si="42"/>
        <v>5.1244171812289609</v>
      </c>
      <c r="P205" s="3">
        <f t="shared" si="43"/>
        <v>6.1812286566828059</v>
      </c>
      <c r="Q205" s="3">
        <f t="shared" si="44"/>
        <v>2.2348647631985243</v>
      </c>
      <c r="R205" s="3">
        <f t="shared" si="45"/>
        <v>0.16395342935073115</v>
      </c>
      <c r="S205" s="3">
        <f t="shared" si="47"/>
        <v>292.32218703515588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40"/>
        <v>3.7043286384976524</v>
      </c>
      <c r="H206" s="3">
        <f t="shared" si="40"/>
        <v>5.2435591929658569</v>
      </c>
      <c r="I206" s="3">
        <f t="shared" si="40"/>
        <v>6.3114434972308091</v>
      </c>
      <c r="J206" s="3">
        <f t="shared" si="40"/>
        <v>2.2737432611421209</v>
      </c>
      <c r="K206" s="3">
        <f t="shared" si="40"/>
        <v>0.16606249997610675</v>
      </c>
      <c r="L206" s="3">
        <f t="shared" si="41"/>
        <v>292.69913708981255</v>
      </c>
      <c r="M206" s="3">
        <v>0</v>
      </c>
      <c r="N206" s="3">
        <f t="shared" si="46"/>
        <v>3.7043286384976524</v>
      </c>
      <c r="O206" s="3">
        <f t="shared" si="42"/>
        <v>5.2435591929658569</v>
      </c>
      <c r="P206" s="3">
        <f t="shared" si="43"/>
        <v>6.3114434972308091</v>
      </c>
      <c r="Q206" s="3">
        <f t="shared" si="44"/>
        <v>2.2737432611421209</v>
      </c>
      <c r="R206" s="3">
        <f t="shared" si="45"/>
        <v>0.16606249997610675</v>
      </c>
      <c r="S206" s="3">
        <f t="shared" si="47"/>
        <v>292.69913708981255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40"/>
        <v>3.8038122065727697</v>
      </c>
      <c r="H207" s="3">
        <f t="shared" si="40"/>
        <v>5.3821856480389538</v>
      </c>
      <c r="I207" s="3">
        <f t="shared" si="40"/>
        <v>6.4716100445061979</v>
      </c>
      <c r="J207" s="3">
        <f t="shared" si="40"/>
        <v>2.3351660109425181</v>
      </c>
      <c r="K207" s="3">
        <f t="shared" si="40"/>
        <v>0.17724781926028133</v>
      </c>
      <c r="L207" s="3">
        <f t="shared" si="41"/>
        <v>293.17002172932069</v>
      </c>
      <c r="M207" s="3">
        <v>0</v>
      </c>
      <c r="N207" s="3">
        <f t="shared" si="46"/>
        <v>3.8038122065727697</v>
      </c>
      <c r="O207" s="3">
        <f t="shared" si="42"/>
        <v>5.3821856480389538</v>
      </c>
      <c r="P207" s="3">
        <f t="shared" si="43"/>
        <v>6.4716100445061979</v>
      </c>
      <c r="Q207" s="3">
        <f t="shared" si="44"/>
        <v>2.3351660109425181</v>
      </c>
      <c r="R207" s="3">
        <f t="shared" si="45"/>
        <v>0.17724781926028133</v>
      </c>
      <c r="S207" s="3">
        <f t="shared" si="47"/>
        <v>293.17002172932069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40"/>
        <v>3.9116572769953049</v>
      </c>
      <c r="H208" s="3">
        <f t="shared" si="40"/>
        <v>5.5332945873545478</v>
      </c>
      <c r="I208" s="3">
        <f t="shared" si="40"/>
        <v>6.6502088973620275</v>
      </c>
      <c r="J208" s="3">
        <f t="shared" si="40"/>
        <v>2.4091596843576024</v>
      </c>
      <c r="K208" s="3">
        <f t="shared" si="40"/>
        <v>0.19046398322743729</v>
      </c>
      <c r="L208" s="3">
        <f t="shared" si="41"/>
        <v>293.69478442929693</v>
      </c>
      <c r="M208" s="3">
        <v>0</v>
      </c>
      <c r="N208" s="3">
        <f t="shared" si="46"/>
        <v>3.9116572769953049</v>
      </c>
      <c r="O208" s="3">
        <f t="shared" si="42"/>
        <v>5.5332945873545478</v>
      </c>
      <c r="P208" s="3">
        <f t="shared" si="43"/>
        <v>6.6502088973620275</v>
      </c>
      <c r="Q208" s="3">
        <f t="shared" si="44"/>
        <v>2.4091596843576024</v>
      </c>
      <c r="R208" s="3">
        <f t="shared" si="45"/>
        <v>0.19046398322743729</v>
      </c>
      <c r="S208" s="3">
        <f t="shared" si="47"/>
        <v>293.69478442929693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40"/>
        <v>4.0212112676056337</v>
      </c>
      <c r="H209" s="3">
        <f t="shared" si="40"/>
        <v>5.6866169294412305</v>
      </c>
      <c r="I209" s="3">
        <f t="shared" si="40"/>
        <v>6.8306170591858955</v>
      </c>
      <c r="J209" s="3">
        <f t="shared" si="40"/>
        <v>2.4822127168123798</v>
      </c>
      <c r="K209" s="3">
        <f t="shared" si="40"/>
        <v>0.19979454586791706</v>
      </c>
      <c r="L209" s="3">
        <f t="shared" si="41"/>
        <v>294.22045251891308</v>
      </c>
      <c r="M209" s="3">
        <v>0</v>
      </c>
      <c r="N209" s="3">
        <f t="shared" si="46"/>
        <v>4.0212112676056337</v>
      </c>
      <c r="O209" s="3">
        <f t="shared" si="42"/>
        <v>5.6866169294412305</v>
      </c>
      <c r="P209" s="3">
        <f t="shared" si="43"/>
        <v>6.8306170591858955</v>
      </c>
      <c r="Q209" s="3">
        <f t="shared" si="44"/>
        <v>2.4822127168123798</v>
      </c>
      <c r="R209" s="3">
        <f t="shared" si="45"/>
        <v>0.19979454586791706</v>
      </c>
      <c r="S209" s="3">
        <f t="shared" si="47"/>
        <v>294.22045251891308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40"/>
        <v>4.1335727699530516</v>
      </c>
      <c r="H210" s="3">
        <f t="shared" si="40"/>
        <v>5.8438367260068711</v>
      </c>
      <c r="I210" s="3">
        <f t="shared" si="40"/>
        <v>7.0155144696705936</v>
      </c>
      <c r="J210" s="3">
        <f t="shared" si="40"/>
        <v>2.5564915202240117</v>
      </c>
      <c r="K210" s="3">
        <f t="shared" si="40"/>
        <v>0.20761344259488285</v>
      </c>
      <c r="L210" s="3">
        <f t="shared" si="41"/>
        <v>294.75702892844942</v>
      </c>
      <c r="M210" s="3">
        <v>0</v>
      </c>
      <c r="N210" s="3">
        <f t="shared" si="46"/>
        <v>4.1335727699530516</v>
      </c>
      <c r="O210" s="3">
        <f t="shared" si="42"/>
        <v>5.8438367260068711</v>
      </c>
      <c r="P210" s="3">
        <f t="shared" si="43"/>
        <v>7.0155144696705936</v>
      </c>
      <c r="Q210" s="3">
        <f t="shared" si="44"/>
        <v>2.5564915202240117</v>
      </c>
      <c r="R210" s="3">
        <f t="shared" si="45"/>
        <v>0.20761344259488285</v>
      </c>
      <c r="S210" s="3">
        <f t="shared" si="47"/>
        <v>294.75702892844942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40"/>
        <v>4.2473990610328638</v>
      </c>
      <c r="H211" s="3">
        <f t="shared" si="40"/>
        <v>6.0028775273381338</v>
      </c>
      <c r="I211" s="3">
        <f t="shared" si="40"/>
        <v>7.201535707036423</v>
      </c>
      <c r="J211" s="3">
        <f t="shared" si="40"/>
        <v>2.6293439105269663</v>
      </c>
      <c r="K211" s="3">
        <f t="shared" si="40"/>
        <v>0.21348260374829464</v>
      </c>
      <c r="L211" s="3">
        <f t="shared" si="41"/>
        <v>295.29463880968268</v>
      </c>
      <c r="M211" s="3">
        <v>0</v>
      </c>
      <c r="N211" s="3">
        <f t="shared" si="46"/>
        <v>4.2473990610328638</v>
      </c>
      <c r="O211" s="3">
        <f t="shared" si="42"/>
        <v>6.0028775273381338</v>
      </c>
      <c r="P211" s="3">
        <f t="shared" si="43"/>
        <v>7.201535707036423</v>
      </c>
      <c r="Q211" s="3">
        <f t="shared" si="44"/>
        <v>2.6293439105269663</v>
      </c>
      <c r="R211" s="3">
        <f t="shared" si="45"/>
        <v>0.21348260374829464</v>
      </c>
      <c r="S211" s="3">
        <f t="shared" si="47"/>
        <v>295.29463880968268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40"/>
        <v>4.3720892018779338</v>
      </c>
      <c r="H212" s="3">
        <f t="shared" si="40"/>
        <v>6.1781944176931756</v>
      </c>
      <c r="I212" s="3">
        <f t="shared" si="40"/>
        <v>7.4118018368215628</v>
      </c>
      <c r="J212" s="3">
        <f t="shared" si="40"/>
        <v>2.718926491588598</v>
      </c>
      <c r="K212" s="3">
        <f t="shared" si="40"/>
        <v>0.22539923744637033</v>
      </c>
      <c r="L212" s="3">
        <f t="shared" si="41"/>
        <v>295.90641118542766</v>
      </c>
      <c r="M212" s="3">
        <v>0</v>
      </c>
      <c r="N212" s="3">
        <f t="shared" si="46"/>
        <v>4.3720892018779338</v>
      </c>
      <c r="O212" s="3">
        <f t="shared" si="42"/>
        <v>6.1781944176931756</v>
      </c>
      <c r="P212" s="3">
        <f t="shared" si="43"/>
        <v>7.4118018368215628</v>
      </c>
      <c r="Q212" s="3">
        <f t="shared" si="44"/>
        <v>2.718926491588598</v>
      </c>
      <c r="R212" s="3">
        <f t="shared" si="45"/>
        <v>0.22539923744637033</v>
      </c>
      <c r="S212" s="3">
        <f t="shared" si="47"/>
        <v>295.90641118542766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40"/>
        <v>4.5049577464788726</v>
      </c>
      <c r="H213" s="3">
        <f t="shared" si="40"/>
        <v>6.3656111656653849</v>
      </c>
      <c r="I213" s="3">
        <f t="shared" si="40"/>
        <v>7.6393771005090541</v>
      </c>
      <c r="J213" s="3">
        <f t="shared" si="40"/>
        <v>2.8191192009593293</v>
      </c>
      <c r="K213" s="3">
        <f t="shared" si="40"/>
        <v>0.23891812095702458</v>
      </c>
      <c r="L213" s="3">
        <f t="shared" si="41"/>
        <v>296.56798333456965</v>
      </c>
      <c r="M213" s="3">
        <v>0</v>
      </c>
      <c r="N213" s="3">
        <f t="shared" si="46"/>
        <v>4.5049577464788726</v>
      </c>
      <c r="O213" s="3">
        <f t="shared" si="42"/>
        <v>6.3656111656653849</v>
      </c>
      <c r="P213" s="3">
        <f t="shared" si="43"/>
        <v>7.6393771005090541</v>
      </c>
      <c r="Q213" s="3">
        <f t="shared" si="44"/>
        <v>2.8191192009593293</v>
      </c>
      <c r="R213" s="3">
        <f t="shared" si="45"/>
        <v>0.23891812095702458</v>
      </c>
      <c r="S213" s="3">
        <f t="shared" si="47"/>
        <v>296.56798333456965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40"/>
        <v>4.6435023474178401</v>
      </c>
      <c r="H214" s="3">
        <f t="shared" si="40"/>
        <v>6.5612447189264618</v>
      </c>
      <c r="I214" s="3">
        <f t="shared" si="40"/>
        <v>7.8778695398298328</v>
      </c>
      <c r="J214" s="3">
        <f t="shared" si="40"/>
        <v>2.9245037087927948</v>
      </c>
      <c r="K214" s="3">
        <f t="shared" si="40"/>
        <v>0.2514839354744185</v>
      </c>
      <c r="L214" s="3">
        <f t="shared" si="41"/>
        <v>297.25860425044135</v>
      </c>
      <c r="M214" s="3">
        <v>0</v>
      </c>
      <c r="N214" s="3">
        <f t="shared" si="46"/>
        <v>4.6435023474178401</v>
      </c>
      <c r="O214" s="3">
        <f t="shared" si="42"/>
        <v>6.5612447189264618</v>
      </c>
      <c r="P214" s="3">
        <f t="shared" si="43"/>
        <v>7.8778695398298328</v>
      </c>
      <c r="Q214" s="3">
        <f t="shared" si="44"/>
        <v>2.9245037087927948</v>
      </c>
      <c r="R214" s="3">
        <f t="shared" si="45"/>
        <v>0.2514839354744185</v>
      </c>
      <c r="S214" s="3">
        <f t="shared" si="47"/>
        <v>297.25860425044135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48">G214*(1-G$5)+G$4*$F214*$L$4/1000</f>
        <v>4.7857089201877931</v>
      </c>
      <c r="H215" s="3">
        <f t="shared" si="48"/>
        <v>6.7619738812500838</v>
      </c>
      <c r="I215" s="3">
        <f t="shared" si="48"/>
        <v>8.122174871249797</v>
      </c>
      <c r="J215" s="3">
        <f t="shared" si="48"/>
        <v>3.0309101845284601</v>
      </c>
      <c r="K215" s="3">
        <f t="shared" si="48"/>
        <v>0.26192238865193074</v>
      </c>
      <c r="L215" s="3">
        <f t="shared" si="41"/>
        <v>297.96269024586809</v>
      </c>
      <c r="M215" s="3">
        <v>0</v>
      </c>
      <c r="N215" s="3">
        <f t="shared" si="46"/>
        <v>4.7857089201877931</v>
      </c>
      <c r="O215" s="3">
        <f t="shared" si="42"/>
        <v>6.7619738812500838</v>
      </c>
      <c r="P215" s="3">
        <f t="shared" si="43"/>
        <v>8.122174871249797</v>
      </c>
      <c r="Q215" s="3">
        <f t="shared" si="44"/>
        <v>3.0309101845284601</v>
      </c>
      <c r="R215" s="3">
        <f t="shared" si="45"/>
        <v>0.26192238865193074</v>
      </c>
      <c r="S215" s="3">
        <f t="shared" si="47"/>
        <v>297.96269024586809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48"/>
        <v>4.9354835680751172</v>
      </c>
      <c r="H216" s="3">
        <f t="shared" si="48"/>
        <v>6.9737940241347243</v>
      </c>
      <c r="I216" s="3">
        <f t="shared" si="48"/>
        <v>8.3818300940252133</v>
      </c>
      <c r="J216" s="3">
        <f t="shared" si="48"/>
        <v>3.1457919834421926</v>
      </c>
      <c r="K216" s="3">
        <f t="shared" si="48"/>
        <v>0.27407522678819812</v>
      </c>
      <c r="L216" s="3">
        <f t="shared" si="41"/>
        <v>298.71097489646547</v>
      </c>
      <c r="M216" s="3">
        <v>0</v>
      </c>
      <c r="N216" s="3">
        <f t="shared" si="46"/>
        <v>4.9354835680751172</v>
      </c>
      <c r="O216" s="3">
        <f t="shared" si="42"/>
        <v>6.9737940241347243</v>
      </c>
      <c r="P216" s="3">
        <f t="shared" si="43"/>
        <v>8.3818300940252133</v>
      </c>
      <c r="Q216" s="3">
        <f t="shared" si="44"/>
        <v>3.1457919834421926</v>
      </c>
      <c r="R216" s="3">
        <f t="shared" si="45"/>
        <v>0.27407522678819812</v>
      </c>
      <c r="S216" s="3">
        <f t="shared" si="47"/>
        <v>298.71097489646547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48"/>
        <v>5.0922769953051645</v>
      </c>
      <c r="H217" s="3">
        <f t="shared" si="48"/>
        <v>7.1958295655387117</v>
      </c>
      <c r="I217" s="3">
        <f t="shared" si="48"/>
        <v>8.6552770597842681</v>
      </c>
      <c r="J217" s="3">
        <f t="shared" si="48"/>
        <v>3.2676085989378469</v>
      </c>
      <c r="K217" s="3">
        <f t="shared" si="48"/>
        <v>0.28684535675323308</v>
      </c>
      <c r="L217" s="3">
        <f t="shared" si="41"/>
        <v>299.49783757631923</v>
      </c>
      <c r="M217" s="3">
        <v>0</v>
      </c>
      <c r="N217" s="3">
        <f t="shared" si="46"/>
        <v>5.0922769953051645</v>
      </c>
      <c r="O217" s="3">
        <f t="shared" si="42"/>
        <v>7.1958295655387117</v>
      </c>
      <c r="P217" s="3">
        <f t="shared" si="43"/>
        <v>8.6552770597842681</v>
      </c>
      <c r="Q217" s="3">
        <f t="shared" si="44"/>
        <v>3.2676085989378469</v>
      </c>
      <c r="R217" s="3">
        <f t="shared" si="45"/>
        <v>0.28684535675323308</v>
      </c>
      <c r="S217" s="3">
        <f t="shared" si="47"/>
        <v>299.49783757631923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48"/>
        <v>5.2497417840375586</v>
      </c>
      <c r="H218" s="3">
        <f t="shared" si="48"/>
        <v>7.4182871443793204</v>
      </c>
      <c r="I218" s="3">
        <f t="shared" si="48"/>
        <v>8.926706234112773</v>
      </c>
      <c r="J218" s="3">
        <f t="shared" si="48"/>
        <v>3.3837572939762017</v>
      </c>
      <c r="K218" s="3">
        <f t="shared" si="48"/>
        <v>0.29510726403042442</v>
      </c>
      <c r="L218" s="3">
        <f t="shared" si="41"/>
        <v>300.27359972053625</v>
      </c>
      <c r="M218" s="3">
        <v>0</v>
      </c>
      <c r="N218" s="3">
        <f t="shared" si="46"/>
        <v>5.2497417840375586</v>
      </c>
      <c r="O218" s="3">
        <f t="shared" si="42"/>
        <v>7.4182871443793204</v>
      </c>
      <c r="P218" s="3">
        <f t="shared" si="43"/>
        <v>8.926706234112773</v>
      </c>
      <c r="Q218" s="3">
        <f t="shared" si="44"/>
        <v>3.3837572939762017</v>
      </c>
      <c r="R218" s="3">
        <f t="shared" si="45"/>
        <v>0.29510726403042442</v>
      </c>
      <c r="S218" s="3">
        <f t="shared" si="47"/>
        <v>300.27359972053625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48"/>
        <v>5.4136760563380282</v>
      </c>
      <c r="H219" s="3">
        <f t="shared" si="48"/>
        <v>7.6500857874123716</v>
      </c>
      <c r="I219" s="3">
        <f t="shared" si="48"/>
        <v>9.2104170015195468</v>
      </c>
      <c r="J219" s="3">
        <f t="shared" si="48"/>
        <v>3.5057120937756472</v>
      </c>
      <c r="K219" s="3">
        <f t="shared" si="48"/>
        <v>0.30509488992334016</v>
      </c>
      <c r="L219" s="3">
        <f t="shared" si="41"/>
        <v>301.08498582896891</v>
      </c>
      <c r="M219" s="3">
        <v>0</v>
      </c>
      <c r="N219" s="3">
        <f t="shared" si="46"/>
        <v>5.4136760563380282</v>
      </c>
      <c r="O219" s="3">
        <f t="shared" si="42"/>
        <v>7.6500857874123716</v>
      </c>
      <c r="P219" s="3">
        <f t="shared" si="43"/>
        <v>9.2104170015195468</v>
      </c>
      <c r="Q219" s="3">
        <f t="shared" si="44"/>
        <v>3.5057120937756472</v>
      </c>
      <c r="R219" s="3">
        <f t="shared" si="45"/>
        <v>0.30509488992334016</v>
      </c>
      <c r="S219" s="3">
        <f t="shared" si="47"/>
        <v>301.08498582896891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48"/>
        <v>5.5865821596244132</v>
      </c>
      <c r="H220" s="3">
        <f t="shared" si="48"/>
        <v>7.895049562349195</v>
      </c>
      <c r="I220" s="3">
        <f t="shared" si="48"/>
        <v>9.5124041353112165</v>
      </c>
      <c r="J220" s="3">
        <f t="shared" si="48"/>
        <v>3.6379535203975024</v>
      </c>
      <c r="K220" s="3">
        <f t="shared" si="48"/>
        <v>0.31805409969583753</v>
      </c>
      <c r="L220" s="3">
        <f t="shared" si="41"/>
        <v>301.95004347737819</v>
      </c>
      <c r="M220" s="3">
        <v>0</v>
      </c>
      <c r="N220" s="3">
        <f t="shared" si="46"/>
        <v>5.5865821596244132</v>
      </c>
      <c r="O220" s="3">
        <f t="shared" si="42"/>
        <v>7.895049562349195</v>
      </c>
      <c r="P220" s="3">
        <f t="shared" si="43"/>
        <v>9.5124041353112165</v>
      </c>
      <c r="Q220" s="3">
        <f t="shared" si="44"/>
        <v>3.6379535203975024</v>
      </c>
      <c r="R220" s="3">
        <f t="shared" si="45"/>
        <v>0.31805409969583753</v>
      </c>
      <c r="S220" s="3">
        <f t="shared" si="47"/>
        <v>301.95004347737819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48"/>
        <v>5.7693755868544603</v>
      </c>
      <c r="H221" s="3">
        <f t="shared" si="48"/>
        <v>8.1545507022225188</v>
      </c>
      <c r="I221" s="3">
        <f t="shared" si="48"/>
        <v>9.8346758399685257</v>
      </c>
      <c r="J221" s="3">
        <f t="shared" si="48"/>
        <v>3.7816544945713471</v>
      </c>
      <c r="K221" s="3">
        <f t="shared" si="48"/>
        <v>0.33351989155132167</v>
      </c>
      <c r="L221" s="3">
        <f t="shared" si="41"/>
        <v>302.87377651516817</v>
      </c>
      <c r="M221" s="3">
        <v>0</v>
      </c>
      <c r="N221" s="3">
        <f t="shared" si="46"/>
        <v>5.7693755868544603</v>
      </c>
      <c r="O221" s="3">
        <f t="shared" si="42"/>
        <v>8.1545507022225188</v>
      </c>
      <c r="P221" s="3">
        <f t="shared" si="43"/>
        <v>9.8346758399685257</v>
      </c>
      <c r="Q221" s="3">
        <f t="shared" si="44"/>
        <v>3.7816544945713471</v>
      </c>
      <c r="R221" s="3">
        <f t="shared" si="45"/>
        <v>0.33351989155132167</v>
      </c>
      <c r="S221" s="3">
        <f t="shared" si="47"/>
        <v>302.87377651516817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48"/>
        <v>5.9604084507042252</v>
      </c>
      <c r="H222" s="3">
        <f t="shared" si="48"/>
        <v>8.4260140030391373</v>
      </c>
      <c r="I222" s="3">
        <f t="shared" si="48"/>
        <v>10.172903505459898</v>
      </c>
      <c r="J222" s="3">
        <f t="shared" si="48"/>
        <v>3.9329913542881836</v>
      </c>
      <c r="K222" s="3">
        <f t="shared" si="48"/>
        <v>0.34923839665742085</v>
      </c>
      <c r="L222" s="3">
        <f t="shared" si="41"/>
        <v>303.84155571014884</v>
      </c>
      <c r="M222" s="3">
        <v>0</v>
      </c>
      <c r="N222" s="3">
        <f t="shared" si="46"/>
        <v>5.9604084507042252</v>
      </c>
      <c r="O222" s="3">
        <f t="shared" si="42"/>
        <v>8.4260140030391373</v>
      </c>
      <c r="P222" s="3">
        <f t="shared" si="43"/>
        <v>10.172903505459898</v>
      </c>
      <c r="Q222" s="3">
        <f t="shared" si="44"/>
        <v>3.9329913542881836</v>
      </c>
      <c r="R222" s="3">
        <f t="shared" si="45"/>
        <v>0.34923839665742085</v>
      </c>
      <c r="S222" s="3">
        <f t="shared" si="47"/>
        <v>303.84155571014884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48"/>
        <v>6.1610845070422533</v>
      </c>
      <c r="H223" s="3">
        <f t="shared" si="48"/>
        <v>8.7115661809497791</v>
      </c>
      <c r="I223" s="3">
        <f t="shared" si="48"/>
        <v>10.530328360112787</v>
      </c>
      <c r="J223" s="3">
        <f t="shared" si="48"/>
        <v>4.0942274159294891</v>
      </c>
      <c r="K223" s="3">
        <f t="shared" si="48"/>
        <v>0.36618999230470639</v>
      </c>
      <c r="L223" s="3">
        <f t="shared" si="41"/>
        <v>304.86339645633899</v>
      </c>
      <c r="M223" s="3">
        <v>0</v>
      </c>
      <c r="N223" s="3">
        <f t="shared" si="46"/>
        <v>6.1610845070422533</v>
      </c>
      <c r="O223" s="3">
        <f t="shared" si="42"/>
        <v>8.7115661809497791</v>
      </c>
      <c r="P223" s="3">
        <f t="shared" si="43"/>
        <v>10.530328360112787</v>
      </c>
      <c r="Q223" s="3">
        <f t="shared" si="44"/>
        <v>4.0942274159294891</v>
      </c>
      <c r="R223" s="3">
        <f t="shared" si="45"/>
        <v>0.36618999230470639</v>
      </c>
      <c r="S223" s="3">
        <f t="shared" si="47"/>
        <v>304.86339645633899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48"/>
        <v>6.3681690140845069</v>
      </c>
      <c r="H224" s="3">
        <f t="shared" si="48"/>
        <v>9.0061919512107131</v>
      </c>
      <c r="I224" s="3">
        <f t="shared" si="48"/>
        <v>10.89873028611618</v>
      </c>
      <c r="J224" s="3">
        <f t="shared" si="48"/>
        <v>4.2585765119339767</v>
      </c>
      <c r="K224" s="3">
        <f t="shared" si="48"/>
        <v>0.38140123226062506</v>
      </c>
      <c r="L224" s="3">
        <f t="shared" si="41"/>
        <v>305.91306899560601</v>
      </c>
      <c r="M224" s="3">
        <v>0</v>
      </c>
      <c r="N224" s="3">
        <f t="shared" si="46"/>
        <v>6.3681690140845069</v>
      </c>
      <c r="O224" s="3">
        <f t="shared" si="42"/>
        <v>9.0061919512107131</v>
      </c>
      <c r="P224" s="3">
        <f t="shared" si="43"/>
        <v>10.89873028611618</v>
      </c>
      <c r="Q224" s="3">
        <f t="shared" si="44"/>
        <v>4.2585765119339767</v>
      </c>
      <c r="R224" s="3">
        <f t="shared" si="45"/>
        <v>0.38140123226062506</v>
      </c>
      <c r="S224" s="3">
        <f t="shared" si="47"/>
        <v>305.91306899560601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48"/>
        <v>6.5858122065727702</v>
      </c>
      <c r="H225" s="3">
        <f t="shared" si="48"/>
        <v>9.3162513286239097</v>
      </c>
      <c r="I225" s="3">
        <f t="shared" si="48"/>
        <v>11.288177904898959</v>
      </c>
      <c r="J225" s="3">
        <f t="shared" si="48"/>
        <v>4.4338420250926829</v>
      </c>
      <c r="K225" s="3">
        <f t="shared" si="48"/>
        <v>0.39874938139383509</v>
      </c>
      <c r="L225" s="3">
        <f t="shared" si="41"/>
        <v>307.02283284658216</v>
      </c>
      <c r="M225" s="3">
        <v>0</v>
      </c>
      <c r="N225" s="3">
        <f t="shared" si="46"/>
        <v>6.5858122065727702</v>
      </c>
      <c r="O225" s="3">
        <f t="shared" si="42"/>
        <v>9.3162513286239097</v>
      </c>
      <c r="P225" s="3">
        <f t="shared" si="43"/>
        <v>11.288177904898959</v>
      </c>
      <c r="Q225" s="3">
        <f t="shared" si="44"/>
        <v>4.4338420250926829</v>
      </c>
      <c r="R225" s="3">
        <f t="shared" si="45"/>
        <v>0.39874938139383509</v>
      </c>
      <c r="S225" s="3">
        <f t="shared" si="47"/>
        <v>307.02283284658216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48"/>
        <v>6.8165164319248825</v>
      </c>
      <c r="H226" s="3">
        <f t="shared" si="48"/>
        <v>9.6455516201328528</v>
      </c>
      <c r="I226" s="3">
        <f t="shared" si="48"/>
        <v>11.704548352623755</v>
      </c>
      <c r="J226" s="3">
        <f t="shared" si="48"/>
        <v>4.6242125413859894</v>
      </c>
      <c r="K226" s="3">
        <f t="shared" si="48"/>
        <v>0.41931851408920162</v>
      </c>
      <c r="L226" s="3">
        <f t="shared" si="41"/>
        <v>308.21014746015669</v>
      </c>
      <c r="M226" s="3">
        <v>0</v>
      </c>
      <c r="N226" s="3">
        <f t="shared" si="46"/>
        <v>6.8165164319248825</v>
      </c>
      <c r="O226" s="3">
        <f t="shared" si="42"/>
        <v>9.6455516201328528</v>
      </c>
      <c r="P226" s="3">
        <f t="shared" si="43"/>
        <v>11.704548352623755</v>
      </c>
      <c r="Q226" s="3">
        <f t="shared" si="44"/>
        <v>4.6242125413859894</v>
      </c>
      <c r="R226" s="3">
        <f t="shared" si="45"/>
        <v>0.41931851408920162</v>
      </c>
      <c r="S226" s="3">
        <f t="shared" si="47"/>
        <v>308.21014746015669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48"/>
        <v>7.0638826291079813</v>
      </c>
      <c r="H227" s="3">
        <f t="shared" si="48"/>
        <v>9.9995797995108582</v>
      </c>
      <c r="I227" s="3">
        <f t="shared" si="48"/>
        <v>12.156344104264022</v>
      </c>
      <c r="J227" s="3">
        <f t="shared" si="48"/>
        <v>4.8357500421018615</v>
      </c>
      <c r="K227" s="3">
        <f t="shared" si="48"/>
        <v>0.44461122512108975</v>
      </c>
      <c r="L227" s="3">
        <f t="shared" si="41"/>
        <v>309.50016780010583</v>
      </c>
      <c r="M227" s="3">
        <v>0</v>
      </c>
      <c r="N227" s="3">
        <f t="shared" si="46"/>
        <v>7.0638826291079813</v>
      </c>
      <c r="O227" s="3">
        <f t="shared" si="42"/>
        <v>9.9995797995108582</v>
      </c>
      <c r="P227" s="3">
        <f t="shared" si="43"/>
        <v>12.156344104264022</v>
      </c>
      <c r="Q227" s="3">
        <f t="shared" si="44"/>
        <v>4.8357500421018615</v>
      </c>
      <c r="R227" s="3">
        <f t="shared" si="45"/>
        <v>0.44461122512108975</v>
      </c>
      <c r="S227" s="3">
        <f t="shared" si="47"/>
        <v>309.50016780010583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48"/>
        <v>7.3207089201877933</v>
      </c>
      <c r="H228" s="3">
        <f t="shared" si="48"/>
        <v>10.367188027392475</v>
      </c>
      <c r="I228" s="3">
        <f t="shared" si="48"/>
        <v>12.625361960041674</v>
      </c>
      <c r="J228" s="3">
        <f t="shared" si="48"/>
        <v>5.0533955587079493</v>
      </c>
      <c r="K228" s="3">
        <f t="shared" si="48"/>
        <v>0.46722902513434617</v>
      </c>
      <c r="L228" s="3">
        <f t="shared" si="41"/>
        <v>310.83388349146423</v>
      </c>
      <c r="M228" s="3">
        <v>0</v>
      </c>
      <c r="N228" s="3">
        <f t="shared" si="46"/>
        <v>7.3207089201877933</v>
      </c>
      <c r="O228" s="3">
        <f t="shared" si="42"/>
        <v>10.367188027392475</v>
      </c>
      <c r="P228" s="3">
        <f t="shared" si="43"/>
        <v>12.625361960041674</v>
      </c>
      <c r="Q228" s="3">
        <f t="shared" si="44"/>
        <v>5.0533955587079493</v>
      </c>
      <c r="R228" s="3">
        <f t="shared" si="45"/>
        <v>0.46722902513434617</v>
      </c>
      <c r="S228" s="3">
        <f t="shared" si="47"/>
        <v>310.83388349146423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48"/>
        <v>7.5877887323943662</v>
      </c>
      <c r="H229" s="3">
        <f t="shared" si="48"/>
        <v>10.749559601935228</v>
      </c>
      <c r="I229" s="3">
        <f t="shared" si="48"/>
        <v>13.113323805911094</v>
      </c>
      <c r="J229" s="3">
        <f t="shared" si="48"/>
        <v>5.2783259810554055</v>
      </c>
      <c r="K229" s="3">
        <f t="shared" si="48"/>
        <v>0.48883473824129697</v>
      </c>
      <c r="L229" s="3">
        <f t="shared" si="41"/>
        <v>312.2178328595374</v>
      </c>
      <c r="M229" s="3">
        <v>0</v>
      </c>
      <c r="N229" s="3">
        <f t="shared" si="46"/>
        <v>7.5877887323943662</v>
      </c>
      <c r="O229" s="3">
        <f t="shared" si="42"/>
        <v>10.749559601935228</v>
      </c>
      <c r="P229" s="3">
        <f t="shared" si="43"/>
        <v>13.113323805911094</v>
      </c>
      <c r="Q229" s="3">
        <f t="shared" si="44"/>
        <v>5.2783259810554055</v>
      </c>
      <c r="R229" s="3">
        <f t="shared" si="45"/>
        <v>0.48883473824129697</v>
      </c>
      <c r="S229" s="3">
        <f t="shared" si="47"/>
        <v>312.2178328595374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48"/>
        <v>7.8694553990610325</v>
      </c>
      <c r="H230" s="3">
        <f t="shared" si="48"/>
        <v>11.153320575397705</v>
      </c>
      <c r="I230" s="3">
        <f t="shared" si="48"/>
        <v>13.630642030636347</v>
      </c>
      <c r="J230" s="3">
        <f t="shared" si="48"/>
        <v>5.5184584787152442</v>
      </c>
      <c r="K230" s="3">
        <f t="shared" si="48"/>
        <v>0.51315992294261292</v>
      </c>
      <c r="L230" s="3">
        <f t="shared" si="41"/>
        <v>313.68503640675294</v>
      </c>
      <c r="M230" s="3">
        <v>0</v>
      </c>
      <c r="N230" s="3">
        <f t="shared" si="46"/>
        <v>7.8694553990610325</v>
      </c>
      <c r="O230" s="3">
        <f t="shared" si="42"/>
        <v>11.153320575397705</v>
      </c>
      <c r="P230" s="3">
        <f t="shared" si="43"/>
        <v>13.630642030636347</v>
      </c>
      <c r="Q230" s="3">
        <f t="shared" si="44"/>
        <v>5.5184584787152442</v>
      </c>
      <c r="R230" s="3">
        <f t="shared" si="45"/>
        <v>0.51315992294261292</v>
      </c>
      <c r="S230" s="3">
        <f t="shared" si="47"/>
        <v>313.68503640675294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49">G230*(1-G$5)+G$4*$F230*$L$4/1000</f>
        <v>8.1516103286384975</v>
      </c>
      <c r="H231" s="3">
        <f t="shared" si="49"/>
        <v>11.556721964058877</v>
      </c>
      <c r="I231" s="3">
        <f t="shared" si="49"/>
        <v>14.142218369467749</v>
      </c>
      <c r="J231" s="3">
        <f t="shared" si="49"/>
        <v>5.7458119288616505</v>
      </c>
      <c r="K231" s="3">
        <f t="shared" si="49"/>
        <v>0.52828948012159394</v>
      </c>
      <c r="L231" s="3">
        <f t="shared" si="41"/>
        <v>315.12465207114838</v>
      </c>
      <c r="M231" s="3">
        <v>0</v>
      </c>
      <c r="N231" s="3">
        <f t="shared" si="46"/>
        <v>8.1516103286384975</v>
      </c>
      <c r="O231" s="3">
        <f t="shared" si="42"/>
        <v>11.556721964058877</v>
      </c>
      <c r="P231" s="3">
        <f t="shared" si="43"/>
        <v>14.142218369467749</v>
      </c>
      <c r="Q231" s="3">
        <f t="shared" si="44"/>
        <v>5.7458119288616505</v>
      </c>
      <c r="R231" s="3">
        <f t="shared" si="45"/>
        <v>0.52828948012159394</v>
      </c>
      <c r="S231" s="3">
        <f t="shared" si="47"/>
        <v>315.12465207114838</v>
      </c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49"/>
        <v>8.4321173708920192</v>
      </c>
      <c r="H232" s="3">
        <f t="shared" si="49"/>
        <v>11.956478372170753</v>
      </c>
      <c r="I232" s="3">
        <f t="shared" si="49"/>
        <v>14.642871677571748</v>
      </c>
      <c r="J232" s="3">
        <f t="shared" si="49"/>
        <v>5.9570083770829374</v>
      </c>
      <c r="K232" s="3">
        <f t="shared" si="49"/>
        <v>0.53619841478471852</v>
      </c>
      <c r="L232" s="3">
        <f t="shared" si="41"/>
        <v>316.52467421250219</v>
      </c>
      <c r="M232" s="3">
        <v>0</v>
      </c>
      <c r="N232" s="3">
        <f t="shared" si="46"/>
        <v>8.4321173708920192</v>
      </c>
      <c r="O232" s="3">
        <f t="shared" si="42"/>
        <v>11.956478372170753</v>
      </c>
      <c r="P232" s="3">
        <f t="shared" si="43"/>
        <v>14.642871677571748</v>
      </c>
      <c r="Q232" s="3">
        <f t="shared" si="44"/>
        <v>5.9570083770829374</v>
      </c>
      <c r="R232" s="3">
        <f t="shared" si="45"/>
        <v>0.53619841478471852</v>
      </c>
      <c r="S232" s="3">
        <f t="shared" si="47"/>
        <v>316.52467421250219</v>
      </c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49"/>
        <v>8.7289812206572783</v>
      </c>
      <c r="H233" s="3">
        <f t="shared" si="49"/>
        <v>12.380299357700245</v>
      </c>
      <c r="I233" s="3">
        <f t="shared" si="49"/>
        <v>15.177067819420543</v>
      </c>
      <c r="J233" s="3">
        <f t="shared" si="49"/>
        <v>6.1875952352493577</v>
      </c>
      <c r="K233" s="3">
        <f t="shared" si="49"/>
        <v>0.55357758576798066</v>
      </c>
      <c r="L233" s="3">
        <f t="shared" si="41"/>
        <v>318.02752121879541</v>
      </c>
      <c r="M233" s="3">
        <v>0</v>
      </c>
      <c r="N233" s="3">
        <f t="shared" si="46"/>
        <v>8.7289812206572783</v>
      </c>
      <c r="O233" s="3">
        <f t="shared" si="42"/>
        <v>12.380299357700245</v>
      </c>
      <c r="P233" s="3">
        <f t="shared" si="43"/>
        <v>15.177067819420543</v>
      </c>
      <c r="Q233" s="3">
        <f t="shared" si="44"/>
        <v>6.1875952352493577</v>
      </c>
      <c r="R233" s="3">
        <f t="shared" si="45"/>
        <v>0.55357758576798066</v>
      </c>
      <c r="S233" s="3">
        <f t="shared" si="47"/>
        <v>318.02752121879541</v>
      </c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49"/>
        <v>9.0357323943661978</v>
      </c>
      <c r="H234" s="3">
        <f t="shared" si="49"/>
        <v>12.818165666632165</v>
      </c>
      <c r="I234" s="3">
        <f t="shared" si="49"/>
        <v>15.728431679811502</v>
      </c>
      <c r="J234" s="3">
        <f t="shared" si="49"/>
        <v>6.4240234756473917</v>
      </c>
      <c r="K234" s="3">
        <f t="shared" si="49"/>
        <v>0.57172421961253428</v>
      </c>
      <c r="L234" s="3">
        <f t="shared" si="41"/>
        <v>319.5780774360698</v>
      </c>
      <c r="M234" s="3">
        <v>0</v>
      </c>
      <c r="N234" s="3">
        <f t="shared" si="46"/>
        <v>9.0357323943661978</v>
      </c>
      <c r="O234" s="3">
        <f t="shared" si="42"/>
        <v>12.818165666632165</v>
      </c>
      <c r="P234" s="3">
        <f t="shared" si="43"/>
        <v>15.728431679811502</v>
      </c>
      <c r="Q234" s="3">
        <f t="shared" si="44"/>
        <v>6.4240234756473917</v>
      </c>
      <c r="R234" s="3">
        <f t="shared" si="45"/>
        <v>0.57172421961253428</v>
      </c>
      <c r="S234" s="3">
        <f t="shared" si="47"/>
        <v>319.5780774360698</v>
      </c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49"/>
        <v>9.3462065727699546</v>
      </c>
      <c r="H235" s="3">
        <f t="shared" si="49"/>
        <v>13.260555091786765</v>
      </c>
      <c r="I235" s="3">
        <f t="shared" si="49"/>
        <v>16.28155911413258</v>
      </c>
      <c r="J235" s="3">
        <f t="shared" si="49"/>
        <v>6.6541049383807076</v>
      </c>
      <c r="K235" s="3">
        <f t="shared" si="49"/>
        <v>0.58559455917509318</v>
      </c>
      <c r="L235" s="3">
        <f t="shared" si="41"/>
        <v>321.12802027624508</v>
      </c>
      <c r="M235" s="3">
        <v>0</v>
      </c>
      <c r="N235" s="3">
        <f t="shared" si="46"/>
        <v>9.3462065727699546</v>
      </c>
      <c r="O235" s="3">
        <f t="shared" si="42"/>
        <v>13.260555091786765</v>
      </c>
      <c r="P235" s="3">
        <f t="shared" si="43"/>
        <v>16.28155911413258</v>
      </c>
      <c r="Q235" s="3">
        <f t="shared" si="44"/>
        <v>6.6541049383807076</v>
      </c>
      <c r="R235" s="3">
        <f t="shared" si="45"/>
        <v>0.58559455917509318</v>
      </c>
      <c r="S235" s="3">
        <f t="shared" si="47"/>
        <v>321.12802027624508</v>
      </c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49"/>
        <v>9.6738920187793447</v>
      </c>
      <c r="H236" s="3">
        <f t="shared" si="49"/>
        <v>13.728206363645002</v>
      </c>
      <c r="I236" s="3">
        <f t="shared" si="49"/>
        <v>16.869628328542579</v>
      </c>
      <c r="J236" s="3">
        <f t="shared" si="49"/>
        <v>6.9041411620400934</v>
      </c>
      <c r="K236" s="3">
        <f t="shared" si="49"/>
        <v>0.6072467820001286</v>
      </c>
      <c r="L236" s="3">
        <f t="shared" si="41"/>
        <v>322.78311465500713</v>
      </c>
      <c r="M236" s="3">
        <v>0</v>
      </c>
      <c r="N236" s="3">
        <f t="shared" si="46"/>
        <v>9.6738920187793447</v>
      </c>
      <c r="O236" s="3">
        <f t="shared" si="42"/>
        <v>13.728206363645002</v>
      </c>
      <c r="P236" s="3">
        <f t="shared" si="43"/>
        <v>16.869628328542579</v>
      </c>
      <c r="Q236" s="3">
        <f t="shared" si="44"/>
        <v>6.9041411620400934</v>
      </c>
      <c r="R236" s="3">
        <f t="shared" si="45"/>
        <v>0.6072467820001286</v>
      </c>
      <c r="S236" s="3">
        <f t="shared" si="47"/>
        <v>322.78311465500713</v>
      </c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49"/>
        <v>9.9983427230046971</v>
      </c>
      <c r="H237" s="3">
        <f t="shared" si="49"/>
        <v>14.189594587050243</v>
      </c>
      <c r="I237" s="3">
        <f t="shared" si="49"/>
        <v>17.441841674450874</v>
      </c>
      <c r="J237" s="3">
        <f t="shared" si="49"/>
        <v>7.1336729450424237</v>
      </c>
      <c r="K237" s="3">
        <f t="shared" si="49"/>
        <v>0.61789125608364415</v>
      </c>
      <c r="L237" s="3">
        <f t="shared" si="41"/>
        <v>324.38134318563186</v>
      </c>
      <c r="M237" s="3">
        <v>0</v>
      </c>
      <c r="N237" s="3">
        <f t="shared" si="46"/>
        <v>9.9983427230046971</v>
      </c>
      <c r="O237" s="3">
        <f t="shared" si="42"/>
        <v>14.189594587050243</v>
      </c>
      <c r="P237" s="3">
        <f t="shared" si="43"/>
        <v>17.441841674450874</v>
      </c>
      <c r="Q237" s="3">
        <f t="shared" si="44"/>
        <v>7.1336729450424237</v>
      </c>
      <c r="R237" s="3">
        <f t="shared" si="45"/>
        <v>0.61789125608364415</v>
      </c>
      <c r="S237" s="3">
        <f t="shared" si="47"/>
        <v>324.38134318563186</v>
      </c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49"/>
        <v>10.312784037558687</v>
      </c>
      <c r="H238" s="3">
        <f t="shared" si="49"/>
        <v>14.634314456624777</v>
      </c>
      <c r="I238" s="3">
        <f t="shared" si="49"/>
        <v>17.981735922752087</v>
      </c>
      <c r="J238" s="3">
        <f t="shared" si="49"/>
        <v>7.3308434726053662</v>
      </c>
      <c r="K238" s="3">
        <f t="shared" si="49"/>
        <v>0.61664792545538094</v>
      </c>
      <c r="L238" s="3">
        <f t="shared" si="41"/>
        <v>325.87632581499628</v>
      </c>
      <c r="M238" s="3">
        <v>0</v>
      </c>
      <c r="N238" s="3">
        <f t="shared" si="46"/>
        <v>10.312784037558687</v>
      </c>
      <c r="O238" s="3">
        <f t="shared" si="42"/>
        <v>14.634314456624777</v>
      </c>
      <c r="P238" s="3">
        <f t="shared" si="43"/>
        <v>17.981735922752087</v>
      </c>
      <c r="Q238" s="3">
        <f t="shared" si="44"/>
        <v>7.3308434726053662</v>
      </c>
      <c r="R238" s="3">
        <f t="shared" si="45"/>
        <v>0.61664792545538094</v>
      </c>
      <c r="S238" s="3">
        <f t="shared" si="47"/>
        <v>325.87632581499628</v>
      </c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49"/>
        <v>10.624845070422538</v>
      </c>
      <c r="H239" s="3">
        <f t="shared" si="49"/>
        <v>15.074148916710246</v>
      </c>
      <c r="I239" s="3">
        <f t="shared" si="49"/>
        <v>18.50852422300261</v>
      </c>
      <c r="J239" s="3">
        <f t="shared" si="49"/>
        <v>7.5121728030154289</v>
      </c>
      <c r="K239" s="3">
        <f t="shared" si="49"/>
        <v>0.61406282139368651</v>
      </c>
      <c r="L239" s="3">
        <f t="shared" si="41"/>
        <v>327.3337538345445</v>
      </c>
      <c r="M239" s="3">
        <v>0</v>
      </c>
      <c r="N239" s="3">
        <f t="shared" si="46"/>
        <v>10.624845070422538</v>
      </c>
      <c r="O239" s="3">
        <f t="shared" si="42"/>
        <v>15.074148916710246</v>
      </c>
      <c r="P239" s="3">
        <f t="shared" si="43"/>
        <v>18.50852422300261</v>
      </c>
      <c r="Q239" s="3">
        <f t="shared" si="44"/>
        <v>7.5121728030154289</v>
      </c>
      <c r="R239" s="3">
        <f t="shared" si="45"/>
        <v>0.61406282139368651</v>
      </c>
      <c r="S239" s="3">
        <f t="shared" si="47"/>
        <v>327.3337538345445</v>
      </c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49"/>
        <v>10.935807511737092</v>
      </c>
      <c r="H240" s="3">
        <f t="shared" si="49"/>
        <v>15.511083238200142</v>
      </c>
      <c r="I240" s="3">
        <f t="shared" si="49"/>
        <v>19.025537420886582</v>
      </c>
      <c r="J240" s="3">
        <f t="shared" si="49"/>
        <v>7.6810306827959272</v>
      </c>
      <c r="K240" s="3">
        <f t="shared" si="49"/>
        <v>0.61164980609918596</v>
      </c>
      <c r="L240" s="3">
        <f t="shared" si="41"/>
        <v>328.76510865971892</v>
      </c>
      <c r="M240" s="3">
        <v>0</v>
      </c>
      <c r="N240" s="3">
        <f t="shared" si="46"/>
        <v>10.935807511737092</v>
      </c>
      <c r="O240" s="3">
        <f t="shared" si="42"/>
        <v>15.511083238200142</v>
      </c>
      <c r="P240" s="3">
        <f t="shared" si="43"/>
        <v>19.025537420886582</v>
      </c>
      <c r="Q240" s="3">
        <f t="shared" si="44"/>
        <v>7.6810306827959272</v>
      </c>
      <c r="R240" s="3">
        <f t="shared" si="45"/>
        <v>0.61164980609918596</v>
      </c>
      <c r="S240" s="3">
        <f t="shared" si="47"/>
        <v>328.76510865971892</v>
      </c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49"/>
        <v>11.258244131455402</v>
      </c>
      <c r="H241" s="3">
        <f t="shared" si="49"/>
        <v>15.964468122467146</v>
      </c>
      <c r="I241" s="3">
        <f t="shared" si="49"/>
        <v>19.563855080655962</v>
      </c>
      <c r="J241" s="3">
        <f t="shared" si="49"/>
        <v>7.8623079704687644</v>
      </c>
      <c r="K241" s="3">
        <f t="shared" si="49"/>
        <v>0.61901252942052809</v>
      </c>
      <c r="L241" s="3">
        <f t="shared" si="41"/>
        <v>330.26788783446779</v>
      </c>
      <c r="M241" s="3">
        <v>0</v>
      </c>
      <c r="N241" s="3">
        <f t="shared" si="46"/>
        <v>11.258244131455402</v>
      </c>
      <c r="O241" s="3">
        <f t="shared" si="42"/>
        <v>15.964468122467146</v>
      </c>
      <c r="P241" s="3">
        <f t="shared" si="43"/>
        <v>19.563855080655962</v>
      </c>
      <c r="Q241" s="3">
        <f t="shared" si="44"/>
        <v>7.8623079704687644</v>
      </c>
      <c r="R241" s="3">
        <f t="shared" si="45"/>
        <v>0.61901252942052809</v>
      </c>
      <c r="S241" s="3">
        <f t="shared" si="47"/>
        <v>330.26788783446779</v>
      </c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49"/>
        <v>11.590323943661975</v>
      </c>
      <c r="H242" s="3">
        <f t="shared" si="49"/>
        <v>16.431441412112747</v>
      </c>
      <c r="I242" s="3">
        <f t="shared" si="49"/>
        <v>20.118684198448399</v>
      </c>
      <c r="J242" s="3">
        <f t="shared" si="49"/>
        <v>8.0517740575453036</v>
      </c>
      <c r="K242" s="3">
        <f t="shared" si="49"/>
        <v>0.6308960872294902</v>
      </c>
      <c r="L242" s="3">
        <f t="shared" si="41"/>
        <v>331.82311969899791</v>
      </c>
      <c r="M242" s="3">
        <v>0</v>
      </c>
      <c r="N242" s="3">
        <f t="shared" si="46"/>
        <v>11.590323943661975</v>
      </c>
      <c r="O242" s="3">
        <f t="shared" si="42"/>
        <v>16.431441412112747</v>
      </c>
      <c r="P242" s="3">
        <f t="shared" si="43"/>
        <v>20.118684198448399</v>
      </c>
      <c r="Q242" s="3">
        <f t="shared" si="44"/>
        <v>8.0517740575453036</v>
      </c>
      <c r="R242" s="3">
        <f t="shared" si="45"/>
        <v>0.6308960872294902</v>
      </c>
      <c r="S242" s="3">
        <f t="shared" si="47"/>
        <v>331.82311969899791</v>
      </c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49"/>
        <v>11.932657276995307</v>
      </c>
      <c r="H243" s="3">
        <f t="shared" si="49"/>
        <v>16.912904692163611</v>
      </c>
      <c r="I243" s="3">
        <f t="shared" si="49"/>
        <v>20.691305494722755</v>
      </c>
      <c r="J243" s="3">
        <f t="shared" si="49"/>
        <v>8.2501348525801976</v>
      </c>
      <c r="K243" s="3">
        <f t="shared" si="49"/>
        <v>0.64599115333075519</v>
      </c>
      <c r="L243" s="3">
        <f t="shared" si="41"/>
        <v>333.43299346979262</v>
      </c>
      <c r="M243" s="3">
        <v>0</v>
      </c>
      <c r="N243" s="3">
        <f t="shared" si="46"/>
        <v>11.932657276995307</v>
      </c>
      <c r="O243" s="3">
        <f t="shared" si="42"/>
        <v>16.912904692163611</v>
      </c>
      <c r="P243" s="3">
        <f t="shared" si="43"/>
        <v>20.691305494722755</v>
      </c>
      <c r="Q243" s="3">
        <f t="shared" si="44"/>
        <v>8.2501348525801976</v>
      </c>
      <c r="R243" s="3">
        <f t="shared" si="45"/>
        <v>0.64599115333075519</v>
      </c>
      <c r="S243" s="3">
        <f t="shared" si="47"/>
        <v>333.43299346979262</v>
      </c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49"/>
        <v>12.283901408450706</v>
      </c>
      <c r="H244" s="3">
        <f t="shared" si="49"/>
        <v>17.406752372523361</v>
      </c>
      <c r="I244" s="3">
        <f t="shared" si="49"/>
        <v>21.278174987582009</v>
      </c>
      <c r="J244" s="3">
        <f t="shared" si="49"/>
        <v>8.4543000692470418</v>
      </c>
      <c r="K244" s="3">
        <f t="shared" si="49"/>
        <v>0.66200123382545795</v>
      </c>
      <c r="L244" s="3">
        <f t="shared" si="41"/>
        <v>335.08513007162856</v>
      </c>
      <c r="M244" s="3">
        <v>0</v>
      </c>
      <c r="N244" s="3">
        <f t="shared" si="46"/>
        <v>12.283901408450706</v>
      </c>
      <c r="O244" s="3">
        <f t="shared" si="42"/>
        <v>17.406752372523361</v>
      </c>
      <c r="P244" s="3">
        <f t="shared" si="43"/>
        <v>21.278174987582009</v>
      </c>
      <c r="Q244" s="3">
        <f t="shared" si="44"/>
        <v>8.4543000692470418</v>
      </c>
      <c r="R244" s="3">
        <f t="shared" si="45"/>
        <v>0.66200123382545795</v>
      </c>
      <c r="S244" s="3">
        <f t="shared" si="47"/>
        <v>335.08513007162856</v>
      </c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49"/>
        <v>12.648145539906105</v>
      </c>
      <c r="H245" s="3">
        <f t="shared" si="49"/>
        <v>17.919241463148666</v>
      </c>
      <c r="I245" s="3">
        <f t="shared" si="49"/>
        <v>21.889167156655677</v>
      </c>
      <c r="J245" s="3">
        <f t="shared" si="49"/>
        <v>8.6718019689515202</v>
      </c>
      <c r="K245" s="3">
        <f t="shared" si="49"/>
        <v>0.68171183850996242</v>
      </c>
      <c r="L245" s="3">
        <f t="shared" si="41"/>
        <v>336.8100679671719</v>
      </c>
      <c r="M245" s="3">
        <v>0</v>
      </c>
      <c r="N245" s="3">
        <f t="shared" si="46"/>
        <v>12.648145539906105</v>
      </c>
      <c r="O245" s="3">
        <f t="shared" si="42"/>
        <v>17.919241463148666</v>
      </c>
      <c r="P245" s="3">
        <f t="shared" si="43"/>
        <v>21.889167156655677</v>
      </c>
      <c r="Q245" s="3">
        <f t="shared" si="44"/>
        <v>8.6718019689515202</v>
      </c>
      <c r="R245" s="3">
        <f t="shared" si="45"/>
        <v>0.68171183850996242</v>
      </c>
      <c r="S245" s="3">
        <f t="shared" si="47"/>
        <v>336.8100679671719</v>
      </c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49"/>
        <v>13.019713615023477</v>
      </c>
      <c r="H246" s="3">
        <f t="shared" si="49"/>
        <v>18.441588286596321</v>
      </c>
      <c r="I246" s="3">
        <f t="shared" si="49"/>
        <v>22.509986381540557</v>
      </c>
      <c r="J246" s="3">
        <f t="shared" si="49"/>
        <v>8.8909631759625434</v>
      </c>
      <c r="K246" s="3">
        <f t="shared" si="49"/>
        <v>0.69930072738949123</v>
      </c>
      <c r="L246" s="3">
        <f t="shared" si="41"/>
        <v>338.56155218651242</v>
      </c>
      <c r="M246" s="3">
        <v>0</v>
      </c>
      <c r="N246" s="3">
        <f t="shared" si="46"/>
        <v>13.019713615023477</v>
      </c>
      <c r="O246" s="3">
        <f t="shared" si="42"/>
        <v>18.441588286596321</v>
      </c>
      <c r="P246" s="3">
        <f t="shared" si="43"/>
        <v>22.509986381540557</v>
      </c>
      <c r="Q246" s="3">
        <f t="shared" si="44"/>
        <v>8.8909631759625434</v>
      </c>
      <c r="R246" s="3">
        <f t="shared" si="45"/>
        <v>0.69930072738949123</v>
      </c>
      <c r="S246" s="3">
        <f t="shared" si="47"/>
        <v>338.56155218651242</v>
      </c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50">G246*(1-G$5)+G$4*$F246*$L$4/1000</f>
        <v>13.395126760563382</v>
      </c>
      <c r="H247" s="3">
        <f t="shared" si="50"/>
        <v>18.968413611272538</v>
      </c>
      <c r="I247" s="3">
        <f t="shared" si="50"/>
        <v>23.131937377159385</v>
      </c>
      <c r="J247" s="3">
        <f t="shared" si="50"/>
        <v>9.1049987584252374</v>
      </c>
      <c r="K247" s="3">
        <f t="shared" si="50"/>
        <v>0.71292667424407719</v>
      </c>
      <c r="L247" s="3">
        <f t="shared" si="41"/>
        <v>340.31340318166463</v>
      </c>
      <c r="M247" s="3">
        <v>0</v>
      </c>
      <c r="N247" s="3">
        <f t="shared" si="46"/>
        <v>13.395126760563382</v>
      </c>
      <c r="O247" s="3">
        <f t="shared" si="42"/>
        <v>18.968413611272538</v>
      </c>
      <c r="P247" s="3">
        <f t="shared" si="43"/>
        <v>23.131937377159385</v>
      </c>
      <c r="Q247" s="3">
        <f t="shared" si="44"/>
        <v>9.1049987584252374</v>
      </c>
      <c r="R247" s="3">
        <f t="shared" si="45"/>
        <v>0.71292667424407719</v>
      </c>
      <c r="S247" s="3">
        <f t="shared" si="47"/>
        <v>340.31340318166463</v>
      </c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50"/>
        <v>13.775910798122068</v>
      </c>
      <c r="H248" s="3">
        <f t="shared" si="50"/>
        <v>19.5020525345269</v>
      </c>
      <c r="I248" s="3">
        <f t="shared" si="50"/>
        <v>23.758760820732917</v>
      </c>
      <c r="J248" s="3">
        <f t="shared" si="50"/>
        <v>9.3171357994563024</v>
      </c>
      <c r="K248" s="3">
        <f t="shared" si="50"/>
        <v>0.72532268417805956</v>
      </c>
      <c r="L248" s="3">
        <f t="shared" si="41"/>
        <v>342.07918263701623</v>
      </c>
      <c r="M248" s="3">
        <v>0</v>
      </c>
      <c r="N248" s="3">
        <f t="shared" si="46"/>
        <v>13.775910798122068</v>
      </c>
      <c r="O248" s="3">
        <f t="shared" si="42"/>
        <v>19.5020525345269</v>
      </c>
      <c r="P248" s="3">
        <f t="shared" si="43"/>
        <v>23.758760820732917</v>
      </c>
      <c r="Q248" s="3">
        <f t="shared" si="44"/>
        <v>9.3171357994563024</v>
      </c>
      <c r="R248" s="3">
        <f t="shared" si="45"/>
        <v>0.72532268417805956</v>
      </c>
      <c r="S248" s="3">
        <f t="shared" si="47"/>
        <v>342.07918263701623</v>
      </c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50"/>
        <v>14.152971830985917</v>
      </c>
      <c r="H249" s="3">
        <f t="shared" si="50"/>
        <v>20.028495701617366</v>
      </c>
      <c r="I249" s="3">
        <f t="shared" si="50"/>
        <v>24.368006334737949</v>
      </c>
      <c r="J249" s="3">
        <f t="shared" si="50"/>
        <v>9.5099944938481862</v>
      </c>
      <c r="K249" s="3">
        <f t="shared" si="50"/>
        <v>0.72997739449586407</v>
      </c>
      <c r="L249" s="3">
        <f t="shared" si="41"/>
        <v>343.78944575568528</v>
      </c>
      <c r="M249" s="3">
        <v>0</v>
      </c>
      <c r="N249" s="3">
        <f t="shared" si="46"/>
        <v>14.152971830985917</v>
      </c>
      <c r="O249" s="3">
        <f t="shared" si="42"/>
        <v>20.028495701617366</v>
      </c>
      <c r="P249" s="3">
        <f t="shared" si="43"/>
        <v>24.368006334737949</v>
      </c>
      <c r="Q249" s="3">
        <f t="shared" si="44"/>
        <v>9.5099944938481862</v>
      </c>
      <c r="R249" s="3">
        <f t="shared" si="45"/>
        <v>0.72997739449586407</v>
      </c>
      <c r="S249" s="3">
        <f t="shared" si="47"/>
        <v>343.78944575568528</v>
      </c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50"/>
        <v>14.529666666666669</v>
      </c>
      <c r="H250" s="3">
        <f t="shared" si="50"/>
        <v>20.552927227533115</v>
      </c>
      <c r="I250" s="3">
        <f t="shared" si="50"/>
        <v>24.968172771769495</v>
      </c>
      <c r="J250" s="3">
        <f t="shared" si="50"/>
        <v>9.6911315519970955</v>
      </c>
      <c r="K250" s="3">
        <f t="shared" si="50"/>
        <v>0.73251892887484815</v>
      </c>
      <c r="L250" s="3">
        <f t="shared" si="41"/>
        <v>345.47441714684123</v>
      </c>
      <c r="M250" s="3">
        <v>0</v>
      </c>
      <c r="N250" s="3">
        <f t="shared" si="46"/>
        <v>14.529666666666669</v>
      </c>
      <c r="O250" s="3">
        <f t="shared" si="42"/>
        <v>20.552927227533115</v>
      </c>
      <c r="P250" s="3">
        <f t="shared" si="43"/>
        <v>24.968172771769495</v>
      </c>
      <c r="Q250" s="3">
        <f t="shared" si="44"/>
        <v>9.6911315519970955</v>
      </c>
      <c r="R250" s="3">
        <f t="shared" si="45"/>
        <v>0.73251892887484815</v>
      </c>
      <c r="S250" s="3">
        <f t="shared" si="47"/>
        <v>345.47441714684123</v>
      </c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50"/>
        <v>14.913197183098594</v>
      </c>
      <c r="H251" s="3">
        <f t="shared" si="50"/>
        <v>21.086432458565735</v>
      </c>
      <c r="I251" s="3">
        <f t="shared" si="50"/>
        <v>25.577109696321013</v>
      </c>
      <c r="J251" s="3">
        <f t="shared" si="50"/>
        <v>9.8750663593886845</v>
      </c>
      <c r="K251" s="3">
        <f t="shared" si="50"/>
        <v>0.73931866336085705</v>
      </c>
      <c r="L251" s="3">
        <f t="shared" si="41"/>
        <v>347.19112436073488</v>
      </c>
      <c r="M251" s="3">
        <v>0</v>
      </c>
      <c r="N251" s="3">
        <f t="shared" si="46"/>
        <v>14.913197183098594</v>
      </c>
      <c r="O251" s="3">
        <f t="shared" si="42"/>
        <v>21.086432458565735</v>
      </c>
      <c r="P251" s="3">
        <f t="shared" si="43"/>
        <v>25.577109696321013</v>
      </c>
      <c r="Q251" s="3">
        <f t="shared" si="44"/>
        <v>9.8750663593886845</v>
      </c>
      <c r="R251" s="3">
        <f t="shared" si="45"/>
        <v>0.73931866336085705</v>
      </c>
      <c r="S251" s="3">
        <f t="shared" si="47"/>
        <v>347.19112436073488</v>
      </c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50"/>
        <v>15.305150234741786</v>
      </c>
      <c r="H252" s="3">
        <f t="shared" si="50"/>
        <v>21.63142774723514</v>
      </c>
      <c r="I252" s="3">
        <f t="shared" si="50"/>
        <v>26.198605488793653</v>
      </c>
      <c r="J252" s="3">
        <f t="shared" si="50"/>
        <v>10.064690732596926</v>
      </c>
      <c r="K252" s="3">
        <f t="shared" si="50"/>
        <v>0.74992178404396337</v>
      </c>
      <c r="L252" s="3">
        <f t="shared" si="41"/>
        <v>348.94979598741145</v>
      </c>
      <c r="M252" s="3">
        <v>0</v>
      </c>
      <c r="N252" s="3">
        <f t="shared" si="46"/>
        <v>15.305150234741786</v>
      </c>
      <c r="O252" s="3">
        <f t="shared" si="42"/>
        <v>21.63142774723514</v>
      </c>
      <c r="P252" s="3">
        <f t="shared" si="43"/>
        <v>26.198605488793653</v>
      </c>
      <c r="Q252" s="3">
        <f t="shared" si="44"/>
        <v>10.064690732596926</v>
      </c>
      <c r="R252" s="3">
        <f t="shared" si="45"/>
        <v>0.74992178404396337</v>
      </c>
      <c r="S252" s="3">
        <f t="shared" si="47"/>
        <v>348.94979598741145</v>
      </c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50"/>
        <v>15.704915492957749</v>
      </c>
      <c r="H253" s="3">
        <f t="shared" si="50"/>
        <v>22.186942516913081</v>
      </c>
      <c r="I253" s="3">
        <f t="shared" si="50"/>
        <v>26.830989228909349</v>
      </c>
      <c r="J253" s="3">
        <f t="shared" si="50"/>
        <v>10.258505935693693</v>
      </c>
      <c r="K253" s="3">
        <f t="shared" si="50"/>
        <v>0.76236229149826196</v>
      </c>
      <c r="L253" s="3">
        <f t="shared" si="41"/>
        <v>350.74371546597212</v>
      </c>
      <c r="M253" s="3">
        <v>0</v>
      </c>
      <c r="N253" s="3">
        <f t="shared" si="46"/>
        <v>15.704915492957749</v>
      </c>
      <c r="O253" s="3">
        <f t="shared" si="42"/>
        <v>22.186942516913081</v>
      </c>
      <c r="P253" s="3">
        <f t="shared" si="43"/>
        <v>26.830989228909349</v>
      </c>
      <c r="Q253" s="3">
        <f t="shared" si="44"/>
        <v>10.258505935693693</v>
      </c>
      <c r="R253" s="3">
        <f t="shared" si="45"/>
        <v>0.76236229149826196</v>
      </c>
      <c r="S253" s="3">
        <f t="shared" si="47"/>
        <v>350.74371546597212</v>
      </c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50"/>
        <v>16.111577464788734</v>
      </c>
      <c r="H254" s="3">
        <f t="shared" si="50"/>
        <v>22.751539377488548</v>
      </c>
      <c r="I254" s="3">
        <f t="shared" si="50"/>
        <v>27.471861250802188</v>
      </c>
      <c r="J254" s="3">
        <f t="shared" si="50"/>
        <v>10.454511996362534</v>
      </c>
      <c r="K254" s="3">
        <f t="shared" si="50"/>
        <v>0.77521300501092649</v>
      </c>
      <c r="L254" s="3">
        <f t="shared" si="41"/>
        <v>352.56470309445297</v>
      </c>
      <c r="M254" s="3">
        <v>0</v>
      </c>
      <c r="N254" s="3">
        <f t="shared" si="46"/>
        <v>16.111577464788734</v>
      </c>
      <c r="O254" s="3">
        <f t="shared" si="42"/>
        <v>22.751539377488548</v>
      </c>
      <c r="P254" s="3">
        <f t="shared" si="43"/>
        <v>27.471861250802188</v>
      </c>
      <c r="Q254" s="3">
        <f t="shared" si="44"/>
        <v>10.454511996362534</v>
      </c>
      <c r="R254" s="3">
        <f t="shared" si="45"/>
        <v>0.77521300501092649</v>
      </c>
      <c r="S254" s="3">
        <f t="shared" si="47"/>
        <v>352.56470309445297</v>
      </c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50"/>
        <v>16.516713615023477</v>
      </c>
      <c r="H255" s="3">
        <f t="shared" si="50"/>
        <v>23.312235597379065</v>
      </c>
      <c r="I255" s="3">
        <f t="shared" si="50"/>
        <v>28.100375225160043</v>
      </c>
      <c r="J255" s="3">
        <f t="shared" si="50"/>
        <v>10.636386574699504</v>
      </c>
      <c r="K255" s="3">
        <f t="shared" si="50"/>
        <v>0.78183364783535314</v>
      </c>
      <c r="L255" s="3">
        <f t="shared" si="41"/>
        <v>354.34754466009747</v>
      </c>
      <c r="M255" s="3">
        <v>0</v>
      </c>
      <c r="N255" s="3">
        <f t="shared" si="46"/>
        <v>16.516713615023477</v>
      </c>
      <c r="O255" s="3">
        <f t="shared" si="42"/>
        <v>23.312235597379065</v>
      </c>
      <c r="P255" s="3">
        <f t="shared" si="43"/>
        <v>28.100375225160043</v>
      </c>
      <c r="Q255" s="3">
        <f t="shared" si="44"/>
        <v>10.636386574699504</v>
      </c>
      <c r="R255" s="3">
        <f t="shared" si="45"/>
        <v>0.78183364783535314</v>
      </c>
      <c r="S255" s="3">
        <f t="shared" si="47"/>
        <v>354.34754466009747</v>
      </c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50"/>
        <v>16.918553990610331</v>
      </c>
      <c r="H256" s="3">
        <f t="shared" si="50"/>
        <v>23.86631890266894</v>
      </c>
      <c r="I256" s="3">
        <f t="shared" si="50"/>
        <v>28.712340221796499</v>
      </c>
      <c r="J256" s="3">
        <f t="shared" si="50"/>
        <v>10.801533201994349</v>
      </c>
      <c r="K256" s="3">
        <f t="shared" si="50"/>
        <v>0.78331405942776877</v>
      </c>
      <c r="L256" s="3">
        <f t="shared" si="41"/>
        <v>356.08206037649791</v>
      </c>
      <c r="M256" s="3">
        <v>0</v>
      </c>
      <c r="N256" s="3">
        <f t="shared" si="46"/>
        <v>16.918553990610331</v>
      </c>
      <c r="O256" s="3">
        <f t="shared" si="42"/>
        <v>23.86631890266894</v>
      </c>
      <c r="P256" s="3">
        <f t="shared" si="43"/>
        <v>28.712340221796499</v>
      </c>
      <c r="Q256" s="3">
        <f t="shared" si="44"/>
        <v>10.801533201994349</v>
      </c>
      <c r="R256" s="3">
        <f t="shared" si="45"/>
        <v>0.78331405942776877</v>
      </c>
      <c r="S256" s="3">
        <f t="shared" si="47"/>
        <v>356.08206037649791</v>
      </c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50"/>
        <v>17.330525821596247</v>
      </c>
      <c r="H257" s="3">
        <f t="shared" si="50"/>
        <v>24.434464762679269</v>
      </c>
      <c r="I257" s="3">
        <f t="shared" si="50"/>
        <v>29.341030014475518</v>
      </c>
      <c r="J257" s="3">
        <f t="shared" si="50"/>
        <v>10.976729089743987</v>
      </c>
      <c r="K257" s="3">
        <f t="shared" si="50"/>
        <v>0.7920054016776098</v>
      </c>
      <c r="L257" s="3">
        <f t="shared" si="41"/>
        <v>357.87475509017264</v>
      </c>
      <c r="M257" s="3">
        <v>0</v>
      </c>
      <c r="N257" s="3">
        <f t="shared" si="46"/>
        <v>17.330525821596247</v>
      </c>
      <c r="O257" s="3">
        <f t="shared" si="42"/>
        <v>24.434464762679269</v>
      </c>
      <c r="P257" s="3">
        <f t="shared" si="43"/>
        <v>29.341030014475518</v>
      </c>
      <c r="Q257" s="3">
        <f t="shared" si="44"/>
        <v>10.976729089743987</v>
      </c>
      <c r="R257" s="3">
        <f t="shared" si="45"/>
        <v>0.7920054016776098</v>
      </c>
      <c r="S257" s="3">
        <f t="shared" si="47"/>
        <v>357.87475509017264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50"/>
        <v>17.752629107981225</v>
      </c>
      <c r="H258" s="3">
        <f t="shared" si="50"/>
        <v>25.016634490901552</v>
      </c>
      <c r="I258" s="3">
        <f t="shared" si="50"/>
        <v>29.986220112683835</v>
      </c>
      <c r="J258" s="3">
        <f t="shared" si="50"/>
        <v>11.161400155292052</v>
      </c>
      <c r="K258" s="3">
        <f t="shared" si="50"/>
        <v>0.80507039445624107</v>
      </c>
      <c r="L258" s="3">
        <f t="shared" si="41"/>
        <v>359.72195426131492</v>
      </c>
      <c r="M258" s="3">
        <v>0</v>
      </c>
      <c r="N258" s="3">
        <f t="shared" si="46"/>
        <v>17.752629107981225</v>
      </c>
      <c r="O258" s="3">
        <f t="shared" si="42"/>
        <v>25.016634490901552</v>
      </c>
      <c r="P258" s="3">
        <f t="shared" si="43"/>
        <v>29.986220112683835</v>
      </c>
      <c r="Q258" s="3">
        <f t="shared" si="44"/>
        <v>11.161400155292052</v>
      </c>
      <c r="R258" s="3">
        <f t="shared" si="45"/>
        <v>0.80507039445624107</v>
      </c>
      <c r="S258" s="3">
        <f t="shared" si="47"/>
        <v>359.72195426131492</v>
      </c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50"/>
        <v>18.178699530516436</v>
      </c>
      <c r="H259" s="3">
        <f t="shared" si="50"/>
        <v>25.603305939179918</v>
      </c>
      <c r="I259" s="3">
        <f t="shared" si="50"/>
        <v>30.632515330237922</v>
      </c>
      <c r="J259" s="3">
        <f t="shared" si="50"/>
        <v>11.343150651425605</v>
      </c>
      <c r="K259" s="3">
        <f t="shared" si="50"/>
        <v>0.81604635633789335</v>
      </c>
      <c r="L259" s="3">
        <f t="shared" si="41"/>
        <v>361.57371780769779</v>
      </c>
      <c r="M259" s="3">
        <v>0</v>
      </c>
      <c r="N259" s="3">
        <f t="shared" si="46"/>
        <v>18.178699530516436</v>
      </c>
      <c r="O259" s="3">
        <f t="shared" si="42"/>
        <v>25.603305939179918</v>
      </c>
      <c r="P259" s="3">
        <f t="shared" si="43"/>
        <v>30.632515330237922</v>
      </c>
      <c r="Q259" s="3">
        <f t="shared" si="44"/>
        <v>11.343150651425605</v>
      </c>
      <c r="R259" s="3">
        <f t="shared" si="45"/>
        <v>0.81604635633789335</v>
      </c>
      <c r="S259" s="3">
        <f t="shared" si="47"/>
        <v>361.57371780769779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50"/>
        <v>18.63015962441315</v>
      </c>
      <c r="H260" s="3">
        <f t="shared" si="50"/>
        <v>26.227424469626765</v>
      </c>
      <c r="I260" s="3">
        <f t="shared" si="50"/>
        <v>31.332633227911476</v>
      </c>
      <c r="J260" s="3">
        <f t="shared" si="50"/>
        <v>11.563344604192045</v>
      </c>
      <c r="K260" s="3">
        <f t="shared" si="50"/>
        <v>0.84223413017087756</v>
      </c>
      <c r="L260" s="3">
        <f t="shared" si="41"/>
        <v>363.59579605631433</v>
      </c>
      <c r="M260" s="3">
        <v>0</v>
      </c>
      <c r="N260" s="3">
        <f t="shared" si="46"/>
        <v>18.63015962441315</v>
      </c>
      <c r="O260" s="3">
        <f t="shared" si="42"/>
        <v>26.227424469626765</v>
      </c>
      <c r="P260" s="3">
        <f t="shared" si="43"/>
        <v>31.332633227911476</v>
      </c>
      <c r="Q260" s="3">
        <f t="shared" si="44"/>
        <v>11.563344604192045</v>
      </c>
      <c r="R260" s="3">
        <f t="shared" si="45"/>
        <v>0.84223413017087756</v>
      </c>
      <c r="S260" s="3">
        <f t="shared" si="47"/>
        <v>363.59579605631433</v>
      </c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50"/>
        <v>19.105117370892025</v>
      </c>
      <c r="H261" s="3">
        <f t="shared" si="50"/>
        <v>26.885976266077336</v>
      </c>
      <c r="I261" s="3">
        <f t="shared" si="50"/>
        <v>32.081194087547281</v>
      </c>
      <c r="J261" s="3">
        <f t="shared" si="50"/>
        <v>11.816147362121999</v>
      </c>
      <c r="K261" s="3">
        <f t="shared" si="50"/>
        <v>0.87619293528109476</v>
      </c>
      <c r="L261" s="3">
        <f t="shared" si="41"/>
        <v>365.76462802191975</v>
      </c>
      <c r="M261" s="3">
        <v>0</v>
      </c>
      <c r="N261" s="3">
        <f t="shared" si="46"/>
        <v>19.105117370892025</v>
      </c>
      <c r="O261" s="3">
        <f t="shared" si="42"/>
        <v>26.885976266077336</v>
      </c>
      <c r="P261" s="3">
        <f t="shared" si="43"/>
        <v>32.081194087547281</v>
      </c>
      <c r="Q261" s="3">
        <f t="shared" si="44"/>
        <v>11.816147362121999</v>
      </c>
      <c r="R261" s="3">
        <f t="shared" si="45"/>
        <v>0.87619293528109476</v>
      </c>
      <c r="S261" s="3">
        <f t="shared" si="47"/>
        <v>365.76462802191975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50"/>
        <v>19.598629107981225</v>
      </c>
      <c r="H262" s="3">
        <f t="shared" si="50"/>
        <v>27.571260967784504</v>
      </c>
      <c r="I262" s="3">
        <f t="shared" si="50"/>
        <v>32.8653786637894</v>
      </c>
      <c r="J262" s="3">
        <f t="shared" si="50"/>
        <v>12.090189044440306</v>
      </c>
      <c r="K262" s="3">
        <f t="shared" si="50"/>
        <v>0.91106229221713098</v>
      </c>
      <c r="L262" s="3">
        <f t="shared" si="41"/>
        <v>368.03652007621258</v>
      </c>
      <c r="M262" s="3">
        <v>0</v>
      </c>
      <c r="N262" s="3">
        <f t="shared" si="46"/>
        <v>19.598629107981225</v>
      </c>
      <c r="O262" s="3">
        <f t="shared" si="42"/>
        <v>27.571260967784504</v>
      </c>
      <c r="P262" s="3">
        <f t="shared" si="43"/>
        <v>32.8653786637894</v>
      </c>
      <c r="Q262" s="3">
        <f t="shared" si="44"/>
        <v>12.090189044440306</v>
      </c>
      <c r="R262" s="3">
        <f t="shared" si="45"/>
        <v>0.91106229221713098</v>
      </c>
      <c r="S262" s="3">
        <f t="shared" si="47"/>
        <v>368.03652007621258</v>
      </c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51">G262*(1-G$5)+G$4*$F262*$L$4/1000</f>
        <v>20.108253521126766</v>
      </c>
      <c r="H263" s="3">
        <f t="shared" si="51"/>
        <v>28.279449163182001</v>
      </c>
      <c r="I263" s="3">
        <f t="shared" si="51"/>
        <v>33.678699403501554</v>
      </c>
      <c r="J263" s="3">
        <f t="shared" si="51"/>
        <v>12.379561502488006</v>
      </c>
      <c r="K263" s="3">
        <f t="shared" si="51"/>
        <v>0.94460599248048349</v>
      </c>
      <c r="L263" s="3">
        <f>SUM(G263:K263,L$5)</f>
        <v>370.39056958277882</v>
      </c>
      <c r="M263" s="3">
        <v>0</v>
      </c>
      <c r="N263" s="3">
        <f t="shared" si="46"/>
        <v>20.108253521126766</v>
      </c>
      <c r="O263" s="3">
        <f t="shared" ref="O263:O326" si="52">O262*(1-O$5)+O$4*($F262+$M262)*$L$4/1000</f>
        <v>28.279449163182001</v>
      </c>
      <c r="P263" s="3">
        <f t="shared" ref="P263:P326" si="53">P262*(1-P$5)+P$4*($F262+$M262)*$L$4/1000</f>
        <v>33.678699403501554</v>
      </c>
      <c r="Q263" s="3">
        <f t="shared" ref="Q263:Q326" si="54">Q262*(1-Q$5)+Q$4*($F262+$M262)*$L$4/1000</f>
        <v>12.379561502488006</v>
      </c>
      <c r="R263" s="3">
        <f t="shared" ref="R263:R326" si="55">R262*(1-R$5)+R$4*($F262+$M262)*$L$4/1000</f>
        <v>0.94460599248048349</v>
      </c>
      <c r="S263" s="3">
        <f t="shared" si="47"/>
        <v>370.39056958277882</v>
      </c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51"/>
        <v>20.62965727699531</v>
      </c>
      <c r="H264" s="3">
        <f t="shared" si="51"/>
        <v>29.003811177407222</v>
      </c>
      <c r="I264" s="3">
        <f t="shared" si="51"/>
        <v>34.510098556486049</v>
      </c>
      <c r="J264" s="3">
        <f t="shared" si="51"/>
        <v>12.675055603912078</v>
      </c>
      <c r="K264" s="3">
        <f t="shared" si="51"/>
        <v>0.9740123079942673</v>
      </c>
      <c r="L264" s="3">
        <f>SUM(G264:K264,L$5)</f>
        <v>372.79263492279495</v>
      </c>
      <c r="M264" s="3">
        <v>0</v>
      </c>
      <c r="N264" s="3">
        <f t="shared" ref="N264:N327" si="56">N263*(1-N$5)+N$4*($F263+$M263)*$L$4/1000</f>
        <v>20.62965727699531</v>
      </c>
      <c r="O264" s="3">
        <f t="shared" si="52"/>
        <v>29.003811177407222</v>
      </c>
      <c r="P264" s="3">
        <f t="shared" si="53"/>
        <v>34.510098556486049</v>
      </c>
      <c r="Q264" s="3">
        <f t="shared" si="54"/>
        <v>12.675055603912078</v>
      </c>
      <c r="R264" s="3">
        <f t="shared" si="55"/>
        <v>0.9740123079942673</v>
      </c>
      <c r="S264" s="3">
        <f t="shared" ref="S264:S327" si="57">SUM(N264:R264,S$5)</f>
        <v>372.79263492279495</v>
      </c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51"/>
        <v>21.163633802816907</v>
      </c>
      <c r="H265" s="13">
        <f t="shared" si="51"/>
        <v>29.745523173077977</v>
      </c>
      <c r="I265" s="13">
        <f t="shared" si="51"/>
        <v>35.361286514788659</v>
      </c>
      <c r="J265" s="13">
        <f t="shared" si="51"/>
        <v>12.977847460068233</v>
      </c>
      <c r="K265" s="13">
        <f t="shared" si="51"/>
        <v>1.0015195014449079</v>
      </c>
      <c r="L265" s="13">
        <f>SUM(G265:K265,L$5)</f>
        <v>375.2498104521967</v>
      </c>
      <c r="M265" s="3">
        <v>0</v>
      </c>
      <c r="N265" s="3">
        <f t="shared" si="56"/>
        <v>21.163633802816907</v>
      </c>
      <c r="O265" s="3">
        <f t="shared" si="52"/>
        <v>29.745523173077977</v>
      </c>
      <c r="P265" s="3">
        <f t="shared" si="53"/>
        <v>35.361286514788659</v>
      </c>
      <c r="Q265" s="3">
        <f t="shared" si="54"/>
        <v>12.977847460068233</v>
      </c>
      <c r="R265" s="3">
        <f t="shared" si="55"/>
        <v>1.0015195014449079</v>
      </c>
      <c r="S265" s="3">
        <f t="shared" si="57"/>
        <v>375.2498104521967</v>
      </c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6"/>
      <c r="B266" s="3"/>
      <c r="C266" s="10">
        <v>1998.038356</v>
      </c>
      <c r="D266" s="10">
        <v>362.02</v>
      </c>
      <c r="E266" s="4">
        <f t="shared" ref="E266:E329" si="58">1+E265</f>
        <v>2010</v>
      </c>
      <c r="F266" s="5">
        <f>F265*SUM(economy!Z56:AB56)/SUM(economy!Z55:AB55)</f>
        <v>8682.9561636055314</v>
      </c>
      <c r="G266" s="13">
        <f t="shared" si="51"/>
        <v>21.697543726063788</v>
      </c>
      <c r="H266" s="13">
        <f t="shared" si="51"/>
        <v>30.485092231372303</v>
      </c>
      <c r="I266" s="13">
        <f t="shared" si="51"/>
        <v>36.200885359269684</v>
      </c>
      <c r="J266" s="13">
        <f t="shared" si="51"/>
        <v>13.26321368754139</v>
      </c>
      <c r="K266" s="13">
        <f t="shared" si="51"/>
        <v>1.0181522248855883</v>
      </c>
      <c r="L266" s="13">
        <f t="shared" ref="L266:L329" si="59">SUM(G266:K266,L$5)</f>
        <v>377.66488722913277</v>
      </c>
      <c r="M266" s="3">
        <v>0</v>
      </c>
      <c r="N266" s="3">
        <f t="shared" si="56"/>
        <v>21.697543726063788</v>
      </c>
      <c r="O266" s="3">
        <f t="shared" si="52"/>
        <v>30.485092231372303</v>
      </c>
      <c r="P266" s="3">
        <f t="shared" si="53"/>
        <v>36.200885359269684</v>
      </c>
      <c r="Q266" s="3">
        <f t="shared" si="54"/>
        <v>13.26321368754139</v>
      </c>
      <c r="R266" s="3">
        <f t="shared" si="55"/>
        <v>1.0181522248855883</v>
      </c>
      <c r="S266" s="3">
        <f t="shared" si="57"/>
        <v>377.66488722913277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6"/>
      <c r="B267" s="3"/>
      <c r="C267" s="10">
        <v>1998.123288</v>
      </c>
      <c r="D267" s="10">
        <v>362.16399999999999</v>
      </c>
      <c r="E267" s="4">
        <f t="shared" si="58"/>
        <v>2011</v>
      </c>
      <c r="F267" s="5">
        <f>F266*SUM(economy!Z57:AB57)/SUM(economy!Z56:AB56)</f>
        <v>8898.5686695256591</v>
      </c>
      <c r="G267" s="13">
        <f t="shared" si="51"/>
        <v>22.227489407410605</v>
      </c>
      <c r="H267" s="13">
        <f t="shared" si="51"/>
        <v>31.216527879382141</v>
      </c>
      <c r="I267" s="13">
        <f t="shared" si="51"/>
        <v>37.019456457044001</v>
      </c>
      <c r="J267" s="13">
        <f t="shared" si="51"/>
        <v>13.5246542974735</v>
      </c>
      <c r="K267" s="13">
        <f t="shared" si="51"/>
        <v>1.0251910647606772</v>
      </c>
      <c r="L267" s="13">
        <f t="shared" si="59"/>
        <v>380.01331910607092</v>
      </c>
      <c r="M267" s="3">
        <v>0</v>
      </c>
      <c r="N267" s="3">
        <f t="shared" si="56"/>
        <v>22.227489407410605</v>
      </c>
      <c r="O267" s="3">
        <f t="shared" si="52"/>
        <v>31.216527879382141</v>
      </c>
      <c r="P267" s="3">
        <f t="shared" si="53"/>
        <v>37.019456457044001</v>
      </c>
      <c r="Q267" s="3">
        <f t="shared" si="54"/>
        <v>13.5246542974735</v>
      </c>
      <c r="R267" s="3">
        <f t="shared" si="55"/>
        <v>1.0251910647606772</v>
      </c>
      <c r="S267" s="3">
        <f t="shared" si="57"/>
        <v>380.01331910607092</v>
      </c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6"/>
      <c r="B268" s="3"/>
      <c r="C268" s="10">
        <v>1998.2</v>
      </c>
      <c r="D268" s="10">
        <v>362.47</v>
      </c>
      <c r="E268" s="4">
        <f t="shared" si="58"/>
        <v>2012</v>
      </c>
      <c r="F268" s="5">
        <f>F267*SUM(economy!Z58:AB58)/SUM(economy!Z57:AB57)</f>
        <v>9128.285945038504</v>
      </c>
      <c r="G268" s="13">
        <f t="shared" si="51"/>
        <v>22.770594537475553</v>
      </c>
      <c r="H268" s="13">
        <f t="shared" si="51"/>
        <v>31.966196631774981</v>
      </c>
      <c r="I268" s="13">
        <f t="shared" si="51"/>
        <v>37.859432678539065</v>
      </c>
      <c r="J268" s="13">
        <f t="shared" si="51"/>
        <v>13.796466259441774</v>
      </c>
      <c r="K268" s="13">
        <f t="shared" si="51"/>
        <v>1.0395829898138262</v>
      </c>
      <c r="L268" s="13">
        <f t="shared" si="59"/>
        <v>382.4322730970452</v>
      </c>
      <c r="M268" s="3">
        <v>0</v>
      </c>
      <c r="N268" s="3">
        <f t="shared" si="56"/>
        <v>22.770594537475553</v>
      </c>
      <c r="O268" s="3">
        <f t="shared" si="52"/>
        <v>31.966196631774981</v>
      </c>
      <c r="P268" s="3">
        <f t="shared" si="53"/>
        <v>37.859432678539065</v>
      </c>
      <c r="Q268" s="3">
        <f t="shared" si="54"/>
        <v>13.796466259441774</v>
      </c>
      <c r="R268" s="3">
        <f t="shared" si="55"/>
        <v>1.0395829898138262</v>
      </c>
      <c r="S268" s="3">
        <f t="shared" si="57"/>
        <v>382.4322730970452</v>
      </c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6"/>
      <c r="B269" s="3"/>
      <c r="C269" s="10">
        <v>1998.284932</v>
      </c>
      <c r="D269" s="10">
        <v>362.745</v>
      </c>
      <c r="E269" s="4">
        <f t="shared" si="58"/>
        <v>2013</v>
      </c>
      <c r="F269" s="5">
        <f>F268*SUM(economy!Z59:AB59)/SUM(economy!Z58:AB58)</f>
        <v>9359.5836817672807</v>
      </c>
      <c r="G269" s="13">
        <f t="shared" si="51"/>
        <v>23.327719970740812</v>
      </c>
      <c r="H269" s="13">
        <f t="shared" si="51"/>
        <v>32.735372720246552</v>
      </c>
      <c r="I269" s="13">
        <f t="shared" si="51"/>
        <v>38.722645737418574</v>
      </c>
      <c r="J269" s="13">
        <f t="shared" si="51"/>
        <v>14.079712580099228</v>
      </c>
      <c r="K269" s="13">
        <f t="shared" si="51"/>
        <v>1.0590969822264742</v>
      </c>
      <c r="L269" s="13">
        <f t="shared" si="59"/>
        <v>384.92454799073164</v>
      </c>
      <c r="M269" s="3">
        <v>0</v>
      </c>
      <c r="N269" s="3">
        <f t="shared" si="56"/>
        <v>23.327719970740812</v>
      </c>
      <c r="O269" s="3">
        <f t="shared" si="52"/>
        <v>32.735372720246552</v>
      </c>
      <c r="P269" s="3">
        <f t="shared" si="53"/>
        <v>38.722645737418574</v>
      </c>
      <c r="Q269" s="3">
        <f t="shared" si="54"/>
        <v>14.079712580099228</v>
      </c>
      <c r="R269" s="3">
        <f t="shared" si="55"/>
        <v>1.0590969822264742</v>
      </c>
      <c r="S269" s="3">
        <f t="shared" si="57"/>
        <v>384.92454799073164</v>
      </c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6"/>
      <c r="B270" s="3"/>
      <c r="C270" s="10">
        <v>1998.367123</v>
      </c>
      <c r="D270" s="10">
        <v>363.11099999999999</v>
      </c>
      <c r="E270" s="4">
        <f t="shared" si="58"/>
        <v>2014</v>
      </c>
      <c r="F270" s="5">
        <f>F269*SUM(economy!Z60:AB60)/SUM(economy!Z59:AB59)</f>
        <v>9592.3127656530069</v>
      </c>
      <c r="G270" s="13">
        <f t="shared" si="51"/>
        <v>23.898962167280601</v>
      </c>
      <c r="H270" s="13">
        <f t="shared" si="51"/>
        <v>33.524150879646221</v>
      </c>
      <c r="I270" s="13">
        <f t="shared" si="51"/>
        <v>39.60902117472228</v>
      </c>
      <c r="J270" s="13">
        <f t="shared" si="51"/>
        <v>14.373925550624628</v>
      </c>
      <c r="K270" s="13">
        <f t="shared" si="51"/>
        <v>1.0817918655908574</v>
      </c>
      <c r="L270" s="13">
        <f t="shared" si="59"/>
        <v>387.48785163786459</v>
      </c>
      <c r="M270" s="3">
        <v>0</v>
      </c>
      <c r="N270" s="3">
        <f t="shared" si="56"/>
        <v>23.898962167280601</v>
      </c>
      <c r="O270" s="3">
        <f t="shared" si="52"/>
        <v>33.524150879646221</v>
      </c>
      <c r="P270" s="3">
        <f t="shared" si="53"/>
        <v>39.60902117472228</v>
      </c>
      <c r="Q270" s="3">
        <f t="shared" si="54"/>
        <v>14.373925550624628</v>
      </c>
      <c r="R270" s="3">
        <f t="shared" si="55"/>
        <v>1.0817918655908574</v>
      </c>
      <c r="S270" s="3">
        <f t="shared" si="57"/>
        <v>387.48785163786459</v>
      </c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6"/>
      <c r="B271" s="3"/>
      <c r="C271" s="10">
        <v>1998.452055</v>
      </c>
      <c r="D271" s="10">
        <v>363.54199999999997</v>
      </c>
      <c r="E271" s="4">
        <f t="shared" si="58"/>
        <v>2015</v>
      </c>
      <c r="F271" s="5">
        <f>F270*SUM(economy!Z61:AB61)/SUM(economy!Z60:AB60)</f>
        <v>9826.3298369437307</v>
      </c>
      <c r="G271" s="13">
        <f t="shared" si="51"/>
        <v>24.484408486311068</v>
      </c>
      <c r="H271" s="13">
        <f t="shared" si="51"/>
        <v>34.332611582884851</v>
      </c>
      <c r="I271" s="13">
        <f t="shared" si="51"/>
        <v>40.518463128811817</v>
      </c>
      <c r="J271" s="13">
        <f t="shared" si="51"/>
        <v>14.678646679281176</v>
      </c>
      <c r="K271" s="13">
        <f t="shared" si="51"/>
        <v>1.1064832562397102</v>
      </c>
      <c r="L271" s="13">
        <f t="shared" si="59"/>
        <v>390.12061313352865</v>
      </c>
      <c r="M271" s="3">
        <v>1</v>
      </c>
      <c r="N271" s="3">
        <f t="shared" si="56"/>
        <v>24.484408486311068</v>
      </c>
      <c r="O271" s="3">
        <f t="shared" si="52"/>
        <v>34.332611582884851</v>
      </c>
      <c r="P271" s="3">
        <f t="shared" si="53"/>
        <v>40.518463128811817</v>
      </c>
      <c r="Q271" s="3">
        <f t="shared" si="54"/>
        <v>14.678646679281176</v>
      </c>
      <c r="R271" s="3">
        <f t="shared" si="55"/>
        <v>1.1064832562397102</v>
      </c>
      <c r="S271" s="3">
        <f t="shared" si="57"/>
        <v>390.12061313352865</v>
      </c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6"/>
      <c r="B272" s="3"/>
      <c r="C272" s="10">
        <v>1998.5342470000001</v>
      </c>
      <c r="D272" s="10">
        <v>364.05799999999999</v>
      </c>
      <c r="E272" s="4">
        <f t="shared" si="58"/>
        <v>2016</v>
      </c>
      <c r="F272" s="5">
        <f>F271*SUM(economy!Z62:AB62)/SUM(economy!Z61:AB61)</f>
        <v>10286.044270643437</v>
      </c>
      <c r="G272" s="13">
        <f t="shared" si="51"/>
        <v>25.084137537392142</v>
      </c>
      <c r="H272" s="13">
        <f t="shared" si="51"/>
        <v>35.160821620480363</v>
      </c>
      <c r="I272" s="13">
        <f t="shared" si="51"/>
        <v>41.450855487147443</v>
      </c>
      <c r="J272" s="13">
        <f t="shared" si="51"/>
        <v>14.993426840261595</v>
      </c>
      <c r="K272" s="13">
        <f t="shared" si="51"/>
        <v>1.1324460586611871</v>
      </c>
      <c r="L272" s="13">
        <f t="shared" si="59"/>
        <v>392.82168754394274</v>
      </c>
      <c r="M272" s="3">
        <v>0</v>
      </c>
      <c r="N272" s="3">
        <f t="shared" si="56"/>
        <v>25.084198570255992</v>
      </c>
      <c r="O272" s="3">
        <f t="shared" si="52"/>
        <v>35.160915517193978</v>
      </c>
      <c r="P272" s="3">
        <f t="shared" si="53"/>
        <v>41.451005721889224</v>
      </c>
      <c r="Q272" s="3">
        <f t="shared" si="54"/>
        <v>14.993544211153614</v>
      </c>
      <c r="R272" s="3">
        <f t="shared" si="55"/>
        <v>1.1324930070179946</v>
      </c>
      <c r="S272" s="3">
        <f t="shared" si="57"/>
        <v>392.8221570275108</v>
      </c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6"/>
      <c r="B273" s="3"/>
      <c r="C273" s="10">
        <v>1998.6191779999999</v>
      </c>
      <c r="D273" s="10">
        <v>364.69799999999998</v>
      </c>
      <c r="E273" s="4">
        <f t="shared" si="58"/>
        <v>2017</v>
      </c>
      <c r="F273" s="5">
        <f>F272*SUM(economy!Z63:AB63)/SUM(economy!Z62:AB62)</f>
        <v>10530.352676197183</v>
      </c>
      <c r="G273" s="13">
        <f t="shared" si="51"/>
        <v>25.711924276914981</v>
      </c>
      <c r="H273" s="13">
        <f t="shared" si="51"/>
        <v>36.029918902025209</v>
      </c>
      <c r="I273" s="13">
        <f t="shared" si="51"/>
        <v>42.439797780231089</v>
      </c>
      <c r="J273" s="13">
        <f t="shared" si="51"/>
        <v>15.34418169342559</v>
      </c>
      <c r="K273" s="13">
        <f t="shared" si="51"/>
        <v>1.1697761316047712</v>
      </c>
      <c r="L273" s="13">
        <f t="shared" si="59"/>
        <v>395.69559878420165</v>
      </c>
      <c r="M273" s="3">
        <v>0</v>
      </c>
      <c r="N273" s="3">
        <f t="shared" si="56"/>
        <v>25.711985309778832</v>
      </c>
      <c r="O273" s="3">
        <f t="shared" si="52"/>
        <v>36.030012540426156</v>
      </c>
      <c r="P273" s="3">
        <f t="shared" si="53"/>
        <v>42.439945998429636</v>
      </c>
      <c r="Q273" s="3">
        <f t="shared" si="54"/>
        <v>15.344292359287543</v>
      </c>
      <c r="R273" s="3">
        <f t="shared" si="55"/>
        <v>1.1698046072225983</v>
      </c>
      <c r="S273" s="3">
        <f t="shared" si="57"/>
        <v>395.69604081514478</v>
      </c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6"/>
      <c r="B274" s="3"/>
      <c r="C274" s="10">
        <v>1998.7041099999999</v>
      </c>
      <c r="D274" s="10">
        <v>365.05599999999998</v>
      </c>
      <c r="E274" s="4">
        <f t="shared" si="58"/>
        <v>2018</v>
      </c>
      <c r="F274" s="5">
        <f>F273*SUM(economy!Z64:AB64)/SUM(economy!Z63:AB63)</f>
        <v>10776.276953442431</v>
      </c>
      <c r="G274" s="13">
        <f t="shared" si="51"/>
        <v>26.354621858091335</v>
      </c>
      <c r="H274" s="13">
        <f t="shared" si="51"/>
        <v>36.919565027353016</v>
      </c>
      <c r="I274" s="13">
        <f t="shared" si="51"/>
        <v>43.452169490992276</v>
      </c>
      <c r="J274" s="13">
        <f t="shared" si="51"/>
        <v>15.703573720038209</v>
      </c>
      <c r="K274" s="13">
        <f t="shared" si="51"/>
        <v>1.2038878435693756</v>
      </c>
      <c r="L274" s="13">
        <f t="shared" si="59"/>
        <v>398.6338179400442</v>
      </c>
      <c r="M274" s="3">
        <v>0</v>
      </c>
      <c r="N274" s="3">
        <f t="shared" si="56"/>
        <v>26.354682890955186</v>
      </c>
      <c r="O274" s="3">
        <f t="shared" si="52"/>
        <v>36.919658408151925</v>
      </c>
      <c r="P274" s="3">
        <f t="shared" si="53"/>
        <v>43.452315719714875</v>
      </c>
      <c r="Q274" s="3">
        <f t="shared" si="54"/>
        <v>15.703678063907386</v>
      </c>
      <c r="R274" s="3">
        <f t="shared" si="55"/>
        <v>1.203905114904642</v>
      </c>
      <c r="S274" s="3">
        <f t="shared" si="57"/>
        <v>398.63424019763403</v>
      </c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6"/>
      <c r="B275" s="3"/>
      <c r="C275" s="10">
        <v>1998.7863010000001</v>
      </c>
      <c r="D275" s="10">
        <v>365.012</v>
      </c>
      <c r="E275" s="4">
        <f t="shared" si="58"/>
        <v>2019</v>
      </c>
      <c r="F275" s="5">
        <f>F274*SUM(economy!Z65:AB65)/SUM(economy!Z64:AB64)</f>
        <v>11022.278054077429</v>
      </c>
      <c r="G275" s="13">
        <f t="shared" si="51"/>
        <v>27.012328902198149</v>
      </c>
      <c r="H275" s="13">
        <f t="shared" si="51"/>
        <v>37.829855191021593</v>
      </c>
      <c r="I275" s="13">
        <f t="shared" si="51"/>
        <v>44.4878988954231</v>
      </c>
      <c r="J275" s="13">
        <f t="shared" si="51"/>
        <v>16.071299161836173</v>
      </c>
      <c r="K275" s="13">
        <f t="shared" si="51"/>
        <v>1.2361233834469338</v>
      </c>
      <c r="L275" s="13">
        <f t="shared" si="59"/>
        <v>401.63750553392595</v>
      </c>
      <c r="M275" s="3">
        <v>0</v>
      </c>
      <c r="N275" s="3">
        <f t="shared" si="56"/>
        <v>27.012389935062</v>
      </c>
      <c r="O275" s="3">
        <f t="shared" si="52"/>
        <v>37.82994831492713</v>
      </c>
      <c r="P275" s="3">
        <f t="shared" si="53"/>
        <v>44.488043161373724</v>
      </c>
      <c r="Q275" s="3">
        <f t="shared" si="54"/>
        <v>16.071397544868145</v>
      </c>
      <c r="R275" s="3">
        <f t="shared" si="55"/>
        <v>1.2361338590413071</v>
      </c>
      <c r="S275" s="3">
        <f t="shared" si="57"/>
        <v>401.63791281527233</v>
      </c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6"/>
      <c r="B276" s="3"/>
      <c r="C276" s="10">
        <v>1998.8712330000001</v>
      </c>
      <c r="D276" s="10">
        <v>364.90899999999999</v>
      </c>
      <c r="E276" s="4">
        <f t="shared" si="58"/>
        <v>2020</v>
      </c>
      <c r="F276" s="5">
        <f>F275*SUM(economy!Z66:AB66)/SUM(economy!Z65:AB65)</f>
        <v>11268.258315504996</v>
      </c>
      <c r="G276" s="13">
        <f t="shared" si="51"/>
        <v>27.685050097986913</v>
      </c>
      <c r="H276" s="13">
        <f t="shared" si="51"/>
        <v>38.760739814128051</v>
      </c>
      <c r="I276" s="13">
        <f t="shared" si="51"/>
        <v>45.546684013715272</v>
      </c>
      <c r="J276" s="13">
        <f t="shared" si="51"/>
        <v>16.446890973838773</v>
      </c>
      <c r="K276" s="13">
        <f t="shared" si="51"/>
        <v>1.2672245741627146</v>
      </c>
      <c r="L276" s="13">
        <f t="shared" si="59"/>
        <v>404.70658947383174</v>
      </c>
      <c r="M276" s="3">
        <v>0</v>
      </c>
      <c r="N276" s="3">
        <f t="shared" si="56"/>
        <v>27.685111130850764</v>
      </c>
      <c r="O276" s="3">
        <f t="shared" si="52"/>
        <v>38.760832681846942</v>
      </c>
      <c r="P276" s="3">
        <f t="shared" si="53"/>
        <v>45.546826343239452</v>
      </c>
      <c r="Q276" s="3">
        <f t="shared" si="54"/>
        <v>16.446983736557431</v>
      </c>
      <c r="R276" s="3">
        <f t="shared" si="55"/>
        <v>1.2672309279318807</v>
      </c>
      <c r="S276" s="3">
        <f t="shared" si="57"/>
        <v>404.70698482042644</v>
      </c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6"/>
      <c r="B277" s="3"/>
      <c r="C277" s="10">
        <v>1998.9534249999999</v>
      </c>
      <c r="D277" s="10">
        <v>364.88099999999997</v>
      </c>
      <c r="E277" s="4">
        <f t="shared" si="58"/>
        <v>2021</v>
      </c>
      <c r="F277" s="5">
        <f>F276*SUM(economy!Z67:AB67)/SUM(economy!Z66:AB66)</f>
        <v>11514.111103521001</v>
      </c>
      <c r="G277" s="13">
        <f t="shared" si="51"/>
        <v>28.372784173581113</v>
      </c>
      <c r="H277" s="13">
        <f t="shared" si="51"/>
        <v>39.712160283965616</v>
      </c>
      <c r="I277" s="13">
        <f t="shared" si="51"/>
        <v>46.6282122471044</v>
      </c>
      <c r="J277" s="13">
        <f t="shared" si="51"/>
        <v>16.829897329130578</v>
      </c>
      <c r="K277" s="13">
        <f t="shared" si="51"/>
        <v>1.297636768966512</v>
      </c>
      <c r="L277" s="13">
        <f t="shared" si="59"/>
        <v>407.84069080274821</v>
      </c>
      <c r="M277" s="3">
        <v>0</v>
      </c>
      <c r="N277" s="3">
        <f t="shared" si="56"/>
        <v>28.372845206444964</v>
      </c>
      <c r="O277" s="3">
        <f t="shared" si="52"/>
        <v>39.712252896202635</v>
      </c>
      <c r="P277" s="3">
        <f t="shared" si="53"/>
        <v>46.628352666194047</v>
      </c>
      <c r="Q277" s="3">
        <f t="shared" si="54"/>
        <v>16.829984792606755</v>
      </c>
      <c r="R277" s="3">
        <f t="shared" si="55"/>
        <v>1.2976406227223161</v>
      </c>
      <c r="S277" s="3">
        <f t="shared" si="57"/>
        <v>407.84107618417073</v>
      </c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6"/>
      <c r="B278" s="3"/>
      <c r="C278" s="10">
        <v>1999.038356</v>
      </c>
      <c r="D278" s="10">
        <v>365.01600000000002</v>
      </c>
      <c r="E278" s="4">
        <f t="shared" si="58"/>
        <v>2022</v>
      </c>
      <c r="F278" s="5">
        <f>F277*SUM(economy!Z68:AB68)/SUM(economy!Z67:AB67)</f>
        <v>11759.731264471429</v>
      </c>
      <c r="G278" s="13">
        <f t="shared" si="51"/>
        <v>29.075523348913382</v>
      </c>
      <c r="H278" s="13">
        <f t="shared" si="51"/>
        <v>40.684048136471503</v>
      </c>
      <c r="I278" s="13">
        <f t="shared" si="51"/>
        <v>47.732159172557118</v>
      </c>
      <c r="J278" s="13">
        <f t="shared" si="51"/>
        <v>17.219879696495703</v>
      </c>
      <c r="K278" s="13">
        <f t="shared" si="51"/>
        <v>1.3276250819580655</v>
      </c>
      <c r="L278" s="13">
        <f t="shared" si="59"/>
        <v>411.03923543639576</v>
      </c>
      <c r="M278" s="3">
        <v>0</v>
      </c>
      <c r="N278" s="3">
        <f t="shared" si="56"/>
        <v>29.075584381777233</v>
      </c>
      <c r="O278" s="3">
        <f t="shared" si="52"/>
        <v>40.684140493929483</v>
      </c>
      <c r="P278" s="3">
        <f t="shared" si="53"/>
        <v>47.732297706855256</v>
      </c>
      <c r="Q278" s="3">
        <f t="shared" si="54"/>
        <v>17.219962163458458</v>
      </c>
      <c r="R278" s="3">
        <f t="shared" si="55"/>
        <v>1.3276274193791155</v>
      </c>
      <c r="S278" s="3">
        <f t="shared" si="57"/>
        <v>411.0396121653996</v>
      </c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6"/>
      <c r="B279" s="3"/>
      <c r="C279" s="10">
        <v>1999.123288</v>
      </c>
      <c r="D279" s="10">
        <v>365.07499999999999</v>
      </c>
      <c r="E279" s="4">
        <f t="shared" si="58"/>
        <v>2023</v>
      </c>
      <c r="F279" s="5">
        <f>F278*SUM(economy!Z69:AB69)/SUM(economy!Z68:AB68)</f>
        <v>12005.015077247175</v>
      </c>
      <c r="G279" s="13">
        <f t="shared" ref="G279:K294" si="60">G278*(1-G$5)+G$4*$F278*$L$4/1000</f>
        <v>29.793253426087695</v>
      </c>
      <c r="H279" s="13">
        <f t="shared" si="60"/>
        <v>41.676325222347074</v>
      </c>
      <c r="I279" s="13">
        <f t="shared" si="60"/>
        <v>48.858188923913758</v>
      </c>
      <c r="J279" s="13">
        <f t="shared" si="60"/>
        <v>17.616412254649774</v>
      </c>
      <c r="K279" s="13">
        <f t="shared" si="60"/>
        <v>1.3573453761759202</v>
      </c>
      <c r="L279" s="13">
        <f t="shared" si="59"/>
        <v>414.30152520317426</v>
      </c>
      <c r="M279" s="3">
        <v>0</v>
      </c>
      <c r="N279" s="3">
        <f t="shared" si="56"/>
        <v>29.793314458951546</v>
      </c>
      <c r="O279" s="3">
        <f t="shared" si="52"/>
        <v>41.676417325726923</v>
      </c>
      <c r="P279" s="3">
        <f t="shared" si="53"/>
        <v>48.858325598719226</v>
      </c>
      <c r="Q279" s="3">
        <f t="shared" si="54"/>
        <v>17.616490010534207</v>
      </c>
      <c r="R279" s="3">
        <f t="shared" si="55"/>
        <v>1.3573467938934518</v>
      </c>
      <c r="S279" s="3">
        <f t="shared" si="57"/>
        <v>414.30189418782533</v>
      </c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6"/>
      <c r="B280" s="3"/>
      <c r="C280" s="10">
        <v>1999.2</v>
      </c>
      <c r="D280" s="10">
        <v>364.89100000000002</v>
      </c>
      <c r="E280" s="4">
        <f t="shared" si="58"/>
        <v>2024</v>
      </c>
      <c r="F280" s="5">
        <f>F279*SUM(economy!Z70:AB70)/SUM(economy!Z69:AB69)</f>
        <v>12249.860282545707</v>
      </c>
      <c r="G280" s="13">
        <f t="shared" si="60"/>
        <v>30.525953876811702</v>
      </c>
      <c r="H280" s="13">
        <f t="shared" si="60"/>
        <v>42.688903868213465</v>
      </c>
      <c r="I280" s="13">
        <f t="shared" si="60"/>
        <v>50.005954560703088</v>
      </c>
      <c r="J280" s="13">
        <f t="shared" si="60"/>
        <v>18.019081334300573</v>
      </c>
      <c r="K280" s="13">
        <f t="shared" si="60"/>
        <v>1.3868873177960319</v>
      </c>
      <c r="L280" s="13">
        <f t="shared" si="59"/>
        <v>417.62678095782485</v>
      </c>
      <c r="M280" s="3">
        <v>0</v>
      </c>
      <c r="N280" s="3">
        <f t="shared" si="56"/>
        <v>30.526014909675553</v>
      </c>
      <c r="O280" s="3">
        <f t="shared" si="52"/>
        <v>42.688995718214159</v>
      </c>
      <c r="P280" s="3">
        <f t="shared" si="53"/>
        <v>50.006089400975135</v>
      </c>
      <c r="Q280" s="3">
        <f t="shared" si="54"/>
        <v>18.019154648235784</v>
      </c>
      <c r="R280" s="3">
        <f t="shared" si="55"/>
        <v>1.3868881776851816</v>
      </c>
      <c r="S280" s="3">
        <f t="shared" si="57"/>
        <v>417.6271428547858</v>
      </c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6"/>
      <c r="B281" s="3"/>
      <c r="C281" s="10">
        <v>1999.284932</v>
      </c>
      <c r="D281" s="10">
        <v>364.94400000000002</v>
      </c>
      <c r="E281" s="4">
        <f t="shared" si="58"/>
        <v>2025</v>
      </c>
      <c r="F281" s="5">
        <f>F280*SUM(economy!Z71:AB71)/SUM(economy!Z70:AB70)</f>
        <v>12494.16610861721</v>
      </c>
      <c r="G281" s="13">
        <f t="shared" si="60"/>
        <v>31.273597931614962</v>
      </c>
      <c r="H281" s="13">
        <f t="shared" si="60"/>
        <v>43.721687040071458</v>
      </c>
      <c r="I281" s="13">
        <f t="shared" si="60"/>
        <v>51.175098436402621</v>
      </c>
      <c r="J281" s="13">
        <f t="shared" si="60"/>
        <v>18.427484895516482</v>
      </c>
      <c r="K281" s="13">
        <f t="shared" si="60"/>
        <v>1.4163004911970343</v>
      </c>
      <c r="L281" s="13">
        <f t="shared" si="59"/>
        <v>421.01416879480257</v>
      </c>
      <c r="M281" s="3">
        <v>0</v>
      </c>
      <c r="N281" s="3">
        <f t="shared" si="56"/>
        <v>31.273658964478813</v>
      </c>
      <c r="O281" s="3">
        <f t="shared" si="52"/>
        <v>43.721778637390052</v>
      </c>
      <c r="P281" s="3">
        <f t="shared" si="53"/>
        <v>51.175231466765489</v>
      </c>
      <c r="Q281" s="3">
        <f t="shared" si="54"/>
        <v>18.427554021257063</v>
      </c>
      <c r="R281" s="3">
        <f t="shared" si="55"/>
        <v>1.4163010127461675</v>
      </c>
      <c r="S281" s="3">
        <f t="shared" si="57"/>
        <v>421.01452410263761</v>
      </c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6"/>
      <c r="B282" s="3"/>
      <c r="C282" s="10">
        <v>1999.367123</v>
      </c>
      <c r="D282" s="10">
        <v>365.19</v>
      </c>
      <c r="E282" s="4">
        <f t="shared" si="58"/>
        <v>2026</v>
      </c>
      <c r="F282" s="5">
        <f>F281*SUM(economy!Z72:AB72)/SUM(economy!Z71:AB71)</f>
        <v>12737.833294560722</v>
      </c>
      <c r="G282" s="13">
        <f t="shared" si="60"/>
        <v>32.03615267063855</v>
      </c>
      <c r="H282" s="13">
        <f t="shared" si="60"/>
        <v>44.774568508729139</v>
      </c>
      <c r="I282" s="13">
        <f t="shared" si="60"/>
        <v>52.365252565623969</v>
      </c>
      <c r="J282" s="13">
        <f t="shared" si="60"/>
        <v>18.84123203797305</v>
      </c>
      <c r="K282" s="13">
        <f t="shared" si="60"/>
        <v>1.4456102397567452</v>
      </c>
      <c r="L282" s="13">
        <f t="shared" si="59"/>
        <v>424.46281602272143</v>
      </c>
      <c r="M282" s="3">
        <v>0</v>
      </c>
      <c r="N282" s="3">
        <f t="shared" si="56"/>
        <v>32.036213703502398</v>
      </c>
      <c r="O282" s="3">
        <f t="shared" si="52"/>
        <v>44.774659854060772</v>
      </c>
      <c r="P282" s="3">
        <f t="shared" si="53"/>
        <v>52.36538381037137</v>
      </c>
      <c r="Q282" s="3">
        <f t="shared" si="54"/>
        <v>18.841297214777391</v>
      </c>
      <c r="R282" s="3">
        <f t="shared" si="55"/>
        <v>1.4456105560922849</v>
      </c>
      <c r="S282" s="3">
        <f t="shared" si="57"/>
        <v>424.46316513880424</v>
      </c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6"/>
      <c r="B283" s="3"/>
      <c r="C283" s="10">
        <v>1999.452055</v>
      </c>
      <c r="D283" s="10">
        <v>365.34800000000001</v>
      </c>
      <c r="E283" s="4">
        <f t="shared" si="58"/>
        <v>2027</v>
      </c>
      <c r="F283" s="5">
        <f>F282*SUM(economy!Z73:AB73)/SUM(economy!Z72:AB72)</f>
        <v>12980.764111782089</v>
      </c>
      <c r="G283" s="13">
        <f t="shared" si="60"/>
        <v>32.81357911584648</v>
      </c>
      <c r="H283" s="13">
        <f t="shared" si="60"/>
        <v>45.847433016961872</v>
      </c>
      <c r="I283" s="13">
        <f t="shared" si="60"/>
        <v>53.576038989869446</v>
      </c>
      <c r="J283" s="13">
        <f t="shared" si="60"/>
        <v>19.25994254191194</v>
      </c>
      <c r="K283" s="13">
        <f t="shared" si="60"/>
        <v>1.4748272748746363</v>
      </c>
      <c r="L283" s="13">
        <f t="shared" si="59"/>
        <v>427.97182093946435</v>
      </c>
      <c r="M283" s="3">
        <v>0</v>
      </c>
      <c r="N283" s="3">
        <f t="shared" si="56"/>
        <v>32.813640148710327</v>
      </c>
      <c r="O283" s="3">
        <f t="shared" si="52"/>
        <v>45.847524110999771</v>
      </c>
      <c r="P283" s="3">
        <f t="shared" si="53"/>
        <v>53.576168472969009</v>
      </c>
      <c r="Q283" s="3">
        <f t="shared" si="54"/>
        <v>19.260003995370354</v>
      </c>
      <c r="R283" s="3">
        <f t="shared" si="55"/>
        <v>1.4748274667418402</v>
      </c>
      <c r="S283" s="3">
        <f t="shared" si="57"/>
        <v>427.97216419479128</v>
      </c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6"/>
      <c r="B284" s="3"/>
      <c r="C284" s="10">
        <v>1999.5342470000001</v>
      </c>
      <c r="D284" s="10">
        <v>365.63099999999997</v>
      </c>
      <c r="E284" s="4">
        <f t="shared" si="58"/>
        <v>2028</v>
      </c>
      <c r="F284" s="5">
        <f>F283*SUM(economy!Z74:AB74)/SUM(economy!Z73:AB73)</f>
        <v>13222.862384261904</v>
      </c>
      <c r="G284" s="13">
        <f t="shared" si="60"/>
        <v>33.605832324546796</v>
      </c>
      <c r="H284" s="13">
        <f t="shared" si="60"/>
        <v>46.940156448227299</v>
      </c>
      <c r="I284" s="13">
        <f t="shared" si="60"/>
        <v>54.807070141602992</v>
      </c>
      <c r="J284" s="13">
        <f t="shared" si="60"/>
        <v>19.683246437841984</v>
      </c>
      <c r="K284" s="13">
        <f t="shared" si="60"/>
        <v>1.5039535051459874</v>
      </c>
      <c r="L284" s="13">
        <f t="shared" si="59"/>
        <v>431.54025885736507</v>
      </c>
      <c r="M284" s="3">
        <v>0</v>
      </c>
      <c r="N284" s="3">
        <f t="shared" si="56"/>
        <v>33.605893357410643</v>
      </c>
      <c r="O284" s="3">
        <f t="shared" si="52"/>
        <v>46.940247291662779</v>
      </c>
      <c r="P284" s="3">
        <f t="shared" si="53"/>
        <v>54.807197886700642</v>
      </c>
      <c r="Q284" s="3">
        <f t="shared" si="54"/>
        <v>19.683304380657521</v>
      </c>
      <c r="R284" s="3">
        <f t="shared" si="55"/>
        <v>1.503953621519329</v>
      </c>
      <c r="S284" s="3">
        <f t="shared" si="57"/>
        <v>431.54059653795093</v>
      </c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6"/>
      <c r="B285" s="3"/>
      <c r="C285" s="10">
        <v>1999.6191779999999</v>
      </c>
      <c r="D285" s="10">
        <v>366.077</v>
      </c>
      <c r="E285" s="4">
        <f t="shared" si="58"/>
        <v>2029</v>
      </c>
      <c r="F285" s="5">
        <f>F284*SUM(economy!Z75:AB75)/SUM(economy!Z74:AB74)</f>
        <v>13464.033508232797</v>
      </c>
      <c r="G285" s="13">
        <f t="shared" si="60"/>
        <v>34.412861484149637</v>
      </c>
      <c r="H285" s="13">
        <f t="shared" si="60"/>
        <v>48.052605996819217</v>
      </c>
      <c r="I285" s="13">
        <f t="shared" si="60"/>
        <v>56.057949206479279</v>
      </c>
      <c r="J285" s="13">
        <f t="shared" si="60"/>
        <v>20.110783603200723</v>
      </c>
      <c r="K285" s="13">
        <f t="shared" si="60"/>
        <v>1.5329855728862762</v>
      </c>
      <c r="L285" s="13">
        <f t="shared" si="59"/>
        <v>435.16718586353511</v>
      </c>
      <c r="M285" s="3">
        <v>0</v>
      </c>
      <c r="N285" s="3">
        <f t="shared" si="56"/>
        <v>34.412922517013484</v>
      </c>
      <c r="O285" s="3">
        <f t="shared" si="52"/>
        <v>48.052696590341689</v>
      </c>
      <c r="P285" s="3">
        <f t="shared" si="53"/>
        <v>56.058075236903548</v>
      </c>
      <c r="Q285" s="3">
        <f t="shared" si="54"/>
        <v>20.110838235925371</v>
      </c>
      <c r="R285" s="3">
        <f t="shared" si="55"/>
        <v>1.5329856434702762</v>
      </c>
      <c r="S285" s="3">
        <f t="shared" si="57"/>
        <v>435.16751822365438</v>
      </c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6"/>
      <c r="B286" s="3"/>
      <c r="C286" s="10">
        <v>1999.7041099999999</v>
      </c>
      <c r="D286" s="10">
        <v>366.45100000000002</v>
      </c>
      <c r="E286" s="4">
        <f t="shared" si="58"/>
        <v>2030</v>
      </c>
      <c r="F286" s="5">
        <f>F285*SUM(economy!Z76:AB76)/SUM(economy!Z75:AB75)</f>
        <v>13704.184471779492</v>
      </c>
      <c r="G286" s="13">
        <f t="shared" si="60"/>
        <v>35.234610008126289</v>
      </c>
      <c r="H286" s="13">
        <f t="shared" si="60"/>
        <v>49.184640339401035</v>
      </c>
      <c r="I286" s="13">
        <f t="shared" si="60"/>
        <v>57.328270483666962</v>
      </c>
      <c r="J286" s="13">
        <f t="shared" si="60"/>
        <v>20.542203384366953</v>
      </c>
      <c r="K286" s="13">
        <f t="shared" si="60"/>
        <v>1.5619170000654699</v>
      </c>
      <c r="L286" s="13">
        <f t="shared" si="59"/>
        <v>438.85164121562673</v>
      </c>
      <c r="M286" s="3">
        <v>0</v>
      </c>
      <c r="N286" s="3">
        <f t="shared" si="56"/>
        <v>35.234671040990136</v>
      </c>
      <c r="O286" s="3">
        <f t="shared" si="52"/>
        <v>49.184730683698021</v>
      </c>
      <c r="P286" s="3">
        <f t="shared" si="53"/>
        <v>57.328394822433253</v>
      </c>
      <c r="Q286" s="3">
        <f t="shared" si="54"/>
        <v>20.542254896095802</v>
      </c>
      <c r="R286" s="3">
        <f t="shared" si="55"/>
        <v>1.5619170428768299</v>
      </c>
      <c r="S286" s="3">
        <f t="shared" si="57"/>
        <v>438.85196848609405</v>
      </c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6"/>
      <c r="B287" s="3"/>
      <c r="C287" s="10">
        <v>1999.7863010000001</v>
      </c>
      <c r="D287" s="10">
        <v>366.60199999999998</v>
      </c>
      <c r="E287" s="4">
        <f t="shared" si="58"/>
        <v>2031</v>
      </c>
      <c r="F287" s="5">
        <f>F286*SUM(economy!Z77:AB77)/SUM(economy!Z76:AB76)</f>
        <v>13943.223874776688</v>
      </c>
      <c r="G287" s="13">
        <f t="shared" si="60"/>
        <v>36.071015633164471</v>
      </c>
      <c r="H287" s="13">
        <f t="shared" si="60"/>
        <v>50.336109807907718</v>
      </c>
      <c r="I287" s="13">
        <f t="shared" si="60"/>
        <v>58.617619744280049</v>
      </c>
      <c r="J287" s="13">
        <f t="shared" si="60"/>
        <v>20.977164242566985</v>
      </c>
      <c r="K287" s="13">
        <f t="shared" si="60"/>
        <v>1.590739490803152</v>
      </c>
      <c r="L287" s="13">
        <f t="shared" si="59"/>
        <v>442.59264891872238</v>
      </c>
      <c r="M287" s="3">
        <v>0</v>
      </c>
      <c r="N287" s="3">
        <f t="shared" si="56"/>
        <v>36.071076666028318</v>
      </c>
      <c r="O287" s="3">
        <f t="shared" si="52"/>
        <v>50.336199903664841</v>
      </c>
      <c r="P287" s="3">
        <f t="shared" si="53"/>
        <v>58.617742414094835</v>
      </c>
      <c r="Q287" s="3">
        <f t="shared" si="54"/>
        <v>20.977212811592711</v>
      </c>
      <c r="R287" s="3">
        <f t="shared" si="55"/>
        <v>1.5907395167695544</v>
      </c>
      <c r="S287" s="3">
        <f t="shared" si="57"/>
        <v>442.59297131215027</v>
      </c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6"/>
      <c r="B288" s="3"/>
      <c r="C288" s="10">
        <v>1999.8712330000001</v>
      </c>
      <c r="D288" s="10">
        <v>366.53199999999998</v>
      </c>
      <c r="E288" s="4">
        <f t="shared" si="58"/>
        <v>2032</v>
      </c>
      <c r="F288" s="5">
        <f>F287*SUM(economy!Z78:AB78)/SUM(economy!Z77:AB77)</f>
        <v>14181.061949481818</v>
      </c>
      <c r="G288" s="13">
        <f t="shared" si="60"/>
        <v>36.922010517540514</v>
      </c>
      <c r="H288" s="13">
        <f t="shared" si="60"/>
        <v>51.506856563844174</v>
      </c>
      <c r="I288" s="13">
        <f t="shared" si="60"/>
        <v>59.925574587993552</v>
      </c>
      <c r="J288" s="13">
        <f t="shared" si="60"/>
        <v>21.415333422349281</v>
      </c>
      <c r="K288" s="13">
        <f t="shared" si="60"/>
        <v>1.6194437223078069</v>
      </c>
      <c r="L288" s="13">
        <f t="shared" si="59"/>
        <v>446.3892188140353</v>
      </c>
      <c r="M288" s="3">
        <v>0</v>
      </c>
      <c r="N288" s="3">
        <f t="shared" si="56"/>
        <v>36.922071550404361</v>
      </c>
      <c r="O288" s="3">
        <f t="shared" si="52"/>
        <v>51.506946411745176</v>
      </c>
      <c r="P288" s="3">
        <f t="shared" si="53"/>
        <v>59.925695611258533</v>
      </c>
      <c r="Q288" s="3">
        <f t="shared" si="54"/>
        <v>21.415379216779261</v>
      </c>
      <c r="R288" s="3">
        <f t="shared" si="55"/>
        <v>1.619443738057226</v>
      </c>
      <c r="S288" s="3">
        <f t="shared" si="57"/>
        <v>446.38953652824455</v>
      </c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6"/>
      <c r="B289" s="3"/>
      <c r="C289" s="10">
        <v>1999.9534249999999</v>
      </c>
      <c r="D289" s="10">
        <v>366.53699999999998</v>
      </c>
      <c r="E289" s="4">
        <f t="shared" si="58"/>
        <v>2033</v>
      </c>
      <c r="F289" s="5">
        <f>F288*SUM(economy!Z79:AB79)/SUM(economy!Z78:AB78)</f>
        <v>14417.610582007663</v>
      </c>
      <c r="G289" s="13">
        <f t="shared" si="60"/>
        <v>37.787521340748327</v>
      </c>
      <c r="H289" s="13">
        <f t="shared" si="60"/>
        <v>52.696714774037694</v>
      </c>
      <c r="I289" s="13">
        <f t="shared" si="60"/>
        <v>61.251704797966177</v>
      </c>
      <c r="J289" s="13">
        <f t="shared" si="60"/>
        <v>21.856386641415099</v>
      </c>
      <c r="K289" s="13">
        <f t="shared" si="60"/>
        <v>1.6480198255725371</v>
      </c>
      <c r="L289" s="13">
        <f t="shared" si="59"/>
        <v>450.24034737973983</v>
      </c>
      <c r="M289" s="3">
        <v>0</v>
      </c>
      <c r="N289" s="3">
        <f t="shared" si="56"/>
        <v>37.787582373612175</v>
      </c>
      <c r="O289" s="3">
        <f t="shared" si="52"/>
        <v>52.696804374764433</v>
      </c>
      <c r="P289" s="3">
        <f t="shared" si="53"/>
        <v>61.251824196782358</v>
      </c>
      <c r="Q289" s="3">
        <f t="shared" si="54"/>
        <v>21.856429819753263</v>
      </c>
      <c r="R289" s="3">
        <f t="shared" si="55"/>
        <v>1.6480198351250428</v>
      </c>
      <c r="S289" s="3">
        <f t="shared" si="57"/>
        <v>450.24066060003724</v>
      </c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6"/>
      <c r="B290" s="3"/>
      <c r="C290" s="10">
        <v>2000.0382509999999</v>
      </c>
      <c r="D290" s="10">
        <v>366.60300000000001</v>
      </c>
      <c r="E290" s="4">
        <f t="shared" si="58"/>
        <v>2034</v>
      </c>
      <c r="F290" s="5">
        <f>F289*SUM(economy!Z80:AB80)/SUM(economy!Z79:AB79)</f>
        <v>14652.783334817846</v>
      </c>
      <c r="G290" s="13">
        <f t="shared" si="60"/>
        <v>38.667469404438933</v>
      </c>
      <c r="H290" s="13">
        <f t="shared" si="60"/>
        <v>53.90551078792317</v>
      </c>
      <c r="I290" s="13">
        <f t="shared" si="60"/>
        <v>62.595572694224948</v>
      </c>
      <c r="J290" s="13">
        <f t="shared" si="60"/>
        <v>22.30000780068838</v>
      </c>
      <c r="K290" s="13">
        <f t="shared" si="60"/>
        <v>1.676457677939863</v>
      </c>
      <c r="L290" s="13">
        <f t="shared" si="59"/>
        <v>454.14501836521526</v>
      </c>
      <c r="M290" s="3">
        <v>0</v>
      </c>
      <c r="N290" s="3">
        <f t="shared" si="56"/>
        <v>38.66753043730278</v>
      </c>
      <c r="O290" s="3">
        <f t="shared" si="52"/>
        <v>53.905600142155635</v>
      </c>
      <c r="P290" s="3">
        <f t="shared" si="53"/>
        <v>62.595690490396684</v>
      </c>
      <c r="Q290" s="3">
        <f t="shared" si="54"/>
        <v>22.300048512383832</v>
      </c>
      <c r="R290" s="3">
        <f t="shared" si="55"/>
        <v>1.6764576837337506</v>
      </c>
      <c r="S290" s="3">
        <f t="shared" si="57"/>
        <v>454.1453272659727</v>
      </c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6"/>
      <c r="B291" s="3"/>
      <c r="C291" s="10">
        <v>2000.1229510000001</v>
      </c>
      <c r="D291" s="10">
        <v>366.428</v>
      </c>
      <c r="E291" s="4">
        <f t="shared" si="58"/>
        <v>2035</v>
      </c>
      <c r="F291" s="5">
        <f>F290*SUM(economy!Z81:AB81)/SUM(economy!Z80:AB80)</f>
        <v>14886.495470315913</v>
      </c>
      <c r="G291" s="13">
        <f t="shared" si="60"/>
        <v>39.561770734732981</v>
      </c>
      <c r="H291" s="13">
        <f t="shared" si="60"/>
        <v>55.133063316452784</v>
      </c>
      <c r="I291" s="13">
        <f t="shared" si="60"/>
        <v>63.956733485686101</v>
      </c>
      <c r="J291" s="13">
        <f t="shared" si="60"/>
        <v>22.745888713588762</v>
      </c>
      <c r="K291" s="13">
        <f t="shared" si="60"/>
        <v>1.7047470816073647</v>
      </c>
      <c r="L291" s="13">
        <f t="shared" si="59"/>
        <v>458.10220333206803</v>
      </c>
      <c r="M291" s="3">
        <v>0</v>
      </c>
      <c r="N291" s="3">
        <f t="shared" si="56"/>
        <v>39.561831767596829</v>
      </c>
      <c r="O291" s="3">
        <f t="shared" si="52"/>
        <v>55.133152424869088</v>
      </c>
      <c r="P291" s="3">
        <f t="shared" si="53"/>
        <v>63.956849700725073</v>
      </c>
      <c r="Q291" s="3">
        <f t="shared" si="54"/>
        <v>22.745927099553043</v>
      </c>
      <c r="R291" s="3">
        <f t="shared" si="55"/>
        <v>1.7047470851215352</v>
      </c>
      <c r="S291" s="3">
        <f t="shared" si="57"/>
        <v>458.10250807786559</v>
      </c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6"/>
      <c r="B292" s="3"/>
      <c r="C292" s="10">
        <v>2000.202186</v>
      </c>
      <c r="D292" s="10">
        <v>366.18799999999999</v>
      </c>
      <c r="E292" s="4">
        <f t="shared" si="58"/>
        <v>2036</v>
      </c>
      <c r="F292" s="5">
        <f>F291*SUM(economy!Z82:AB82)/SUM(economy!Z81:AB81)</f>
        <v>15118.663975537447</v>
      </c>
      <c r="G292" s="13">
        <f t="shared" si="60"/>
        <v>40.470336185972918</v>
      </c>
      <c r="H292" s="13">
        <f t="shared" si="60"/>
        <v>56.379183612728482</v>
      </c>
      <c r="I292" s="13">
        <f t="shared" si="60"/>
        <v>65.33473562099482</v>
      </c>
      <c r="J292" s="13">
        <f t="shared" si="60"/>
        <v>23.193728853539053</v>
      </c>
      <c r="K292" s="13">
        <f t="shared" si="60"/>
        <v>1.7328778730043002</v>
      </c>
      <c r="L292" s="13">
        <f t="shared" si="59"/>
        <v>462.11086214623958</v>
      </c>
      <c r="M292" s="3">
        <v>0</v>
      </c>
      <c r="N292" s="3">
        <f t="shared" si="56"/>
        <v>40.470397218836766</v>
      </c>
      <c r="O292" s="3">
        <f t="shared" si="52"/>
        <v>56.379272476004864</v>
      </c>
      <c r="P292" s="3">
        <f t="shared" si="53"/>
        <v>65.334850276123973</v>
      </c>
      <c r="Q292" s="3">
        <f t="shared" si="54"/>
        <v>23.193765046633875</v>
      </c>
      <c r="R292" s="3">
        <f t="shared" si="55"/>
        <v>1.7328778751357525</v>
      </c>
      <c r="S292" s="3">
        <f t="shared" si="57"/>
        <v>462.11116289273525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6"/>
      <c r="B293" s="3"/>
      <c r="C293" s="10">
        <v>2000.286885</v>
      </c>
      <c r="D293" s="10">
        <v>366.11200000000002</v>
      </c>
      <c r="E293" s="4">
        <f t="shared" si="58"/>
        <v>2037</v>
      </c>
      <c r="F293" s="5">
        <f>F292*SUM(economy!Z83:AB83)/SUM(economy!Z82:AB82)</f>
        <v>15349.207587901648</v>
      </c>
      <c r="G293" s="13">
        <f t="shared" si="60"/>
        <v>41.393071545982245</v>
      </c>
      <c r="H293" s="13">
        <f t="shared" si="60"/>
        <v>57.643675654456032</v>
      </c>
      <c r="I293" s="13">
        <f t="shared" si="60"/>
        <v>66.7291211383654</v>
      </c>
      <c r="J293" s="13">
        <f t="shared" si="60"/>
        <v>23.643235118794905</v>
      </c>
      <c r="K293" s="13">
        <f t="shared" si="60"/>
        <v>1.7608399902911291</v>
      </c>
      <c r="L293" s="13">
        <f t="shared" si="59"/>
        <v>466.16994344788969</v>
      </c>
      <c r="M293" s="3">
        <v>0</v>
      </c>
      <c r="N293" s="3">
        <f t="shared" si="56"/>
        <v>41.393132578846092</v>
      </c>
      <c r="O293" s="3">
        <f t="shared" si="52"/>
        <v>57.643764273266882</v>
      </c>
      <c r="P293" s="3">
        <f t="shared" si="53"/>
        <v>66.729234254522794</v>
      </c>
      <c r="Q293" s="3">
        <f t="shared" si="54"/>
        <v>23.643269244292007</v>
      </c>
      <c r="R293" s="3">
        <f t="shared" si="55"/>
        <v>1.7608399915839203</v>
      </c>
      <c r="S293" s="3">
        <f t="shared" si="57"/>
        <v>466.1702403425117</v>
      </c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6"/>
      <c r="B294" s="3"/>
      <c r="C294" s="10">
        <v>2000.3688520000001</v>
      </c>
      <c r="D294" s="10">
        <v>366.32799999999997</v>
      </c>
      <c r="E294" s="4">
        <f t="shared" si="58"/>
        <v>2038</v>
      </c>
      <c r="F294" s="5">
        <f>F293*SUM(economy!Z84:AB84)/SUM(economy!Z83:AB83)</f>
        <v>15578.046821936397</v>
      </c>
      <c r="G294" s="13">
        <f t="shared" si="60"/>
        <v>42.329877642896427</v>
      </c>
      <c r="H294" s="13">
        <f t="shared" si="60"/>
        <v>58.926336328315102</v>
      </c>
      <c r="I294" s="13">
        <f t="shared" si="60"/>
        <v>68.139426014594477</v>
      </c>
      <c r="J294" s="13">
        <f t="shared" si="60"/>
        <v>24.094121613731573</v>
      </c>
      <c r="K294" s="13">
        <f t="shared" si="60"/>
        <v>1.7886235155090386</v>
      </c>
      <c r="L294" s="13">
        <f t="shared" si="59"/>
        <v>470.2783851150466</v>
      </c>
      <c r="M294" s="3">
        <v>0</v>
      </c>
      <c r="N294" s="3">
        <f t="shared" si="56"/>
        <v>42.329938675760275</v>
      </c>
      <c r="O294" s="3">
        <f t="shared" si="52"/>
        <v>58.926424703332955</v>
      </c>
      <c r="P294" s="3">
        <f t="shared" si="53"/>
        <v>68.139537612437138</v>
      </c>
      <c r="Q294" s="3">
        <f t="shared" si="54"/>
        <v>24.094153789746311</v>
      </c>
      <c r="R294" s="3">
        <f t="shared" si="55"/>
        <v>1.7886235162931563</v>
      </c>
      <c r="S294" s="3">
        <f t="shared" si="57"/>
        <v>470.27867829756985</v>
      </c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6"/>
      <c r="B295" s="3"/>
      <c r="C295" s="10">
        <v>2000.4535519999999</v>
      </c>
      <c r="D295" s="10">
        <v>366.77300000000002</v>
      </c>
      <c r="E295" s="4">
        <f t="shared" si="58"/>
        <v>2039</v>
      </c>
      <c r="F295" s="5">
        <f>F294*SUM(economy!Z85:AB85)/SUM(economy!Z84:AB84)</f>
        <v>15805.103996854483</v>
      </c>
      <c r="G295" s="13">
        <f t="shared" ref="G295:K310" si="61">G294*(1-G$5)+G$4*$F294*$L$4/1000</f>
        <v>43.280650453624943</v>
      </c>
      <c r="H295" s="13">
        <f t="shared" si="61"/>
        <v>60.22695561633158</v>
      </c>
      <c r="I295" s="13">
        <f t="shared" si="61"/>
        <v>69.565180513404471</v>
      </c>
      <c r="J295" s="13">
        <f t="shared" si="61"/>
        <v>24.546109445761765</v>
      </c>
      <c r="K295" s="13">
        <f t="shared" si="61"/>
        <v>1.8162187013996212</v>
      </c>
      <c r="L295" s="13">
        <f t="shared" si="59"/>
        <v>474.4351147305224</v>
      </c>
      <c r="M295" s="3">
        <v>0</v>
      </c>
      <c r="N295" s="3">
        <f t="shared" si="56"/>
        <v>43.280711486488791</v>
      </c>
      <c r="O295" s="3">
        <f t="shared" si="52"/>
        <v>60.227043748227118</v>
      </c>
      <c r="P295" s="3">
        <f t="shared" si="53"/>
        <v>69.565290613312158</v>
      </c>
      <c r="Q295" s="3">
        <f t="shared" si="54"/>
        <v>24.546139783661939</v>
      </c>
      <c r="R295" s="3">
        <f t="shared" si="55"/>
        <v>1.8162187018752123</v>
      </c>
      <c r="S295" s="3">
        <f t="shared" si="57"/>
        <v>474.4354043335652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6"/>
      <c r="B296" s="3"/>
      <c r="C296" s="10">
        <v>2000.535519</v>
      </c>
      <c r="D296" s="10">
        <v>367.18400000000003</v>
      </c>
      <c r="E296" s="4">
        <f t="shared" si="58"/>
        <v>2040</v>
      </c>
      <c r="F296" s="5">
        <f>F295*SUM(economy!Z86:AB86)/SUM(economy!Z85:AB85)</f>
        <v>16030.303264830838</v>
      </c>
      <c r="G296" s="13">
        <f t="shared" si="61"/>
        <v>44.245281213996343</v>
      </c>
      <c r="H296" s="13">
        <f t="shared" si="61"/>
        <v>61.545316784326438</v>
      </c>
      <c r="I296" s="13">
        <f t="shared" si="61"/>
        <v>71.005909533254481</v>
      </c>
      <c r="J296" s="13">
        <f t="shared" si="61"/>
        <v>24.998926537091624</v>
      </c>
      <c r="K296" s="13">
        <f t="shared" si="61"/>
        <v>1.8436159889664889</v>
      </c>
      <c r="L296" s="13">
        <f t="shared" si="59"/>
        <v>478.63905005763536</v>
      </c>
      <c r="M296" s="3">
        <v>0</v>
      </c>
      <c r="N296" s="3">
        <f t="shared" si="56"/>
        <v>44.24534224686019</v>
      </c>
      <c r="O296" s="3">
        <f t="shared" si="52"/>
        <v>61.545404673768495</v>
      </c>
      <c r="P296" s="3">
        <f t="shared" si="53"/>
        <v>71.006018155333393</v>
      </c>
      <c r="Q296" s="3">
        <f t="shared" si="54"/>
        <v>24.998955141882938</v>
      </c>
      <c r="R296" s="3">
        <f t="shared" si="55"/>
        <v>1.8436159892549493</v>
      </c>
      <c r="S296" s="3">
        <f t="shared" si="57"/>
        <v>478.63933620709997</v>
      </c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6"/>
      <c r="B297" s="3"/>
      <c r="C297" s="10">
        <v>2000.6202189999999</v>
      </c>
      <c r="D297" s="10">
        <v>367.44799999999998</v>
      </c>
      <c r="E297" s="4">
        <f t="shared" si="58"/>
        <v>2041</v>
      </c>
      <c r="F297" s="5">
        <f>F296*SUM(economy!Z87:AB87)/SUM(economy!Z86:AB86)</f>
        <v>16253.570639808115</v>
      </c>
      <c r="G297" s="13">
        <f t="shared" si="61"/>
        <v>45.223656530629214</v>
      </c>
      <c r="H297" s="13">
        <f t="shared" si="61"/>
        <v>62.881196572501359</v>
      </c>
      <c r="I297" s="13">
        <f t="shared" si="61"/>
        <v>72.461132954730644</v>
      </c>
      <c r="J297" s="13">
        <f t="shared" si="61"/>
        <v>25.452307450549387</v>
      </c>
      <c r="K297" s="13">
        <f t="shared" si="61"/>
        <v>1.870806019454502</v>
      </c>
      <c r="L297" s="13">
        <f t="shared" si="59"/>
        <v>482.88909952786514</v>
      </c>
      <c r="M297" s="3">
        <v>0</v>
      </c>
      <c r="N297" s="3">
        <f t="shared" si="56"/>
        <v>45.223717563493061</v>
      </c>
      <c r="O297" s="3">
        <f t="shared" si="52"/>
        <v>62.881284220156935</v>
      </c>
      <c r="P297" s="3">
        <f t="shared" si="53"/>
        <v>72.461240118817116</v>
      </c>
      <c r="Q297" s="3">
        <f t="shared" si="54"/>
        <v>25.452334421238906</v>
      </c>
      <c r="R297" s="3">
        <f t="shared" si="55"/>
        <v>1.870806019629462</v>
      </c>
      <c r="S297" s="3">
        <f t="shared" si="57"/>
        <v>482.88938234333546</v>
      </c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6"/>
      <c r="B298" s="3"/>
      <c r="C298" s="10">
        <v>2000.7049179999999</v>
      </c>
      <c r="D298" s="10">
        <v>367.67500000000001</v>
      </c>
      <c r="E298" s="4">
        <f t="shared" si="58"/>
        <v>2042</v>
      </c>
      <c r="F298" s="5">
        <f>F297*SUM(economy!Z88:AB88)/SUM(economy!Z87:AB87)</f>
        <v>16474.834026641565</v>
      </c>
      <c r="G298" s="13">
        <f t="shared" si="61"/>
        <v>46.215658494561161</v>
      </c>
      <c r="H298" s="13">
        <f t="shared" si="61"/>
        <v>64.234365388204765</v>
      </c>
      <c r="I298" s="13">
        <f t="shared" si="61"/>
        <v>73.930365987601377</v>
      </c>
      <c r="J298" s="13">
        <f t="shared" si="61"/>
        <v>25.90599322874488</v>
      </c>
      <c r="K298" s="13">
        <f t="shared" si="61"/>
        <v>1.897779642967913</v>
      </c>
      <c r="L298" s="13">
        <f t="shared" si="59"/>
        <v>487.1841627420801</v>
      </c>
      <c r="M298" s="3">
        <v>0</v>
      </c>
      <c r="N298" s="3">
        <f t="shared" si="56"/>
        <v>46.215719527425009</v>
      </c>
      <c r="O298" s="3">
        <f t="shared" si="52"/>
        <v>64.234452794739013</v>
      </c>
      <c r="P298" s="3">
        <f t="shared" si="53"/>
        <v>73.930471713265476</v>
      </c>
      <c r="Q298" s="3">
        <f t="shared" si="54"/>
        <v>25.906018658683696</v>
      </c>
      <c r="R298" s="3">
        <f t="shared" si="55"/>
        <v>1.8977796430740317</v>
      </c>
      <c r="S298" s="3">
        <f t="shared" si="57"/>
        <v>487.18444233718725</v>
      </c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6"/>
      <c r="B299" s="3"/>
      <c r="C299" s="10">
        <v>2000.786885</v>
      </c>
      <c r="D299" s="10">
        <v>367.79399999999998</v>
      </c>
      <c r="E299" s="4">
        <f t="shared" si="58"/>
        <v>2043</v>
      </c>
      <c r="F299" s="5">
        <f>F298*SUM(economy!Z89:AB89)/SUM(economy!Z88:AB88)</f>
        <v>16694.023250382314</v>
      </c>
      <c r="G299" s="13">
        <f t="shared" si="61"/>
        <v>47.221164796656659</v>
      </c>
      <c r="H299" s="13">
        <f t="shared" si="61"/>
        <v>65.604587500904145</v>
      </c>
      <c r="I299" s="13">
        <f t="shared" si="61"/>
        <v>75.413119517592705</v>
      </c>
      <c r="J299" s="13">
        <f t="shared" si="61"/>
        <v>26.359731245838049</v>
      </c>
      <c r="K299" s="13">
        <f t="shared" si="61"/>
        <v>1.9245279250658376</v>
      </c>
      <c r="L299" s="13">
        <f t="shared" si="59"/>
        <v>491.52313098605737</v>
      </c>
      <c r="M299" s="3">
        <v>0</v>
      </c>
      <c r="N299" s="3">
        <f t="shared" si="56"/>
        <v>47.221225829520506</v>
      </c>
      <c r="O299" s="3">
        <f t="shared" si="52"/>
        <v>65.604674666980415</v>
      </c>
      <c r="P299" s="3">
        <f t="shared" si="53"/>
        <v>75.413223824141824</v>
      </c>
      <c r="Q299" s="3">
        <f t="shared" si="54"/>
        <v>26.359755223044406</v>
      </c>
      <c r="R299" s="3">
        <f t="shared" si="55"/>
        <v>1.9245279251302021</v>
      </c>
      <c r="S299" s="3">
        <f t="shared" si="57"/>
        <v>491.52340746881737</v>
      </c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6"/>
      <c r="B300" s="3"/>
      <c r="C300" s="10">
        <v>2000.8715850000001</v>
      </c>
      <c r="D300" s="10">
        <v>367.72899999999998</v>
      </c>
      <c r="E300" s="4">
        <f t="shared" si="58"/>
        <v>2044</v>
      </c>
      <c r="F300" s="5">
        <f>F299*SUM(economy!Z90:AB90)/SUM(economy!Z89:AB89)</f>
        <v>16911.070085490763</v>
      </c>
      <c r="G300" s="13">
        <f t="shared" si="61"/>
        <v>48.240048844802061</v>
      </c>
      <c r="H300" s="13">
        <f t="shared" si="61"/>
        <v>66.991621239371682</v>
      </c>
      <c r="I300" s="13">
        <f t="shared" si="61"/>
        <v>76.90890045290837</v>
      </c>
      <c r="J300" s="13">
        <f t="shared" si="61"/>
        <v>26.813275071212516</v>
      </c>
      <c r="K300" s="13">
        <f t="shared" si="61"/>
        <v>1.9510421521374139</v>
      </c>
      <c r="L300" s="13">
        <f t="shared" si="59"/>
        <v>495.90488776043202</v>
      </c>
      <c r="M300" s="3">
        <v>0</v>
      </c>
      <c r="N300" s="3">
        <f t="shared" si="56"/>
        <v>48.240109877665908</v>
      </c>
      <c r="O300" s="3">
        <f t="shared" si="52"/>
        <v>66.991708165651474</v>
      </c>
      <c r="P300" s="3">
        <f t="shared" si="53"/>
        <v>76.909003359390752</v>
      </c>
      <c r="Q300" s="3">
        <f t="shared" si="54"/>
        <v>26.813297678676456</v>
      </c>
      <c r="R300" s="3">
        <f t="shared" si="55"/>
        <v>1.9510421521764529</v>
      </c>
      <c r="S300" s="3">
        <f t="shared" si="57"/>
        <v>495.90516123356105</v>
      </c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6"/>
      <c r="B301" s="3"/>
      <c r="C301" s="10">
        <v>2000.9535519999999</v>
      </c>
      <c r="D301" s="10">
        <v>367.64100000000002</v>
      </c>
      <c r="E301" s="4">
        <f t="shared" si="58"/>
        <v>2045</v>
      </c>
      <c r="F301" s="5">
        <f>F300*SUM(economy!Z91:AB91)/SUM(economy!Z90:AB90)</f>
        <v>17125.908284767891</v>
      </c>
      <c r="G301" s="13">
        <f t="shared" si="61"/>
        <v>49.272179882883655</v>
      </c>
      <c r="H301" s="13">
        <f t="shared" si="61"/>
        <v>68.395219191070382</v>
      </c>
      <c r="I301" s="13">
        <f t="shared" si="61"/>
        <v>78.417212070487565</v>
      </c>
      <c r="J301" s="13">
        <f t="shared" si="61"/>
        <v>27.266384344365839</v>
      </c>
      <c r="K301" s="13">
        <f t="shared" si="61"/>
        <v>1.9773138360335203</v>
      </c>
      <c r="L301" s="13">
        <f t="shared" si="59"/>
        <v>500.32830932484097</v>
      </c>
      <c r="M301" s="3">
        <v>0</v>
      </c>
      <c r="N301" s="3">
        <f t="shared" si="56"/>
        <v>49.272240915747503</v>
      </c>
      <c r="O301" s="3">
        <f t="shared" si="52"/>
        <v>68.395305878213378</v>
      </c>
      <c r="P301" s="3">
        <f t="shared" si="53"/>
        <v>78.417313595695759</v>
      </c>
      <c r="Q301" s="3">
        <f t="shared" si="54"/>
        <v>27.266405660336439</v>
      </c>
      <c r="R301" s="3">
        <f t="shared" si="55"/>
        <v>1.9773138360571987</v>
      </c>
      <c r="S301" s="3">
        <f t="shared" si="57"/>
        <v>500.32857988605025</v>
      </c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6"/>
      <c r="B302" s="3"/>
      <c r="C302" s="10">
        <v>2001.038356</v>
      </c>
      <c r="D302" s="10">
        <v>367.58699999999999</v>
      </c>
      <c r="E302" s="4">
        <f t="shared" si="58"/>
        <v>2046</v>
      </c>
      <c r="F302" s="5">
        <f>F301*SUM(economy!Z92:AB92)/SUM(economy!Z91:AB91)</f>
        <v>17338.473607792188</v>
      </c>
      <c r="G302" s="13">
        <f t="shared" si="61"/>
        <v>50.317423111531461</v>
      </c>
      <c r="H302" s="13">
        <f t="shared" si="61"/>
        <v>69.815128403708243</v>
      </c>
      <c r="I302" s="13">
        <f t="shared" si="61"/>
        <v>79.937554361961489</v>
      </c>
      <c r="J302" s="13">
        <f t="shared" si="61"/>
        <v>27.718824660342577</v>
      </c>
      <c r="K302" s="13">
        <f t="shared" si="61"/>
        <v>2.0033347182343331</v>
      </c>
      <c r="L302" s="13">
        <f t="shared" si="59"/>
        <v>504.79226525577809</v>
      </c>
      <c r="M302" s="3">
        <v>0</v>
      </c>
      <c r="N302" s="3">
        <f t="shared" si="56"/>
        <v>50.317484144395308</v>
      </c>
      <c r="O302" s="3">
        <f t="shared" si="52"/>
        <v>69.815214852372321</v>
      </c>
      <c r="P302" s="3">
        <f t="shared" si="53"/>
        <v>79.937654524435814</v>
      </c>
      <c r="Q302" s="3">
        <f t="shared" si="54"/>
        <v>27.718844758598788</v>
      </c>
      <c r="R302" s="3">
        <f t="shared" si="55"/>
        <v>2.0033347182486949</v>
      </c>
      <c r="S302" s="3">
        <f t="shared" si="57"/>
        <v>504.79253299805094</v>
      </c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6"/>
      <c r="B303" s="3"/>
      <c r="C303" s="10">
        <v>2001.123288</v>
      </c>
      <c r="D303" s="10">
        <v>367.53899999999999</v>
      </c>
      <c r="E303" s="4">
        <f t="shared" si="58"/>
        <v>2047</v>
      </c>
      <c r="F303" s="5">
        <f>F302*SUM(economy!Z93:AB93)/SUM(economy!Z92:AB92)</f>
        <v>17548.703848651749</v>
      </c>
      <c r="G303" s="13">
        <f t="shared" si="61"/>
        <v>51.375639810598592</v>
      </c>
      <c r="H303" s="13">
        <f t="shared" si="61"/>
        <v>71.251090588908127</v>
      </c>
      <c r="I303" s="13">
        <f t="shared" si="61"/>
        <v>81.469424379238504</v>
      </c>
      <c r="J303" s="13">
        <f t="shared" si="61"/>
        <v>28.170367465049875</v>
      </c>
      <c r="K303" s="13">
        <f t="shared" si="61"/>
        <v>2.0290967737121459</v>
      </c>
      <c r="L303" s="13">
        <f t="shared" si="59"/>
        <v>509.29561901750731</v>
      </c>
      <c r="M303" s="3">
        <v>0</v>
      </c>
      <c r="N303" s="3">
        <f t="shared" si="56"/>
        <v>51.37570084346244</v>
      </c>
      <c r="O303" s="3">
        <f t="shared" si="52"/>
        <v>71.251176799749345</v>
      </c>
      <c r="P303" s="3">
        <f t="shared" si="53"/>
        <v>81.469523197270419</v>
      </c>
      <c r="Q303" s="3">
        <f t="shared" si="54"/>
        <v>28.170386415155892</v>
      </c>
      <c r="R303" s="3">
        <f t="shared" si="55"/>
        <v>2.0290967737208563</v>
      </c>
      <c r="S303" s="3">
        <f t="shared" si="57"/>
        <v>509.29588402935894</v>
      </c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6"/>
      <c r="B304" s="3"/>
      <c r="C304" s="10">
        <v>2001.2</v>
      </c>
      <c r="D304" s="10">
        <v>367.53199999999998</v>
      </c>
      <c r="E304" s="4">
        <f t="shared" si="58"/>
        <v>2048</v>
      </c>
      <c r="F304" s="5">
        <f>F303*SUM(economy!Z94:AB94)/SUM(economy!Z93:AB93)</f>
        <v>17756.538862766291</v>
      </c>
      <c r="G304" s="13">
        <f t="shared" si="61"/>
        <v>52.446687463333205</v>
      </c>
      <c r="H304" s="13">
        <f t="shared" si="61"/>
        <v>72.702842327921246</v>
      </c>
      <c r="I304" s="13">
        <f t="shared" si="61"/>
        <v>83.012316579616908</v>
      </c>
      <c r="J304" s="13">
        <f t="shared" si="61"/>
        <v>28.620789959808299</v>
      </c>
      <c r="K304" s="13">
        <f t="shared" si="61"/>
        <v>2.0545922145762607</v>
      </c>
      <c r="L304" s="13">
        <f t="shared" si="59"/>
        <v>513.83722854525593</v>
      </c>
      <c r="M304" s="3">
        <v>0</v>
      </c>
      <c r="N304" s="3">
        <f t="shared" si="56"/>
        <v>52.446748496197053</v>
      </c>
      <c r="O304" s="3">
        <f t="shared" si="52"/>
        <v>72.702928301593857</v>
      </c>
      <c r="P304" s="3">
        <f t="shared" si="53"/>
        <v>83.012414071252337</v>
      </c>
      <c r="Q304" s="3">
        <f t="shared" si="54"/>
        <v>28.620807827354341</v>
      </c>
      <c r="R304" s="3">
        <f t="shared" si="55"/>
        <v>2.0545922145815436</v>
      </c>
      <c r="S304" s="3">
        <f t="shared" si="57"/>
        <v>513.83749091097911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6"/>
      <c r="B305" s="3"/>
      <c r="C305" s="10">
        <v>2001.284932</v>
      </c>
      <c r="D305" s="10">
        <v>367.69200000000001</v>
      </c>
      <c r="E305" s="4">
        <f t="shared" si="58"/>
        <v>2049</v>
      </c>
      <c r="F305" s="5">
        <f>F304*SUM(economy!Z95:AB95)/SUM(economy!Z94:AB94)</f>
        <v>17961.920592600371</v>
      </c>
      <c r="G305" s="13">
        <f t="shared" si="61"/>
        <v>53.530419882187488</v>
      </c>
      <c r="H305" s="13">
        <f t="shared" si="61"/>
        <v>74.170115279293242</v>
      </c>
      <c r="I305" s="13">
        <f t="shared" si="61"/>
        <v>84.565723170295001</v>
      </c>
      <c r="J305" s="13">
        <f t="shared" si="61"/>
        <v>29.069875014503491</v>
      </c>
      <c r="K305" s="13">
        <f t="shared" si="61"/>
        <v>2.0798134935429804</v>
      </c>
      <c r="L305" s="13">
        <f t="shared" si="59"/>
        <v>518.41594683982225</v>
      </c>
      <c r="M305" s="3">
        <v>0</v>
      </c>
      <c r="N305" s="3">
        <f t="shared" si="56"/>
        <v>53.530480915051335</v>
      </c>
      <c r="O305" s="3">
        <f t="shared" si="52"/>
        <v>74.17020101644971</v>
      </c>
      <c r="P305" s="3">
        <f t="shared" si="53"/>
        <v>84.565819353337645</v>
      </c>
      <c r="Q305" s="3">
        <f t="shared" si="54"/>
        <v>29.069891861332803</v>
      </c>
      <c r="R305" s="3">
        <f t="shared" si="55"/>
        <v>2.0798134935461849</v>
      </c>
      <c r="S305" s="3">
        <f t="shared" si="57"/>
        <v>518.41620663971764</v>
      </c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6"/>
      <c r="B306" s="3"/>
      <c r="C306" s="10">
        <v>2001.367123</v>
      </c>
      <c r="D306" s="10">
        <v>367.93900000000002</v>
      </c>
      <c r="E306" s="4">
        <f t="shared" si="58"/>
        <v>2050</v>
      </c>
      <c r="F306" s="5">
        <f>F305*SUM(economy!Z96:AB96)/SUM(economy!Z95:AB95)</f>
        <v>18164.793092077754</v>
      </c>
      <c r="G306" s="13">
        <f t="shared" si="61"/>
        <v>54.626687336195964</v>
      </c>
      <c r="H306" s="13">
        <f t="shared" si="61"/>
        <v>75.652636388373352</v>
      </c>
      <c r="I306" s="13">
        <f t="shared" si="61"/>
        <v>86.12913445211997</v>
      </c>
      <c r="J306" s="13">
        <f t="shared" si="61"/>
        <v>29.517411088717175</v>
      </c>
      <c r="K306" s="13">
        <f t="shared" si="61"/>
        <v>2.1047533072474556</v>
      </c>
      <c r="L306" s="13">
        <f t="shared" si="59"/>
        <v>523.0306225726539</v>
      </c>
      <c r="M306" s="3">
        <v>0</v>
      </c>
      <c r="N306" s="3">
        <f t="shared" si="56"/>
        <v>54.626748369059811</v>
      </c>
      <c r="O306" s="3">
        <f t="shared" si="52"/>
        <v>75.652721889664349</v>
      </c>
      <c r="P306" s="3">
        <f t="shared" si="53"/>
        <v>86.129229344134572</v>
      </c>
      <c r="Q306" s="3">
        <f t="shared" si="54"/>
        <v>29.51742697314009</v>
      </c>
      <c r="R306" s="3">
        <f t="shared" si="55"/>
        <v>2.1047533072493994</v>
      </c>
      <c r="S306" s="3">
        <f t="shared" si="57"/>
        <v>523.03087988324819</v>
      </c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6"/>
      <c r="B307" s="3"/>
      <c r="C307" s="10">
        <v>2001.452055</v>
      </c>
      <c r="D307" s="10">
        <v>368.20100000000002</v>
      </c>
      <c r="E307" s="4">
        <f t="shared" si="58"/>
        <v>2051</v>
      </c>
      <c r="F307" s="5">
        <f>F306*SUM(economy!Z97:AB97)/SUM(economy!Z96:AB96)</f>
        <v>18365.102549517032</v>
      </c>
      <c r="G307" s="13">
        <f t="shared" si="61"/>
        <v>55.735336679843904</v>
      </c>
      <c r="H307" s="13">
        <f t="shared" si="61"/>
        <v>77.150128098539611</v>
      </c>
      <c r="I307" s="13">
        <f t="shared" si="61"/>
        <v>87.702039162390648</v>
      </c>
      <c r="J307" s="13">
        <f t="shared" si="61"/>
        <v>29.963192160229237</v>
      </c>
      <c r="K307" s="13">
        <f t="shared" si="61"/>
        <v>2.129404599398637</v>
      </c>
      <c r="L307" s="13">
        <f t="shared" si="59"/>
        <v>527.68010070040202</v>
      </c>
      <c r="M307" s="3">
        <v>0</v>
      </c>
      <c r="N307" s="3">
        <f t="shared" si="56"/>
        <v>55.735397712707751</v>
      </c>
      <c r="O307" s="3">
        <f t="shared" si="52"/>
        <v>77.150213364614004</v>
      </c>
      <c r="P307" s="3">
        <f t="shared" si="53"/>
        <v>87.702132780706194</v>
      </c>
      <c r="Q307" s="3">
        <f t="shared" si="54"/>
        <v>29.963207137225009</v>
      </c>
      <c r="R307" s="3">
        <f t="shared" si="55"/>
        <v>2.1294045993998161</v>
      </c>
      <c r="S307" s="3">
        <f t="shared" si="57"/>
        <v>527.68035559465272</v>
      </c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6"/>
      <c r="B308" s="3"/>
      <c r="C308" s="10">
        <v>2001.5342470000001</v>
      </c>
      <c r="D308" s="10">
        <v>368.61700000000002</v>
      </c>
      <c r="E308" s="4">
        <f t="shared" si="58"/>
        <v>2052</v>
      </c>
      <c r="F308" s="5">
        <f>F307*SUM(economy!Z98:AB98)/SUM(economy!Z97:AB97)</f>
        <v>18562.797308919435</v>
      </c>
      <c r="G308" s="13">
        <f t="shared" si="61"/>
        <v>56.856211483335557</v>
      </c>
      <c r="H308" s="13">
        <f t="shared" si="61"/>
        <v>78.662308563996589</v>
      </c>
      <c r="I308" s="13">
        <f t="shared" si="61"/>
        <v>89.28392481650468</v>
      </c>
      <c r="J308" s="13">
        <f t="shared" si="61"/>
        <v>30.407017660296258</v>
      </c>
      <c r="K308" s="13">
        <f t="shared" si="61"/>
        <v>2.1537605637696404</v>
      </c>
      <c r="L308" s="13">
        <f t="shared" si="59"/>
        <v>532.36322308790272</v>
      </c>
      <c r="M308" s="3">
        <v>0</v>
      </c>
      <c r="N308" s="3">
        <f t="shared" si="56"/>
        <v>56.856272516199404</v>
      </c>
      <c r="O308" s="3">
        <f t="shared" si="52"/>
        <v>78.662393595501456</v>
      </c>
      <c r="P308" s="3">
        <f t="shared" si="53"/>
        <v>89.284017178217539</v>
      </c>
      <c r="Q308" s="3">
        <f t="shared" si="54"/>
        <v>30.407031781703346</v>
      </c>
      <c r="R308" s="3">
        <f t="shared" si="55"/>
        <v>2.1537605637703554</v>
      </c>
      <c r="S308" s="3">
        <f t="shared" si="57"/>
        <v>532.36347563539209</v>
      </c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6"/>
      <c r="B309" s="3"/>
      <c r="C309" s="10">
        <v>2001.6191779999999</v>
      </c>
      <c r="D309" s="10">
        <v>369.166</v>
      </c>
      <c r="E309" s="4">
        <f t="shared" si="58"/>
        <v>2053</v>
      </c>
      <c r="F309" s="5">
        <f>F308*SUM(economy!Z99:AB99)/SUM(economy!Z98:AB98)</f>
        <v>18757.827889452434</v>
      </c>
      <c r="G309" s="13">
        <f t="shared" si="61"/>
        <v>57.989152164161624</v>
      </c>
      <c r="H309" s="13">
        <f t="shared" si="61"/>
        <v>80.188891863986512</v>
      </c>
      <c r="I309" s="13">
        <f t="shared" si="61"/>
        <v>90.874278048218017</v>
      </c>
      <c r="J309" s="13">
        <f t="shared" si="61"/>
        <v>30.84869241512591</v>
      </c>
      <c r="K309" s="13">
        <f t="shared" si="61"/>
        <v>2.1778146470109219</v>
      </c>
      <c r="L309" s="13">
        <f t="shared" si="59"/>
        <v>537.0788291385029</v>
      </c>
      <c r="M309" s="3">
        <v>0</v>
      </c>
      <c r="N309" s="3">
        <f t="shared" si="56"/>
        <v>57.989213197025471</v>
      </c>
      <c r="O309" s="3">
        <f t="shared" si="52"/>
        <v>80.188976661567168</v>
      </c>
      <c r="P309" s="3">
        <f t="shared" si="53"/>
        <v>90.874369170195081</v>
      </c>
      <c r="Q309" s="3">
        <f t="shared" si="54"/>
        <v>30.848705729821404</v>
      </c>
      <c r="R309" s="3">
        <f t="shared" si="55"/>
        <v>2.1778146470113553</v>
      </c>
      <c r="S309" s="3">
        <f t="shared" si="57"/>
        <v>537.07907940562052</v>
      </c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6"/>
      <c r="B310" s="3"/>
      <c r="C310" s="10">
        <v>2001.7041099999999</v>
      </c>
      <c r="D310" s="10">
        <v>369.66</v>
      </c>
      <c r="E310" s="4">
        <f t="shared" si="58"/>
        <v>2054</v>
      </c>
      <c r="F310" s="5">
        <f>F309*SUM(economy!Z100:AB100)/SUM(economy!Z99:AB99)</f>
        <v>18950.147002985268</v>
      </c>
      <c r="G310" s="13">
        <f t="shared" si="61"/>
        <v>59.133996119855901</v>
      </c>
      <c r="H310" s="13">
        <f t="shared" si="61"/>
        <v>81.729588218240636</v>
      </c>
      <c r="I310" s="13">
        <f t="shared" si="61"/>
        <v>92.472584948264441</v>
      </c>
      <c r="J310" s="13">
        <f t="shared" si="61"/>
        <v>31.288026592981574</v>
      </c>
      <c r="K310" s="13">
        <f t="shared" si="61"/>
        <v>2.2015605512712781</v>
      </c>
      <c r="L310" s="13">
        <f t="shared" si="59"/>
        <v>541.82575643061386</v>
      </c>
      <c r="M310" s="3">
        <v>0</v>
      </c>
      <c r="N310" s="3">
        <f t="shared" si="56"/>
        <v>59.134057152719748</v>
      </c>
      <c r="O310" s="3">
        <f t="shared" si="52"/>
        <v>81.729672782540618</v>
      </c>
      <c r="P310" s="3">
        <f t="shared" si="53"/>
        <v>92.472674847146209</v>
      </c>
      <c r="Q310" s="3">
        <f t="shared" si="54"/>
        <v>31.288039147050373</v>
      </c>
      <c r="R310" s="3">
        <f t="shared" si="55"/>
        <v>2.201560551271541</v>
      </c>
      <c r="S310" s="3">
        <f t="shared" si="57"/>
        <v>541.82600448072844</v>
      </c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6"/>
      <c r="B311" s="3"/>
      <c r="C311" s="10">
        <v>2001.7863010000001</v>
      </c>
      <c r="D311" s="10">
        <v>369.74</v>
      </c>
      <c r="E311" s="4">
        <f t="shared" si="58"/>
        <v>2055</v>
      </c>
      <c r="F311" s="5">
        <f>F310*SUM(economy!Z101:AB101)/SUM(economy!Z100:AB100)</f>
        <v>19139.709569545899</v>
      </c>
      <c r="G311" s="13">
        <f t="shared" ref="G311:K326" si="62">G310*(1-G$5)+G$4*$F310*$L$4/1000</f>
        <v>60.290577861822136</v>
      </c>
      <c r="H311" s="13">
        <f t="shared" si="62"/>
        <v>83.284104203484333</v>
      </c>
      <c r="I311" s="13">
        <f t="shared" si="62"/>
        <v>94.078331401064318</v>
      </c>
      <c r="J311" s="13">
        <f t="shared" si="62"/>
        <v>31.724835656366849</v>
      </c>
      <c r="K311" s="13">
        <f t="shared" si="62"/>
        <v>2.224992236610829</v>
      </c>
      <c r="L311" s="13">
        <f t="shared" si="59"/>
        <v>546.60284135934853</v>
      </c>
      <c r="M311" s="3">
        <v>0</v>
      </c>
      <c r="N311" s="3">
        <f t="shared" si="56"/>
        <v>60.290638894685983</v>
      </c>
      <c r="O311" s="3">
        <f t="shared" si="52"/>
        <v>83.28418853514539</v>
      </c>
      <c r="P311" s="3">
        <f t="shared" si="53"/>
        <v>94.078420093267923</v>
      </c>
      <c r="Q311" s="3">
        <f t="shared" si="54"/>
        <v>31.724847493261166</v>
      </c>
      <c r="R311" s="3">
        <f t="shared" si="55"/>
        <v>2.2249922366109884</v>
      </c>
      <c r="S311" s="3">
        <f t="shared" si="57"/>
        <v>546.60308725297148</v>
      </c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6"/>
      <c r="B312" s="3"/>
      <c r="C312" s="10">
        <v>2001.8712330000001</v>
      </c>
      <c r="D312" s="10">
        <v>369.46</v>
      </c>
      <c r="E312" s="4">
        <f t="shared" si="58"/>
        <v>2056</v>
      </c>
      <c r="F312" s="5">
        <f>F311*SUM(economy!Z102:AB102)/SUM(economy!Z101:AB101)</f>
        <v>19326.472730583308</v>
      </c>
      <c r="G312" s="13">
        <f t="shared" si="62"/>
        <v>61.458729150104283</v>
      </c>
      <c r="H312" s="13">
        <f t="shared" si="62"/>
        <v>84.852142970797914</v>
      </c>
      <c r="I312" s="13">
        <f t="shared" si="62"/>
        <v>95.691003419235955</v>
      </c>
      <c r="J312" s="13">
        <f t="shared" si="62"/>
        <v>32.158940318755818</v>
      </c>
      <c r="K312" s="13">
        <f t="shared" si="62"/>
        <v>2.2481039231902415</v>
      </c>
      <c r="L312" s="13">
        <f t="shared" si="59"/>
        <v>551.40891978208424</v>
      </c>
      <c r="M312" s="3">
        <v>0</v>
      </c>
      <c r="N312" s="3">
        <f t="shared" si="56"/>
        <v>61.45879018296813</v>
      </c>
      <c r="O312" s="3">
        <f t="shared" si="52"/>
        <v>84.852227070460046</v>
      </c>
      <c r="P312" s="3">
        <f t="shared" si="53"/>
        <v>95.691090920958203</v>
      </c>
      <c r="Q312" s="3">
        <f t="shared" si="54"/>
        <v>32.158951479445577</v>
      </c>
      <c r="R312" s="3">
        <f t="shared" si="55"/>
        <v>2.2481039231903384</v>
      </c>
      <c r="S312" s="3">
        <f t="shared" si="57"/>
        <v>551.40916357702235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6"/>
      <c r="B313" s="3"/>
      <c r="C313" s="10">
        <v>2001.9534249999999</v>
      </c>
      <c r="D313" s="10">
        <v>369.29599999999999</v>
      </c>
      <c r="E313" s="4">
        <f t="shared" si="58"/>
        <v>2057</v>
      </c>
      <c r="F313" s="5">
        <f>F312*SUM(economy!Z103:AB103)/SUM(economy!Z102:AB102)</f>
        <v>19510.39585993229</v>
      </c>
      <c r="G313" s="13">
        <f t="shared" si="62"/>
        <v>62.638279128966175</v>
      </c>
      <c r="H313" s="13">
        <f t="shared" si="62"/>
        <v>86.433404463624882</v>
      </c>
      <c r="I313" s="13">
        <f t="shared" si="62"/>
        <v>97.310087475609578</v>
      </c>
      <c r="J313" s="13">
        <f t="shared" si="62"/>
        <v>32.590166505351768</v>
      </c>
      <c r="K313" s="13">
        <f t="shared" si="62"/>
        <v>2.2708900932212073</v>
      </c>
      <c r="L313" s="13">
        <f t="shared" si="59"/>
        <v>556.24282766677356</v>
      </c>
      <c r="M313" s="3">
        <v>0</v>
      </c>
      <c r="N313" s="3">
        <f t="shared" si="56"/>
        <v>62.638340161830023</v>
      </c>
      <c r="O313" s="3">
        <f t="shared" si="52"/>
        <v>86.433488331926327</v>
      </c>
      <c r="P313" s="3">
        <f t="shared" si="53"/>
        <v>97.310173802829823</v>
      </c>
      <c r="Q313" s="3">
        <f t="shared" si="54"/>
        <v>32.590177028466414</v>
      </c>
      <c r="R313" s="3">
        <f t="shared" si="55"/>
        <v>2.2708900932212663</v>
      </c>
      <c r="S313" s="3">
        <f t="shared" si="57"/>
        <v>556.24306941827388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6"/>
      <c r="B314" s="3"/>
      <c r="C314" s="10">
        <v>2002.038356</v>
      </c>
      <c r="D314" s="10">
        <v>369.37099999999998</v>
      </c>
      <c r="E314" s="4">
        <f t="shared" si="58"/>
        <v>2058</v>
      </c>
      <c r="F314" s="5">
        <f>F313*SUM(economy!Z104:AB104)/SUM(economy!Z103:AB103)</f>
        <v>19691.440572392581</v>
      </c>
      <c r="G314" s="13">
        <f t="shared" si="62"/>
        <v>63.829054463140444</v>
      </c>
      <c r="H314" s="13">
        <f t="shared" si="62"/>
        <v>88.027585636209892</v>
      </c>
      <c r="I314" s="13">
        <f t="shared" si="62"/>
        <v>98.935070832431904</v>
      </c>
      <c r="J314" s="13">
        <f t="shared" si="62"/>
        <v>33.018345317374617</v>
      </c>
      <c r="K314" s="13">
        <f t="shared" si="62"/>
        <v>2.2933454926642436</v>
      </c>
      <c r="L314" s="13">
        <f t="shared" si="59"/>
        <v>561.10340174182102</v>
      </c>
      <c r="M314" s="3">
        <v>0</v>
      </c>
      <c r="N314" s="3">
        <f t="shared" si="56"/>
        <v>63.829115496004292</v>
      </c>
      <c r="O314" s="3">
        <f t="shared" si="52"/>
        <v>88.02766927378714</v>
      </c>
      <c r="P314" s="3">
        <f t="shared" si="53"/>
        <v>98.935156000915029</v>
      </c>
      <c r="Q314" s="3">
        <f t="shared" si="54"/>
        <v>33.018355239336806</v>
      </c>
      <c r="R314" s="3">
        <f t="shared" si="55"/>
        <v>2.2933454926642791</v>
      </c>
      <c r="S314" s="3">
        <f t="shared" si="57"/>
        <v>561.10364150270755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6"/>
      <c r="B315" s="3"/>
      <c r="C315" s="10">
        <v>2002.123288</v>
      </c>
      <c r="D315" s="10">
        <v>369.43900000000002</v>
      </c>
      <c r="E315" s="4">
        <f t="shared" si="58"/>
        <v>2059</v>
      </c>
      <c r="F315" s="5">
        <f>F314*SUM(economy!Z105:AB105)/SUM(economy!Z104:AB104)</f>
        <v>19869.570729847983</v>
      </c>
      <c r="G315" s="13">
        <f t="shared" si="62"/>
        <v>65.030879474601022</v>
      </c>
      <c r="H315" s="13">
        <f t="shared" si="62"/>
        <v>89.634380672241377</v>
      </c>
      <c r="I315" s="13">
        <f t="shared" si="62"/>
        <v>100.56544186744091</v>
      </c>
      <c r="J315" s="13">
        <f t="shared" si="62"/>
        <v>33.443312999395395</v>
      </c>
      <c r="K315" s="13">
        <f t="shared" si="62"/>
        <v>2.3154651326612381</v>
      </c>
      <c r="L315" s="13">
        <f t="shared" si="59"/>
        <v>565.98948014633993</v>
      </c>
      <c r="M315" s="3">
        <v>0</v>
      </c>
      <c r="N315" s="3">
        <f t="shared" si="56"/>
        <v>65.030940507464877</v>
      </c>
      <c r="O315" s="3">
        <f t="shared" si="52"/>
        <v>89.634464079729156</v>
      </c>
      <c r="P315" s="3">
        <f t="shared" si="53"/>
        <v>100.56552589274021</v>
      </c>
      <c r="Q315" s="3">
        <f t="shared" si="54"/>
        <v>33.443322354547078</v>
      </c>
      <c r="R315" s="3">
        <f t="shared" si="55"/>
        <v>2.3154651326612599</v>
      </c>
      <c r="S315" s="3">
        <f t="shared" si="57"/>
        <v>565.9897179671425</v>
      </c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6"/>
      <c r="B316" s="3"/>
      <c r="C316" s="10">
        <v>2002.2</v>
      </c>
      <c r="D316" s="10">
        <v>369.49400000000003</v>
      </c>
      <c r="E316" s="4">
        <f t="shared" si="58"/>
        <v>2060</v>
      </c>
      <c r="F316" s="5">
        <f>F315*SUM(economy!Z106:AB106)/SUM(economy!Z105:AB105)</f>
        <v>20044.752444865218</v>
      </c>
      <c r="G316" s="13">
        <f t="shared" si="62"/>
        <v>66.243576279709117</v>
      </c>
      <c r="H316" s="13">
        <f t="shared" si="62"/>
        <v>91.253481203467231</v>
      </c>
      <c r="I316" s="13">
        <f t="shared" si="62"/>
        <v>102.20069039648313</v>
      </c>
      <c r="J316" s="13">
        <f t="shared" si="62"/>
        <v>33.86491090925503</v>
      </c>
      <c r="K316" s="13">
        <f t="shared" si="62"/>
        <v>2.3372442906916158</v>
      </c>
      <c r="L316" s="13">
        <f t="shared" si="59"/>
        <v>570.89990307960613</v>
      </c>
      <c r="M316" s="3">
        <v>0</v>
      </c>
      <c r="N316" s="3">
        <f t="shared" si="56"/>
        <v>66.243637312572972</v>
      </c>
      <c r="O316" s="3">
        <f t="shared" si="52"/>
        <v>91.253564381498521</v>
      </c>
      <c r="P316" s="3">
        <f t="shared" si="53"/>
        <v>102.20077329394312</v>
      </c>
      <c r="Q316" s="3">
        <f t="shared" si="54"/>
        <v>33.864919729976307</v>
      </c>
      <c r="R316" s="3">
        <f t="shared" si="55"/>
        <v>2.3372442906916291</v>
      </c>
      <c r="S316" s="3">
        <f t="shared" si="57"/>
        <v>570.90013900868257</v>
      </c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6"/>
      <c r="B317" s="3"/>
      <c r="C317" s="10">
        <v>2002.284932</v>
      </c>
      <c r="D317" s="10">
        <v>369.65</v>
      </c>
      <c r="E317" s="4">
        <f t="shared" si="58"/>
        <v>2061</v>
      </c>
      <c r="F317" s="5">
        <f>F316*SUM(economy!Z107:AB107)/SUM(economy!Z106:AB106)</f>
        <v>20216.954081725598</v>
      </c>
      <c r="G317" s="13">
        <f t="shared" si="62"/>
        <v>67.466964926578825</v>
      </c>
      <c r="H317" s="13">
        <f t="shared" si="62"/>
        <v>92.884576528047035</v>
      </c>
      <c r="I317" s="13">
        <f t="shared" si="62"/>
        <v>103.84030799234125</v>
      </c>
      <c r="J317" s="13">
        <f t="shared" si="62"/>
        <v>34.282985490123984</v>
      </c>
      <c r="K317" s="13">
        <f t="shared" si="62"/>
        <v>2.3586785114425473</v>
      </c>
      <c r="L317" s="13">
        <f t="shared" si="59"/>
        <v>575.83351344853361</v>
      </c>
      <c r="M317" s="3">
        <v>0</v>
      </c>
      <c r="N317" s="3">
        <f t="shared" si="56"/>
        <v>67.46702595944268</v>
      </c>
      <c r="O317" s="3">
        <f t="shared" si="52"/>
        <v>92.884659477253066</v>
      </c>
      <c r="P317" s="3">
        <f t="shared" si="53"/>
        <v>103.84038977710047</v>
      </c>
      <c r="Q317" s="3">
        <f t="shared" si="54"/>
        <v>34.282993806945186</v>
      </c>
      <c r="R317" s="3">
        <f t="shared" si="55"/>
        <v>2.3586785114425552</v>
      </c>
      <c r="S317" s="3">
        <f t="shared" si="57"/>
        <v>575.83374753218391</v>
      </c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6"/>
      <c r="B318" s="3"/>
      <c r="C318" s="10">
        <v>2002.367123</v>
      </c>
      <c r="D318" s="10">
        <v>369.90699999999998</v>
      </c>
      <c r="E318" s="4">
        <f t="shared" si="58"/>
        <v>2062</v>
      </c>
      <c r="F318" s="5">
        <f>F317*SUM(economy!Z108:AB108)/SUM(economy!Z107:AB107)</f>
        <v>20386.14625485634</v>
      </c>
      <c r="G318" s="13">
        <f t="shared" si="62"/>
        <v>68.700863532505736</v>
      </c>
      <c r="H318" s="13">
        <f t="shared" si="62"/>
        <v>94.527353828400379</v>
      </c>
      <c r="I318" s="13">
        <f t="shared" si="62"/>
        <v>105.48378829943717</v>
      </c>
      <c r="J318" s="13">
        <f t="shared" si="62"/>
        <v>34.697388244279097</v>
      </c>
      <c r="K318" s="13">
        <f t="shared" si="62"/>
        <v>2.3797636073851947</v>
      </c>
      <c r="L318" s="13">
        <f t="shared" si="59"/>
        <v>580.78915751200748</v>
      </c>
      <c r="M318" s="3">
        <v>0</v>
      </c>
      <c r="N318" s="3">
        <f t="shared" si="56"/>
        <v>68.70092456536959</v>
      </c>
      <c r="O318" s="3">
        <f t="shared" si="52"/>
        <v>94.527436549410666</v>
      </c>
      <c r="P318" s="3">
        <f t="shared" si="53"/>
        <v>105.48386898643098</v>
      </c>
      <c r="Q318" s="3">
        <f t="shared" si="54"/>
        <v>34.697396085986448</v>
      </c>
      <c r="R318" s="3">
        <f t="shared" si="55"/>
        <v>2.3797636073851995</v>
      </c>
      <c r="S318" s="3">
        <f t="shared" si="57"/>
        <v>580.7893897945828</v>
      </c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6"/>
      <c r="B319" s="3"/>
      <c r="C319" s="10">
        <v>2002.452055</v>
      </c>
      <c r="D319" s="10">
        <v>370.37400000000002</v>
      </c>
      <c r="E319" s="4">
        <f t="shared" si="58"/>
        <v>2063</v>
      </c>
      <c r="F319" s="5">
        <f>F318*SUM(economy!Z109:AB109)/SUM(economy!Z108:AB108)</f>
        <v>20552.301824641083</v>
      </c>
      <c r="G319" s="13">
        <f t="shared" si="62"/>
        <v>69.945088421299786</v>
      </c>
      <c r="H319" s="13">
        <f t="shared" si="62"/>
        <v>96.181498388308682</v>
      </c>
      <c r="I319" s="13">
        <f t="shared" si="62"/>
        <v>107.13062734407528</v>
      </c>
      <c r="J319" s="13">
        <f t="shared" si="62"/>
        <v>35.107975708194402</v>
      </c>
      <c r="K319" s="13">
        <f t="shared" si="62"/>
        <v>2.400495659050573</v>
      </c>
      <c r="L319" s="13">
        <f t="shared" si="59"/>
        <v>585.76568552092863</v>
      </c>
      <c r="M319" s="3">
        <v>0</v>
      </c>
      <c r="N319" s="3">
        <f t="shared" si="56"/>
        <v>69.945149454163641</v>
      </c>
      <c r="O319" s="3">
        <f t="shared" si="52"/>
        <v>96.181580881750989</v>
      </c>
      <c r="P319" s="3">
        <f t="shared" si="53"/>
        <v>107.13070694803856</v>
      </c>
      <c r="Q319" s="3">
        <f t="shared" si="54"/>
        <v>35.107983101929662</v>
      </c>
      <c r="R319" s="3">
        <f t="shared" si="55"/>
        <v>2.4004956590505762</v>
      </c>
      <c r="S319" s="3">
        <f t="shared" si="57"/>
        <v>585.76591604493342</v>
      </c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6"/>
      <c r="B320" s="3"/>
      <c r="C320" s="10">
        <v>2002.5342470000001</v>
      </c>
      <c r="D320" s="10">
        <v>370.93799999999999</v>
      </c>
      <c r="E320" s="4">
        <f t="shared" si="58"/>
        <v>2064</v>
      </c>
      <c r="F320" s="5">
        <f>F319*SUM(economy!Z110:AB110)/SUM(economy!Z109:AB109)</f>
        <v>20715.395890601329</v>
      </c>
      <c r="G320" s="13">
        <f t="shared" si="62"/>
        <v>71.199454260362387</v>
      </c>
      <c r="H320" s="13">
        <f t="shared" si="62"/>
        <v>97.846693809026277</v>
      </c>
      <c r="I320" s="13">
        <f t="shared" si="62"/>
        <v>108.78032383989205</v>
      </c>
      <c r="J320" s="13">
        <f t="shared" si="62"/>
        <v>35.514609428563148</v>
      </c>
      <c r="K320" s="13">
        <f t="shared" si="62"/>
        <v>2.4208710150001806</v>
      </c>
      <c r="L320" s="13">
        <f t="shared" si="59"/>
        <v>590.76195235284399</v>
      </c>
      <c r="M320" s="3">
        <v>0</v>
      </c>
      <c r="N320" s="3">
        <f t="shared" si="56"/>
        <v>71.199515293226241</v>
      </c>
      <c r="O320" s="3">
        <f t="shared" si="52"/>
        <v>97.846776075526662</v>
      </c>
      <c r="P320" s="3">
        <f t="shared" si="53"/>
        <v>108.78040237536192</v>
      </c>
      <c r="Q320" s="3">
        <f t="shared" si="54"/>
        <v>35.514616399917557</v>
      </c>
      <c r="R320" s="3">
        <f t="shared" si="55"/>
        <v>2.4208710150001829</v>
      </c>
      <c r="S320" s="3">
        <f t="shared" si="57"/>
        <v>590.76218115903248</v>
      </c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6"/>
      <c r="B321" s="3"/>
      <c r="C321" s="10">
        <v>2002.6191779999999</v>
      </c>
      <c r="D321" s="10">
        <v>371.43299999999999</v>
      </c>
      <c r="E321" s="4">
        <f t="shared" si="58"/>
        <v>2065</v>
      </c>
      <c r="F321" s="5">
        <f>F320*SUM(economy!Z111:AB111)/SUM(economy!Z110:AB110)</f>
        <v>20875.405781953188</v>
      </c>
      <c r="G321" s="13">
        <f t="shared" si="62"/>
        <v>72.463774197347448</v>
      </c>
      <c r="H321" s="13">
        <f t="shared" si="62"/>
        <v>99.522622224156834</v>
      </c>
      <c r="I321" s="13">
        <f t="shared" si="62"/>
        <v>110.43237948818134</v>
      </c>
      <c r="J321" s="13">
        <f t="shared" si="62"/>
        <v>35.917155938889358</v>
      </c>
      <c r="K321" s="13">
        <f t="shared" si="62"/>
        <v>2.4408862914880656</v>
      </c>
      <c r="L321" s="13">
        <f t="shared" si="59"/>
        <v>595.77681814006314</v>
      </c>
      <c r="M321" s="3">
        <v>0</v>
      </c>
      <c r="N321" s="3">
        <f t="shared" si="56"/>
        <v>72.463835230211302</v>
      </c>
      <c r="O321" s="3">
        <f t="shared" si="52"/>
        <v>99.522704264339623</v>
      </c>
      <c r="P321" s="3">
        <f t="shared" si="53"/>
        <v>110.43245696949975</v>
      </c>
      <c r="Q321" s="3">
        <f t="shared" si="54"/>
        <v>35.917162511992203</v>
      </c>
      <c r="R321" s="3">
        <f t="shared" si="55"/>
        <v>2.4408862914880674</v>
      </c>
      <c r="S321" s="3">
        <f t="shared" si="57"/>
        <v>595.77704526753098</v>
      </c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6"/>
      <c r="B322" s="3"/>
      <c r="C322" s="10">
        <v>2002.7041099999999</v>
      </c>
      <c r="D322" s="10">
        <v>371.77300000000002</v>
      </c>
      <c r="E322" s="4">
        <f t="shared" si="58"/>
        <v>2066</v>
      </c>
      <c r="F322" s="5">
        <f>F321*SUM(economy!Z112:AB112)/SUM(economy!Z111:AB111)</f>
        <v>21032.311045554405</v>
      </c>
      <c r="G322" s="13">
        <f t="shared" si="62"/>
        <v>73.737859996246002</v>
      </c>
      <c r="H322" s="13">
        <f t="shared" si="62"/>
        <v>101.20896451305187</v>
      </c>
      <c r="I322" s="13">
        <f t="shared" si="62"/>
        <v>112.08629927276974</v>
      </c>
      <c r="J322" s="13">
        <f t="shared" si="62"/>
        <v>36.31548673630823</v>
      </c>
      <c r="K322" s="13">
        <f t="shared" si="62"/>
        <v>2.4605383718125116</v>
      </c>
      <c r="L322" s="13">
        <f t="shared" si="59"/>
        <v>600.80914889018834</v>
      </c>
      <c r="M322" s="3">
        <v>0</v>
      </c>
      <c r="N322" s="3">
        <f t="shared" si="56"/>
        <v>73.737921029109856</v>
      </c>
      <c r="O322" s="3">
        <f t="shared" si="52"/>
        <v>101.20904632753965</v>
      </c>
      <c r="P322" s="3">
        <f t="shared" si="53"/>
        <v>112.08637571408617</v>
      </c>
      <c r="Q322" s="3">
        <f t="shared" si="54"/>
        <v>36.315492933910377</v>
      </c>
      <c r="R322" s="3">
        <f t="shared" si="55"/>
        <v>2.4605383718125129</v>
      </c>
      <c r="S322" s="3">
        <f t="shared" si="57"/>
        <v>600.80937437645855</v>
      </c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6"/>
      <c r="B323" s="3"/>
      <c r="C323" s="10">
        <v>2002.7863010000001</v>
      </c>
      <c r="D323" s="10">
        <v>371.899</v>
      </c>
      <c r="E323" s="4">
        <f t="shared" si="58"/>
        <v>2067</v>
      </c>
      <c r="F323" s="5">
        <f>F322*SUM(economy!Z113:AB113)/SUM(economy!Z112:AB112)</f>
        <v>21186.093431267971</v>
      </c>
      <c r="G323" s="13">
        <f t="shared" si="62"/>
        <v>75.021522172735231</v>
      </c>
      <c r="H323" s="13">
        <f t="shared" si="62"/>
        <v>102.90540051249049</v>
      </c>
      <c r="I323" s="13">
        <f t="shared" si="62"/>
        <v>113.74159174912326</v>
      </c>
      <c r="J323" s="13">
        <f t="shared" si="62"/>
        <v>36.709478258316096</v>
      </c>
      <c r="K323" s="13">
        <f t="shared" si="62"/>
        <v>2.47982440535695</v>
      </c>
      <c r="L323" s="13">
        <f t="shared" si="59"/>
        <v>605.857817098022</v>
      </c>
      <c r="M323" s="3">
        <v>0</v>
      </c>
      <c r="N323" s="3">
        <f t="shared" si="56"/>
        <v>75.021583205599086</v>
      </c>
      <c r="O323" s="3">
        <f t="shared" si="52"/>
        <v>102.90548210190417</v>
      </c>
      <c r="P323" s="3">
        <f t="shared" si="53"/>
        <v>113.74166716439727</v>
      </c>
      <c r="Q323" s="3">
        <f t="shared" si="54"/>
        <v>36.709484101868718</v>
      </c>
      <c r="R323" s="3">
        <f t="shared" si="55"/>
        <v>2.4798244053569509</v>
      </c>
      <c r="S323" s="3">
        <f t="shared" si="57"/>
        <v>605.85804097912614</v>
      </c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6"/>
      <c r="B324" s="3"/>
      <c r="C324" s="10">
        <v>2002.8712330000001</v>
      </c>
      <c r="D324" s="10">
        <v>371.79</v>
      </c>
      <c r="E324" s="4">
        <f t="shared" si="58"/>
        <v>2068</v>
      </c>
      <c r="F324" s="5">
        <f>F323*SUM(economy!Z114:AB114)/SUM(economy!Z113:AB113)</f>
        <v>21336.736874778442</v>
      </c>
      <c r="G324" s="13">
        <f t="shared" si="62"/>
        <v>76.314570128634216</v>
      </c>
      <c r="H324" s="13">
        <f t="shared" si="62"/>
        <v>104.61160922640254</v>
      </c>
      <c r="I324" s="13">
        <f t="shared" si="62"/>
        <v>115.39776932737452</v>
      </c>
      <c r="J324" s="13">
        <f t="shared" si="62"/>
        <v>37.099011859111798</v>
      </c>
      <c r="K324" s="13">
        <f t="shared" si="62"/>
        <v>2.4987418063210889</v>
      </c>
      <c r="L324" s="13">
        <f t="shared" si="59"/>
        <v>610.92170234784419</v>
      </c>
      <c r="M324" s="3">
        <v>0</v>
      </c>
      <c r="N324" s="3">
        <f t="shared" si="56"/>
        <v>76.31463116149807</v>
      </c>
      <c r="O324" s="3">
        <f t="shared" si="52"/>
        <v>104.6116905913613</v>
      </c>
      <c r="P324" s="3">
        <f t="shared" si="53"/>
        <v>115.39784373037828</v>
      </c>
      <c r="Q324" s="3">
        <f t="shared" si="54"/>
        <v>37.099017368840634</v>
      </c>
      <c r="R324" s="3">
        <f t="shared" si="55"/>
        <v>2.4987418063210898</v>
      </c>
      <c r="S324" s="3">
        <f t="shared" si="57"/>
        <v>610.92192465839935</v>
      </c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6"/>
      <c r="B325" s="3"/>
      <c r="C325" s="10">
        <v>2002.9534249999999</v>
      </c>
      <c r="D325" s="10">
        <v>371.601</v>
      </c>
      <c r="E325" s="4">
        <f t="shared" si="58"/>
        <v>2069</v>
      </c>
      <c r="F325" s="5">
        <f>F324*SUM(economy!Z115:AB115)/SUM(economy!Z114:AB114)</f>
        <v>21484.227477906894</v>
      </c>
      <c r="G325" s="13">
        <f t="shared" si="62"/>
        <v>77.616812285310829</v>
      </c>
      <c r="H325" s="13">
        <f t="shared" si="62"/>
        <v>106.32726903340118</v>
      </c>
      <c r="I325" s="13">
        <f t="shared" si="62"/>
        <v>117.05434854896937</v>
      </c>
      <c r="J325" s="13">
        <f t="shared" si="62"/>
        <v>37.483973785272759</v>
      </c>
      <c r="K325" s="13">
        <f t="shared" si="62"/>
        <v>2.5172882521445588</v>
      </c>
      <c r="L325" s="13">
        <f t="shared" si="59"/>
        <v>615.99969190509864</v>
      </c>
      <c r="M325" s="3">
        <v>0</v>
      </c>
      <c r="N325" s="3">
        <f t="shared" si="56"/>
        <v>77.616873318174683</v>
      </c>
      <c r="O325" s="3">
        <f t="shared" si="52"/>
        <v>106.32735017452251</v>
      </c>
      <c r="P325" s="3">
        <f t="shared" si="53"/>
        <v>117.0544219532902</v>
      </c>
      <c r="Q325" s="3">
        <f t="shared" si="54"/>
        <v>37.483978980248111</v>
      </c>
      <c r="R325" s="3">
        <f t="shared" si="55"/>
        <v>2.5172882521445592</v>
      </c>
      <c r="S325" s="3">
        <f t="shared" si="57"/>
        <v>615.99991267838004</v>
      </c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6"/>
      <c r="B326" s="3"/>
      <c r="C326" s="10">
        <v>2003.038356</v>
      </c>
      <c r="D326" s="10">
        <v>371.56799999999998</v>
      </c>
      <c r="E326" s="4">
        <f t="shared" si="58"/>
        <v>2070</v>
      </c>
      <c r="F326" s="5">
        <f>F325*SUM(economy!Z116:AB116)/SUM(economy!Z115:AB115)</f>
        <v>21628.553486478912</v>
      </c>
      <c r="G326" s="13">
        <f t="shared" si="62"/>
        <v>78.92805621588731</v>
      </c>
      <c r="H326" s="13">
        <f t="shared" si="62"/>
        <v>108.05205789189634</v>
      </c>
      <c r="I326" s="13">
        <f t="shared" si="62"/>
        <v>118.71085035664279</v>
      </c>
      <c r="J326" s="13">
        <f t="shared" si="62"/>
        <v>37.864255150510147</v>
      </c>
      <c r="K326" s="13">
        <f t="shared" si="62"/>
        <v>2.5354616816266216</v>
      </c>
      <c r="L326" s="13">
        <f t="shared" si="59"/>
        <v>621.09068129656316</v>
      </c>
      <c r="M326" s="3">
        <v>0</v>
      </c>
      <c r="N326" s="3">
        <f t="shared" si="56"/>
        <v>78.928117248751164</v>
      </c>
      <c r="O326" s="3">
        <f t="shared" si="52"/>
        <v>108.05213880979602</v>
      </c>
      <c r="P326" s="3">
        <f t="shared" si="53"/>
        <v>118.71092277568563</v>
      </c>
      <c r="Q326" s="3">
        <f t="shared" si="54"/>
        <v>37.864260048712893</v>
      </c>
      <c r="R326" s="3">
        <f t="shared" si="55"/>
        <v>2.5354616816266224</v>
      </c>
      <c r="S326" s="3">
        <f t="shared" si="57"/>
        <v>621.09090056457228</v>
      </c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6"/>
      <c r="B327" s="3"/>
      <c r="C327" s="10">
        <v>2003.123288</v>
      </c>
      <c r="D327" s="10">
        <v>371.654</v>
      </c>
      <c r="E327" s="4">
        <f t="shared" si="58"/>
        <v>2071</v>
      </c>
      <c r="F327" s="5">
        <f>F326*SUM(economy!Z117:AB117)/SUM(economy!Z116:AB116)</f>
        <v>21769.70526580869</v>
      </c>
      <c r="G327" s="13">
        <f t="shared" ref="G327:K342" si="63">G326*(1-G$5)+G$4*$F326*$L$4/1000</f>
        <v>80.248108776094938</v>
      </c>
      <c r="H327" s="13">
        <f t="shared" si="63"/>
        <v>109.78565354256564</v>
      </c>
      <c r="I327" s="13">
        <f t="shared" si="63"/>
        <v>120.3668003574461</v>
      </c>
      <c r="J327" s="13">
        <f t="shared" si="63"/>
        <v>38.239751909268556</v>
      </c>
      <c r="K327" s="13">
        <f t="shared" si="63"/>
        <v>2.5532602927466619</v>
      </c>
      <c r="L327" s="13">
        <f t="shared" si="59"/>
        <v>626.19357487812181</v>
      </c>
      <c r="M327" s="3">
        <v>0</v>
      </c>
      <c r="N327" s="3">
        <f t="shared" si="56"/>
        <v>80.248169808958792</v>
      </c>
      <c r="O327" s="3">
        <f t="shared" ref="O327:O390" si="64">O326*(1-O$5)+O$4*($F326+$M326)*$L$4/1000</f>
        <v>109.78573423785775</v>
      </c>
      <c r="P327" s="3">
        <f t="shared" ref="P327:P390" si="65">P326*(1-P$5)+P$4*($F326+$M326)*$L$4/1000</f>
        <v>120.36687180443593</v>
      </c>
      <c r="Q327" s="3">
        <f t="shared" ref="Q327:Q390" si="66">Q326*(1-Q$5)+Q$4*($F326+$M326)*$L$4/1000</f>
        <v>38.239756527652375</v>
      </c>
      <c r="R327" s="3">
        <f t="shared" ref="R327:R390" si="67">R326*(1-R$5)+R$4*($F326+$M326)*$L$4/1000</f>
        <v>2.5532602927466623</v>
      </c>
      <c r="S327" s="3">
        <f t="shared" si="57"/>
        <v>626.19379267165141</v>
      </c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6"/>
      <c r="B328" s="3"/>
      <c r="C328" s="10">
        <v>2003.2</v>
      </c>
      <c r="D328" s="10">
        <v>371.85500000000002</v>
      </c>
      <c r="E328" s="4">
        <f t="shared" si="58"/>
        <v>2072</v>
      </c>
      <c r="F328" s="5">
        <f>F327*SUM(economy!Z118:AB118)/SUM(economy!Z117:AB117)</f>
        <v>21907.675273869194</v>
      </c>
      <c r="G328" s="13">
        <f t="shared" si="63"/>
        <v>81.576776233632557</v>
      </c>
      <c r="H328" s="13">
        <f t="shared" si="63"/>
        <v>111.52773370796635</v>
      </c>
      <c r="I328" s="13">
        <f t="shared" si="63"/>
        <v>122.02172907856037</v>
      </c>
      <c r="J328" s="13">
        <f t="shared" si="63"/>
        <v>38.610364828956385</v>
      </c>
      <c r="K328" s="13">
        <f t="shared" si="63"/>
        <v>2.5706825401912581</v>
      </c>
      <c r="L328" s="13">
        <f t="shared" si="59"/>
        <v>631.30728638930691</v>
      </c>
      <c r="M328" s="3">
        <v>0</v>
      </c>
      <c r="N328" s="3">
        <f t="shared" ref="N328:N391" si="68">N327*(1-N$5)+N$4*($F327+$M327)*$L$4/1000</f>
        <v>81.576837266496412</v>
      </c>
      <c r="O328" s="3">
        <f t="shared" si="64"/>
        <v>111.52781418126331</v>
      </c>
      <c r="P328" s="3">
        <f t="shared" si="65"/>
        <v>122.0217995665447</v>
      </c>
      <c r="Q328" s="3">
        <f t="shared" si="66"/>
        <v>38.610369183506457</v>
      </c>
      <c r="R328" s="3">
        <f t="shared" si="67"/>
        <v>2.5706825401912585</v>
      </c>
      <c r="S328" s="3">
        <f t="shared" ref="S328:S391" si="69">SUM(N328:R328,S$5)</f>
        <v>631.30750273800209</v>
      </c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6"/>
      <c r="B329" s="3"/>
      <c r="C329" s="10">
        <v>2003.284932</v>
      </c>
      <c r="D329" s="10">
        <v>372.13099999999997</v>
      </c>
      <c r="E329" s="4">
        <f t="shared" si="58"/>
        <v>2073</v>
      </c>
      <c r="F329" s="5">
        <f>F328*SUM(economy!Z119:AB119)/SUM(economy!Z118:AB118)</f>
        <v>22042.45803222587</v>
      </c>
      <c r="G329" s="13">
        <f t="shared" si="63"/>
        <v>82.913864395887487</v>
      </c>
      <c r="H329" s="13">
        <f t="shared" si="63"/>
        <v>113.27797628907913</v>
      </c>
      <c r="I329" s="13">
        <f t="shared" si="63"/>
        <v>123.67517221564555</v>
      </c>
      <c r="J329" s="13">
        <f t="shared" si="63"/>
        <v>38.975999460613579</v>
      </c>
      <c r="K329" s="13">
        <f t="shared" si="63"/>
        <v>2.5877271325946651</v>
      </c>
      <c r="L329" s="13">
        <f t="shared" si="59"/>
        <v>636.4307394938204</v>
      </c>
      <c r="M329" s="3">
        <v>0</v>
      </c>
      <c r="N329" s="3">
        <f t="shared" si="68"/>
        <v>82.913925428751341</v>
      </c>
      <c r="O329" s="3">
        <f t="shared" si="64"/>
        <v>113.27805654099164</v>
      </c>
      <c r="P329" s="3">
        <f t="shared" si="65"/>
        <v>123.67524175749674</v>
      </c>
      <c r="Q329" s="3">
        <f t="shared" si="66"/>
        <v>38.9760035664019</v>
      </c>
      <c r="R329" s="3">
        <f t="shared" si="67"/>
        <v>2.5877271325946656</v>
      </c>
      <c r="S329" s="3">
        <f t="shared" si="69"/>
        <v>636.43095442623633</v>
      </c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6"/>
      <c r="B330" s="3"/>
      <c r="C330" s="10">
        <v>2003.367123</v>
      </c>
      <c r="D330" s="10">
        <v>372.42500000000001</v>
      </c>
      <c r="E330" s="4">
        <f t="shared" ref="E330:E393" si="70">1+E329</f>
        <v>2074</v>
      </c>
      <c r="F330" s="5">
        <f>F329*SUM(economy!Z120:AB120)/SUM(economy!Z119:AB119)</f>
        <v>22174.050094816776</v>
      </c>
      <c r="G330" s="13">
        <f t="shared" si="63"/>
        <v>84.259178735882486</v>
      </c>
      <c r="H330" s="13">
        <f t="shared" si="63"/>
        <v>115.03605955858164</v>
      </c>
      <c r="I330" s="13">
        <f t="shared" si="63"/>
        <v>125.32667087348916</v>
      </c>
      <c r="J330" s="13">
        <f t="shared" si="63"/>
        <v>39.336566107843488</v>
      </c>
      <c r="K330" s="13">
        <f t="shared" si="63"/>
        <v>2.6043930295004669</v>
      </c>
      <c r="L330" s="13">
        <f t="shared" ref="L330:L393" si="71">SUM(G330:K330,L$5)</f>
        <v>641.56286830529723</v>
      </c>
      <c r="M330" s="3">
        <v>0</v>
      </c>
      <c r="N330" s="3">
        <f t="shared" si="68"/>
        <v>84.25923976874634</v>
      </c>
      <c r="O330" s="3">
        <f t="shared" si="64"/>
        <v>115.03613958971874</v>
      </c>
      <c r="P330" s="3">
        <f t="shared" si="65"/>
        <v>125.3267394819068</v>
      </c>
      <c r="Q330" s="3">
        <f t="shared" si="66"/>
        <v>39.336569979081034</v>
      </c>
      <c r="R330" s="3">
        <f t="shared" si="67"/>
        <v>2.6043930295004669</v>
      </c>
      <c r="S330" s="3">
        <f t="shared" si="69"/>
        <v>641.56308184895329</v>
      </c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6"/>
      <c r="B331" s="3"/>
      <c r="C331" s="10">
        <v>2003.452055</v>
      </c>
      <c r="D331" s="10">
        <v>372.77100000000002</v>
      </c>
      <c r="E331" s="4">
        <f t="shared" si="70"/>
        <v>2075</v>
      </c>
      <c r="F331" s="5">
        <f>F330*SUM(economy!Z121:AB121)/SUM(economy!Z120:AB120)</f>
        <v>22302.450014668379</v>
      </c>
      <c r="G331" s="13">
        <f t="shared" si="63"/>
        <v>85.612524516317308</v>
      </c>
      <c r="H331" s="13">
        <f t="shared" si="63"/>
        <v>116.80166235065913</v>
      </c>
      <c r="I331" s="13">
        <f t="shared" si="63"/>
        <v>126.97577179873475</v>
      </c>
      <c r="J331" s="13">
        <f t="shared" si="63"/>
        <v>39.691979793855253</v>
      </c>
      <c r="K331" s="13">
        <f t="shared" si="63"/>
        <v>2.6206794380530001</v>
      </c>
      <c r="L331" s="13">
        <f t="shared" si="71"/>
        <v>646.70261789761935</v>
      </c>
      <c r="M331" s="3">
        <v>0</v>
      </c>
      <c r="N331" s="3">
        <f t="shared" si="68"/>
        <v>85.612585549181162</v>
      </c>
      <c r="O331" s="3">
        <f t="shared" si="64"/>
        <v>116.80174216162818</v>
      </c>
      <c r="P331" s="3">
        <f t="shared" si="65"/>
        <v>126.97583948624795</v>
      </c>
      <c r="Q331" s="3">
        <f t="shared" si="66"/>
        <v>39.691983443941169</v>
      </c>
      <c r="R331" s="3">
        <f t="shared" si="67"/>
        <v>2.6206794380530001</v>
      </c>
      <c r="S331" s="3">
        <f t="shared" si="69"/>
        <v>646.70283007905141</v>
      </c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6"/>
      <c r="B332" s="3"/>
      <c r="C332" s="10">
        <v>2003.5342470000001</v>
      </c>
      <c r="D332" s="10">
        <v>373.22399999999999</v>
      </c>
      <c r="E332" s="4">
        <f t="shared" si="70"/>
        <v>2076</v>
      </c>
      <c r="F332" s="5">
        <f>F331*SUM(economy!Z122:AB122)/SUM(economy!Z121:AB121)</f>
        <v>22427.658308640293</v>
      </c>
      <c r="G332" s="13">
        <f t="shared" si="63"/>
        <v>86.973706911578759</v>
      </c>
      <c r="H332" s="13">
        <f t="shared" si="63"/>
        <v>118.57446424716755</v>
      </c>
      <c r="I332" s="13">
        <f t="shared" si="63"/>
        <v>128.62202760448582</v>
      </c>
      <c r="J332" s="13">
        <f t="shared" si="63"/>
        <v>40.042160226482338</v>
      </c>
      <c r="K332" s="13">
        <f t="shared" si="63"/>
        <v>2.6365858094279657</v>
      </c>
      <c r="L332" s="13">
        <f t="shared" si="71"/>
        <v>651.84894479914237</v>
      </c>
      <c r="M332" s="3">
        <v>0</v>
      </c>
      <c r="N332" s="3">
        <f t="shared" si="68"/>
        <v>86.973767944442613</v>
      </c>
      <c r="O332" s="3">
        <f t="shared" si="64"/>
        <v>118.57454383857424</v>
      </c>
      <c r="P332" s="3">
        <f t="shared" si="65"/>
        <v>128.6220943834555</v>
      </c>
      <c r="Q332" s="3">
        <f t="shared" si="66"/>
        <v>40.042163668050321</v>
      </c>
      <c r="R332" s="3">
        <f t="shared" si="67"/>
        <v>2.6365858094279657</v>
      </c>
      <c r="S332" s="3">
        <f t="shared" si="69"/>
        <v>651.84915564395067</v>
      </c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6"/>
      <c r="B333" s="3"/>
      <c r="C333" s="10">
        <v>2003.6191779999999</v>
      </c>
      <c r="D333" s="10">
        <v>373.76499999999999</v>
      </c>
      <c r="E333" s="4">
        <f t="shared" si="70"/>
        <v>2077</v>
      </c>
      <c r="F333" s="5">
        <f>F332*SUM(economy!Z123:AB123)/SUM(economy!Z122:AB122)</f>
        <v>22549.67742029699</v>
      </c>
      <c r="G333" s="13">
        <f t="shared" si="63"/>
        <v>88.342531127599059</v>
      </c>
      <c r="H333" s="13">
        <f t="shared" si="63"/>
        <v>120.3541457599742</v>
      </c>
      <c r="I333" s="13">
        <f t="shared" si="63"/>
        <v>130.26499698659862</v>
      </c>
      <c r="J333" s="13">
        <f t="shared" si="63"/>
        <v>40.387031761061529</v>
      </c>
      <c r="K333" s="13">
        <f t="shared" si="63"/>
        <v>2.6521118350123114</v>
      </c>
      <c r="L333" s="13">
        <f t="shared" si="71"/>
        <v>657.00081747024569</v>
      </c>
      <c r="M333" s="3">
        <v>0</v>
      </c>
      <c r="N333" s="3">
        <f t="shared" si="68"/>
        <v>88.342592160462914</v>
      </c>
      <c r="O333" s="3">
        <f t="shared" si="64"/>
        <v>120.35422513242254</v>
      </c>
      <c r="P333" s="3">
        <f t="shared" si="65"/>
        <v>130.26506286921983</v>
      </c>
      <c r="Q333" s="3">
        <f t="shared" si="66"/>
        <v>40.387035006023552</v>
      </c>
      <c r="R333" s="3">
        <f t="shared" si="67"/>
        <v>2.6521118350123114</v>
      </c>
      <c r="S333" s="3">
        <f t="shared" si="69"/>
        <v>657.00102700314119</v>
      </c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6"/>
      <c r="B334" s="3"/>
      <c r="C334" s="10">
        <v>2003.7041099999999</v>
      </c>
      <c r="D334" s="10">
        <v>374.06299999999999</v>
      </c>
      <c r="E334" s="4">
        <f t="shared" si="70"/>
        <v>2078</v>
      </c>
      <c r="F334" s="5">
        <f>F333*SUM(economy!Z124:AB124)/SUM(economy!Z123:AB123)</f>
        <v>22668.511681007942</v>
      </c>
      <c r="G334" s="13">
        <f t="shared" si="63"/>
        <v>89.718802519448175</v>
      </c>
      <c r="H334" s="13">
        <f t="shared" si="63"/>
        <v>122.1403885093104</v>
      </c>
      <c r="I334" s="13">
        <f t="shared" si="63"/>
        <v>131.90424493149368</v>
      </c>
      <c r="J334" s="13">
        <f t="shared" si="63"/>
        <v>40.726523361074754</v>
      </c>
      <c r="K334" s="13">
        <f t="shared" si="63"/>
        <v>2.667257442344094</v>
      </c>
      <c r="L334" s="13">
        <f t="shared" si="71"/>
        <v>662.15721676367104</v>
      </c>
      <c r="M334" s="3">
        <v>0</v>
      </c>
      <c r="N334" s="3">
        <f t="shared" si="68"/>
        <v>89.71886355231203</v>
      </c>
      <c r="O334" s="3">
        <f t="shared" si="64"/>
        <v>122.14046766340276</v>
      </c>
      <c r="P334" s="3">
        <f t="shared" si="65"/>
        <v>131.90430992979779</v>
      </c>
      <c r="Q334" s="3">
        <f t="shared" si="66"/>
        <v>40.726526420662296</v>
      </c>
      <c r="R334" s="3">
        <f t="shared" si="67"/>
        <v>2.667257442344094</v>
      </c>
      <c r="S334" s="3">
        <f t="shared" si="69"/>
        <v>662.15742500851889</v>
      </c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6"/>
      <c r="B335" s="3"/>
      <c r="C335" s="10">
        <v>2003.7863010000001</v>
      </c>
      <c r="D335" s="10">
        <v>373.98099999999999</v>
      </c>
      <c r="E335" s="4">
        <f t="shared" si="70"/>
        <v>2079</v>
      </c>
      <c r="F335" s="5">
        <f>F334*SUM(economy!Z125:AB125)/SUM(economy!Z124:AB124)</f>
        <v>22784.167269380709</v>
      </c>
      <c r="G335" s="13">
        <f t="shared" si="63"/>
        <v>91.102326706551949</v>
      </c>
      <c r="H335" s="13">
        <f t="shared" si="63"/>
        <v>123.93287539798112</v>
      </c>
      <c r="I335" s="13">
        <f t="shared" si="63"/>
        <v>133.53934291533395</v>
      </c>
      <c r="J335" s="13">
        <f t="shared" si="63"/>
        <v>41.060568556473584</v>
      </c>
      <c r="K335" s="13">
        <f t="shared" si="63"/>
        <v>2.6820227908236034</v>
      </c>
      <c r="L335" s="13">
        <f t="shared" si="71"/>
        <v>667.31713636716427</v>
      </c>
      <c r="M335" s="3">
        <v>0</v>
      </c>
      <c r="N335" s="3">
        <f t="shared" si="68"/>
        <v>91.102387739415803</v>
      </c>
      <c r="O335" s="3">
        <f t="shared" si="64"/>
        <v>123.9329543343182</v>
      </c>
      <c r="P335" s="3">
        <f t="shared" si="65"/>
        <v>133.53940704119077</v>
      </c>
      <c r="Q335" s="3">
        <f t="shared" si="66"/>
        <v>41.060571441276508</v>
      </c>
      <c r="R335" s="3">
        <f t="shared" si="67"/>
        <v>2.6820227908236034</v>
      </c>
      <c r="S335" s="3">
        <f t="shared" si="69"/>
        <v>667.31734334702492</v>
      </c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6"/>
      <c r="B336" s="3"/>
      <c r="C336" s="10">
        <v>2003.8712330000001</v>
      </c>
      <c r="D336" s="10">
        <v>373.76900000000001</v>
      </c>
      <c r="E336" s="4">
        <f t="shared" si="70"/>
        <v>2080</v>
      </c>
      <c r="F336" s="5">
        <f>F335*SUM(economy!Z126:AB126)/SUM(economy!Z125:AB125)</f>
        <v>22896.65216913382</v>
      </c>
      <c r="G336" s="13">
        <f t="shared" si="63"/>
        <v>92.492909685434341</v>
      </c>
      <c r="H336" s="13">
        <f t="shared" si="63"/>
        <v>125.73129078128615</v>
      </c>
      <c r="I336" s="13">
        <f t="shared" si="63"/>
        <v>135.16986909443466</v>
      </c>
      <c r="J336" s="13">
        <f t="shared" si="63"/>
        <v>41.389105399623162</v>
      </c>
      <c r="K336" s="13">
        <f t="shared" si="63"/>
        <v>2.6964082672074747</v>
      </c>
      <c r="L336" s="13">
        <f t="shared" si="71"/>
        <v>672.47958322798581</v>
      </c>
      <c r="M336" s="3">
        <v>0</v>
      </c>
      <c r="N336" s="3">
        <f t="shared" si="68"/>
        <v>92.492970718298196</v>
      </c>
      <c r="O336" s="3">
        <f t="shared" si="64"/>
        <v>125.731369500467</v>
      </c>
      <c r="P336" s="3">
        <f t="shared" si="65"/>
        <v>135.16993235955474</v>
      </c>
      <c r="Q336" s="3">
        <f t="shared" si="66"/>
        <v>41.389108119626364</v>
      </c>
      <c r="R336" s="3">
        <f t="shared" si="67"/>
        <v>2.6964082672074747</v>
      </c>
      <c r="S336" s="3">
        <f t="shared" si="69"/>
        <v>672.47978896515383</v>
      </c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6"/>
      <c r="B337" s="3"/>
      <c r="C337" s="10">
        <v>2003.9534249999999</v>
      </c>
      <c r="D337" s="10">
        <v>373.58800000000002</v>
      </c>
      <c r="E337" s="4">
        <f t="shared" si="70"/>
        <v>2081</v>
      </c>
      <c r="F337" s="5">
        <f>F336*SUM(economy!Z127:AB127)/SUM(economy!Z126:AB126)</f>
        <v>23005.976125518398</v>
      </c>
      <c r="G337" s="13">
        <f t="shared" si="63"/>
        <v>93.890357939888517</v>
      </c>
      <c r="H337" s="13">
        <f t="shared" si="63"/>
        <v>127.53532063251819</v>
      </c>
      <c r="I337" s="13">
        <f t="shared" si="63"/>
        <v>136.7954084867888</v>
      </c>
      <c r="J337" s="13">
        <f t="shared" si="63"/>
        <v>41.712076418818427</v>
      </c>
      <c r="K337" s="13">
        <f t="shared" si="63"/>
        <v>2.7104144808979305</v>
      </c>
      <c r="L337" s="13">
        <f t="shared" si="71"/>
        <v>677.64357795891192</v>
      </c>
      <c r="M337" s="3">
        <v>0</v>
      </c>
      <c r="N337" s="3">
        <f t="shared" si="68"/>
        <v>93.890418972752371</v>
      </c>
      <c r="O337" s="3">
        <f t="shared" si="64"/>
        <v>127.53539913514022</v>
      </c>
      <c r="P337" s="3">
        <f t="shared" si="65"/>
        <v>136.79547090272547</v>
      </c>
      <c r="Q337" s="3">
        <f t="shared" si="66"/>
        <v>41.712078983436399</v>
      </c>
      <c r="R337" s="3">
        <f t="shared" si="67"/>
        <v>2.7104144808979305</v>
      </c>
      <c r="S337" s="3">
        <f t="shared" si="69"/>
        <v>677.64378247495245</v>
      </c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6"/>
      <c r="B338" s="3"/>
      <c r="C338" s="10">
        <v>2004.0382509999999</v>
      </c>
      <c r="D338" s="10">
        <v>373.553</v>
      </c>
      <c r="E338" s="4">
        <f t="shared" si="70"/>
        <v>2082</v>
      </c>
      <c r="F338" s="5">
        <f>F337*SUM(economy!Z128:AB128)/SUM(economy!Z127:AB127)</f>
        <v>23112.150600398454</v>
      </c>
      <c r="G338" s="13">
        <f t="shared" si="63"/>
        <v>95.294478548488229</v>
      </c>
      <c r="H338" s="13">
        <f t="shared" si="63"/>
        <v>129.34465270391391</v>
      </c>
      <c r="I338" s="13">
        <f t="shared" si="63"/>
        <v>138.41555314460868</v>
      </c>
      <c r="J338" s="13">
        <f t="shared" si="63"/>
        <v>42.029428569340965</v>
      </c>
      <c r="K338" s="13">
        <f t="shared" si="63"/>
        <v>2.7240422590396309</v>
      </c>
      <c r="L338" s="13">
        <f t="shared" si="71"/>
        <v>682.80815522539137</v>
      </c>
      <c r="M338" s="3">
        <v>0</v>
      </c>
      <c r="N338" s="3">
        <f t="shared" si="68"/>
        <v>95.294539581352083</v>
      </c>
      <c r="O338" s="3">
        <f t="shared" si="64"/>
        <v>129.34473099057288</v>
      </c>
      <c r="P338" s="3">
        <f t="shared" si="65"/>
        <v>138.41561472276018</v>
      </c>
      <c r="Q338" s="3">
        <f t="shared" si="66"/>
        <v>42.029430987450375</v>
      </c>
      <c r="R338" s="3">
        <f t="shared" si="67"/>
        <v>2.7240422590396309</v>
      </c>
      <c r="S338" s="3">
        <f t="shared" si="69"/>
        <v>682.80835854117515</v>
      </c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6"/>
      <c r="B339" s="3"/>
      <c r="C339" s="10">
        <v>2004.1229510000001</v>
      </c>
      <c r="D339" s="10">
        <v>373.69400000000002</v>
      </c>
      <c r="E339" s="4">
        <f t="shared" si="70"/>
        <v>2083</v>
      </c>
      <c r="F339" s="5">
        <f>F338*SUM(economy!Z129:AB129)/SUM(economy!Z128:AB128)</f>
        <v>23215.188726101278</v>
      </c>
      <c r="G339" s="13">
        <f t="shared" si="63"/>
        <v>96.705079289357613</v>
      </c>
      <c r="H339" s="13">
        <f t="shared" si="63"/>
        <v>131.15897668294423</v>
      </c>
      <c r="I339" s="13">
        <f t="shared" si="63"/>
        <v>140.02990231780322</v>
      </c>
      <c r="J339" s="13">
        <f t="shared" si="63"/>
        <v>42.34111318203955</v>
      </c>
      <c r="K339" s="13">
        <f t="shared" si="63"/>
        <v>2.737292641436853</v>
      </c>
      <c r="L339" s="13">
        <f t="shared" si="71"/>
        <v>687.97236411358142</v>
      </c>
      <c r="M339" s="3">
        <v>0</v>
      </c>
      <c r="N339" s="3">
        <f t="shared" si="68"/>
        <v>96.705140322221467</v>
      </c>
      <c r="O339" s="3">
        <f t="shared" si="64"/>
        <v>131.15905475423426</v>
      </c>
      <c r="P339" s="3">
        <f t="shared" si="65"/>
        <v>140.02996306941486</v>
      </c>
      <c r="Q339" s="3">
        <f t="shared" si="66"/>
        <v>42.341115462009967</v>
      </c>
      <c r="R339" s="3">
        <f t="shared" si="67"/>
        <v>2.737292641436853</v>
      </c>
      <c r="S339" s="3">
        <f t="shared" si="69"/>
        <v>687.97256624931742</v>
      </c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6"/>
      <c r="B340" s="3"/>
      <c r="C340" s="10">
        <v>2004.202186</v>
      </c>
      <c r="D340" s="10">
        <v>373.77800000000002</v>
      </c>
      <c r="E340" s="4">
        <f t="shared" si="70"/>
        <v>2084</v>
      </c>
      <c r="F340" s="5">
        <f>F339*SUM(economy!Z130:AB130)/SUM(economy!Z129:AB129)</f>
        <v>23315.105258149048</v>
      </c>
      <c r="G340" s="13">
        <f t="shared" si="63"/>
        <v>98.121968742124352</v>
      </c>
      <c r="H340" s="13">
        <f t="shared" si="63"/>
        <v>132.97798434384148</v>
      </c>
      <c r="I340" s="13">
        <f t="shared" si="63"/>
        <v>141.63806260832771</v>
      </c>
      <c r="J340" s="13">
        <f t="shared" si="63"/>
        <v>42.647085909431532</v>
      </c>
      <c r="K340" s="13">
        <f t="shared" si="63"/>
        <v>2.7501668753039583</v>
      </c>
      <c r="L340" s="13">
        <f t="shared" si="71"/>
        <v>693.13526847902904</v>
      </c>
      <c r="M340" s="3">
        <v>0</v>
      </c>
      <c r="N340" s="3">
        <f t="shared" si="68"/>
        <v>98.122029774988206</v>
      </c>
      <c r="O340" s="3">
        <f t="shared" si="64"/>
        <v>132.97806220035505</v>
      </c>
      <c r="P340" s="3">
        <f t="shared" si="65"/>
        <v>141.6381225444938</v>
      </c>
      <c r="Q340" s="3">
        <f t="shared" si="66"/>
        <v>42.647088059154406</v>
      </c>
      <c r="R340" s="3">
        <f t="shared" si="67"/>
        <v>2.7501668753039583</v>
      </c>
      <c r="S340" s="3">
        <f t="shared" si="69"/>
        <v>693.13546945429539</v>
      </c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6"/>
      <c r="B341" s="3"/>
      <c r="C341" s="10">
        <v>2004.286885</v>
      </c>
      <c r="D341" s="10">
        <v>373.904</v>
      </c>
      <c r="E341" s="4">
        <f t="shared" si="70"/>
        <v>2085</v>
      </c>
      <c r="F341" s="5">
        <f>F340*SUM(economy!Z131:AB131)/SUM(economy!Z130:AB130)</f>
        <v>23411.916526983008</v>
      </c>
      <c r="G341" s="13">
        <f t="shared" si="63"/>
        <v>99.544956386987906</v>
      </c>
      <c r="H341" s="13">
        <f t="shared" si="63"/>
        <v>134.80136969427139</v>
      </c>
      <c r="I341" s="13">
        <f t="shared" si="63"/>
        <v>143.23964811536038</v>
      </c>
      <c r="J341" s="13">
        <f t="shared" si="63"/>
        <v>42.947306669335333</v>
      </c>
      <c r="K341" s="13">
        <f t="shared" si="63"/>
        <v>2.762666409862216</v>
      </c>
      <c r="L341" s="13">
        <f t="shared" si="71"/>
        <v>698.29594727581718</v>
      </c>
      <c r="M341" s="3">
        <v>0</v>
      </c>
      <c r="N341" s="3">
        <f t="shared" si="68"/>
        <v>99.54501741985176</v>
      </c>
      <c r="O341" s="3">
        <f t="shared" si="64"/>
        <v>134.80144733659935</v>
      </c>
      <c r="P341" s="3">
        <f t="shared" si="65"/>
        <v>143.23970724702633</v>
      </c>
      <c r="Q341" s="3">
        <f t="shared" si="66"/>
        <v>42.947308696251298</v>
      </c>
      <c r="R341" s="3">
        <f t="shared" si="67"/>
        <v>2.762666409862216</v>
      </c>
      <c r="S341" s="3">
        <f t="shared" si="69"/>
        <v>698.29614710959095</v>
      </c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6"/>
      <c r="B342" s="3"/>
      <c r="C342" s="10">
        <v>2004.3688520000001</v>
      </c>
      <c r="D342" s="10">
        <v>374.30099999999999</v>
      </c>
      <c r="E342" s="4">
        <f t="shared" si="70"/>
        <v>2086</v>
      </c>
      <c r="F342" s="5">
        <f>F341*SUM(economy!Z132:AB132)/SUM(economy!Z131:AB131)</f>
        <v>23505.640388791417</v>
      </c>
      <c r="G342" s="13">
        <f t="shared" si="63"/>
        <v>100.97385270084133</v>
      </c>
      <c r="H342" s="13">
        <f t="shared" si="63"/>
        <v>136.62882911706845</v>
      </c>
      <c r="I342" s="13">
        <f t="shared" si="63"/>
        <v>144.83428057127753</v>
      </c>
      <c r="J342" s="13">
        <f t="shared" si="63"/>
        <v>43.241739586056845</v>
      </c>
      <c r="K342" s="13">
        <f t="shared" si="63"/>
        <v>2.7747928907961414</v>
      </c>
      <c r="L342" s="13">
        <f t="shared" si="71"/>
        <v>703.45349486604027</v>
      </c>
      <c r="M342" s="3">
        <v>0</v>
      </c>
      <c r="N342" s="3">
        <f t="shared" si="68"/>
        <v>100.97391373370519</v>
      </c>
      <c r="O342" s="3">
        <f t="shared" si="64"/>
        <v>136.62890654580005</v>
      </c>
      <c r="P342" s="3">
        <f t="shared" si="65"/>
        <v>144.83433890924184</v>
      </c>
      <c r="Q342" s="3">
        <f t="shared" si="66"/>
        <v>43.241741497181472</v>
      </c>
      <c r="R342" s="3">
        <f t="shared" si="67"/>
        <v>2.7747928907961414</v>
      </c>
      <c r="S342" s="3">
        <f t="shared" si="69"/>
        <v>703.45369357672462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6"/>
      <c r="B343" s="3"/>
      <c r="C343" s="10">
        <v>2004.4535519999999</v>
      </c>
      <c r="D343" s="10">
        <v>374.786</v>
      </c>
      <c r="E343" s="4">
        <f t="shared" si="70"/>
        <v>2087</v>
      </c>
      <c r="F343" s="5">
        <f>F342*SUM(economy!Z133:AB133)/SUM(economy!Z132:AB132)</f>
        <v>23596.296175550837</v>
      </c>
      <c r="G343" s="13">
        <f t="shared" ref="G343:K358" si="72">G342*(1-G$5)+G$4*$F342*$L$4/1000</f>
        <v>102.40846925039199</v>
      </c>
      <c r="H343" s="13">
        <f t="shared" si="72"/>
        <v>138.46006150696448</v>
      </c>
      <c r="I343" s="13">
        <f t="shared" si="72"/>
        <v>146.42158946841636</v>
      </c>
      <c r="J343" s="13">
        <f t="shared" si="72"/>
        <v>43.530352929164309</v>
      </c>
      <c r="K343" s="13">
        <f t="shared" si="72"/>
        <v>2.786548154582547</v>
      </c>
      <c r="L343" s="13">
        <f t="shared" si="71"/>
        <v>708.60702130951972</v>
      </c>
      <c r="M343" s="3">
        <v>0</v>
      </c>
      <c r="N343" s="3">
        <f t="shared" si="68"/>
        <v>102.40853028325584</v>
      </c>
      <c r="O343" s="3">
        <f t="shared" si="64"/>
        <v>138.4601387226873</v>
      </c>
      <c r="P343" s="3">
        <f t="shared" si="65"/>
        <v>146.42164702333258</v>
      </c>
      <c r="Q343" s="3">
        <f t="shared" si="66"/>
        <v>43.530354731112396</v>
      </c>
      <c r="R343" s="3">
        <f t="shared" si="67"/>
        <v>2.786548154582547</v>
      </c>
      <c r="S343" s="3">
        <f t="shared" si="69"/>
        <v>708.60721891497064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6"/>
      <c r="B344" s="3"/>
      <c r="C344" s="10">
        <v>2004.535519</v>
      </c>
      <c r="D344" s="10">
        <v>375.18299999999999</v>
      </c>
      <c r="E344" s="4">
        <f t="shared" si="70"/>
        <v>2088</v>
      </c>
      <c r="F344" s="5">
        <f>F343*SUM(economy!Z134:AB134)/SUM(economy!Z133:AB133)</f>
        <v>23683.904644389837</v>
      </c>
      <c r="G344" s="13">
        <f t="shared" si="72"/>
        <v>103.84861878223312</v>
      </c>
      <c r="H344" s="13">
        <f t="shared" si="72"/>
        <v>140.29476840224993</v>
      </c>
      <c r="I344" s="13">
        <f t="shared" si="72"/>
        <v>148.00121217663056</v>
      </c>
      <c r="J344" s="13">
        <f t="shared" si="72"/>
        <v>43.813119049897132</v>
      </c>
      <c r="K344" s="13">
        <f t="shared" si="72"/>
        <v>2.7979342227054591</v>
      </c>
      <c r="L344" s="13">
        <f t="shared" si="71"/>
        <v>713.75565263371618</v>
      </c>
      <c r="M344" s="3">
        <v>0</v>
      </c>
      <c r="N344" s="3">
        <f t="shared" si="68"/>
        <v>103.84867981509697</v>
      </c>
      <c r="O344" s="3">
        <f t="shared" si="64"/>
        <v>140.29484540555001</v>
      </c>
      <c r="P344" s="3">
        <f t="shared" si="65"/>
        <v>148.00126895900925</v>
      </c>
      <c r="Q344" s="3">
        <f t="shared" si="66"/>
        <v>43.81312074890559</v>
      </c>
      <c r="R344" s="3">
        <f t="shared" si="67"/>
        <v>2.7979342227054591</v>
      </c>
      <c r="S344" s="3">
        <f t="shared" si="69"/>
        <v>713.75584915126728</v>
      </c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6"/>
      <c r="B345" s="3"/>
      <c r="C345" s="10">
        <v>2004.6202189999999</v>
      </c>
      <c r="D345" s="10">
        <v>375.52800000000002</v>
      </c>
      <c r="E345" s="4">
        <f t="shared" si="70"/>
        <v>2089</v>
      </c>
      <c r="F345" s="5">
        <f>F344*SUM(economy!Z135:AB135)/SUM(economy!Z134:AB134)</f>
        <v>23768.487926382229</v>
      </c>
      <c r="G345" s="13">
        <f t="shared" si="72"/>
        <v>105.29411530982499</v>
      </c>
      <c r="H345" s="13">
        <f t="shared" si="72"/>
        <v>142.13265411131854</v>
      </c>
      <c r="I345" s="13">
        <f t="shared" si="72"/>
        <v>149.57279405166094</v>
      </c>
      <c r="J345" s="13">
        <f t="shared" si="72"/>
        <v>44.09001431526417</v>
      </c>
      <c r="K345" s="13">
        <f t="shared" si="72"/>
        <v>2.808953295769995</v>
      </c>
      <c r="L345" s="13">
        <f t="shared" si="71"/>
        <v>718.89853108383863</v>
      </c>
      <c r="M345" s="3">
        <v>0</v>
      </c>
      <c r="N345" s="3">
        <f t="shared" si="68"/>
        <v>105.29417634268884</v>
      </c>
      <c r="O345" s="3">
        <f t="shared" si="64"/>
        <v>142.13273090278025</v>
      </c>
      <c r="P345" s="3">
        <f t="shared" si="65"/>
        <v>149.57285007187158</v>
      </c>
      <c r="Q345" s="3">
        <f t="shared" si="66"/>
        <v>44.090015917213613</v>
      </c>
      <c r="R345" s="3">
        <f t="shared" si="67"/>
        <v>2.808953295769995</v>
      </c>
      <c r="S345" s="3">
        <f t="shared" si="69"/>
        <v>718.89872653032432</v>
      </c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6"/>
      <c r="B346" s="3"/>
      <c r="C346" s="10">
        <v>2004.7049179999999</v>
      </c>
      <c r="D346" s="10">
        <v>375.68299999999999</v>
      </c>
      <c r="E346" s="4">
        <f t="shared" si="70"/>
        <v>2090</v>
      </c>
      <c r="F346" s="5">
        <f>F345*SUM(economy!Z136:AB136)/SUM(economy!Z135:AB135)</f>
        <v>23850.069474874923</v>
      </c>
      <c r="G346" s="13">
        <f t="shared" si="72"/>
        <v>106.74477419735067</v>
      </c>
      <c r="H346" s="13">
        <f t="shared" si="72"/>
        <v>143.9734258340556</v>
      </c>
      <c r="I346" s="13">
        <f t="shared" si="72"/>
        <v>151.13598853435809</v>
      </c>
      <c r="J346" s="13">
        <f t="shared" si="72"/>
        <v>44.36101903989664</v>
      </c>
      <c r="K346" s="13">
        <f t="shared" si="72"/>
        <v>2.8196077475281784</v>
      </c>
      <c r="L346" s="13">
        <f t="shared" si="71"/>
        <v>724.03481535318917</v>
      </c>
      <c r="M346" s="3">
        <v>0</v>
      </c>
      <c r="N346" s="3">
        <f t="shared" si="68"/>
        <v>106.74483523021452</v>
      </c>
      <c r="O346" s="3">
        <f t="shared" si="64"/>
        <v>143.9735024142617</v>
      </c>
      <c r="P346" s="3">
        <f t="shared" si="65"/>
        <v>151.13604380263095</v>
      </c>
      <c r="Q346" s="3">
        <f t="shared" si="66"/>
        <v>44.361020550331745</v>
      </c>
      <c r="R346" s="3">
        <f t="shared" si="67"/>
        <v>2.8196077475281784</v>
      </c>
      <c r="S346" s="3">
        <f t="shared" si="69"/>
        <v>724.03500974496706</v>
      </c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6"/>
      <c r="B347" s="3"/>
      <c r="C347" s="10">
        <v>2004.786885</v>
      </c>
      <c r="D347" s="10">
        <v>375.697</v>
      </c>
      <c r="E347" s="4">
        <f t="shared" si="70"/>
        <v>2091</v>
      </c>
      <c r="F347" s="5">
        <f>F346*SUM(economy!Z137:AB137)/SUM(economy!Z136:AB136)</f>
        <v>23928.674013453739</v>
      </c>
      <c r="G347" s="13">
        <f t="shared" si="72"/>
        <v>108.20041224041815</v>
      </c>
      <c r="H347" s="13">
        <f t="shared" si="72"/>
        <v>145.81679377804045</v>
      </c>
      <c r="I347" s="13">
        <f t="shared" si="72"/>
        <v>152.69045724081047</v>
      </c>
      <c r="J347" s="13">
        <f t="shared" si="72"/>
        <v>44.62611741572924</v>
      </c>
      <c r="K347" s="13">
        <f t="shared" si="72"/>
        <v>2.8299001188294906</v>
      </c>
      <c r="L347" s="13">
        <f t="shared" si="71"/>
        <v>729.16368079382778</v>
      </c>
      <c r="M347" s="3">
        <v>0</v>
      </c>
      <c r="N347" s="3">
        <f t="shared" si="68"/>
        <v>108.200473273282</v>
      </c>
      <c r="O347" s="3">
        <f t="shared" si="64"/>
        <v>145.8168701475721</v>
      </c>
      <c r="P347" s="3">
        <f t="shared" si="65"/>
        <v>152.69051176723852</v>
      </c>
      <c r="Q347" s="3">
        <f t="shared" si="66"/>
        <v>44.62611883987794</v>
      </c>
      <c r="R347" s="3">
        <f t="shared" si="67"/>
        <v>2.8299001188294906</v>
      </c>
      <c r="S347" s="3">
        <f t="shared" si="69"/>
        <v>729.16387414680003</v>
      </c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6"/>
      <c r="B348" s="3"/>
      <c r="C348" s="10">
        <v>2004.8715850000001</v>
      </c>
      <c r="D348" s="10">
        <v>375.69900000000001</v>
      </c>
      <c r="E348" s="4">
        <f t="shared" si="70"/>
        <v>2092</v>
      </c>
      <c r="F348" s="5">
        <f>F347*SUM(economy!Z138:AB138)/SUM(economy!Z137:AB137)</f>
        <v>24004.327483647678</v>
      </c>
      <c r="G348" s="13">
        <f t="shared" si="72"/>
        <v>109.66084774358669</v>
      </c>
      <c r="H348" s="13">
        <f t="shared" si="72"/>
        <v>147.66247126954346</v>
      </c>
      <c r="I348" s="13">
        <f t="shared" si="72"/>
        <v>154.23587004344529</v>
      </c>
      <c r="J348" s="13">
        <f t="shared" si="72"/>
        <v>44.885297439591071</v>
      </c>
      <c r="K348" s="13">
        <f t="shared" si="72"/>
        <v>2.8398331115087707</v>
      </c>
      <c r="L348" s="13">
        <f t="shared" si="71"/>
        <v>734.28431960767523</v>
      </c>
      <c r="M348" s="3">
        <v>0</v>
      </c>
      <c r="N348" s="3">
        <f t="shared" si="68"/>
        <v>109.66090877645054</v>
      </c>
      <c r="O348" s="3">
        <f t="shared" si="64"/>
        <v>147.66254742898028</v>
      </c>
      <c r="P348" s="3">
        <f t="shared" si="65"/>
        <v>154.23592383798604</v>
      </c>
      <c r="Q348" s="3">
        <f t="shared" si="66"/>
        <v>44.885298782382634</v>
      </c>
      <c r="R348" s="3">
        <f t="shared" si="67"/>
        <v>2.8398331115087707</v>
      </c>
      <c r="S348" s="3">
        <f t="shared" si="69"/>
        <v>734.28451193730825</v>
      </c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6"/>
      <c r="B349" s="3"/>
      <c r="C349" s="10">
        <v>2004.9535519999999</v>
      </c>
      <c r="D349" s="10">
        <v>375.53800000000001</v>
      </c>
      <c r="E349" s="4">
        <f t="shared" si="70"/>
        <v>2093</v>
      </c>
      <c r="F349" s="5">
        <f>F348*SUM(economy!Z139:AB139)/SUM(economy!Z138:AB138)</f>
        <v>24077.056992469672</v>
      </c>
      <c r="G349" s="13">
        <f t="shared" si="72"/>
        <v>111.12590059470133</v>
      </c>
      <c r="H349" s="13">
        <f t="shared" si="72"/>
        <v>149.51017485930737</v>
      </c>
      <c r="I349" s="13">
        <f t="shared" si="72"/>
        <v>155.77190514318434</v>
      </c>
      <c r="J349" s="13">
        <f t="shared" si="72"/>
        <v>45.138550838795034</v>
      </c>
      <c r="K349" s="13">
        <f t="shared" si="72"/>
        <v>2.8494095822238465</v>
      </c>
      <c r="L349" s="13">
        <f t="shared" si="71"/>
        <v>739.39594101821194</v>
      </c>
      <c r="M349" s="3">
        <v>0</v>
      </c>
      <c r="N349" s="3">
        <f t="shared" si="68"/>
        <v>111.12596162756519</v>
      </c>
      <c r="O349" s="3">
        <f t="shared" si="64"/>
        <v>149.5102508092273</v>
      </c>
      <c r="P349" s="3">
        <f t="shared" si="65"/>
        <v>155.77195821566164</v>
      </c>
      <c r="Q349" s="3">
        <f t="shared" si="66"/>
        <v>45.138552104877135</v>
      </c>
      <c r="R349" s="3">
        <f t="shared" si="67"/>
        <v>2.8494095822238465</v>
      </c>
      <c r="S349" s="3">
        <f t="shared" si="69"/>
        <v>739.39613233955515</v>
      </c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6"/>
      <c r="B350" s="3"/>
      <c r="C350" s="10">
        <v>2005.038356</v>
      </c>
      <c r="D350" s="10">
        <v>375.38099999999997</v>
      </c>
      <c r="E350" s="4">
        <f t="shared" si="70"/>
        <v>2094</v>
      </c>
      <c r="F350" s="5">
        <f>F349*SUM(economy!Z140:AB140)/SUM(economy!Z139:AB139)</f>
        <v>24146.890759888927</v>
      </c>
      <c r="G350" s="13">
        <f t="shared" si="72"/>
        <v>112.59539233602578</v>
      </c>
      <c r="H350" s="13">
        <f t="shared" si="72"/>
        <v>151.35962442311177</v>
      </c>
      <c r="I350" s="13">
        <f t="shared" si="72"/>
        <v>157.29824913274993</v>
      </c>
      <c r="J350" s="13">
        <f t="shared" si="72"/>
        <v>45.385872994820929</v>
      </c>
      <c r="K350" s="13">
        <f t="shared" si="72"/>
        <v>2.8586325362549907</v>
      </c>
      <c r="L350" s="13">
        <f t="shared" si="71"/>
        <v>744.49777142296352</v>
      </c>
      <c r="M350" s="3">
        <v>0</v>
      </c>
      <c r="N350" s="3">
        <f t="shared" si="68"/>
        <v>112.59545336888964</v>
      </c>
      <c r="O350" s="3">
        <f t="shared" si="64"/>
        <v>151.35970016409118</v>
      </c>
      <c r="P350" s="3">
        <f t="shared" si="65"/>
        <v>157.29830149285576</v>
      </c>
      <c r="Q350" s="3">
        <f t="shared" si="66"/>
        <v>45.385874188575741</v>
      </c>
      <c r="R350" s="3">
        <f t="shared" si="67"/>
        <v>2.8586325362549907</v>
      </c>
      <c r="S350" s="3">
        <f t="shared" si="69"/>
        <v>744.4979617506674</v>
      </c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6"/>
      <c r="B351" s="3"/>
      <c r="C351" s="10">
        <v>2005.123288</v>
      </c>
      <c r="D351" s="10">
        <v>375.41300000000001</v>
      </c>
      <c r="E351" s="4">
        <f t="shared" si="70"/>
        <v>2095</v>
      </c>
      <c r="F351" s="5">
        <f>F350*SUM(economy!Z141:AB141)/SUM(economy!Z140:AB140)</f>
        <v>24213.858066326742</v>
      </c>
      <c r="G351" s="13">
        <f t="shared" si="72"/>
        <v>114.06914623216923</v>
      </c>
      <c r="H351" s="13">
        <f t="shared" si="72"/>
        <v>153.21054325712862</v>
      </c>
      <c r="I351" s="13">
        <f t="shared" si="72"/>
        <v>158.81459705122961</v>
      </c>
      <c r="J351" s="13">
        <f t="shared" si="72"/>
        <v>45.62726286519306</v>
      </c>
      <c r="K351" s="13">
        <f t="shared" si="72"/>
        <v>2.8675051212780116</v>
      </c>
      <c r="L351" s="13">
        <f t="shared" si="71"/>
        <v>749.58905452699855</v>
      </c>
      <c r="M351" s="3">
        <v>0</v>
      </c>
      <c r="N351" s="3">
        <f t="shared" si="68"/>
        <v>114.06920726503309</v>
      </c>
      <c r="O351" s="3">
        <f t="shared" si="64"/>
        <v>153.21061878974234</v>
      </c>
      <c r="P351" s="3">
        <f t="shared" si="65"/>
        <v>158.81464870852585</v>
      </c>
      <c r="Q351" s="3">
        <f t="shared" si="66"/>
        <v>45.627263990752418</v>
      </c>
      <c r="R351" s="3">
        <f t="shared" si="67"/>
        <v>2.8675051212780116</v>
      </c>
      <c r="S351" s="3">
        <f t="shared" si="69"/>
        <v>749.5892438753317</v>
      </c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6"/>
      <c r="B352" s="3"/>
      <c r="C352" s="10">
        <v>2005.2</v>
      </c>
      <c r="D352" s="10">
        <v>375.43299999999999</v>
      </c>
      <c r="E352" s="4">
        <f t="shared" si="70"/>
        <v>2096</v>
      </c>
      <c r="F352" s="5">
        <f>F351*SUM(economy!Z142:AB142)/SUM(economy!Z141:AB141)</f>
        <v>24277.989200264768</v>
      </c>
      <c r="G352" s="13">
        <f t="shared" si="72"/>
        <v>115.54698733480889</v>
      </c>
      <c r="H352" s="13">
        <f t="shared" si="72"/>
        <v>155.06265816808579</v>
      </c>
      <c r="I352" s="13">
        <f t="shared" si="72"/>
        <v>160.32065243002071</v>
      </c>
      <c r="J352" s="13">
        <f t="shared" si="72"/>
        <v>45.862722903658252</v>
      </c>
      <c r="K352" s="13">
        <f t="shared" si="72"/>
        <v>2.8760306211224611</v>
      </c>
      <c r="L352" s="13">
        <f t="shared" si="71"/>
        <v>754.66905145769624</v>
      </c>
      <c r="M352" s="3">
        <v>0</v>
      </c>
      <c r="N352" s="3">
        <f t="shared" si="68"/>
        <v>115.54704836767274</v>
      </c>
      <c r="O352" s="3">
        <f t="shared" si="64"/>
        <v>155.06273349290703</v>
      </c>
      <c r="P352" s="3">
        <f t="shared" si="65"/>
        <v>160.3207033939409</v>
      </c>
      <c r="Q352" s="3">
        <f t="shared" si="66"/>
        <v>45.862723964917947</v>
      </c>
      <c r="R352" s="3">
        <f t="shared" si="67"/>
        <v>2.8760306211224611</v>
      </c>
      <c r="S352" s="3">
        <f t="shared" si="69"/>
        <v>754.6692398405612</v>
      </c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6"/>
      <c r="B353" s="3"/>
      <c r="C353" s="10">
        <v>2005.284932</v>
      </c>
      <c r="D353" s="10">
        <v>375.55900000000003</v>
      </c>
      <c r="E353" s="4">
        <f t="shared" si="70"/>
        <v>2097</v>
      </c>
      <c r="F353" s="5">
        <f>F352*SUM(economy!Z143:AB143)/SUM(economy!Z142:AB142)</f>
        <v>24339.315406051035</v>
      </c>
      <c r="G353" s="13">
        <f t="shared" si="72"/>
        <v>117.02874254421472</v>
      </c>
      <c r="H353" s="13">
        <f t="shared" si="72"/>
        <v>156.9156995582629</v>
      </c>
      <c r="I353" s="13">
        <f t="shared" si="72"/>
        <v>161.81612733028695</v>
      </c>
      <c r="J353" s="13">
        <f t="shared" si="72"/>
        <v>46.092258978774602</v>
      </c>
      <c r="K353" s="13">
        <f t="shared" si="72"/>
        <v>2.8842124495260881</v>
      </c>
      <c r="L353" s="13">
        <f t="shared" si="71"/>
        <v>759.73704086106522</v>
      </c>
      <c r="M353" s="3">
        <v>0</v>
      </c>
      <c r="N353" s="3">
        <f t="shared" si="68"/>
        <v>117.02880357707858</v>
      </c>
      <c r="O353" s="3">
        <f t="shared" si="64"/>
        <v>156.9157746758633</v>
      </c>
      <c r="P353" s="3">
        <f t="shared" si="65"/>
        <v>161.816177610138</v>
      </c>
      <c r="Q353" s="3">
        <f t="shared" si="66"/>
        <v>46.092259979407864</v>
      </c>
      <c r="R353" s="3">
        <f t="shared" si="67"/>
        <v>2.8842124495260881</v>
      </c>
      <c r="S353" s="3">
        <f t="shared" si="69"/>
        <v>759.73722829201392</v>
      </c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6"/>
      <c r="B354" s="3"/>
      <c r="C354" s="10">
        <v>2005.367123</v>
      </c>
      <c r="D354" s="10">
        <v>376.17</v>
      </c>
      <c r="E354" s="4">
        <f t="shared" si="70"/>
        <v>2098</v>
      </c>
      <c r="F354" s="5">
        <f>F353*SUM(economy!Z144:AB144)/SUM(economy!Z143:AB143)</f>
        <v>24397.868831985455</v>
      </c>
      <c r="G354" s="13">
        <f t="shared" si="72"/>
        <v>118.51424066758872</v>
      </c>
      <c r="H354" s="13">
        <f t="shared" si="72"/>
        <v>158.76940150535253</v>
      </c>
      <c r="I354" s="13">
        <f t="shared" si="72"/>
        <v>163.30074237207094</v>
      </c>
      <c r="J354" s="13">
        <f t="shared" si="72"/>
        <v>46.315880291024925</v>
      </c>
      <c r="K354" s="13">
        <f t="shared" si="72"/>
        <v>2.8920541438963001</v>
      </c>
      <c r="L354" s="13">
        <f t="shared" si="71"/>
        <v>764.7923189799335</v>
      </c>
      <c r="M354" s="3">
        <v>0</v>
      </c>
      <c r="N354" s="3">
        <f t="shared" si="68"/>
        <v>118.51430170045258</v>
      </c>
      <c r="O354" s="3">
        <f t="shared" si="64"/>
        <v>158.76947641630215</v>
      </c>
      <c r="P354" s="3">
        <f t="shared" si="65"/>
        <v>163.30079197703486</v>
      </c>
      <c r="Q354" s="3">
        <f t="shared" si="66"/>
        <v>46.315881234495158</v>
      </c>
      <c r="R354" s="3">
        <f t="shared" si="67"/>
        <v>2.8920541438963001</v>
      </c>
      <c r="S354" s="3">
        <f t="shared" si="69"/>
        <v>764.79250547218112</v>
      </c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6"/>
      <c r="B355" s="3"/>
      <c r="C355" s="10">
        <v>2005.452055</v>
      </c>
      <c r="D355" s="10">
        <v>376.93</v>
      </c>
      <c r="E355" s="4">
        <f t="shared" si="70"/>
        <v>2099</v>
      </c>
      <c r="F355" s="5">
        <f>F354*SUM(economy!Z145:AB145)/SUM(economy!Z144:AB144)</f>
        <v>24453.68247876356</v>
      </c>
      <c r="G355" s="13">
        <f t="shared" si="72"/>
        <v>120.00331247423573</v>
      </c>
      <c r="H355" s="13">
        <f t="shared" si="72"/>
        <v>160.6235018372272</v>
      </c>
      <c r="I355" s="13">
        <f t="shared" si="72"/>
        <v>164.7742267552168</v>
      </c>
      <c r="J355" s="13">
        <f t="shared" si="72"/>
        <v>46.53359928857202</v>
      </c>
      <c r="K355" s="13">
        <f t="shared" si="72"/>
        <v>2.8995593590890012</v>
      </c>
      <c r="L355" s="13">
        <f t="shared" si="71"/>
        <v>769.83419971434068</v>
      </c>
      <c r="M355" s="3">
        <v>0</v>
      </c>
      <c r="N355" s="3">
        <f t="shared" si="68"/>
        <v>120.00337350709958</v>
      </c>
      <c r="O355" s="3">
        <f t="shared" si="64"/>
        <v>160.62357654209455</v>
      </c>
      <c r="P355" s="3">
        <f t="shared" si="65"/>
        <v>164.77427569435233</v>
      </c>
      <c r="Q355" s="3">
        <f t="shared" si="66"/>
        <v>46.533600178144766</v>
      </c>
      <c r="R355" s="3">
        <f t="shared" si="67"/>
        <v>2.8995593590890012</v>
      </c>
      <c r="S355" s="3">
        <f t="shared" si="69"/>
        <v>769.83438528078023</v>
      </c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3"/>
      <c r="B356" s="3"/>
      <c r="C356" s="10">
        <v>2005.5342470000001</v>
      </c>
      <c r="D356" s="10">
        <v>377.291</v>
      </c>
      <c r="E356" s="4">
        <f t="shared" si="70"/>
        <v>2100</v>
      </c>
      <c r="F356" s="5">
        <f>F355*SUM(economy!Z146:AB146)/SUM(economy!Z145:AB145)</f>
        <v>24506.79014835272</v>
      </c>
      <c r="G356" s="13">
        <f t="shared" si="72"/>
        <v>121.49579074758749</v>
      </c>
      <c r="H356" s="13">
        <f t="shared" si="72"/>
        <v>162.47774220165959</v>
      </c>
      <c r="I356" s="13">
        <f t="shared" si="72"/>
        <v>166.236318272266</v>
      </c>
      <c r="J356" s="13">
        <f t="shared" si="72"/>
        <v>46.745431581775343</v>
      </c>
      <c r="K356" s="13">
        <f t="shared" si="72"/>
        <v>2.9067318612147819</v>
      </c>
      <c r="L356" s="13">
        <f t="shared" si="71"/>
        <v>774.86201466450325</v>
      </c>
      <c r="M356" s="3">
        <v>0</v>
      </c>
      <c r="N356" s="3">
        <f t="shared" si="68"/>
        <v>121.49585178045135</v>
      </c>
      <c r="O356" s="3">
        <f t="shared" si="64"/>
        <v>162.47781670101165</v>
      </c>
      <c r="P356" s="3">
        <f t="shared" si="65"/>
        <v>166.23636655451031</v>
      </c>
      <c r="Q356" s="3">
        <f t="shared" si="66"/>
        <v>46.745432420529596</v>
      </c>
      <c r="R356" s="3">
        <f t="shared" si="67"/>
        <v>2.9067318612147819</v>
      </c>
      <c r="S356" s="3">
        <f t="shared" si="69"/>
        <v>774.86219931771768</v>
      </c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3"/>
      <c r="B357" s="3"/>
      <c r="C357" s="10">
        <v>2005.6191779999999</v>
      </c>
      <c r="D357" s="10">
        <v>377.58600000000001</v>
      </c>
      <c r="E357" s="4">
        <f t="shared" si="70"/>
        <v>2101</v>
      </c>
      <c r="F357" s="5">
        <f>F356*SUM(economy!Z147:AB147)/SUM(economy!Z146:AB146)</f>
        <v>24557.226393371759</v>
      </c>
      <c r="G357" s="13">
        <f t="shared" si="72"/>
        <v>122.99151033410668</v>
      </c>
      <c r="H357" s="13">
        <f t="shared" si="72"/>
        <v>164.33186813105087</v>
      </c>
      <c r="I357" s="13">
        <f t="shared" si="72"/>
        <v>167.68676331349991</v>
      </c>
      <c r="J357" s="13">
        <f t="shared" si="72"/>
        <v>46.951395856590672</v>
      </c>
      <c r="K357" s="13">
        <f t="shared" si="72"/>
        <v>2.9135755214820094</v>
      </c>
      <c r="L357" s="13">
        <f t="shared" si="71"/>
        <v>779.87511315673009</v>
      </c>
      <c r="M357" s="3">
        <v>0</v>
      </c>
      <c r="N357" s="3">
        <f t="shared" si="68"/>
        <v>122.99157136697053</v>
      </c>
      <c r="O357" s="3">
        <f t="shared" si="64"/>
        <v>164.33194242545298</v>
      </c>
      <c r="P357" s="3">
        <f t="shared" si="65"/>
        <v>167.68681094767018</v>
      </c>
      <c r="Q357" s="3">
        <f t="shared" si="66"/>
        <v>46.951396647429533</v>
      </c>
      <c r="R357" s="3">
        <f t="shared" si="67"/>
        <v>2.9135755214820094</v>
      </c>
      <c r="S357" s="3">
        <f t="shared" si="69"/>
        <v>779.87529690900521</v>
      </c>
    </row>
    <row r="358" spans="1:38">
      <c r="A358" s="3"/>
      <c r="B358" s="3"/>
      <c r="C358" s="10">
        <v>2005.7041099999999</v>
      </c>
      <c r="D358" s="10">
        <v>377.863</v>
      </c>
      <c r="E358" s="4">
        <f t="shared" si="70"/>
        <v>2102</v>
      </c>
      <c r="F358" s="5">
        <f>F357*SUM(economy!Z148:AB148)/SUM(economy!Z147:AB147)</f>
        <v>24605.026467041527</v>
      </c>
      <c r="G358" s="13">
        <f t="shared" si="72"/>
        <v>124.4903081891012</v>
      </c>
      <c r="H358" s="13">
        <f t="shared" si="72"/>
        <v>166.18562910222741</v>
      </c>
      <c r="I358" s="13">
        <f t="shared" si="72"/>
        <v>169.12531686430947</v>
      </c>
      <c r="J358" s="13">
        <f t="shared" si="72"/>
        <v>47.151513786975556</v>
      </c>
      <c r="K358" s="13">
        <f t="shared" si="72"/>
        <v>2.9200943100859251</v>
      </c>
      <c r="L358" s="13">
        <f t="shared" si="71"/>
        <v>784.87286225269963</v>
      </c>
      <c r="M358" s="3">
        <v>0</v>
      </c>
      <c r="N358" s="3">
        <f t="shared" si="68"/>
        <v>124.49036922196505</v>
      </c>
      <c r="O358" s="3">
        <f t="shared" si="64"/>
        <v>166.18570319224341</v>
      </c>
      <c r="P358" s="3">
        <f t="shared" si="65"/>
        <v>169.12536385910457</v>
      </c>
      <c r="Q358" s="3">
        <f t="shared" si="66"/>
        <v>47.151514532636277</v>
      </c>
      <c r="R358" s="3">
        <f t="shared" si="67"/>
        <v>2.9200943100859251</v>
      </c>
      <c r="S358" s="3">
        <f t="shared" si="69"/>
        <v>784.8730451160352</v>
      </c>
    </row>
    <row r="359" spans="1:38">
      <c r="A359" s="3"/>
      <c r="B359" s="3"/>
      <c r="C359" s="10">
        <v>2005.7863010000001</v>
      </c>
      <c r="D359" s="10">
        <v>377.92700000000002</v>
      </c>
      <c r="E359" s="4">
        <f t="shared" si="70"/>
        <v>2103</v>
      </c>
      <c r="F359" s="5">
        <f>F358*SUM(economy!Z149:AB149)/SUM(economy!Z148:AB148)</f>
        <v>24650.226273769291</v>
      </c>
      <c r="G359" s="13">
        <f t="shared" ref="G359:K374" si="73">G358*(1-G$5)+G$4*$F358*$L$4/1000</f>
        <v>125.99202341948401</v>
      </c>
      <c r="H359" s="13">
        <f t="shared" si="73"/>
        <v>168.03877859137393</v>
      </c>
      <c r="I359" s="13">
        <f t="shared" si="73"/>
        <v>170.55174249508119</v>
      </c>
      <c r="J359" s="13">
        <f t="shared" si="73"/>
        <v>47.345809946424467</v>
      </c>
      <c r="K359" s="13">
        <f t="shared" si="73"/>
        <v>2.9262922901524591</v>
      </c>
      <c r="L359" s="13">
        <f t="shared" si="71"/>
        <v>789.85464674251614</v>
      </c>
      <c r="M359" s="3">
        <v>0</v>
      </c>
      <c r="N359" s="3">
        <f t="shared" si="68"/>
        <v>125.99208445234787</v>
      </c>
      <c r="O359" s="3">
        <f t="shared" si="64"/>
        <v>168.03885247756608</v>
      </c>
      <c r="P359" s="3">
        <f t="shared" si="65"/>
        <v>170.55178885908319</v>
      </c>
      <c r="Q359" s="3">
        <f t="shared" si="66"/>
        <v>47.34581064948793</v>
      </c>
      <c r="R359" s="3">
        <f t="shared" si="67"/>
        <v>2.9262922901524591</v>
      </c>
      <c r="S359" s="3">
        <f t="shared" si="69"/>
        <v>789.85482872863747</v>
      </c>
    </row>
    <row r="360" spans="1:38">
      <c r="A360" s="3"/>
      <c r="B360" s="3"/>
      <c r="C360" s="10">
        <v>2005.8712330000001</v>
      </c>
      <c r="D360" s="10">
        <v>377.875</v>
      </c>
      <c r="E360" s="4">
        <f t="shared" si="70"/>
        <v>2104</v>
      </c>
      <c r="F360" s="5">
        <f>F359*SUM(economy!Z150:AB150)/SUM(economy!Z149:AB149)</f>
        <v>24692.862320426651</v>
      </c>
      <c r="G360" s="13">
        <f t="shared" si="73"/>
        <v>127.49649732351688</v>
      </c>
      <c r="H360" s="13">
        <f t="shared" si="73"/>
        <v>169.89107412417545</v>
      </c>
      <c r="I360" s="13">
        <f t="shared" si="73"/>
        <v>171.96581234379474</v>
      </c>
      <c r="J360" s="13">
        <f t="shared" si="73"/>
        <v>47.534311718757699</v>
      </c>
      <c r="K360" s="13">
        <f t="shared" si="73"/>
        <v>2.9321736117449855</v>
      </c>
      <c r="L360" s="13">
        <f t="shared" si="71"/>
        <v>794.81986912198977</v>
      </c>
      <c r="M360" s="3">
        <v>0</v>
      </c>
      <c r="N360" s="3">
        <f t="shared" si="68"/>
        <v>127.49655835638073</v>
      </c>
      <c r="O360" s="3">
        <f t="shared" si="64"/>
        <v>169.89114780710446</v>
      </c>
      <c r="P360" s="3">
        <f t="shared" si="65"/>
        <v>171.96585808547056</v>
      </c>
      <c r="Q360" s="3">
        <f t="shared" si="66"/>
        <v>47.534312381657358</v>
      </c>
      <c r="R360" s="3">
        <f t="shared" si="67"/>
        <v>2.9321736117449855</v>
      </c>
      <c r="S360" s="3">
        <f t="shared" si="69"/>
        <v>794.82005024235809</v>
      </c>
    </row>
    <row r="361" spans="1:38">
      <c r="A361" s="3"/>
      <c r="B361" s="3"/>
      <c r="C361" s="10">
        <v>2005.9534249999999</v>
      </c>
      <c r="D361" s="10">
        <v>377.76100000000002</v>
      </c>
      <c r="E361" s="4">
        <f t="shared" si="70"/>
        <v>2105</v>
      </c>
      <c r="F361" s="5">
        <f>F360*SUM(economy!Z151:AB151)/SUM(economy!Z150:AB150)</f>
        <v>24732.971668376846</v>
      </c>
      <c r="G361" s="13">
        <f t="shared" si="73"/>
        <v>129.00357342758048</v>
      </c>
      <c r="H361" s="13">
        <f t="shared" si="73"/>
        <v>171.74227732124626</v>
      </c>
      <c r="I361" s="13">
        <f t="shared" si="73"/>
        <v>173.36730709153471</v>
      </c>
      <c r="J361" s="13">
        <f t="shared" si="73"/>
        <v>47.717049208288081</v>
      </c>
      <c r="K361" s="13">
        <f t="shared" si="73"/>
        <v>2.9377425059418139</v>
      </c>
      <c r="L361" s="13">
        <f t="shared" si="71"/>
        <v>799.76794955459138</v>
      </c>
      <c r="M361" s="3">
        <v>0</v>
      </c>
      <c r="N361" s="3">
        <f t="shared" si="68"/>
        <v>129.00363446044432</v>
      </c>
      <c r="O361" s="3">
        <f t="shared" si="64"/>
        <v>171.74235080147133</v>
      </c>
      <c r="P361" s="3">
        <f t="shared" si="65"/>
        <v>173.3673522192376</v>
      </c>
      <c r="Q361" s="3">
        <f t="shared" si="66"/>
        <v>47.717049833318363</v>
      </c>
      <c r="R361" s="3">
        <f t="shared" si="67"/>
        <v>2.9377425059418139</v>
      </c>
      <c r="S361" s="3">
        <f t="shared" si="69"/>
        <v>799.76812982041349</v>
      </c>
    </row>
    <row r="362" spans="1:38">
      <c r="A362" s="3"/>
      <c r="B362" s="3"/>
      <c r="C362" s="10">
        <v>2006.038356</v>
      </c>
      <c r="D362" s="10">
        <v>377.84399999999999</v>
      </c>
      <c r="E362" s="4">
        <f t="shared" si="70"/>
        <v>2106</v>
      </c>
      <c r="F362" s="5">
        <f>F361*SUM(economy!Z152:AB152)/SUM(economy!Z151:AB151)</f>
        <v>24770.591886303118</v>
      </c>
      <c r="G362" s="13">
        <f t="shared" si="73"/>
        <v>130.51309752001663</v>
      </c>
      <c r="H362" s="13">
        <f t="shared" si="73"/>
        <v>173.59215393892975</v>
      </c>
      <c r="I362" s="13">
        <f t="shared" si="73"/>
        <v>174.7560159311235</v>
      </c>
      <c r="J362" s="13">
        <f t="shared" si="73"/>
        <v>47.894055149488949</v>
      </c>
      <c r="K362" s="13">
        <f t="shared" si="73"/>
        <v>2.9430032789917684</v>
      </c>
      <c r="L362" s="13">
        <f t="shared" si="71"/>
        <v>804.69832581855064</v>
      </c>
      <c r="M362" s="3">
        <v>0</v>
      </c>
      <c r="N362" s="3">
        <f t="shared" si="68"/>
        <v>130.51315855288047</v>
      </c>
      <c r="O362" s="3">
        <f t="shared" si="64"/>
        <v>173.59222721700851</v>
      </c>
      <c r="P362" s="3">
        <f t="shared" si="65"/>
        <v>174.75606045309456</v>
      </c>
      <c r="Q362" s="3">
        <f t="shared" si="66"/>
        <v>47.894055738813215</v>
      </c>
      <c r="R362" s="3">
        <f t="shared" si="67"/>
        <v>2.9430032789917684</v>
      </c>
      <c r="S362" s="3">
        <f t="shared" si="69"/>
        <v>804.69850524078856</v>
      </c>
    </row>
    <row r="363" spans="1:38">
      <c r="A363" s="3"/>
      <c r="B363" s="3"/>
      <c r="C363" s="10">
        <v>2006.123288</v>
      </c>
      <c r="D363" s="10">
        <v>377.983</v>
      </c>
      <c r="E363" s="4">
        <f t="shared" si="70"/>
        <v>2107</v>
      </c>
      <c r="F363" s="5">
        <f>F362*SUM(economy!Z153:AB153)/SUM(economy!Z152:AB152)</f>
        <v>24805.761003886539</v>
      </c>
      <c r="G363" s="13">
        <f t="shared" si="73"/>
        <v>132.02491768209146</v>
      </c>
      <c r="H363" s="13">
        <f t="shared" si="73"/>
        <v>175.44047390555644</v>
      </c>
      <c r="I363" s="13">
        <f t="shared" si="73"/>
        <v>176.13173652908873</v>
      </c>
      <c r="J363" s="13">
        <f t="shared" si="73"/>
        <v>48.065364816285943</v>
      </c>
      <c r="K363" s="13">
        <f t="shared" si="73"/>
        <v>2.9479603065547346</v>
      </c>
      <c r="L363" s="13">
        <f t="shared" si="71"/>
        <v>809.61045323957728</v>
      </c>
      <c r="M363" s="3">
        <v>0</v>
      </c>
      <c r="N363" s="3">
        <f t="shared" si="68"/>
        <v>132.0249787149553</v>
      </c>
      <c r="O363" s="3">
        <f t="shared" si="64"/>
        <v>175.44054698204502</v>
      </c>
      <c r="P363" s="3">
        <f t="shared" si="65"/>
        <v>176.13178045345848</v>
      </c>
      <c r="Q363" s="3">
        <f t="shared" si="66"/>
        <v>48.065365371943969</v>
      </c>
      <c r="R363" s="3">
        <f t="shared" si="67"/>
        <v>2.9479603065547346</v>
      </c>
      <c r="S363" s="3">
        <f t="shared" si="69"/>
        <v>809.61063182895748</v>
      </c>
    </row>
    <row r="364" spans="1:38">
      <c r="A364" s="3"/>
      <c r="B364" s="3"/>
      <c r="C364" s="10">
        <v>2006.2</v>
      </c>
      <c r="D364" s="10">
        <v>377.99900000000002</v>
      </c>
      <c r="E364" s="4">
        <f t="shared" si="70"/>
        <v>2108</v>
      </c>
      <c r="F364" s="5">
        <f>F363*SUM(economy!Z154:AB154)/SUM(economy!Z153:AB153)</f>
        <v>24838.517466377558</v>
      </c>
      <c r="G364" s="13">
        <f t="shared" si="73"/>
        <v>133.53888431613149</v>
      </c>
      <c r="H364" s="13">
        <f t="shared" si="73"/>
        <v>177.28701135325301</v>
      </c>
      <c r="I364" s="13">
        <f t="shared" si="73"/>
        <v>177.49427498118183</v>
      </c>
      <c r="J364" s="13">
        <f t="shared" si="73"/>
        <v>48.231015931093836</v>
      </c>
      <c r="K364" s="13">
        <f t="shared" si="73"/>
        <v>2.9526180280336263</v>
      </c>
      <c r="L364" s="13">
        <f t="shared" si="71"/>
        <v>814.50380460969382</v>
      </c>
      <c r="M364" s="3">
        <v>0</v>
      </c>
      <c r="N364" s="3">
        <f t="shared" si="68"/>
        <v>133.53894534899533</v>
      </c>
      <c r="O364" s="3">
        <f t="shared" si="64"/>
        <v>177.28708422870599</v>
      </c>
      <c r="P364" s="3">
        <f t="shared" si="65"/>
        <v>177.49431831597164</v>
      </c>
      <c r="Q364" s="3">
        <f t="shared" si="66"/>
        <v>48.231016455008863</v>
      </c>
      <c r="R364" s="3">
        <f t="shared" si="67"/>
        <v>2.9526180280336263</v>
      </c>
      <c r="S364" s="3">
        <f t="shared" si="69"/>
        <v>814.5039823767155</v>
      </c>
    </row>
    <row r="365" spans="1:38">
      <c r="A365" s="3"/>
      <c r="B365" s="3"/>
      <c r="C365" s="10">
        <v>2006.284932</v>
      </c>
      <c r="D365" s="10">
        <v>378.053</v>
      </c>
      <c r="E365" s="4">
        <f t="shared" si="70"/>
        <v>2109</v>
      </c>
      <c r="F365" s="5">
        <f>F364*SUM(economy!Z155:AB155)/SUM(economy!Z154:AB154)</f>
        <v>24868.900090102336</v>
      </c>
      <c r="G365" s="13">
        <f t="shared" si="73"/>
        <v>135.05485017088694</v>
      </c>
      <c r="H365" s="13">
        <f t="shared" si="73"/>
        <v>179.13154464539807</v>
      </c>
      <c r="I365" s="13">
        <f t="shared" si="73"/>
        <v>178.84344576166873</v>
      </c>
      <c r="J365" s="13">
        <f t="shared" si="73"/>
        <v>48.391048573717768</v>
      </c>
      <c r="K365" s="13">
        <f t="shared" si="73"/>
        <v>2.9569809410037564</v>
      </c>
      <c r="L365" s="13">
        <f t="shared" si="71"/>
        <v>819.37787009267515</v>
      </c>
      <c r="M365" s="3">
        <v>0</v>
      </c>
      <c r="N365" s="3">
        <f t="shared" si="68"/>
        <v>135.05491120375078</v>
      </c>
      <c r="O365" s="3">
        <f t="shared" si="64"/>
        <v>179.13161732036852</v>
      </c>
      <c r="P365" s="3">
        <f t="shared" si="65"/>
        <v>178.84348851479231</v>
      </c>
      <c r="Q365" s="3">
        <f t="shared" si="66"/>
        <v>48.391049067703179</v>
      </c>
      <c r="R365" s="3">
        <f t="shared" si="67"/>
        <v>2.9569809410037564</v>
      </c>
      <c r="S365" s="3">
        <f t="shared" si="69"/>
        <v>819.37804704761857</v>
      </c>
    </row>
    <row r="366" spans="1:38">
      <c r="A366" s="3"/>
      <c r="B366" s="3"/>
      <c r="C366" s="10">
        <v>2006.367123</v>
      </c>
      <c r="D366" s="10">
        <v>378.185</v>
      </c>
      <c r="E366" s="4">
        <f t="shared" si="70"/>
        <v>2110</v>
      </c>
      <c r="F366" s="5">
        <f>F365*SUM(economy!Z156:AB156)/SUM(economy!Z155:AB155)</f>
        <v>24896.94801894058</v>
      </c>
      <c r="G366" s="13">
        <f t="shared" si="73"/>
        <v>136.57267036417957</v>
      </c>
      <c r="H366" s="13">
        <f t="shared" si="73"/>
        <v>180.97385639982468</v>
      </c>
      <c r="I366" s="13">
        <f t="shared" si="73"/>
        <v>180.17907166661681</v>
      </c>
      <c r="J366" s="13">
        <f t="shared" si="73"/>
        <v>48.545505090236453</v>
      </c>
      <c r="K366" s="13">
        <f t="shared" si="73"/>
        <v>2.9610535957451773</v>
      </c>
      <c r="L366" s="13">
        <f t="shared" si="71"/>
        <v>824.23215711660271</v>
      </c>
      <c r="M366" s="3">
        <v>0</v>
      </c>
      <c r="N366" s="3">
        <f t="shared" si="68"/>
        <v>136.57273139704341</v>
      </c>
      <c r="O366" s="3">
        <f t="shared" si="64"/>
        <v>180.9739288748641</v>
      </c>
      <c r="P366" s="3">
        <f t="shared" si="65"/>
        <v>180.17911384588163</v>
      </c>
      <c r="Q366" s="3">
        <f t="shared" si="66"/>
        <v>48.545505556002027</v>
      </c>
      <c r="R366" s="3">
        <f t="shared" si="67"/>
        <v>2.9610535957451773</v>
      </c>
      <c r="S366" s="3">
        <f t="shared" si="69"/>
        <v>824.2323332695363</v>
      </c>
    </row>
    <row r="367" spans="1:38">
      <c r="A367" s="3"/>
      <c r="B367" s="3"/>
      <c r="C367" s="10">
        <v>2006.452055</v>
      </c>
      <c r="D367" s="10">
        <v>378.41800000000001</v>
      </c>
      <c r="E367" s="4">
        <f t="shared" si="70"/>
        <v>2111</v>
      </c>
      <c r="F367" s="5">
        <f>F366*SUM(economy!Z157:AB157)/SUM(economy!Z156:AB156)</f>
        <v>24922.700681809183</v>
      </c>
      <c r="G367" s="13">
        <f t="shared" si="73"/>
        <v>138.09220240289426</v>
      </c>
      <c r="H367" s="13">
        <f t="shared" si="73"/>
        <v>182.81373350787237</v>
      </c>
      <c r="I367" s="13">
        <f t="shared" si="73"/>
        <v>181.50098375140439</v>
      </c>
      <c r="J367" s="13">
        <f t="shared" si="73"/>
        <v>48.694430001982319</v>
      </c>
      <c r="K367" s="13">
        <f t="shared" si="73"/>
        <v>2.9648405898830825</v>
      </c>
      <c r="L367" s="13">
        <f t="shared" si="71"/>
        <v>829.06619025403654</v>
      </c>
      <c r="M367" s="3">
        <v>0</v>
      </c>
      <c r="N367" s="3">
        <f t="shared" si="68"/>
        <v>138.0922634357581</v>
      </c>
      <c r="O367" s="3">
        <f t="shared" si="64"/>
        <v>182.8138057835308</v>
      </c>
      <c r="P367" s="3">
        <f t="shared" si="65"/>
        <v>181.50102536451314</v>
      </c>
      <c r="Q367" s="3">
        <f t="shared" si="66"/>
        <v>48.69443044114017</v>
      </c>
      <c r="R367" s="3">
        <f t="shared" si="67"/>
        <v>2.9648405898830825</v>
      </c>
      <c r="S367" s="3">
        <f t="shared" si="69"/>
        <v>829.06636561482537</v>
      </c>
    </row>
    <row r="368" spans="1:38">
      <c r="A368" s="3"/>
      <c r="B368" s="3"/>
      <c r="C368" s="10">
        <v>2006.5342470000001</v>
      </c>
      <c r="D368" s="10">
        <v>378.8</v>
      </c>
      <c r="E368" s="4">
        <f t="shared" si="70"/>
        <v>2112</v>
      </c>
      <c r="F368" s="5">
        <f>F367*SUM(economy!Z158:AB158)/SUM(economy!Z157:AB157)</f>
        <v>24946.197751181189</v>
      </c>
      <c r="G368" s="13">
        <f t="shared" si="73"/>
        <v>139.61330620037558</v>
      </c>
      <c r="H368" s="13">
        <f t="shared" si="73"/>
        <v>184.65096714939469</v>
      </c>
      <c r="I368" s="13">
        <f t="shared" si="73"/>
        <v>182.80902126268171</v>
      </c>
      <c r="J368" s="13">
        <f t="shared" si="73"/>
        <v>48.837869914731201</v>
      </c>
      <c r="K368" s="13">
        <f t="shared" si="73"/>
        <v>2.9683465631409733</v>
      </c>
      <c r="L368" s="13">
        <f t="shared" si="71"/>
        <v>833.87951109032417</v>
      </c>
      <c r="M368" s="3">
        <v>0</v>
      </c>
      <c r="N368" s="3">
        <f t="shared" si="68"/>
        <v>139.61336723323942</v>
      </c>
      <c r="O368" s="3">
        <f t="shared" si="64"/>
        <v>184.6510392262206</v>
      </c>
      <c r="P368" s="3">
        <f t="shared" si="65"/>
        <v>182.8090623172337</v>
      </c>
      <c r="Q368" s="3">
        <f t="shared" si="66"/>
        <v>48.837870328801344</v>
      </c>
      <c r="R368" s="3">
        <f t="shared" si="67"/>
        <v>2.9683465631409733</v>
      </c>
      <c r="S368" s="3">
        <f t="shared" si="69"/>
        <v>833.87968566863606</v>
      </c>
    </row>
    <row r="369" spans="1:19">
      <c r="A369" s="3"/>
      <c r="B369" s="3"/>
      <c r="C369" s="10">
        <v>2006.6191779999999</v>
      </c>
      <c r="D369" s="10">
        <v>379.255</v>
      </c>
      <c r="E369" s="4">
        <f t="shared" si="70"/>
        <v>2113</v>
      </c>
      <c r="F369" s="5">
        <f>F368*SUM(economy!Z159:AB159)/SUM(economy!Z158:AB158)</f>
        <v>24967.479102667363</v>
      </c>
      <c r="G369" s="13">
        <f t="shared" si="73"/>
        <v>141.13584409129274</v>
      </c>
      <c r="H369" s="13">
        <f t="shared" si="73"/>
        <v>186.48535280383052</v>
      </c>
      <c r="I369" s="13">
        <f t="shared" si="73"/>
        <v>184.10303156501325</v>
      </c>
      <c r="J369" s="13">
        <f t="shared" si="73"/>
        <v>48.975873428211024</v>
      </c>
      <c r="K369" s="13">
        <f t="shared" si="73"/>
        <v>2.9715761922108239</v>
      </c>
      <c r="L369" s="13">
        <f t="shared" si="71"/>
        <v>838.67167808055831</v>
      </c>
      <c r="M369" s="3">
        <v>0</v>
      </c>
      <c r="N369" s="3">
        <f t="shared" si="68"/>
        <v>141.13590512415658</v>
      </c>
      <c r="O369" s="3">
        <f t="shared" si="64"/>
        <v>186.48542468237093</v>
      </c>
      <c r="P369" s="3">
        <f t="shared" si="65"/>
        <v>184.10307206850575</v>
      </c>
      <c r="Q369" s="3">
        <f t="shared" si="66"/>
        <v>48.975873818626646</v>
      </c>
      <c r="R369" s="3">
        <f t="shared" si="67"/>
        <v>2.9715761922108239</v>
      </c>
      <c r="S369" s="3">
        <f t="shared" si="69"/>
        <v>838.67185188587075</v>
      </c>
    </row>
    <row r="370" spans="1:19">
      <c r="A370" s="3"/>
      <c r="B370" s="3"/>
      <c r="C370" s="10">
        <v>2006.7041099999999</v>
      </c>
      <c r="D370" s="10">
        <v>379.48</v>
      </c>
      <c r="E370" s="4">
        <f t="shared" si="70"/>
        <v>2114</v>
      </c>
      <c r="F370" s="5">
        <f>F369*SUM(economy!Z160:AB160)/SUM(economy!Z159:AB159)</f>
        <v>24986.584775683848</v>
      </c>
      <c r="G370" s="13">
        <f t="shared" si="73"/>
        <v>142.65968084403769</v>
      </c>
      <c r="H370" s="13">
        <f t="shared" si="73"/>
        <v>188.31669025744972</v>
      </c>
      <c r="I370" s="13">
        <f t="shared" si="73"/>
        <v>185.38287006243237</v>
      </c>
      <c r="J370" s="13">
        <f t="shared" si="73"/>
        <v>49.108491046036065</v>
      </c>
      <c r="K370" s="13">
        <f t="shared" si="73"/>
        <v>2.9745341857441066</v>
      </c>
      <c r="L370" s="13">
        <f t="shared" si="71"/>
        <v>843.44226639570002</v>
      </c>
      <c r="M370" s="3">
        <v>0</v>
      </c>
      <c r="N370" s="3">
        <f t="shared" si="68"/>
        <v>142.65974187690153</v>
      </c>
      <c r="O370" s="3">
        <f t="shared" si="64"/>
        <v>188.31676193825012</v>
      </c>
      <c r="P370" s="3">
        <f t="shared" si="65"/>
        <v>185.38291002226205</v>
      </c>
      <c r="Q370" s="3">
        <f t="shared" si="66"/>
        <v>49.108491414148467</v>
      </c>
      <c r="R370" s="3">
        <f t="shared" si="67"/>
        <v>2.9745341857441066</v>
      </c>
      <c r="S370" s="3">
        <f t="shared" si="69"/>
        <v>843.44243943730635</v>
      </c>
    </row>
    <row r="371" spans="1:19">
      <c r="A371" s="3"/>
      <c r="B371" s="3"/>
      <c r="C371" s="10">
        <v>2006.7863010000001</v>
      </c>
      <c r="D371" s="10">
        <v>379.46300000000002</v>
      </c>
      <c r="E371" s="4">
        <f t="shared" si="70"/>
        <v>2115</v>
      </c>
      <c r="F371" s="5">
        <f>F370*SUM(economy!Z161:AB161)/SUM(economy!Z160:AB160)</f>
        <v>25003.554935225966</v>
      </c>
      <c r="G371" s="13">
        <f t="shared" si="73"/>
        <v>144.18468367072262</v>
      </c>
      <c r="H371" s="13">
        <f t="shared" si="73"/>
        <v>190.14478360688568</v>
      </c>
      <c r="I371" s="13">
        <f t="shared" si="73"/>
        <v>186.64840011513991</v>
      </c>
      <c r="J371" s="13">
        <f t="shared" si="73"/>
        <v>49.235775086169866</v>
      </c>
      <c r="K371" s="13">
        <f t="shared" si="73"/>
        <v>2.9772252794670999</v>
      </c>
      <c r="L371" s="13">
        <f t="shared" si="71"/>
        <v>848.19086775838514</v>
      </c>
      <c r="M371" s="3">
        <v>0</v>
      </c>
      <c r="N371" s="3">
        <f t="shared" si="68"/>
        <v>144.18474470358646</v>
      </c>
      <c r="O371" s="3">
        <f t="shared" si="64"/>
        <v>190.14485509049004</v>
      </c>
      <c r="P371" s="3">
        <f t="shared" si="65"/>
        <v>186.64843953860415</v>
      </c>
      <c r="Q371" s="3">
        <f t="shared" si="66"/>
        <v>49.235775433253167</v>
      </c>
      <c r="R371" s="3">
        <f t="shared" si="67"/>
        <v>2.9772252794670999</v>
      </c>
      <c r="S371" s="3">
        <f t="shared" si="69"/>
        <v>848.19104004540088</v>
      </c>
    </row>
    <row r="372" spans="1:19">
      <c r="A372" s="3"/>
      <c r="B372" s="3"/>
      <c r="C372" s="10">
        <v>2006.8712330000001</v>
      </c>
      <c r="D372" s="10">
        <v>379.42399999999998</v>
      </c>
      <c r="E372" s="4">
        <f t="shared" si="70"/>
        <v>2116</v>
      </c>
      <c r="F372" s="5">
        <f>F371*SUM(economy!Z162:AB162)/SUM(economy!Z161:AB161)</f>
        <v>25018.42983476595</v>
      </c>
      <c r="G372" s="13">
        <f t="shared" si="73"/>
        <v>145.71072223484438</v>
      </c>
      <c r="H372" s="13">
        <f t="shared" si="73"/>
        <v>191.96944125906887</v>
      </c>
      <c r="I372" s="13">
        <f t="shared" si="73"/>
        <v>187.89949295157797</v>
      </c>
      <c r="J372" s="13">
        <f t="shared" si="73"/>
        <v>49.357779592016534</v>
      </c>
      <c r="K372" s="13">
        <f t="shared" si="73"/>
        <v>2.979654231423519</v>
      </c>
      <c r="L372" s="13">
        <f t="shared" si="71"/>
        <v>852.91709026893125</v>
      </c>
      <c r="M372" s="3">
        <v>0</v>
      </c>
      <c r="N372" s="3">
        <f t="shared" si="68"/>
        <v>145.71078326770822</v>
      </c>
      <c r="O372" s="3">
        <f t="shared" si="64"/>
        <v>191.9695125460197</v>
      </c>
      <c r="P372" s="3">
        <f t="shared" si="65"/>
        <v>187.8995318458762</v>
      </c>
      <c r="Q372" s="3">
        <f t="shared" si="66"/>
        <v>49.357779919272055</v>
      </c>
      <c r="R372" s="3">
        <f t="shared" si="67"/>
        <v>2.979654231423519</v>
      </c>
      <c r="S372" s="3">
        <f t="shared" si="69"/>
        <v>852.91726181029969</v>
      </c>
    </row>
    <row r="373" spans="1:19">
      <c r="A373" s="3"/>
      <c r="B373" s="3"/>
      <c r="C373" s="10">
        <v>2006.9534249999999</v>
      </c>
      <c r="D373" s="10">
        <v>379.43799999999999</v>
      </c>
      <c r="E373" s="4">
        <f t="shared" si="70"/>
        <v>2117</v>
      </c>
      <c r="F373" s="5">
        <f>F372*SUM(economy!Z163:AB163)/SUM(economy!Z162:AB162)</f>
        <v>25031.249780288414</v>
      </c>
      <c r="G373" s="13">
        <f t="shared" si="73"/>
        <v>147.23766865668455</v>
      </c>
      <c r="H373" s="13">
        <f t="shared" si="73"/>
        <v>193.79047592767682</v>
      </c>
      <c r="I373" s="13">
        <f t="shared" si="73"/>
        <v>189.13602757610977</v>
      </c>
      <c r="J373" s="13">
        <f t="shared" si="73"/>
        <v>49.474560244236343</v>
      </c>
      <c r="K373" s="13">
        <f t="shared" si="73"/>
        <v>2.9818258173471355</v>
      </c>
      <c r="L373" s="13">
        <f t="shared" si="71"/>
        <v>857.62055822205468</v>
      </c>
      <c r="M373" s="3">
        <v>0</v>
      </c>
      <c r="N373" s="3">
        <f t="shared" si="68"/>
        <v>147.23772968954839</v>
      </c>
      <c r="O373" s="3">
        <f t="shared" si="64"/>
        <v>193.79054701851513</v>
      </c>
      <c r="P373" s="3">
        <f t="shared" si="65"/>
        <v>189.13606594834479</v>
      </c>
      <c r="Q373" s="3">
        <f t="shared" si="66"/>
        <v>49.474560552796781</v>
      </c>
      <c r="R373" s="3">
        <f t="shared" si="67"/>
        <v>2.9818258173471355</v>
      </c>
      <c r="S373" s="3">
        <f t="shared" si="69"/>
        <v>857.62072902655223</v>
      </c>
    </row>
    <row r="374" spans="1:19">
      <c r="A374" s="3"/>
      <c r="B374" s="3"/>
      <c r="C374" s="10">
        <v>2007.038356</v>
      </c>
      <c r="D374" s="10">
        <v>379.36099999999999</v>
      </c>
      <c r="E374" s="4">
        <f t="shared" si="70"/>
        <v>2118</v>
      </c>
      <c r="F374" s="5">
        <f>F373*SUM(economy!Z164:AB164)/SUM(economy!Z163:AB163)</f>
        <v>25042.055095475309</v>
      </c>
      <c r="G374" s="13">
        <f t="shared" si="73"/>
        <v>148.76539751651435</v>
      </c>
      <c r="H374" s="13">
        <f t="shared" si="73"/>
        <v>195.60770462621676</v>
      </c>
      <c r="I374" s="13">
        <f t="shared" si="73"/>
        <v>190.35789067253572</v>
      </c>
      <c r="J374" s="13">
        <f t="shared" si="73"/>
        <v>49.586174273377857</v>
      </c>
      <c r="K374" s="13">
        <f t="shared" si="73"/>
        <v>2.9837448261666508</v>
      </c>
      <c r="L374" s="13">
        <f t="shared" si="71"/>
        <v>862.30091191481142</v>
      </c>
      <c r="M374" s="3">
        <v>0</v>
      </c>
      <c r="N374" s="3">
        <f t="shared" si="68"/>
        <v>148.7654585493782</v>
      </c>
      <c r="O374" s="3">
        <f t="shared" si="64"/>
        <v>195.60777552148204</v>
      </c>
      <c r="P374" s="3">
        <f t="shared" si="65"/>
        <v>190.35792852971497</v>
      </c>
      <c r="Q374" s="3">
        <f t="shared" si="66"/>
        <v>49.586174564311207</v>
      </c>
      <c r="R374" s="3">
        <f t="shared" si="67"/>
        <v>2.9837448261666508</v>
      </c>
      <c r="S374" s="3">
        <f t="shared" si="69"/>
        <v>862.30108199105314</v>
      </c>
    </row>
    <row r="375" spans="1:19">
      <c r="A375" s="3"/>
      <c r="B375" s="3"/>
      <c r="C375" s="10">
        <v>2007.123288</v>
      </c>
      <c r="D375" s="10">
        <v>379.34399999999999</v>
      </c>
      <c r="E375" s="4">
        <f t="shared" si="70"/>
        <v>2119</v>
      </c>
      <c r="F375" s="5">
        <f>F374*SUM(economy!Z165:AB165)/SUM(economy!Z164:AB164)</f>
        <v>25050.886088049123</v>
      </c>
      <c r="G375" s="13">
        <f t="shared" ref="G375:K390" si="74">G374*(1-G$5)+G$4*$F374*$L$4/1000</f>
        <v>150.29378585567483</v>
      </c>
      <c r="H375" s="13">
        <f t="shared" si="74"/>
        <v>197.4209486578585</v>
      </c>
      <c r="I375" s="13">
        <f t="shared" si="74"/>
        <v>191.56497650367399</v>
      </c>
      <c r="J375" s="13">
        <f t="shared" si="74"/>
        <v>49.692680373414852</v>
      </c>
      <c r="K375" s="13">
        <f t="shared" si="74"/>
        <v>2.985416055644758</v>
      </c>
      <c r="L375" s="13">
        <f t="shared" si="71"/>
        <v>866.957807446267</v>
      </c>
      <c r="M375" s="3">
        <v>0</v>
      </c>
      <c r="N375" s="3">
        <f t="shared" si="68"/>
        <v>150.29384688853867</v>
      </c>
      <c r="O375" s="3">
        <f t="shared" si="64"/>
        <v>197.42101935808878</v>
      </c>
      <c r="P375" s="3">
        <f t="shared" si="65"/>
        <v>191.56501385271085</v>
      </c>
      <c r="Q375" s="3">
        <f t="shared" si="66"/>
        <v>49.692680647728096</v>
      </c>
      <c r="R375" s="3">
        <f t="shared" si="67"/>
        <v>2.985416055644758</v>
      </c>
      <c r="S375" s="3">
        <f t="shared" si="69"/>
        <v>866.9579768027113</v>
      </c>
    </row>
    <row r="376" spans="1:19">
      <c r="A376" s="3"/>
      <c r="B376" s="3"/>
      <c r="C376" s="10">
        <v>2007.2</v>
      </c>
      <c r="D376" s="10">
        <v>379.44200000000001</v>
      </c>
      <c r="E376" s="4">
        <f t="shared" si="70"/>
        <v>2120</v>
      </c>
      <c r="F376" s="5">
        <f>F375*SUM(economy!Z166:AB166)/SUM(economy!Z165:AB165)</f>
        <v>25057.783017280017</v>
      </c>
      <c r="G376" s="13">
        <f t="shared" si="74"/>
        <v>151.8227131756027</v>
      </c>
      <c r="H376" s="13">
        <f t="shared" si="74"/>
        <v>199.23003360213482</v>
      </c>
      <c r="I376" s="13">
        <f t="shared" si="74"/>
        <v>192.75718680723259</v>
      </c>
      <c r="J376" s="13">
        <f t="shared" si="74"/>
        <v>49.794138616272257</v>
      </c>
      <c r="K376" s="13">
        <f t="shared" si="74"/>
        <v>2.986844308152965</v>
      </c>
      <c r="L376" s="13">
        <f t="shared" si="71"/>
        <v>871.59091650939536</v>
      </c>
      <c r="M376" s="3">
        <v>0</v>
      </c>
      <c r="N376" s="3">
        <f t="shared" si="68"/>
        <v>151.82277420846654</v>
      </c>
      <c r="O376" s="3">
        <f t="shared" si="64"/>
        <v>199.23010410786668</v>
      </c>
      <c r="P376" s="3">
        <f t="shared" si="65"/>
        <v>192.75722365494769</v>
      </c>
      <c r="Q376" s="3">
        <f t="shared" si="66"/>
        <v>49.79413887491485</v>
      </c>
      <c r="R376" s="3">
        <f t="shared" si="67"/>
        <v>2.986844308152965</v>
      </c>
      <c r="S376" s="3">
        <f t="shared" si="69"/>
        <v>871.59108515434878</v>
      </c>
    </row>
    <row r="377" spans="1:19">
      <c r="A377" s="3"/>
      <c r="B377" s="3"/>
      <c r="C377" s="10">
        <v>2007.284932</v>
      </c>
      <c r="D377" s="10">
        <v>379.625</v>
      </c>
      <c r="E377" s="4">
        <f t="shared" si="70"/>
        <v>2121</v>
      </c>
      <c r="F377" s="5">
        <f>F376*SUM(economy!Z167:AB167)/SUM(economy!Z166:AB166)</f>
        <v>25062.786062660773</v>
      </c>
      <c r="G377" s="13">
        <f t="shared" si="74"/>
        <v>153.35206143487332</v>
      </c>
      <c r="H377" s="13">
        <f t="shared" si="74"/>
        <v>201.03478929862763</v>
      </c>
      <c r="I377" s="13">
        <f t="shared" si="74"/>
        <v>193.93443068819761</v>
      </c>
      <c r="J377" s="13">
        <f t="shared" si="74"/>
        <v>49.890610367421232</v>
      </c>
      <c r="K377" s="13">
        <f t="shared" si="74"/>
        <v>2.9880343865834122</v>
      </c>
      <c r="L377" s="13">
        <f t="shared" si="71"/>
        <v>876.19992617570324</v>
      </c>
      <c r="M377" s="3">
        <v>0</v>
      </c>
      <c r="N377" s="3">
        <f t="shared" si="68"/>
        <v>153.35212246773716</v>
      </c>
      <c r="O377" s="3">
        <f t="shared" si="64"/>
        <v>201.0348596103961</v>
      </c>
      <c r="P377" s="3">
        <f t="shared" si="65"/>
        <v>193.93446704132</v>
      </c>
      <c r="Q377" s="3">
        <f t="shared" si="66"/>
        <v>49.890610611288388</v>
      </c>
      <c r="R377" s="3">
        <f t="shared" si="67"/>
        <v>2.9880343865834122</v>
      </c>
      <c r="S377" s="3">
        <f t="shared" si="69"/>
        <v>876.20009411732508</v>
      </c>
    </row>
    <row r="378" spans="1:19">
      <c r="A378" s="3"/>
      <c r="B378" s="3"/>
      <c r="C378" s="10">
        <v>2007.367123</v>
      </c>
      <c r="D378" s="10">
        <v>380.01100000000002</v>
      </c>
      <c r="E378" s="4">
        <f t="shared" si="70"/>
        <v>2122</v>
      </c>
      <c r="F378" s="5">
        <f>F377*SUM(economy!Z168:AB168)/SUM(economy!Z167:AB167)</f>
        <v>25065.935293750637</v>
      </c>
      <c r="G378" s="13">
        <f t="shared" si="74"/>
        <v>154.88171504433149</v>
      </c>
      <c r="H378" s="13">
        <f t="shared" si="74"/>
        <v>202.8350498277575</v>
      </c>
      <c r="I378" s="13">
        <f t="shared" si="74"/>
        <v>195.09662450795972</v>
      </c>
      <c r="J378" s="13">
        <f t="shared" si="74"/>
        <v>49.982158202619402</v>
      </c>
      <c r="K378" s="13">
        <f t="shared" si="74"/>
        <v>2.988991090398601</v>
      </c>
      <c r="L378" s="13">
        <f t="shared" si="71"/>
        <v>880.78453867306678</v>
      </c>
      <c r="M378" s="3">
        <v>0</v>
      </c>
      <c r="N378" s="3">
        <f t="shared" si="68"/>
        <v>154.88177607719533</v>
      </c>
      <c r="O378" s="3">
        <f t="shared" si="64"/>
        <v>202.8351199460962</v>
      </c>
      <c r="P378" s="3">
        <f t="shared" si="65"/>
        <v>195.09666037312812</v>
      </c>
      <c r="Q378" s="3">
        <f t="shared" si="66"/>
        <v>49.982158432555195</v>
      </c>
      <c r="R378" s="3">
        <f t="shared" si="67"/>
        <v>2.988991090398601</v>
      </c>
      <c r="S378" s="3">
        <f t="shared" si="69"/>
        <v>880.78470591937332</v>
      </c>
    </row>
    <row r="379" spans="1:19">
      <c r="A379" s="3"/>
      <c r="B379" s="3"/>
      <c r="C379" s="10">
        <v>2007.452055</v>
      </c>
      <c r="D379" s="10">
        <v>380.40499999999997</v>
      </c>
      <c r="E379" s="4">
        <f t="shared" si="70"/>
        <v>2123</v>
      </c>
      <c r="F379" s="5">
        <f>F378*SUM(economy!Z169:AB169)/SUM(economy!Z168:AB168)</f>
        <v>25067.270641186598</v>
      </c>
      <c r="G379" s="13">
        <f t="shared" si="74"/>
        <v>156.411560860382</v>
      </c>
      <c r="H379" s="13">
        <f t="shared" si="74"/>
        <v>204.63065348879468</v>
      </c>
      <c r="I379" s="13">
        <f t="shared" si="74"/>
        <v>196.24369177039836</v>
      </c>
      <c r="J379" s="13">
        <f t="shared" si="74"/>
        <v>50.068845825867996</v>
      </c>
      <c r="K379" s="13">
        <f t="shared" si="74"/>
        <v>2.9897192118196534</v>
      </c>
      <c r="L379" s="13">
        <f t="shared" si="71"/>
        <v>885.34447115726266</v>
      </c>
      <c r="M379" s="3">
        <v>0</v>
      </c>
      <c r="N379" s="3">
        <f t="shared" si="68"/>
        <v>156.41162189324584</v>
      </c>
      <c r="O379" s="3">
        <f t="shared" si="64"/>
        <v>204.63072341423572</v>
      </c>
      <c r="P379" s="3">
        <f t="shared" si="65"/>
        <v>196.24372715416237</v>
      </c>
      <c r="Q379" s="3">
        <f t="shared" si="66"/>
        <v>50.068846042668284</v>
      </c>
      <c r="R379" s="3">
        <f t="shared" si="67"/>
        <v>2.9897192118196534</v>
      </c>
      <c r="S379" s="3">
        <f t="shared" si="69"/>
        <v>885.34463771613184</v>
      </c>
    </row>
    <row r="380" spans="1:19">
      <c r="A380" s="3"/>
      <c r="B380" s="3"/>
      <c r="C380" s="10">
        <v>2007.5342470000001</v>
      </c>
      <c r="D380" s="10">
        <v>380.89800000000002</v>
      </c>
      <c r="E380" s="4">
        <f t="shared" si="70"/>
        <v>2124</v>
      </c>
      <c r="F380" s="5">
        <f>F379*SUM(economy!Z170:AB170)/SUM(economy!Z169:AB169)</f>
        <v>25066.831868859237</v>
      </c>
      <c r="G380" s="13">
        <f t="shared" si="74"/>
        <v>157.94148817651075</v>
      </c>
      <c r="H380" s="13">
        <f t="shared" si="74"/>
        <v>206.42144277520856</v>
      </c>
      <c r="I380" s="13">
        <f t="shared" si="74"/>
        <v>197.37556300514001</v>
      </c>
      <c r="J380" s="13">
        <f t="shared" si="74"/>
        <v>50.150737988653425</v>
      </c>
      <c r="K380" s="13">
        <f t="shared" si="74"/>
        <v>2.9902235321534008</v>
      </c>
      <c r="L380" s="13">
        <f t="shared" si="71"/>
        <v>889.87945547766617</v>
      </c>
      <c r="M380" s="3">
        <v>0</v>
      </c>
      <c r="N380" s="3">
        <f t="shared" si="68"/>
        <v>157.94154920937459</v>
      </c>
      <c r="O380" s="3">
        <f t="shared" si="64"/>
        <v>206.4215125082826</v>
      </c>
      <c r="P380" s="3">
        <f t="shared" si="65"/>
        <v>197.37559791396137</v>
      </c>
      <c r="Q380" s="3">
        <f t="shared" si="66"/>
        <v>50.150738193068591</v>
      </c>
      <c r="R380" s="3">
        <f t="shared" si="67"/>
        <v>2.9902235321534008</v>
      </c>
      <c r="S380" s="3">
        <f t="shared" si="69"/>
        <v>889.87962135684052</v>
      </c>
    </row>
    <row r="381" spans="1:19">
      <c r="A381" s="3"/>
      <c r="B381" s="3"/>
      <c r="C381" s="10">
        <v>2007.6191779999999</v>
      </c>
      <c r="D381" s="10">
        <v>381.32</v>
      </c>
      <c r="E381" s="4">
        <f t="shared" si="70"/>
        <v>2125</v>
      </c>
      <c r="F381" s="5">
        <f>F380*SUM(economy!Z171:AB171)/SUM(economy!Z170:AB170)</f>
        <v>25064.658547247196</v>
      </c>
      <c r="G381" s="13">
        <f t="shared" si="74"/>
        <v>159.47138871310779</v>
      </c>
      <c r="H381" s="13">
        <f t="shared" si="74"/>
        <v>208.20726434747232</v>
      </c>
      <c r="I381" s="13">
        <f t="shared" si="74"/>
        <v>198.49217564820313</v>
      </c>
      <c r="J381" s="13">
        <f t="shared" si="74"/>
        <v>50.227900410536542</v>
      </c>
      <c r="K381" s="13">
        <f t="shared" si="74"/>
        <v>2.9905088182583528</v>
      </c>
      <c r="L381" s="13">
        <f t="shared" si="71"/>
        <v>894.38923793757817</v>
      </c>
      <c r="M381" s="3">
        <v>0</v>
      </c>
      <c r="N381" s="3">
        <f t="shared" si="68"/>
        <v>159.47144974597163</v>
      </c>
      <c r="O381" s="3">
        <f t="shared" si="64"/>
        <v>208.2073338887086</v>
      </c>
      <c r="P381" s="3">
        <f t="shared" si="65"/>
        <v>198.49221008845677</v>
      </c>
      <c r="Q381" s="3">
        <f t="shared" si="66"/>
        <v>50.227900603274108</v>
      </c>
      <c r="R381" s="3">
        <f t="shared" si="67"/>
        <v>2.9905088182583528</v>
      </c>
      <c r="S381" s="3">
        <f t="shared" si="69"/>
        <v>894.38940314466947</v>
      </c>
    </row>
    <row r="382" spans="1:19">
      <c r="A382" s="3"/>
      <c r="B382" s="3"/>
      <c r="C382" s="10">
        <v>2007.7041099999999</v>
      </c>
      <c r="D382" s="10">
        <v>381.53399999999999</v>
      </c>
      <c r="E382" s="4">
        <f t="shared" si="70"/>
        <v>2126</v>
      </c>
      <c r="F382" s="5">
        <f>F381*SUM(economy!Z172:AB172)/SUM(economy!Z171:AB171)</f>
        <v>25060.790027903644</v>
      </c>
      <c r="G382" s="13">
        <f t="shared" si="74"/>
        <v>161.00115660566277</v>
      </c>
      <c r="H382" s="13">
        <f t="shared" si="74"/>
        <v>209.98796900343871</v>
      </c>
      <c r="I382" s="13">
        <f t="shared" si="74"/>
        <v>199.59347392023906</v>
      </c>
      <c r="J382" s="13">
        <f t="shared" si="74"/>
        <v>50.300399701148685</v>
      </c>
      <c r="K382" s="13">
        <f t="shared" si="74"/>
        <v>2.9905798191492972</v>
      </c>
      <c r="L382" s="13">
        <f t="shared" si="71"/>
        <v>898.87357904963847</v>
      </c>
      <c r="M382" s="3">
        <v>0</v>
      </c>
      <c r="N382" s="3">
        <f t="shared" si="68"/>
        <v>161.00121763852661</v>
      </c>
      <c r="O382" s="3">
        <f t="shared" si="64"/>
        <v>209.98803835336497</v>
      </c>
      <c r="P382" s="3">
        <f t="shared" si="65"/>
        <v>199.5935078982144</v>
      </c>
      <c r="Q382" s="3">
        <f t="shared" si="66"/>
        <v>50.300399882875759</v>
      </c>
      <c r="R382" s="3">
        <f t="shared" si="67"/>
        <v>2.9905798191492972</v>
      </c>
      <c r="S382" s="3">
        <f t="shared" si="69"/>
        <v>898.87374359213106</v>
      </c>
    </row>
    <row r="383" spans="1:19">
      <c r="A383" s="3"/>
      <c r="B383" s="3"/>
      <c r="C383" s="10">
        <v>2007.7863010000001</v>
      </c>
      <c r="D383" s="10">
        <v>381.65300000000002</v>
      </c>
      <c r="E383" s="4">
        <f t="shared" si="70"/>
        <v>2127</v>
      </c>
      <c r="F383" s="5">
        <f>F382*SUM(economy!Z173:AB173)/SUM(economy!Z172:AB172)</f>
        <v>25055.265419084892</v>
      </c>
      <c r="G383" s="13">
        <f t="shared" si="74"/>
        <v>162.53068839140337</v>
      </c>
      <c r="H383" s="13">
        <f t="shared" si="74"/>
        <v>211.76341164640152</v>
      </c>
      <c r="I383" s="13">
        <f t="shared" si="74"/>
        <v>200.67940870257439</v>
      </c>
      <c r="J383" s="13">
        <f t="shared" si="74"/>
        <v>50.368303283649254</v>
      </c>
      <c r="K383" s="13">
        <f t="shared" si="74"/>
        <v>2.9904412627400636</v>
      </c>
      <c r="L383" s="13">
        <f t="shared" si="71"/>
        <v>903.3322532867686</v>
      </c>
      <c r="M383" s="3">
        <v>0</v>
      </c>
      <c r="N383" s="3">
        <f t="shared" si="68"/>
        <v>162.53074942426721</v>
      </c>
      <c r="O383" s="3">
        <f t="shared" si="64"/>
        <v>211.76348080554408</v>
      </c>
      <c r="P383" s="3">
        <f t="shared" si="65"/>
        <v>200.67944222447642</v>
      </c>
      <c r="Q383" s="3">
        <f t="shared" si="66"/>
        <v>50.368303454994837</v>
      </c>
      <c r="R383" s="3">
        <f t="shared" si="67"/>
        <v>2.9904412627400636</v>
      </c>
      <c r="S383" s="3">
        <f t="shared" si="69"/>
        <v>903.33241717202259</v>
      </c>
    </row>
    <row r="384" spans="1:19">
      <c r="A384" s="3"/>
      <c r="B384" s="3"/>
      <c r="C384" s="10">
        <v>2007.8712330000001</v>
      </c>
      <c r="D384" s="10">
        <v>381.63400000000001</v>
      </c>
      <c r="E384" s="4">
        <f t="shared" si="70"/>
        <v>2128</v>
      </c>
      <c r="F384" s="5">
        <f>F383*SUM(economy!Z174:AB174)/SUM(economy!Z173:AB173)</f>
        <v>25048.123562510522</v>
      </c>
      <c r="G384" s="13">
        <f t="shared" si="74"/>
        <v>164.05988299444613</v>
      </c>
      <c r="H384" s="13">
        <f t="shared" si="74"/>
        <v>213.53345125095669</v>
      </c>
      <c r="I384" s="13">
        <f t="shared" si="74"/>
        <v>201.74993741125553</v>
      </c>
      <c r="J384" s="13">
        <f t="shared" si="74"/>
        <v>50.431679319695462</v>
      </c>
      <c r="K384" s="13">
        <f t="shared" si="74"/>
        <v>2.9900978527237192</v>
      </c>
      <c r="L384" s="13">
        <f t="shared" si="71"/>
        <v>907.7650488290775</v>
      </c>
      <c r="M384" s="3">
        <v>0</v>
      </c>
      <c r="N384" s="3">
        <f t="shared" si="68"/>
        <v>164.05994402730997</v>
      </c>
      <c r="O384" s="3">
        <f t="shared" si="64"/>
        <v>213.5335202198404</v>
      </c>
      <c r="P384" s="3">
        <f t="shared" si="65"/>
        <v>201.74997048320594</v>
      </c>
      <c r="Q384" s="3">
        <f t="shared" si="66"/>
        <v>50.431679481252608</v>
      </c>
      <c r="R384" s="3">
        <f t="shared" si="67"/>
        <v>2.9900978527237192</v>
      </c>
      <c r="S384" s="3">
        <f t="shared" si="69"/>
        <v>907.76521206433256</v>
      </c>
    </row>
    <row r="385" spans="1:19">
      <c r="A385" s="3"/>
      <c r="B385" s="3"/>
      <c r="C385" s="10">
        <v>2007.9534249999999</v>
      </c>
      <c r="D385" s="10">
        <v>381.58699999999999</v>
      </c>
      <c r="E385" s="4">
        <f t="shared" si="70"/>
        <v>2129</v>
      </c>
      <c r="F385" s="5">
        <f>F384*SUM(economy!Z175:AB175)/SUM(economy!Z174:AB174)</f>
        <v>25039.403011243066</v>
      </c>
      <c r="G385" s="13">
        <f t="shared" si="74"/>
        <v>165.58864170952893</v>
      </c>
      <c r="H385" s="13">
        <f t="shared" si="74"/>
        <v>215.29795082677506</v>
      </c>
      <c r="I385" s="13">
        <f t="shared" si="74"/>
        <v>202.80502386929274</v>
      </c>
      <c r="J385" s="13">
        <f t="shared" si="74"/>
        <v>50.490596635970604</v>
      </c>
      <c r="K385" s="13">
        <f t="shared" si="74"/>
        <v>2.9895542655892324</v>
      </c>
      <c r="L385" s="13">
        <f t="shared" si="71"/>
        <v>912.17176730715664</v>
      </c>
      <c r="M385" s="3">
        <v>0</v>
      </c>
      <c r="N385" s="3">
        <f t="shared" si="68"/>
        <v>165.58870274239277</v>
      </c>
      <c r="O385" s="3">
        <f t="shared" si="64"/>
        <v>215.29801960592332</v>
      </c>
      <c r="P385" s="3">
        <f t="shared" si="65"/>
        <v>202.80505649733107</v>
      </c>
      <c r="Q385" s="3">
        <f t="shared" si="66"/>
        <v>50.490596788298504</v>
      </c>
      <c r="R385" s="3">
        <f t="shared" si="67"/>
        <v>2.9895542655892324</v>
      </c>
      <c r="S385" s="3">
        <f t="shared" si="69"/>
        <v>912.17192989953492</v>
      </c>
    </row>
    <row r="386" spans="1:19">
      <c r="A386" s="3"/>
      <c r="B386" s="3"/>
      <c r="C386" s="10">
        <v>2008.0382509999999</v>
      </c>
      <c r="D386" s="10">
        <v>381.64400000000001</v>
      </c>
      <c r="E386" s="4">
        <f t="shared" si="70"/>
        <v>2130</v>
      </c>
      <c r="F386" s="5">
        <f>F385*SUM(economy!Z176:AB176)/SUM(economy!Z175:AB175)</f>
        <v>25029.142008672348</v>
      </c>
      <c r="G386" s="13">
        <f t="shared" si="74"/>
        <v>167.11686818439352</v>
      </c>
      <c r="H386" s="13">
        <f t="shared" si="74"/>
        <v>217.0567773803979</v>
      </c>
      <c r="I386" s="13">
        <f t="shared" si="74"/>
        <v>203.84463817729542</v>
      </c>
      <c r="J386" s="13">
        <f t="shared" si="74"/>
        <v>50.545124652313284</v>
      </c>
      <c r="K386" s="13">
        <f t="shared" si="74"/>
        <v>2.9888151477734777</v>
      </c>
      <c r="L386" s="13">
        <f t="shared" si="71"/>
        <v>916.55222354217358</v>
      </c>
      <c r="M386" s="3">
        <v>0</v>
      </c>
      <c r="N386" s="3">
        <f t="shared" si="68"/>
        <v>167.11692921725736</v>
      </c>
      <c r="O386" s="3">
        <f t="shared" si="64"/>
        <v>217.05684597033266</v>
      </c>
      <c r="P386" s="3">
        <f t="shared" si="65"/>
        <v>203.8446703673801</v>
      </c>
      <c r="Q386" s="3">
        <f t="shared" si="66"/>
        <v>50.545124795939174</v>
      </c>
      <c r="R386" s="3">
        <f t="shared" si="67"/>
        <v>2.9888151477734777</v>
      </c>
      <c r="S386" s="3">
        <f t="shared" si="69"/>
        <v>916.55238549868284</v>
      </c>
    </row>
    <row r="387" spans="1:19">
      <c r="A387" s="3"/>
      <c r="B387" s="3"/>
      <c r="C387" s="10">
        <v>2008.1229510000001</v>
      </c>
      <c r="D387" s="10">
        <v>381.733</v>
      </c>
      <c r="E387" s="4">
        <f t="shared" si="70"/>
        <v>2131</v>
      </c>
      <c r="F387" s="5">
        <f>F386*SUM(economy!Z177:AB177)/SUM(economy!Z176:AB176)</f>
        <v>25017.378468590028</v>
      </c>
      <c r="G387" s="13">
        <f t="shared" si="74"/>
        <v>168.64446840088527</v>
      </c>
      <c r="H387" s="13">
        <f t="shared" si="74"/>
        <v>218.80980187516397</v>
      </c>
      <c r="I387" s="13">
        <f t="shared" si="74"/>
        <v>204.86875658268684</v>
      </c>
      <c r="J387" s="13">
        <f t="shared" si="74"/>
        <v>50.595333311485746</v>
      </c>
      <c r="K387" s="13">
        <f t="shared" si="74"/>
        <v>2.9878851129471897</v>
      </c>
      <c r="L387" s="13">
        <f t="shared" si="71"/>
        <v>920.90624528316903</v>
      </c>
      <c r="M387" s="3">
        <v>0</v>
      </c>
      <c r="N387" s="3">
        <f t="shared" si="68"/>
        <v>168.64452943374911</v>
      </c>
      <c r="O387" s="3">
        <f t="shared" si="64"/>
        <v>218.80987027640577</v>
      </c>
      <c r="P387" s="3">
        <f t="shared" si="65"/>
        <v>204.86878834069637</v>
      </c>
      <c r="Q387" s="3">
        <f t="shared" si="66"/>
        <v>50.595333446906743</v>
      </c>
      <c r="R387" s="3">
        <f t="shared" si="67"/>
        <v>2.9878851129471897</v>
      </c>
      <c r="S387" s="3">
        <f t="shared" si="69"/>
        <v>920.90640661070518</v>
      </c>
    </row>
    <row r="388" spans="1:19">
      <c r="A388" s="3"/>
      <c r="B388" s="3"/>
      <c r="C388" s="10">
        <v>2008.202186</v>
      </c>
      <c r="D388" s="10">
        <v>381.73899999999998</v>
      </c>
      <c r="E388" s="4">
        <f t="shared" si="70"/>
        <v>2132</v>
      </c>
      <c r="F388" s="5">
        <f>F387*SUM(economy!Z178:AB178)/SUM(economy!Z177:AB177)</f>
        <v>25004.149956337256</v>
      </c>
      <c r="G388" s="13">
        <f t="shared" si="74"/>
        <v>170.17135065483677</v>
      </c>
      <c r="H388" s="13">
        <f t="shared" si="74"/>
        <v>220.55689918937625</v>
      </c>
      <c r="I388" s="13">
        <f t="shared" si="74"/>
        <v>205.8773613476807</v>
      </c>
      <c r="J388" s="13">
        <f t="shared" si="74"/>
        <v>50.641293010615662</v>
      </c>
      <c r="K388" s="13">
        <f t="shared" si="74"/>
        <v>2.9867687394333418</v>
      </c>
      <c r="L388" s="13">
        <f t="shared" si="71"/>
        <v>925.2336729419427</v>
      </c>
      <c r="M388" s="3">
        <v>0</v>
      </c>
      <c r="N388" s="3">
        <f t="shared" si="68"/>
        <v>170.17141168770061</v>
      </c>
      <c r="O388" s="3">
        <f t="shared" si="64"/>
        <v>220.5569674024442</v>
      </c>
      <c r="P388" s="3">
        <f t="shared" si="65"/>
        <v>205.87739267941467</v>
      </c>
      <c r="Q388" s="3">
        <f t="shared" si="66"/>
        <v>50.641293138300483</v>
      </c>
      <c r="R388" s="3">
        <f t="shared" si="67"/>
        <v>2.9867687394333418</v>
      </c>
      <c r="S388" s="3">
        <f t="shared" si="69"/>
        <v>925.23383364729341</v>
      </c>
    </row>
    <row r="389" spans="1:19">
      <c r="A389" s="3"/>
      <c r="B389" s="3"/>
      <c r="C389" s="10">
        <v>2008.286885</v>
      </c>
      <c r="D389" s="10">
        <v>381.82499999999999</v>
      </c>
      <c r="E389" s="4">
        <f t="shared" si="70"/>
        <v>2133</v>
      </c>
      <c r="F389" s="5">
        <f>F388*SUM(economy!Z179:AB179)/SUM(economy!Z178:AB178)</f>
        <v>24989.493671007775</v>
      </c>
      <c r="G389" s="13">
        <f t="shared" si="74"/>
        <v>171.69742553480103</v>
      </c>
      <c r="H389" s="13">
        <f t="shared" si="74"/>
        <v>222.29794807281334</v>
      </c>
      <c r="I389" s="13">
        <f t="shared" si="74"/>
        <v>206.87044061619753</v>
      </c>
      <c r="J389" s="13">
        <f t="shared" si="74"/>
        <v>50.683074534341721</v>
      </c>
      <c r="K389" s="13">
        <f t="shared" si="74"/>
        <v>2.9854705677562263</v>
      </c>
      <c r="L389" s="13">
        <f t="shared" si="71"/>
        <v>929.5343593259098</v>
      </c>
      <c r="M389" s="3">
        <v>0</v>
      </c>
      <c r="N389" s="3">
        <f t="shared" si="68"/>
        <v>171.69748656766487</v>
      </c>
      <c r="O389" s="3">
        <f t="shared" si="64"/>
        <v>222.2980160982251</v>
      </c>
      <c r="P389" s="3">
        <f t="shared" si="65"/>
        <v>206.87047152737765</v>
      </c>
      <c r="Q389" s="3">
        <f t="shared" si="66"/>
        <v>50.683074654732309</v>
      </c>
      <c r="R389" s="3">
        <f t="shared" si="67"/>
        <v>2.9854705677562263</v>
      </c>
      <c r="S389" s="3">
        <f t="shared" si="69"/>
        <v>929.53451941575611</v>
      </c>
    </row>
    <row r="390" spans="1:19">
      <c r="A390" s="3"/>
      <c r="B390" s="3"/>
      <c r="C390" s="10">
        <v>2008.3688520000001</v>
      </c>
      <c r="D390" s="10">
        <v>382.10500000000002</v>
      </c>
      <c r="E390" s="4">
        <f t="shared" si="70"/>
        <v>2134</v>
      </c>
      <c r="F390" s="5">
        <f>F389*SUM(economy!Z180:AB180)/SUM(economy!Z179:AB179)</f>
        <v>24973.446428687723</v>
      </c>
      <c r="G390" s="13">
        <f t="shared" si="74"/>
        <v>173.22260589969821</v>
      </c>
      <c r="H390" s="13">
        <f t="shared" si="74"/>
        <v>224.03283110168945</v>
      </c>
      <c r="I390" s="13">
        <f t="shared" si="74"/>
        <v>207.8479882798936</v>
      </c>
      <c r="J390" s="13">
        <f t="shared" si="74"/>
        <v>50.720748989689554</v>
      </c>
      <c r="K390" s="13">
        <f t="shared" si="74"/>
        <v>2.9839950983193635</v>
      </c>
      <c r="L390" s="13">
        <f t="shared" si="71"/>
        <v>933.80816936929023</v>
      </c>
      <c r="M390" s="3">
        <v>0</v>
      </c>
      <c r="N390" s="3">
        <f t="shared" si="68"/>
        <v>173.22266693256205</v>
      </c>
      <c r="O390" s="3">
        <f t="shared" si="64"/>
        <v>224.03289893996129</v>
      </c>
      <c r="P390" s="3">
        <f t="shared" si="65"/>
        <v>207.84801877616482</v>
      </c>
      <c r="Q390" s="3">
        <f t="shared" si="66"/>
        <v>50.720749103202607</v>
      </c>
      <c r="R390" s="3">
        <f t="shared" si="67"/>
        <v>2.9839950983193635</v>
      </c>
      <c r="S390" s="3">
        <f t="shared" si="69"/>
        <v>933.80832885021016</v>
      </c>
    </row>
    <row r="391" spans="1:19">
      <c r="A391" s="3"/>
      <c r="B391" s="3"/>
      <c r="C391" s="10">
        <v>2008.4535519999999</v>
      </c>
      <c r="D391" s="10">
        <v>382.59699999999998</v>
      </c>
      <c r="E391" s="4">
        <f t="shared" si="70"/>
        <v>2135</v>
      </c>
      <c r="F391" s="5">
        <f>F390*SUM(economy!Z181:AB181)/SUM(economy!Z180:AB180)</f>
        <v>24956.044646712191</v>
      </c>
      <c r="G391" s="13">
        <f t="shared" ref="G391:K406" si="75">G390*(1-G$5)+G$4*$F390*$L$4/1000</f>
        <v>174.7468068554397</v>
      </c>
      <c r="H391" s="13">
        <f t="shared" si="75"/>
        <v>225.76143463216462</v>
      </c>
      <c r="I391" s="13">
        <f t="shared" si="75"/>
        <v>208.81000384347047</v>
      </c>
      <c r="J391" s="13">
        <f t="shared" si="75"/>
        <v>50.754387742700843</v>
      </c>
      <c r="K391" s="13">
        <f t="shared" si="75"/>
        <v>2.9823467892102191</v>
      </c>
      <c r="L391" s="13">
        <f t="shared" si="71"/>
        <v>938.05497986298576</v>
      </c>
      <c r="M391" s="3">
        <v>0</v>
      </c>
      <c r="N391" s="3">
        <f t="shared" si="68"/>
        <v>174.74686788830354</v>
      </c>
      <c r="O391" s="3">
        <f t="shared" ref="O391:O454" si="76">O390*(1-O$5)+O$4*($F390+$M390)*$L$4/1000</f>
        <v>225.76150228381135</v>
      </c>
      <c r="P391" s="3">
        <f t="shared" ref="P391:P454" si="77">P390*(1-P$5)+P$4*($F390+$M390)*$L$4/1000</f>
        <v>208.81003393040197</v>
      </c>
      <c r="Q391" s="3">
        <f t="shared" ref="Q391:Q454" si="78">Q390*(1-Q$5)+Q$4*($F390+$M390)*$L$4/1000</f>
        <v>50.754387849729255</v>
      </c>
      <c r="R391" s="3">
        <f t="shared" ref="R391:R454" si="79">R390*(1-R$5)+R$4*($F390+$M390)*$L$4/1000</f>
        <v>2.9823467892102191</v>
      </c>
      <c r="S391" s="3">
        <f t="shared" si="69"/>
        <v>938.05513874145629</v>
      </c>
    </row>
    <row r="392" spans="1:19">
      <c r="A392" s="3"/>
      <c r="B392" s="3"/>
      <c r="C392" s="10">
        <v>2008.535519</v>
      </c>
      <c r="D392" s="10">
        <v>382.90899999999999</v>
      </c>
      <c r="E392" s="4">
        <f t="shared" si="70"/>
        <v>2136</v>
      </c>
      <c r="F392" s="5">
        <f>F391*SUM(economy!Z182:AB182)/SUM(economy!Z181:AB181)</f>
        <v>24937.324328917879</v>
      </c>
      <c r="G392" s="13">
        <f t="shared" si="75"/>
        <v>176.26994573059116</v>
      </c>
      <c r="H392" s="13">
        <f t="shared" si="75"/>
        <v>227.48364875250462</v>
      </c>
      <c r="I392" s="13">
        <f t="shared" si="75"/>
        <v>209.75649228942675</v>
      </c>
      <c r="J392" s="13">
        <f t="shared" si="75"/>
        <v>50.784062356834767</v>
      </c>
      <c r="K392" s="13">
        <f t="shared" si="75"/>
        <v>2.9805300541295656</v>
      </c>
      <c r="L392" s="13">
        <f t="shared" si="71"/>
        <v>942.2746791834868</v>
      </c>
      <c r="M392" s="3">
        <v>0</v>
      </c>
      <c r="N392" s="3">
        <f t="shared" ref="N392:N455" si="80">N391*(1-N$5)+N$4*($F391+$M391)*$L$4/1000</f>
        <v>176.270006763455</v>
      </c>
      <c r="O392" s="3">
        <f t="shared" si="76"/>
        <v>227.48371621803963</v>
      </c>
      <c r="P392" s="3">
        <f t="shared" si="77"/>
        <v>209.75652197251293</v>
      </c>
      <c r="Q392" s="3">
        <f t="shared" si="78"/>
        <v>50.784062457748981</v>
      </c>
      <c r="R392" s="3">
        <f t="shared" si="79"/>
        <v>2.9805300541295656</v>
      </c>
      <c r="S392" s="3">
        <f t="shared" ref="S392:S455" si="81">SUM(N392:R392,S$5)</f>
        <v>942.27483746588609</v>
      </c>
    </row>
    <row r="393" spans="1:19">
      <c r="A393" s="3"/>
      <c r="B393" s="3"/>
      <c r="C393" s="10">
        <v>2008.6202189999999</v>
      </c>
      <c r="D393" s="10">
        <v>383.28500000000003</v>
      </c>
      <c r="E393" s="4">
        <f t="shared" si="70"/>
        <v>2137</v>
      </c>
      <c r="F393" s="5">
        <f>F392*SUM(economy!Z183:AB183)/SUM(economy!Z182:AB182)</f>
        <v>24917.32105187032</v>
      </c>
      <c r="G393" s="13">
        <f t="shared" si="75"/>
        <v>177.79194205113544</v>
      </c>
      <c r="H393" s="13">
        <f t="shared" si="75"/>
        <v>229.1993672339876</v>
      </c>
      <c r="I393" s="13">
        <f t="shared" si="75"/>
        <v>210.68746394241003</v>
      </c>
      <c r="J393" s="13">
        <f t="shared" si="75"/>
        <v>50.809844533157509</v>
      </c>
      <c r="K393" s="13">
        <f t="shared" si="75"/>
        <v>2.9785492604432164</v>
      </c>
      <c r="L393" s="13">
        <f t="shared" si="71"/>
        <v>946.46716702113383</v>
      </c>
      <c r="M393" s="3">
        <v>0</v>
      </c>
      <c r="N393" s="3">
        <f t="shared" si="80"/>
        <v>177.79200308399928</v>
      </c>
      <c r="O393" s="3">
        <f t="shared" si="76"/>
        <v>229.19943451392291</v>
      </c>
      <c r="P393" s="3">
        <f t="shared" si="77"/>
        <v>210.68749322707154</v>
      </c>
      <c r="Q393" s="3">
        <f t="shared" si="78"/>
        <v>50.809844628306806</v>
      </c>
      <c r="R393" s="3">
        <f t="shared" si="79"/>
        <v>2.9785492604432164</v>
      </c>
      <c r="S393" s="3">
        <f t="shared" si="81"/>
        <v>946.46732471374366</v>
      </c>
    </row>
    <row r="394" spans="1:19">
      <c r="A394" s="3"/>
      <c r="B394" s="3"/>
      <c r="C394" s="10">
        <v>2008.7049179999999</v>
      </c>
      <c r="D394" s="10">
        <v>383.70800000000003</v>
      </c>
      <c r="E394" s="4">
        <f t="shared" ref="E394:E457" si="82">1+E393</f>
        <v>2138</v>
      </c>
      <c r="F394" s="5">
        <f>F393*SUM(economy!Z184:AB184)/SUM(economy!Z183:AB183)</f>
        <v>24896.069952043639</v>
      </c>
      <c r="G394" s="13">
        <f t="shared" si="75"/>
        <v>179.31271751439513</v>
      </c>
      <c r="H394" s="13">
        <f t="shared" si="75"/>
        <v>230.90848748065267</v>
      </c>
      <c r="I394" s="13">
        <f t="shared" si="75"/>
        <v>211.60293433332023</v>
      </c>
      <c r="J394" s="13">
        <f t="shared" si="75"/>
        <v>50.831806052331984</v>
      </c>
      <c r="K394" s="13">
        <f t="shared" si="75"/>
        <v>2.9764087273537321</v>
      </c>
      <c r="L394" s="13">
        <f t="shared" ref="L394:L457" si="83">SUM(G394:K394,L$5)</f>
        <v>950.63235410805373</v>
      </c>
      <c r="M394" s="3">
        <v>0</v>
      </c>
      <c r="N394" s="3">
        <f t="shared" si="80"/>
        <v>179.31277854725897</v>
      </c>
      <c r="O394" s="3">
        <f t="shared" si="76"/>
        <v>230.90855457549887</v>
      </c>
      <c r="P394" s="3">
        <f t="shared" si="77"/>
        <v>211.60296322490498</v>
      </c>
      <c r="Q394" s="3">
        <f t="shared" si="78"/>
        <v>50.8318061420457</v>
      </c>
      <c r="R394" s="3">
        <f t="shared" si="79"/>
        <v>2.9764087273537321</v>
      </c>
      <c r="S394" s="3">
        <f t="shared" si="81"/>
        <v>950.6325112170623</v>
      </c>
    </row>
    <row r="395" spans="1:19">
      <c r="A395" s="3"/>
      <c r="B395" s="3"/>
      <c r="C395" s="10">
        <v>2008.786885</v>
      </c>
      <c r="D395" s="10">
        <v>383.66500000000002</v>
      </c>
      <c r="E395" s="4">
        <f t="shared" si="82"/>
        <v>2139</v>
      </c>
      <c r="F395" s="5">
        <f>F394*SUM(economy!Z185:AB185)/SUM(economy!Z184:AB184)</f>
        <v>24873.605713929657</v>
      </c>
      <c r="G395" s="13">
        <f t="shared" si="75"/>
        <v>180.83219596217245</v>
      </c>
      <c r="H395" s="13">
        <f t="shared" si="75"/>
        <v>232.610910477983</v>
      </c>
      <c r="I395" s="13">
        <f t="shared" si="75"/>
        <v>212.5029240633111</v>
      </c>
      <c r="J395" s="13">
        <f t="shared" si="75"/>
        <v>50.850018718416813</v>
      </c>
      <c r="K395" s="13">
        <f t="shared" si="75"/>
        <v>2.9741127241896153</v>
      </c>
      <c r="L395" s="13">
        <f t="shared" si="83"/>
        <v>954.7701619460729</v>
      </c>
      <c r="M395" s="3">
        <v>0</v>
      </c>
      <c r="N395" s="3">
        <f t="shared" si="80"/>
        <v>180.83225699503629</v>
      </c>
      <c r="O395" s="3">
        <f t="shared" si="76"/>
        <v>232.61097738824927</v>
      </c>
      <c r="P395" s="3">
        <f t="shared" si="77"/>
        <v>212.50295256709521</v>
      </c>
      <c r="Q395" s="3">
        <f t="shared" si="78"/>
        <v>50.850018803005469</v>
      </c>
      <c r="R395" s="3">
        <f t="shared" si="79"/>
        <v>2.9741127241896153</v>
      </c>
      <c r="S395" s="3">
        <f t="shared" si="81"/>
        <v>954.77031847757587</v>
      </c>
    </row>
    <row r="396" spans="1:19">
      <c r="A396" s="3"/>
      <c r="B396" s="3"/>
      <c r="C396" s="10">
        <v>2008.8715850000001</v>
      </c>
      <c r="D396" s="10">
        <v>383.51100000000002</v>
      </c>
      <c r="E396" s="4">
        <f t="shared" si="82"/>
        <v>2140</v>
      </c>
      <c r="F396" s="5">
        <f>F395*SUM(economy!Z186:AB186)/SUM(economy!Z185:AB185)</f>
        <v>24849.96255905346</v>
      </c>
      <c r="G396" s="13">
        <f t="shared" si="75"/>
        <v>182.35030335316347</v>
      </c>
      <c r="H396" s="13">
        <f t="shared" si="75"/>
        <v>234.30654074061337</v>
      </c>
      <c r="I396" s="13">
        <f t="shared" si="75"/>
        <v>213.38745866783066</v>
      </c>
      <c r="J396" s="13">
        <f t="shared" si="75"/>
        <v>50.864554304480237</v>
      </c>
      <c r="K396" s="13">
        <f t="shared" si="75"/>
        <v>2.9716654688093973</v>
      </c>
      <c r="L396" s="13">
        <f t="shared" si="83"/>
        <v>958.88052253489707</v>
      </c>
      <c r="M396" s="3">
        <v>0</v>
      </c>
      <c r="N396" s="3">
        <f t="shared" si="80"/>
        <v>182.35036438602731</v>
      </c>
      <c r="O396" s="3">
        <f t="shared" si="76"/>
        <v>234.30660746680752</v>
      </c>
      <c r="P396" s="3">
        <f t="shared" si="77"/>
        <v>213.38748678901942</v>
      </c>
      <c r="Q396" s="3">
        <f t="shared" si="78"/>
        <v>50.864554384236598</v>
      </c>
      <c r="R396" s="3">
        <f t="shared" si="79"/>
        <v>2.9716654688093973</v>
      </c>
      <c r="S396" s="3">
        <f t="shared" si="81"/>
        <v>958.88067849490028</v>
      </c>
    </row>
    <row r="397" spans="1:19">
      <c r="A397" s="3"/>
      <c r="B397" s="3"/>
      <c r="C397" s="10">
        <v>2008.9535519999999</v>
      </c>
      <c r="D397" s="10">
        <v>383.55200000000002</v>
      </c>
      <c r="E397" s="4">
        <f t="shared" si="82"/>
        <v>2141</v>
      </c>
      <c r="F397" s="5">
        <f>F396*SUM(economy!Z187:AB187)/SUM(economy!Z186:AB186)</f>
        <v>24825.17423587116</v>
      </c>
      <c r="G397" s="13">
        <f t="shared" si="75"/>
        <v>183.86696773470194</v>
      </c>
      <c r="H397" s="13">
        <f t="shared" si="75"/>
        <v>235.99528625915045</v>
      </c>
      <c r="I397" s="13">
        <f t="shared" si="75"/>
        <v>214.25656848083645</v>
      </c>
      <c r="J397" s="13">
        <f t="shared" si="75"/>
        <v>50.875484500031668</v>
      </c>
      <c r="K397" s="13">
        <f t="shared" si="75"/>
        <v>2.969071126117965</v>
      </c>
      <c r="L397" s="13">
        <f t="shared" si="83"/>
        <v>962.96337810083844</v>
      </c>
      <c r="M397" s="3">
        <v>0</v>
      </c>
      <c r="N397" s="3">
        <f t="shared" si="80"/>
        <v>183.86702876756578</v>
      </c>
      <c r="O397" s="3">
        <f t="shared" si="76"/>
        <v>235.99535280177884</v>
      </c>
      <c r="P397" s="3">
        <f t="shared" si="77"/>
        <v>214.2565962245653</v>
      </c>
      <c r="Q397" s="3">
        <f t="shared" si="78"/>
        <v>50.875484575231795</v>
      </c>
      <c r="R397" s="3">
        <f t="shared" si="79"/>
        <v>2.969071126117965</v>
      </c>
      <c r="S397" s="3">
        <f t="shared" si="81"/>
        <v>962.96353349525964</v>
      </c>
    </row>
    <row r="398" spans="1:19">
      <c r="A398" s="3"/>
      <c r="B398" s="3"/>
      <c r="C398" s="10">
        <v>2009.038356</v>
      </c>
      <c r="D398" s="10">
        <v>383.79500000000002</v>
      </c>
      <c r="E398" s="4">
        <f t="shared" si="82"/>
        <v>2142</v>
      </c>
      <c r="F398" s="5">
        <f>F397*SUM(economy!Z188:AB188)/SUM(economy!Z187:AB187)</f>
        <v>24799.274010525976</v>
      </c>
      <c r="G398" s="13">
        <f t="shared" si="75"/>
        <v>185.38211921388657</v>
      </c>
      <c r="H398" s="13">
        <f t="shared" si="75"/>
        <v>237.67705844619064</v>
      </c>
      <c r="I398" s="13">
        <f t="shared" si="75"/>
        <v>215.11028849931554</v>
      </c>
      <c r="J398" s="13">
        <f t="shared" si="75"/>
        <v>50.882880860270639</v>
      </c>
      <c r="K398" s="13">
        <f t="shared" si="75"/>
        <v>2.9663338066923877</v>
      </c>
      <c r="L398" s="13">
        <f t="shared" si="83"/>
        <v>967.01868082635588</v>
      </c>
      <c r="M398" s="3">
        <v>0</v>
      </c>
      <c r="N398" s="3">
        <f t="shared" si="80"/>
        <v>185.38218024675041</v>
      </c>
      <c r="O398" s="3">
        <f t="shared" si="76"/>
        <v>237.67712480575827</v>
      </c>
      <c r="P398" s="3">
        <f t="shared" si="77"/>
        <v>215.11031587065096</v>
      </c>
      <c r="Q398" s="3">
        <f t="shared" si="78"/>
        <v>50.882880931174817</v>
      </c>
      <c r="R398" s="3">
        <f t="shared" si="79"/>
        <v>2.9663338066923877</v>
      </c>
      <c r="S398" s="3">
        <f t="shared" si="81"/>
        <v>967.01883566102686</v>
      </c>
    </row>
    <row r="399" spans="1:19">
      <c r="A399" s="3"/>
      <c r="B399" s="3"/>
      <c r="C399" s="10">
        <v>2009.123288</v>
      </c>
      <c r="D399" s="10">
        <v>383.80099999999999</v>
      </c>
      <c r="E399" s="4">
        <f t="shared" si="82"/>
        <v>2143</v>
      </c>
      <c r="F399" s="5">
        <f>F398*SUM(economy!Z189:AB189)/SUM(economy!Z188:AB188)</f>
        <v>24772.294658437928</v>
      </c>
      <c r="G399" s="13">
        <f t="shared" si="75"/>
        <v>186.89568992814401</v>
      </c>
      <c r="H399" s="13">
        <f t="shared" si="75"/>
        <v>239.35177208161841</v>
      </c>
      <c r="I399" s="13">
        <f t="shared" si="75"/>
        <v>215.9486582482343</v>
      </c>
      <c r="J399" s="13">
        <f t="shared" si="75"/>
        <v>50.886814757149992</v>
      </c>
      <c r="K399" s="13">
        <f t="shared" si="75"/>
        <v>2.9634575655144473</v>
      </c>
      <c r="L399" s="13">
        <f t="shared" si="83"/>
        <v>971.04639258066118</v>
      </c>
      <c r="M399" s="3">
        <v>0</v>
      </c>
      <c r="N399" s="3">
        <f t="shared" si="80"/>
        <v>186.89575096100785</v>
      </c>
      <c r="O399" s="3">
        <f t="shared" si="76"/>
        <v>239.35183825862887</v>
      </c>
      <c r="P399" s="3">
        <f t="shared" si="77"/>
        <v>215.94868525217478</v>
      </c>
      <c r="Q399" s="3">
        <f t="shared" si="78"/>
        <v>50.886814824003636</v>
      </c>
      <c r="R399" s="3">
        <f t="shared" si="79"/>
        <v>2.9634575655144473</v>
      </c>
      <c r="S399" s="3">
        <f t="shared" si="81"/>
        <v>971.0465468613296</v>
      </c>
    </row>
    <row r="400" spans="1:19">
      <c r="A400" s="3"/>
      <c r="B400" s="3"/>
      <c r="C400" s="10">
        <v>2009.2</v>
      </c>
      <c r="D400" s="10">
        <v>383.471</v>
      </c>
      <c r="E400" s="4">
        <f t="shared" si="82"/>
        <v>2144</v>
      </c>
      <c r="F400" s="5">
        <f>F399*SUM(economy!Z190:AB190)/SUM(economy!Z189:AB189)</f>
        <v>24744.268456702328</v>
      </c>
      <c r="G400" s="13">
        <f t="shared" si="75"/>
        <v>188.40761401527871</v>
      </c>
      <c r="H400" s="13">
        <f t="shared" si="75"/>
        <v>241.01934525726557</v>
      </c>
      <c r="I400" s="13">
        <f t="shared" si="75"/>
        <v>216.77172164603738</v>
      </c>
      <c r="J400" s="13">
        <f t="shared" si="75"/>
        <v>50.887357332247561</v>
      </c>
      <c r="K400" s="13">
        <f t="shared" si="75"/>
        <v>2.9604464008070339</v>
      </c>
      <c r="L400" s="13">
        <f t="shared" si="83"/>
        <v>975.04648465163632</v>
      </c>
      <c r="M400" s="3">
        <v>0</v>
      </c>
      <c r="N400" s="3">
        <f t="shared" si="80"/>
        <v>188.40767504814255</v>
      </c>
      <c r="O400" s="3">
        <f t="shared" si="76"/>
        <v>241.01941125222109</v>
      </c>
      <c r="P400" s="3">
        <f t="shared" si="77"/>
        <v>216.77174828751433</v>
      </c>
      <c r="Q400" s="3">
        <f t="shared" si="78"/>
        <v>50.887357395282066</v>
      </c>
      <c r="R400" s="3">
        <f t="shared" si="79"/>
        <v>2.9604464008070339</v>
      </c>
      <c r="S400" s="3">
        <f t="shared" si="81"/>
        <v>975.04663838396709</v>
      </c>
    </row>
    <row r="401" spans="1:19">
      <c r="A401" s="3"/>
      <c r="B401" s="3"/>
      <c r="C401" s="10">
        <v>2009.284932</v>
      </c>
      <c r="D401" s="10">
        <v>383.363</v>
      </c>
      <c r="E401" s="4">
        <f t="shared" si="82"/>
        <v>2145</v>
      </c>
      <c r="F401" s="5">
        <f>F400*SUM(economy!Z191:AB191)/SUM(economy!Z190:AB190)</f>
        <v>24715.227177272307</v>
      </c>
      <c r="G401" s="13">
        <f t="shared" si="75"/>
        <v>189.91782758305865</v>
      </c>
      <c r="H401" s="13">
        <f t="shared" si="75"/>
        <v>242.67969932100891</v>
      </c>
      <c r="I401" s="13">
        <f t="shared" si="75"/>
        <v>217.57952687081016</v>
      </c>
      <c r="J401" s="13">
        <f t="shared" si="75"/>
        <v>50.884579451437979</v>
      </c>
      <c r="K401" s="13">
        <f t="shared" si="75"/>
        <v>2.9573042529715003</v>
      </c>
      <c r="L401" s="13">
        <f t="shared" si="83"/>
        <v>979.01893747928716</v>
      </c>
      <c r="M401" s="3">
        <v>0</v>
      </c>
      <c r="N401" s="3">
        <f t="shared" si="80"/>
        <v>189.91788861592249</v>
      </c>
      <c r="O401" s="3">
        <f t="shared" si="76"/>
        <v>242.67976513441033</v>
      </c>
      <c r="P401" s="3">
        <f t="shared" si="77"/>
        <v>217.5795531546888</v>
      </c>
      <c r="Q401" s="3">
        <f t="shared" si="78"/>
        <v>50.884579510871525</v>
      </c>
      <c r="R401" s="3">
        <f t="shared" si="79"/>
        <v>2.9573042529715003</v>
      </c>
      <c r="S401" s="3">
        <f t="shared" si="81"/>
        <v>979.01909066886469</v>
      </c>
    </row>
    <row r="402" spans="1:19">
      <c r="A402" s="3"/>
      <c r="B402" s="3"/>
      <c r="C402" s="10">
        <v>2009.367123</v>
      </c>
      <c r="D402" s="10">
        <v>383.59899999999999</v>
      </c>
      <c r="E402" s="4">
        <f t="shared" si="82"/>
        <v>2146</v>
      </c>
      <c r="F402" s="5">
        <f>F401*SUM(economy!Z192:AB192)/SUM(economy!Z191:AB191)</f>
        <v>24685.202080899959</v>
      </c>
      <c r="G402" s="13">
        <f t="shared" si="75"/>
        <v>191.42626867838513</v>
      </c>
      <c r="H402" s="13">
        <f t="shared" si="75"/>
        <v>244.33275882038157</v>
      </c>
      <c r="I402" s="13">
        <f t="shared" si="75"/>
        <v>218.37212622721324</v>
      </c>
      <c r="J402" s="13">
        <f t="shared" si="75"/>
        <v>50.878551661353725</v>
      </c>
      <c r="K402" s="13">
        <f t="shared" si="75"/>
        <v>2.9540350036230718</v>
      </c>
      <c r="L402" s="13">
        <f t="shared" si="83"/>
        <v>982.96374039095679</v>
      </c>
      <c r="M402" s="3">
        <v>0</v>
      </c>
      <c r="N402" s="3">
        <f t="shared" si="80"/>
        <v>191.42632971124897</v>
      </c>
      <c r="O402" s="3">
        <f t="shared" si="76"/>
        <v>244.33282445272835</v>
      </c>
      <c r="P402" s="3">
        <f t="shared" si="77"/>
        <v>218.37215215829346</v>
      </c>
      <c r="Q402" s="3">
        <f t="shared" si="78"/>
        <v>50.878551717392021</v>
      </c>
      <c r="R402" s="3">
        <f t="shared" si="79"/>
        <v>2.9540350036230718</v>
      </c>
      <c r="S402" s="3">
        <f t="shared" si="81"/>
        <v>982.96389304328591</v>
      </c>
    </row>
    <row r="403" spans="1:19">
      <c r="A403" s="3"/>
      <c r="B403" s="3"/>
      <c r="C403" s="10">
        <v>2009.452055</v>
      </c>
      <c r="D403" s="10">
        <v>383.88799999999998</v>
      </c>
      <c r="E403" s="4">
        <f t="shared" si="82"/>
        <v>2147</v>
      </c>
      <c r="F403" s="5">
        <f>F402*SUM(economy!Z193:AB193)/SUM(economy!Z192:AB192)</f>
        <v>24654.223911811216</v>
      </c>
      <c r="G403" s="13">
        <f t="shared" si="75"/>
        <v>192.93287725609264</v>
      </c>
      <c r="H403" s="13">
        <f t="shared" si="75"/>
        <v>245.97845144577056</v>
      </c>
      <c r="I403" s="13">
        <f t="shared" si="75"/>
        <v>219.14957601429285</v>
      </c>
      <c r="J403" s="13">
        <f t="shared" si="75"/>
        <v>50.869344147622321</v>
      </c>
      <c r="K403" s="13">
        <f t="shared" si="75"/>
        <v>2.9506424747213358</v>
      </c>
      <c r="L403" s="13">
        <f t="shared" si="83"/>
        <v>986.88089133849974</v>
      </c>
      <c r="M403" s="3">
        <v>0</v>
      </c>
      <c r="N403" s="3">
        <f t="shared" si="80"/>
        <v>192.93293828895648</v>
      </c>
      <c r="O403" s="3">
        <f t="shared" si="76"/>
        <v>245.97851689756078</v>
      </c>
      <c r="P403" s="3">
        <f t="shared" si="77"/>
        <v>219.14960159731012</v>
      </c>
      <c r="Q403" s="3">
        <f t="shared" si="78"/>
        <v>50.869344200459324</v>
      </c>
      <c r="R403" s="3">
        <f t="shared" si="79"/>
        <v>2.9506424747213358</v>
      </c>
      <c r="S403" s="3">
        <f t="shared" si="81"/>
        <v>986.88104345900808</v>
      </c>
    </row>
    <row r="404" spans="1:19">
      <c r="A404" s="3"/>
      <c r="B404" s="3"/>
      <c r="C404" s="10">
        <v>2009.5342470000001</v>
      </c>
      <c r="D404" s="10">
        <v>384.27800000000002</v>
      </c>
      <c r="E404" s="4">
        <f t="shared" si="82"/>
        <v>2148</v>
      </c>
      <c r="F404" s="5">
        <f>F403*SUM(economy!Z194:AB194)/SUM(economy!Z193:AB193)</f>
        <v>24622.322893089207</v>
      </c>
      <c r="G404" s="13">
        <f t="shared" si="75"/>
        <v>194.43759514742385</v>
      </c>
      <c r="H404" s="13">
        <f t="shared" si="75"/>
        <v>247.61670797327056</v>
      </c>
      <c r="I404" s="13">
        <f t="shared" si="75"/>
        <v>219.91193639426561</v>
      </c>
      <c r="J404" s="13">
        <f t="shared" si="75"/>
        <v>50.857026694864246</v>
      </c>
      <c r="K404" s="13">
        <f t="shared" si="75"/>
        <v>2.9471304277928501</v>
      </c>
      <c r="L404" s="13">
        <f t="shared" si="83"/>
        <v>990.77039663761707</v>
      </c>
      <c r="M404" s="3">
        <v>0</v>
      </c>
      <c r="N404" s="3">
        <f t="shared" si="80"/>
        <v>194.43765618028769</v>
      </c>
      <c r="O404" s="3">
        <f t="shared" si="76"/>
        <v>247.61677324500096</v>
      </c>
      <c r="P404" s="3">
        <f t="shared" si="77"/>
        <v>219.91196163389188</v>
      </c>
      <c r="Q404" s="3">
        <f t="shared" si="78"/>
        <v>50.857026744682841</v>
      </c>
      <c r="R404" s="3">
        <f t="shared" si="79"/>
        <v>2.9471304277928501</v>
      </c>
      <c r="S404" s="3">
        <f t="shared" si="81"/>
        <v>990.77054823165622</v>
      </c>
    </row>
    <row r="405" spans="1:19">
      <c r="A405" s="3"/>
      <c r="B405" s="3"/>
      <c r="C405" s="10">
        <v>2009.6191779999999</v>
      </c>
      <c r="D405" s="10">
        <v>384.74900000000002</v>
      </c>
      <c r="E405" s="4">
        <f t="shared" si="82"/>
        <v>2149</v>
      </c>
      <c r="F405" s="5">
        <f>F404*SUM(economy!Z195:AB195)/SUM(economy!Z194:AB194)</f>
        <v>24589.528722740637</v>
      </c>
      <c r="G405" s="13">
        <f t="shared" si="75"/>
        <v>195.94036602822271</v>
      </c>
      <c r="H405" s="13">
        <f t="shared" si="75"/>
        <v>249.24746220726146</v>
      </c>
      <c r="I405" s="13">
        <f t="shared" si="75"/>
        <v>220.65927126237088</v>
      </c>
      <c r="J405" s="13">
        <f t="shared" si="75"/>
        <v>50.841668648434243</v>
      </c>
      <c r="K405" s="13">
        <f t="shared" si="75"/>
        <v>2.9435025632428897</v>
      </c>
      <c r="L405" s="13">
        <f t="shared" si="83"/>
        <v>994.63227070953224</v>
      </c>
      <c r="M405" s="3">
        <v>0</v>
      </c>
      <c r="N405" s="3">
        <f t="shared" si="80"/>
        <v>195.94042706108655</v>
      </c>
      <c r="O405" s="3">
        <f t="shared" si="76"/>
        <v>249.24752729942736</v>
      </c>
      <c r="P405" s="3">
        <f t="shared" si="77"/>
        <v>220.65929616321534</v>
      </c>
      <c r="Q405" s="3">
        <f t="shared" si="78"/>
        <v>50.84166869540686</v>
      </c>
      <c r="R405" s="3">
        <f t="shared" si="79"/>
        <v>2.9435025632428897</v>
      </c>
      <c r="S405" s="3">
        <f t="shared" si="81"/>
        <v>994.63242178237897</v>
      </c>
    </row>
    <row r="406" spans="1:19">
      <c r="A406" s="3"/>
      <c r="B406" s="3"/>
      <c r="C406" s="10">
        <v>2009.7041099999999</v>
      </c>
      <c r="D406" s="10">
        <v>384.98500000000001</v>
      </c>
      <c r="E406" s="4">
        <f t="shared" si="82"/>
        <v>2150</v>
      </c>
      <c r="F406" s="5">
        <f>F405*SUM(economy!Z196:AB196)/SUM(economy!Z195:AB195)</f>
        <v>24555.87057042052</v>
      </c>
      <c r="G406" s="13">
        <f t="shared" si="75"/>
        <v>197.44113538688762</v>
      </c>
      <c r="H406" s="13">
        <f t="shared" si="75"/>
        <v>250.8706509227745</v>
      </c>
      <c r="I406" s="13">
        <f t="shared" si="75"/>
        <v>221.39164811787921</v>
      </c>
      <c r="J406" s="13">
        <f t="shared" si="75"/>
        <v>50.823338877886492</v>
      </c>
      <c r="K406" s="13">
        <f t="shared" si="75"/>
        <v>2.939762519753323</v>
      </c>
      <c r="L406" s="13">
        <f t="shared" si="83"/>
        <v>998.46653582518115</v>
      </c>
      <c r="M406" s="3">
        <v>0</v>
      </c>
      <c r="N406" s="3">
        <f t="shared" si="80"/>
        <v>197.44119641975146</v>
      </c>
      <c r="O406" s="3">
        <f t="shared" si="76"/>
        <v>250.87071583586993</v>
      </c>
      <c r="P406" s="3">
        <f t="shared" si="77"/>
        <v>221.39167268448921</v>
      </c>
      <c r="Q406" s="3">
        <f t="shared" si="78"/>
        <v>50.823338922175708</v>
      </c>
      <c r="R406" s="3">
        <f t="shared" si="79"/>
        <v>2.939762519753323</v>
      </c>
      <c r="S406" s="3">
        <f t="shared" si="81"/>
        <v>998.46668638203971</v>
      </c>
    </row>
    <row r="407" spans="1:19">
      <c r="A407" s="3"/>
      <c r="B407" s="3"/>
      <c r="C407" s="10">
        <v>2009.7863010000001</v>
      </c>
      <c r="D407" s="10">
        <v>385.11200000000002</v>
      </c>
      <c r="E407" s="4">
        <f t="shared" si="82"/>
        <v>2151</v>
      </c>
      <c r="F407" s="5">
        <f>F406*SUM(economy!Z197:AB197)/SUM(economy!Z196:AB196)</f>
        <v>24521.377074790063</v>
      </c>
      <c r="G407" s="13">
        <f t="shared" ref="G407:K422" si="84">G406*(1-G$5)+G$4*$F406*$L$4/1000</f>
        <v>198.93985049212455</v>
      </c>
      <c r="H407" s="13">
        <f t="shared" si="84"/>
        <v>252.48621380770953</v>
      </c>
      <c r="I407" s="13">
        <f t="shared" si="84"/>
        <v>222.10913793633989</v>
      </c>
      <c r="J407" s="13">
        <f t="shared" si="84"/>
        <v>50.80210574214248</v>
      </c>
      <c r="K407" s="13">
        <f t="shared" si="84"/>
        <v>2.9359138737636359</v>
      </c>
      <c r="L407" s="13">
        <f t="shared" si="83"/>
        <v>1002.27322185208</v>
      </c>
      <c r="M407" s="3">
        <v>0</v>
      </c>
      <c r="N407" s="3">
        <f t="shared" si="80"/>
        <v>198.93991152498839</v>
      </c>
      <c r="O407" s="3">
        <f t="shared" si="76"/>
        <v>252.4862785422271</v>
      </c>
      <c r="P407" s="3">
        <f t="shared" si="77"/>
        <v>222.1091621732017</v>
      </c>
      <c r="Q407" s="3">
        <f t="shared" si="78"/>
        <v>50.802105783901595</v>
      </c>
      <c r="R407" s="3">
        <f t="shared" si="79"/>
        <v>2.9359138737636359</v>
      </c>
      <c r="S407" s="3">
        <f t="shared" si="81"/>
        <v>1002.2733718980824</v>
      </c>
    </row>
    <row r="408" spans="1:19">
      <c r="A408" s="3"/>
      <c r="B408" s="3"/>
      <c r="C408" s="10">
        <v>2009.8712330000001</v>
      </c>
      <c r="D408" s="10">
        <v>385.09300000000002</v>
      </c>
      <c r="E408" s="4">
        <f t="shared" si="82"/>
        <v>2152</v>
      </c>
      <c r="F408" s="5">
        <f>F407*SUM(economy!Z198:AB198)/SUM(economy!Z197:AB197)</f>
        <v>24486.076341482902</v>
      </c>
      <c r="G408" s="13">
        <f t="shared" si="84"/>
        <v>200.43646036053897</v>
      </c>
      <c r="H408" s="13">
        <f t="shared" si="84"/>
        <v>254.09409340496288</v>
      </c>
      <c r="I408" s="13">
        <f t="shared" si="84"/>
        <v>222.81181504314651</v>
      </c>
      <c r="J408" s="13">
        <f t="shared" si="84"/>
        <v>50.778037056338633</v>
      </c>
      <c r="K408" s="13">
        <f t="shared" si="84"/>
        <v>2.9319601390321139</v>
      </c>
      <c r="L408" s="13">
        <f t="shared" si="83"/>
        <v>1006.0523660040192</v>
      </c>
      <c r="M408" s="3">
        <v>0</v>
      </c>
      <c r="N408" s="3">
        <f t="shared" si="80"/>
        <v>200.43652139340281</v>
      </c>
      <c r="O408" s="3">
        <f t="shared" si="76"/>
        <v>254.09415796139385</v>
      </c>
      <c r="P408" s="3">
        <f t="shared" si="77"/>
        <v>222.81183895468624</v>
      </c>
      <c r="Q408" s="3">
        <f t="shared" si="78"/>
        <v>50.778037095712179</v>
      </c>
      <c r="R408" s="3">
        <f t="shared" si="79"/>
        <v>2.9319601390321139</v>
      </c>
      <c r="S408" s="3">
        <f t="shared" si="81"/>
        <v>1006.0525155442272</v>
      </c>
    </row>
    <row r="409" spans="1:19">
      <c r="A409" s="3"/>
      <c r="B409" s="3"/>
      <c r="C409" s="10">
        <v>2009.9534249999999</v>
      </c>
      <c r="D409" s="10">
        <v>385.00799999999998</v>
      </c>
      <c r="E409" s="4">
        <f t="shared" si="82"/>
        <v>2153</v>
      </c>
      <c r="F409" s="5">
        <f>F408*SUM(economy!Z199:AB199)/SUM(economy!Z198:AB198)</f>
        <v>24449.995941655052</v>
      </c>
      <c r="G409" s="13">
        <f t="shared" si="84"/>
        <v>201.93091572410367</v>
      </c>
      <c r="H409" s="13">
        <f t="shared" si="84"/>
        <v>255.69423505452369</v>
      </c>
      <c r="I409" s="13">
        <f t="shared" si="84"/>
        <v>223.49975698849414</v>
      </c>
      <c r="J409" s="13">
        <f t="shared" si="84"/>
        <v>50.751200060329126</v>
      </c>
      <c r="K409" s="13">
        <f t="shared" si="84"/>
        <v>2.9279047662742035</v>
      </c>
      <c r="L409" s="13">
        <f t="shared" si="83"/>
        <v>1009.8040125937248</v>
      </c>
      <c r="M409" s="3">
        <v>0</v>
      </c>
      <c r="N409" s="3">
        <f t="shared" si="80"/>
        <v>201.93097675696751</v>
      </c>
      <c r="O409" s="3">
        <f t="shared" si="76"/>
        <v>255.694299433358</v>
      </c>
      <c r="P409" s="3">
        <f t="shared" si="77"/>
        <v>223.49978057907848</v>
      </c>
      <c r="Q409" s="3">
        <f t="shared" si="78"/>
        <v>50.751200097453385</v>
      </c>
      <c r="R409" s="3">
        <f t="shared" si="79"/>
        <v>2.9279047662742035</v>
      </c>
      <c r="S409" s="3">
        <f t="shared" si="81"/>
        <v>1009.8041616331316</v>
      </c>
    </row>
    <row r="410" spans="1:19">
      <c r="A410" s="3"/>
      <c r="B410" s="3"/>
      <c r="C410" s="10">
        <v>2010.038356</v>
      </c>
      <c r="D410" s="10">
        <v>384.97199999999998</v>
      </c>
      <c r="E410" s="4">
        <f t="shared" si="82"/>
        <v>2154</v>
      </c>
      <c r="F410" s="5">
        <f>F409*SUM(economy!Z200:AB200)/SUM(economy!Z199:AB199)</f>
        <v>24413.162911094321</v>
      </c>
      <c r="G410" s="13">
        <f t="shared" si="84"/>
        <v>203.42316899753803</v>
      </c>
      <c r="H410" s="13">
        <f t="shared" si="84"/>
        <v>257.28658683559348</v>
      </c>
      <c r="I410" s="13">
        <f t="shared" si="84"/>
        <v>224.17304442379685</v>
      </c>
      <c r="J410" s="13">
        <f t="shared" si="84"/>
        <v>50.721661388817829</v>
      </c>
      <c r="K410" s="13">
        <f t="shared" si="84"/>
        <v>2.9237511428750915</v>
      </c>
      <c r="L410" s="13">
        <f t="shared" si="83"/>
        <v>1013.5282127886212</v>
      </c>
      <c r="M410" s="3">
        <v>0</v>
      </c>
      <c r="N410" s="3">
        <f t="shared" si="80"/>
        <v>203.42323003040187</v>
      </c>
      <c r="O410" s="3">
        <f t="shared" si="76"/>
        <v>257.2866510373197</v>
      </c>
      <c r="P410" s="3">
        <f t="shared" si="77"/>
        <v>224.17306769773384</v>
      </c>
      <c r="Q410" s="3">
        <f t="shared" si="78"/>
        <v>50.721661423821296</v>
      </c>
      <c r="R410" s="3">
        <f t="shared" si="79"/>
        <v>2.9237511428750915</v>
      </c>
      <c r="S410" s="3">
        <f t="shared" si="81"/>
        <v>1013.5283613321517</v>
      </c>
    </row>
    <row r="411" spans="1:19">
      <c r="A411" s="3"/>
      <c r="B411" s="3"/>
      <c r="C411" s="10">
        <v>2010.123288</v>
      </c>
      <c r="D411" s="10">
        <v>384.72399999999999</v>
      </c>
      <c r="E411" s="4">
        <f t="shared" si="82"/>
        <v>2155</v>
      </c>
      <c r="F411" s="5">
        <f>F410*SUM(economy!Z201:AB201)/SUM(economy!Z200:AB200)</f>
        <v>24375.603749864909</v>
      </c>
      <c r="G411" s="13">
        <f t="shared" si="84"/>
        <v>204.91317424563297</v>
      </c>
      <c r="H411" s="13">
        <f t="shared" si="84"/>
        <v>258.87109950878096</v>
      </c>
      <c r="I411" s="13">
        <f t="shared" si="84"/>
        <v>224.83176097963036</v>
      </c>
      <c r="J411" s="13">
        <f t="shared" si="84"/>
        <v>50.689487043092008</v>
      </c>
      <c r="K411" s="13">
        <f t="shared" si="84"/>
        <v>2.9195025926735636</v>
      </c>
      <c r="L411" s="13">
        <f t="shared" si="83"/>
        <v>1017.2250243698097</v>
      </c>
      <c r="M411" s="3">
        <v>0</v>
      </c>
      <c r="N411" s="3">
        <f t="shared" si="80"/>
        <v>204.91323527849681</v>
      </c>
      <c r="O411" s="3">
        <f t="shared" si="76"/>
        <v>258.87116353388632</v>
      </c>
      <c r="P411" s="3">
        <f t="shared" si="77"/>
        <v>224.83178394117024</v>
      </c>
      <c r="Q411" s="3">
        <f t="shared" si="78"/>
        <v>50.689487076095837</v>
      </c>
      <c r="R411" s="3">
        <f t="shared" si="79"/>
        <v>2.9195025926735636</v>
      </c>
      <c r="S411" s="3">
        <f t="shared" si="81"/>
        <v>1017.2251724223228</v>
      </c>
    </row>
    <row r="412" spans="1:19">
      <c r="A412" s="3"/>
      <c r="B412" s="3"/>
      <c r="C412" s="10">
        <v>2010.2</v>
      </c>
      <c r="D412" s="10">
        <v>384.62200000000001</v>
      </c>
      <c r="E412" s="4">
        <f t="shared" si="82"/>
        <v>2156</v>
      </c>
      <c r="F412" s="5">
        <f>F411*SUM(economy!Z202:AB202)/SUM(economy!Z201:AB201)</f>
        <v>24337.344422463368</v>
      </c>
      <c r="G412" s="13">
        <f t="shared" si="84"/>
        <v>206.4008871505543</v>
      </c>
      <c r="H412" s="13">
        <f t="shared" si="84"/>
        <v>260.44772645842284</v>
      </c>
      <c r="I412" s="13">
        <f t="shared" si="84"/>
        <v>225.47599314525959</v>
      </c>
      <c r="J412" s="13">
        <f t="shared" si="84"/>
        <v>50.65474236432906</v>
      </c>
      <c r="K412" s="13">
        <f t="shared" si="84"/>
        <v>2.9151623758142193</v>
      </c>
      <c r="L412" s="13">
        <f t="shared" si="83"/>
        <v>1020.89451149438</v>
      </c>
      <c r="M412" s="3">
        <v>0</v>
      </c>
      <c r="N412" s="3">
        <f t="shared" si="80"/>
        <v>206.40094818341814</v>
      </c>
      <c r="O412" s="3">
        <f t="shared" si="76"/>
        <v>260.44779030739323</v>
      </c>
      <c r="P412" s="3">
        <f t="shared" si="77"/>
        <v>225.47601579859554</v>
      </c>
      <c r="Q412" s="3">
        <f t="shared" si="78"/>
        <v>50.654742395447485</v>
      </c>
      <c r="R412" s="3">
        <f t="shared" si="79"/>
        <v>2.9151623758142193</v>
      </c>
      <c r="S412" s="3">
        <f t="shared" si="81"/>
        <v>1020.8946590606686</v>
      </c>
    </row>
    <row r="413" spans="1:19">
      <c r="A413" s="3"/>
      <c r="B413" s="3"/>
      <c r="C413" s="10">
        <v>2010.284932</v>
      </c>
      <c r="D413" s="10">
        <v>384.90800000000002</v>
      </c>
      <c r="E413" s="4">
        <f t="shared" si="82"/>
        <v>2157</v>
      </c>
      <c r="F413" s="5">
        <f>F412*SUM(economy!Z203:AB203)/SUM(economy!Z202:AB202)</f>
        <v>24298.410358462588</v>
      </c>
      <c r="G413" s="13">
        <f t="shared" si="84"/>
        <v>207.88626497915536</v>
      </c>
      <c r="H413" s="13">
        <f t="shared" si="84"/>
        <v>262.0164236350779</v>
      </c>
      <c r="I413" s="13">
        <f t="shared" si="84"/>
        <v>226.10583014980668</v>
      </c>
      <c r="J413" s="13">
        <f t="shared" si="84"/>
        <v>50.617492008446447</v>
      </c>
      <c r="K413" s="13">
        <f t="shared" si="84"/>
        <v>2.9107336886651627</v>
      </c>
      <c r="L413" s="13">
        <f t="shared" si="83"/>
        <v>1024.5367444611516</v>
      </c>
      <c r="M413" s="3">
        <v>0</v>
      </c>
      <c r="N413" s="3">
        <f t="shared" si="80"/>
        <v>207.8863260120192</v>
      </c>
      <c r="O413" s="3">
        <f t="shared" si="76"/>
        <v>262.01648730839787</v>
      </c>
      <c r="P413" s="3">
        <f t="shared" si="77"/>
        <v>226.10585249907561</v>
      </c>
      <c r="Q413" s="3">
        <f t="shared" si="78"/>
        <v>50.61749203778718</v>
      </c>
      <c r="R413" s="3">
        <f t="shared" si="79"/>
        <v>2.9107336886651627</v>
      </c>
      <c r="S413" s="3">
        <f t="shared" si="81"/>
        <v>1024.5368915459449</v>
      </c>
    </row>
    <row r="414" spans="1:19">
      <c r="A414" s="3"/>
      <c r="B414" s="3"/>
      <c r="C414" s="10">
        <v>2010.367123</v>
      </c>
      <c r="D414" s="10">
        <v>385.30099999999999</v>
      </c>
      <c r="E414" s="4">
        <f t="shared" si="82"/>
        <v>2158</v>
      </c>
      <c r="F414" s="5">
        <f>F413*SUM(economy!Z204:AB204)/SUM(economy!Z203:AB203)</f>
        <v>24258.826453620364</v>
      </c>
      <c r="G414" s="13">
        <f t="shared" si="84"/>
        <v>209.36926655032912</v>
      </c>
      <c r="H414" s="13">
        <f t="shared" si="84"/>
        <v>263.57714949823941</v>
      </c>
      <c r="I414" s="13">
        <f t="shared" si="84"/>
        <v>226.72136384511089</v>
      </c>
      <c r="J414" s="13">
        <f t="shared" si="84"/>
        <v>50.57779992246401</v>
      </c>
      <c r="K414" s="13">
        <f t="shared" si="84"/>
        <v>2.9062196637983089</v>
      </c>
      <c r="L414" s="13">
        <f t="shared" si="83"/>
        <v>1028.1517994799417</v>
      </c>
      <c r="M414" s="3">
        <v>0</v>
      </c>
      <c r="N414" s="3">
        <f t="shared" si="80"/>
        <v>209.36932758319296</v>
      </c>
      <c r="O414" s="3">
        <f t="shared" si="76"/>
        <v>263.57721299639218</v>
      </c>
      <c r="P414" s="3">
        <f t="shared" si="77"/>
        <v>226.72138589439416</v>
      </c>
      <c r="Q414" s="3">
        <f t="shared" si="78"/>
        <v>50.577799950128608</v>
      </c>
      <c r="R414" s="3">
        <f t="shared" si="79"/>
        <v>2.9062196637983089</v>
      </c>
      <c r="S414" s="3">
        <f t="shared" si="81"/>
        <v>1028.1519460879063</v>
      </c>
    </row>
    <row r="415" spans="1:19">
      <c r="A415" s="3"/>
      <c r="B415" s="3"/>
      <c r="C415" s="10">
        <v>2010.452055</v>
      </c>
      <c r="D415" s="10">
        <v>385.803</v>
      </c>
      <c r="E415" s="4">
        <f t="shared" si="82"/>
        <v>2159</v>
      </c>
      <c r="F415" s="5">
        <f>F414*SUM(economy!Z205:AB205)/SUM(economy!Z204:AB204)</f>
        <v>24218.617071429897</v>
      </c>
      <c r="G415" s="13">
        <f t="shared" si="84"/>
        <v>210.84985220242802</v>
      </c>
      <c r="H415" s="13">
        <f t="shared" si="84"/>
        <v>265.12986495930977</v>
      </c>
      <c r="I415" s="13">
        <f t="shared" si="84"/>
        <v>227.32268859032726</v>
      </c>
      <c r="J415" s="13">
        <f t="shared" si="84"/>
        <v>50.535729322346675</v>
      </c>
      <c r="K415" s="13">
        <f t="shared" si="84"/>
        <v>2.9016233700294896</v>
      </c>
      <c r="L415" s="13">
        <f t="shared" si="83"/>
        <v>1031.7397584444411</v>
      </c>
      <c r="M415" s="3">
        <v>0</v>
      </c>
      <c r="N415" s="3">
        <f t="shared" si="80"/>
        <v>210.84991323529187</v>
      </c>
      <c r="O415" s="3">
        <f t="shared" si="76"/>
        <v>265.1299282827772</v>
      </c>
      <c r="P415" s="3">
        <f t="shared" si="77"/>
        <v>227.32271034365147</v>
      </c>
      <c r="Q415" s="3">
        <f t="shared" si="78"/>
        <v>50.535729348430884</v>
      </c>
      <c r="R415" s="3">
        <f t="shared" si="79"/>
        <v>2.9016233700294896</v>
      </c>
      <c r="S415" s="3">
        <f t="shared" si="81"/>
        <v>1031.7399045801808</v>
      </c>
    </row>
    <row r="416" spans="1:19">
      <c r="A416" s="3"/>
      <c r="B416" s="3"/>
      <c r="C416" s="10">
        <v>2010.5342470000001</v>
      </c>
      <c r="D416" s="10">
        <v>386.45299999999997</v>
      </c>
      <c r="E416" s="4">
        <f t="shared" si="82"/>
        <v>2160</v>
      </c>
      <c r="F416" s="5">
        <f>F415*SUM(economy!Z206:AB206)/SUM(economy!Z205:AB205)</f>
        <v>24177.806045089659</v>
      </c>
      <c r="G416" s="13">
        <f t="shared" si="84"/>
        <v>212.32798376077821</v>
      </c>
      <c r="H416" s="13">
        <f t="shared" si="84"/>
        <v>266.67453332487725</v>
      </c>
      <c r="I416" s="13">
        <f t="shared" si="84"/>
        <v>227.90990113830725</v>
      </c>
      <c r="J416" s="13">
        <f t="shared" si="84"/>
        <v>50.491342672294962</v>
      </c>
      <c r="K416" s="13">
        <f t="shared" si="84"/>
        <v>2.8969478125155668</v>
      </c>
      <c r="L416" s="13">
        <f t="shared" si="83"/>
        <v>1035.3007087087733</v>
      </c>
      <c r="M416" s="3">
        <v>0</v>
      </c>
      <c r="N416" s="3">
        <f t="shared" si="80"/>
        <v>212.32804479364205</v>
      </c>
      <c r="O416" s="3">
        <f t="shared" si="76"/>
        <v>266.67459647413995</v>
      </c>
      <c r="P416" s="3">
        <f t="shared" si="77"/>
        <v>227.90992259964491</v>
      </c>
      <c r="Q416" s="3">
        <f t="shared" si="78"/>
        <v>50.491342696889063</v>
      </c>
      <c r="R416" s="3">
        <f t="shared" si="79"/>
        <v>2.8969478125155668</v>
      </c>
      <c r="S416" s="3">
        <f t="shared" si="81"/>
        <v>1035.3008543768315</v>
      </c>
    </row>
    <row r="417" spans="1:19">
      <c r="A417" s="3"/>
      <c r="B417" s="3"/>
      <c r="C417" s="10">
        <v>2010.6191779999999</v>
      </c>
      <c r="D417" s="10">
        <v>387.10199999999998</v>
      </c>
      <c r="E417" s="4">
        <f t="shared" si="82"/>
        <v>2161</v>
      </c>
      <c r="F417" s="5">
        <f>F416*SUM(economy!Z207:AB207)/SUM(economy!Z206:AB206)</f>
        <v>24136.416679870792</v>
      </c>
      <c r="G417" s="13">
        <f t="shared" si="84"/>
        <v>213.80362450531419</v>
      </c>
      <c r="H417" s="13">
        <f t="shared" si="84"/>
        <v>268.21112024033368</v>
      </c>
      <c r="I417" s="13">
        <f t="shared" si="84"/>
        <v>228.48310052380037</v>
      </c>
      <c r="J417" s="13">
        <f t="shared" si="84"/>
        <v>50.44470166544977</v>
      </c>
      <c r="K417" s="13">
        <f t="shared" si="84"/>
        <v>2.8921959329058207</v>
      </c>
      <c r="L417" s="13">
        <f t="shared" si="83"/>
        <v>1038.8347428678039</v>
      </c>
      <c r="M417" s="3">
        <v>0</v>
      </c>
      <c r="N417" s="3">
        <f t="shared" si="80"/>
        <v>213.80368553817803</v>
      </c>
      <c r="O417" s="3">
        <f t="shared" si="76"/>
        <v>268.2111832158709</v>
      </c>
      <c r="P417" s="3">
        <f t="shared" si="77"/>
        <v>228.48312169707074</v>
      </c>
      <c r="Q417" s="3">
        <f t="shared" si="78"/>
        <v>50.444701688638887</v>
      </c>
      <c r="R417" s="3">
        <f t="shared" si="79"/>
        <v>2.8921959329058207</v>
      </c>
      <c r="S417" s="3">
        <f t="shared" si="81"/>
        <v>1038.8348880726644</v>
      </c>
    </row>
    <row r="418" spans="1:19">
      <c r="A418" s="3"/>
      <c r="B418" s="3"/>
      <c r="C418" s="10">
        <v>2010.7041099999999</v>
      </c>
      <c r="D418" s="10">
        <v>387.44600000000003</v>
      </c>
      <c r="E418" s="4">
        <f t="shared" si="82"/>
        <v>2162</v>
      </c>
      <c r="F418" s="5">
        <f>F417*SUM(economy!Z208:AB208)/SUM(economy!Z207:AB207)</f>
        <v>24094.471755859875</v>
      </c>
      <c r="G418" s="13">
        <f t="shared" si="84"/>
        <v>215.27673913835795</v>
      </c>
      <c r="H418" s="13">
        <f t="shared" si="84"/>
        <v>269.73959363386996</v>
      </c>
      <c r="I418" s="13">
        <f t="shared" si="84"/>
        <v>229.04238795351213</v>
      </c>
      <c r="J418" s="13">
        <f t="shared" si="84"/>
        <v>50.395867205977254</v>
      </c>
      <c r="K418" s="13">
        <f t="shared" si="84"/>
        <v>2.8873706095449148</v>
      </c>
      <c r="L418" s="13">
        <f t="shared" si="83"/>
        <v>1042.3419585412621</v>
      </c>
      <c r="M418" s="3">
        <v>0</v>
      </c>
      <c r="N418" s="3">
        <f t="shared" si="80"/>
        <v>215.27680017122179</v>
      </c>
      <c r="O418" s="3">
        <f t="shared" si="76"/>
        <v>269.73965643615958</v>
      </c>
      <c r="P418" s="3">
        <f t="shared" si="77"/>
        <v>229.04240884258181</v>
      </c>
      <c r="Q418" s="3">
        <f t="shared" si="78"/>
        <v>50.395867227841649</v>
      </c>
      <c r="R418" s="3">
        <f t="shared" si="79"/>
        <v>2.8873706095449148</v>
      </c>
      <c r="S418" s="3">
        <f t="shared" si="81"/>
        <v>1042.3421032873498</v>
      </c>
    </row>
    <row r="419" spans="1:19">
      <c r="A419" s="3"/>
      <c r="B419" s="3"/>
      <c r="C419" s="10">
        <v>2010.7863010000001</v>
      </c>
      <c r="D419" s="10">
        <v>387.43099999999998</v>
      </c>
      <c r="E419" s="4">
        <f t="shared" si="82"/>
        <v>2163</v>
      </c>
      <c r="F419" s="5">
        <f>F418*SUM(economy!Z209:AB209)/SUM(economy!Z208:AB208)</f>
        <v>24051.993531056614</v>
      </c>
      <c r="G419" s="13">
        <f t="shared" si="84"/>
        <v>216.74729375256535</v>
      </c>
      <c r="H419" s="13">
        <f t="shared" si="84"/>
        <v>271.25992366088258</v>
      </c>
      <c r="I419" s="13">
        <f t="shared" si="84"/>
        <v>229.58786669804971</v>
      </c>
      <c r="J419" s="13">
        <f t="shared" si="84"/>
        <v>50.344899392499123</v>
      </c>
      <c r="K419" s="13">
        <f t="shared" si="84"/>
        <v>2.8824746577247691</v>
      </c>
      <c r="L419" s="13">
        <f t="shared" si="83"/>
        <v>1045.8224581617214</v>
      </c>
      <c r="M419" s="3">
        <v>0</v>
      </c>
      <c r="N419" s="3">
        <f t="shared" si="80"/>
        <v>216.7473547854292</v>
      </c>
      <c r="O419" s="3">
        <f t="shared" si="76"/>
        <v>271.25998629040123</v>
      </c>
      <c r="P419" s="3">
        <f t="shared" si="77"/>
        <v>229.58788730673342</v>
      </c>
      <c r="Q419" s="3">
        <f t="shared" si="78"/>
        <v>50.344899413114476</v>
      </c>
      <c r="R419" s="3">
        <f t="shared" si="79"/>
        <v>2.8824746577247691</v>
      </c>
      <c r="S419" s="3">
        <f t="shared" si="81"/>
        <v>1045.8226024534031</v>
      </c>
    </row>
    <row r="420" spans="1:19">
      <c r="A420" s="3"/>
      <c r="B420" s="3"/>
      <c r="C420" s="10">
        <v>2010.8712330000001</v>
      </c>
      <c r="D420" s="10">
        <v>387.28699999999998</v>
      </c>
      <c r="E420" s="4">
        <f t="shared" si="82"/>
        <v>2164</v>
      </c>
      <c r="F420" s="5">
        <f>F419*SUM(economy!Z210:AB210)/SUM(economy!Z209:AB209)</f>
        <v>24009.003744804741</v>
      </c>
      <c r="G420" s="13">
        <f t="shared" si="84"/>
        <v>218.21525579906177</v>
      </c>
      <c r="H420" s="13">
        <f t="shared" si="84"/>
        <v>272.77208264882466</v>
      </c>
      <c r="I420" s="13">
        <f t="shared" si="84"/>
        <v>230.11964198578343</v>
      </c>
      <c r="J420" s="13">
        <f t="shared" si="84"/>
        <v>50.291857502833054</v>
      </c>
      <c r="K420" s="13">
        <f t="shared" si="84"/>
        <v>2.8775108299827616</v>
      </c>
      <c r="L420" s="13">
        <f t="shared" si="83"/>
        <v>1049.2763487664856</v>
      </c>
      <c r="M420" s="3">
        <v>0</v>
      </c>
      <c r="N420" s="3">
        <f t="shared" si="80"/>
        <v>218.21531683192561</v>
      </c>
      <c r="O420" s="3">
        <f t="shared" si="76"/>
        <v>272.77214510604762</v>
      </c>
      <c r="P420" s="3">
        <f t="shared" si="77"/>
        <v>230.1196623178447</v>
      </c>
      <c r="Q420" s="3">
        <f t="shared" si="78"/>
        <v>50.291857522270718</v>
      </c>
      <c r="R420" s="3">
        <f t="shared" si="79"/>
        <v>2.8775108299827616</v>
      </c>
      <c r="S420" s="3">
        <f t="shared" si="81"/>
        <v>1049.2764926080713</v>
      </c>
    </row>
    <row r="421" spans="1:19">
      <c r="A421" s="3"/>
      <c r="B421" s="3"/>
      <c r="C421" s="10">
        <v>2010.9534249999999</v>
      </c>
      <c r="D421" s="10">
        <v>387.04399999999998</v>
      </c>
      <c r="E421" s="4">
        <f t="shared" si="82"/>
        <v>2165</v>
      </c>
      <c r="F421" s="5">
        <f>F420*SUM(economy!Z211:AB211)/SUM(economy!Z210:AB210)</f>
        <v>23965.523621536388</v>
      </c>
      <c r="G421" s="13">
        <f t="shared" si="84"/>
        <v>219.68059405578694</v>
      </c>
      <c r="H421" s="13">
        <f t="shared" si="84"/>
        <v>274.27604504253014</v>
      </c>
      <c r="I421" s="13">
        <f t="shared" si="84"/>
        <v>230.63782089864833</v>
      </c>
      <c r="J421" s="13">
        <f t="shared" si="84"/>
        <v>50.236799980007532</v>
      </c>
      <c r="K421" s="13">
        <f t="shared" si="84"/>
        <v>2.8724818164436705</v>
      </c>
      <c r="L421" s="13">
        <f t="shared" si="83"/>
        <v>1052.7037417934166</v>
      </c>
      <c r="M421" s="3">
        <v>0</v>
      </c>
      <c r="N421" s="3">
        <f t="shared" si="80"/>
        <v>219.68065508865078</v>
      </c>
      <c r="O421" s="3">
        <f t="shared" si="76"/>
        <v>274.27610732793141</v>
      </c>
      <c r="P421" s="3">
        <f t="shared" si="77"/>
        <v>230.63784095780014</v>
      </c>
      <c r="Q421" s="3">
        <f t="shared" si="78"/>
        <v>50.236799998334781</v>
      </c>
      <c r="R421" s="3">
        <f t="shared" si="79"/>
        <v>2.8724818164436705</v>
      </c>
      <c r="S421" s="3">
        <f t="shared" si="81"/>
        <v>1052.7038851891607</v>
      </c>
    </row>
    <row r="422" spans="1:19">
      <c r="A422" s="3"/>
      <c r="B422" s="3"/>
      <c r="C422" s="10">
        <v>2011.038356</v>
      </c>
      <c r="D422" s="10">
        <v>386.892</v>
      </c>
      <c r="E422" s="4">
        <f t="shared" si="82"/>
        <v>2166</v>
      </c>
      <c r="F422" s="5">
        <f>F421*SUM(economy!Z212:AB212)/SUM(economy!Z211:AB211)</f>
        <v>23921.573874809743</v>
      </c>
      <c r="G422" s="13">
        <f t="shared" si="84"/>
        <v>221.14327859606851</v>
      </c>
      <c r="H422" s="13">
        <f t="shared" si="84"/>
        <v>275.77178735004043</v>
      </c>
      <c r="I422" s="13">
        <f t="shared" si="84"/>
        <v>231.14251226990683</v>
      </c>
      <c r="J422" s="13">
        <f t="shared" si="84"/>
        <v>50.179784419515073</v>
      </c>
      <c r="K422" s="13">
        <f t="shared" si="84"/>
        <v>2.8673902452028646</v>
      </c>
      <c r="L422" s="13">
        <f t="shared" si="83"/>
        <v>1056.1047528807337</v>
      </c>
      <c r="M422" s="3">
        <v>0</v>
      </c>
      <c r="N422" s="3">
        <f t="shared" si="80"/>
        <v>221.14333962893235</v>
      </c>
      <c r="O422" s="3">
        <f t="shared" si="76"/>
        <v>275.77184946409267</v>
      </c>
      <c r="P422" s="3">
        <f t="shared" si="77"/>
        <v>231.14253205981237</v>
      </c>
      <c r="Q422" s="3">
        <f t="shared" si="78"/>
        <v>50.179784436795345</v>
      </c>
      <c r="R422" s="3">
        <f t="shared" si="79"/>
        <v>2.8673902452028646</v>
      </c>
      <c r="S422" s="3">
        <f t="shared" si="81"/>
        <v>1056.1048958348356</v>
      </c>
    </row>
    <row r="423" spans="1:19">
      <c r="A423" s="3"/>
      <c r="B423" s="3"/>
      <c r="C423" s="10">
        <v>2011.123288</v>
      </c>
      <c r="D423" s="10">
        <v>386.97300000000001</v>
      </c>
      <c r="E423" s="4">
        <f t="shared" si="82"/>
        <v>2167</v>
      </c>
      <c r="F423" s="5">
        <f>F422*SUM(economy!Z213:AB213)/SUM(economy!Z212:AB212)</f>
        <v>23877.17471162025</v>
      </c>
      <c r="G423" s="13">
        <f t="shared" ref="G423:K438" si="85">G422*(1-G$5)+G$4*$F422*$L$4/1000</f>
        <v>222.60328075744187</v>
      </c>
      <c r="H423" s="13">
        <f t="shared" si="85"/>
        <v>277.25928808895895</v>
      </c>
      <c r="I423" s="13">
        <f t="shared" si="85"/>
        <v>231.63382658389037</v>
      </c>
      <c r="J423" s="13">
        <f t="shared" si="85"/>
        <v>50.120867557767596</v>
      </c>
      <c r="K423" s="13">
        <f t="shared" si="85"/>
        <v>2.862238682748282</v>
      </c>
      <c r="L423" s="13">
        <f t="shared" si="83"/>
        <v>1059.4795016708072</v>
      </c>
      <c r="M423" s="3">
        <v>0</v>
      </c>
      <c r="N423" s="3">
        <f t="shared" si="80"/>
        <v>222.60334179030571</v>
      </c>
      <c r="O423" s="3">
        <f t="shared" si="76"/>
        <v>277.25935003213363</v>
      </c>
      <c r="P423" s="3">
        <f t="shared" si="77"/>
        <v>231.63384610816362</v>
      </c>
      <c r="Q423" s="3">
        <f t="shared" si="78"/>
        <v>50.120867574060703</v>
      </c>
      <c r="R423" s="3">
        <f t="shared" si="79"/>
        <v>2.862238682748282</v>
      </c>
      <c r="S423" s="3">
        <f t="shared" si="81"/>
        <v>1059.4796441874118</v>
      </c>
    </row>
    <row r="424" spans="1:19">
      <c r="A424" s="3"/>
      <c r="B424" s="3"/>
      <c r="C424" s="10">
        <v>2011.2</v>
      </c>
      <c r="D424" s="10">
        <v>387.01499999999999</v>
      </c>
      <c r="E424" s="4">
        <f t="shared" si="82"/>
        <v>2168</v>
      </c>
      <c r="F424" s="5">
        <f>F423*SUM(economy!Z214:AB214)/SUM(economy!Z213:AB213)</f>
        <v>23832.345836966619</v>
      </c>
      <c r="G424" s="13">
        <f t="shared" si="85"/>
        <v>224.06057311073323</v>
      </c>
      <c r="H424" s="13">
        <f t="shared" si="85"/>
        <v>278.73852773335858</v>
      </c>
      <c r="I424" s="13">
        <f t="shared" si="85"/>
        <v>232.11187587773432</v>
      </c>
      <c r="J424" s="13">
        <f t="shared" si="85"/>
        <v>50.060105261717254</v>
      </c>
      <c r="K424" s="13">
        <f t="shared" si="85"/>
        <v>2.8570296344187782</v>
      </c>
      <c r="L424" s="13">
        <f t="shared" si="83"/>
        <v>1062.8281116179621</v>
      </c>
      <c r="M424" s="3">
        <v>0</v>
      </c>
      <c r="N424" s="3">
        <f t="shared" si="80"/>
        <v>224.06063414359707</v>
      </c>
      <c r="O424" s="3">
        <f t="shared" si="76"/>
        <v>278.73858950612572</v>
      </c>
      <c r="P424" s="3">
        <f t="shared" si="77"/>
        <v>232.11189513994077</v>
      </c>
      <c r="Q424" s="3">
        <f t="shared" si="78"/>
        <v>50.060105277079586</v>
      </c>
      <c r="R424" s="3">
        <f t="shared" si="79"/>
        <v>2.8570296344187782</v>
      </c>
      <c r="S424" s="3">
        <f t="shared" si="81"/>
        <v>1062.8282537011619</v>
      </c>
    </row>
    <row r="425" spans="1:19">
      <c r="A425" s="3"/>
      <c r="B425" s="3"/>
      <c r="C425" s="10">
        <v>2011.284932</v>
      </c>
      <c r="D425" s="10">
        <v>387.01</v>
      </c>
      <c r="E425" s="4">
        <f t="shared" si="82"/>
        <v>2169</v>
      </c>
      <c r="F425" s="5">
        <f>F424*SUM(economy!Z215:AB215)/SUM(economy!Z214:AB214)</f>
        <v>23787.106458652572</v>
      </c>
      <c r="G425" s="13">
        <f t="shared" si="85"/>
        <v>225.51512942942134</v>
      </c>
      <c r="H425" s="13">
        <f t="shared" si="85"/>
        <v>280.20948866126298</v>
      </c>
      <c r="I425" s="13">
        <f t="shared" si="85"/>
        <v>232.5767736451181</v>
      </c>
      <c r="J425" s="13">
        <f t="shared" si="85"/>
        <v>49.997552519606131</v>
      </c>
      <c r="K425" s="13">
        <f t="shared" si="85"/>
        <v>2.8517655448964909</v>
      </c>
      <c r="L425" s="13">
        <f t="shared" si="83"/>
        <v>1066.1507098003049</v>
      </c>
      <c r="M425" s="3">
        <v>0</v>
      </c>
      <c r="N425" s="3">
        <f t="shared" si="80"/>
        <v>225.51519046228518</v>
      </c>
      <c r="O425" s="3">
        <f t="shared" si="76"/>
        <v>280.20955026409138</v>
      </c>
      <c r="P425" s="3">
        <f t="shared" si="77"/>
        <v>232.57679264877535</v>
      </c>
      <c r="Q425" s="3">
        <f t="shared" si="78"/>
        <v>49.997552534090865</v>
      </c>
      <c r="R425" s="3">
        <f t="shared" si="79"/>
        <v>2.8517655448964909</v>
      </c>
      <c r="S425" s="3">
        <f t="shared" si="81"/>
        <v>1066.1508514541392</v>
      </c>
    </row>
    <row r="426" spans="1:19">
      <c r="A426" s="3"/>
      <c r="B426" s="3"/>
      <c r="C426" s="10">
        <v>2011.367123</v>
      </c>
      <c r="D426" s="10">
        <v>387.279</v>
      </c>
      <c r="E426" s="4">
        <f t="shared" si="82"/>
        <v>2170</v>
      </c>
      <c r="F426" s="5">
        <f>F425*SUM(economy!Z216:AB216)/SUM(economy!Z215:AB215)</f>
        <v>23741.475292306492</v>
      </c>
      <c r="G426" s="13">
        <f t="shared" si="85"/>
        <v>226.96692465929215</v>
      </c>
      <c r="H426" s="13">
        <f t="shared" si="85"/>
        <v>281.6721551027241</v>
      </c>
      <c r="I426" s="13">
        <f t="shared" si="85"/>
        <v>233.02863474201843</v>
      </c>
      <c r="J426" s="13">
        <f t="shared" si="85"/>
        <v>49.933263432807976</v>
      </c>
      <c r="K426" s="13">
        <f t="shared" si="85"/>
        <v>2.8464487987309144</v>
      </c>
      <c r="L426" s="13">
        <f t="shared" si="83"/>
        <v>1069.4474267355736</v>
      </c>
      <c r="M426" s="3">
        <v>0</v>
      </c>
      <c r="N426" s="3">
        <f t="shared" si="80"/>
        <v>226.96698569215599</v>
      </c>
      <c r="O426" s="3">
        <f t="shared" si="76"/>
        <v>281.67221653608124</v>
      </c>
      <c r="P426" s="3">
        <f t="shared" si="77"/>
        <v>233.02865349059689</v>
      </c>
      <c r="Q426" s="3">
        <f t="shared" si="78"/>
        <v>49.93326344646524</v>
      </c>
      <c r="R426" s="3">
        <f t="shared" si="79"/>
        <v>2.8464487987309144</v>
      </c>
      <c r="S426" s="3">
        <f t="shared" si="81"/>
        <v>1069.4475679640302</v>
      </c>
    </row>
    <row r="427" spans="1:19">
      <c r="A427" s="3"/>
      <c r="B427" s="3"/>
      <c r="C427" s="10">
        <v>2011.452055</v>
      </c>
      <c r="D427" s="10">
        <v>387.709</v>
      </c>
      <c r="E427" s="4">
        <f t="shared" si="82"/>
        <v>2171</v>
      </c>
      <c r="F427" s="5">
        <f>F426*SUM(economy!Z217:AB217)/SUM(economy!Z216:AB216)</f>
        <v>23695.470566600587</v>
      </c>
      <c r="G427" s="13">
        <f t="shared" si="85"/>
        <v>228.41593488840005</v>
      </c>
      <c r="H427" s="13">
        <f t="shared" si="85"/>
        <v>283.12651308851349</v>
      </c>
      <c r="I427" s="13">
        <f t="shared" si="85"/>
        <v>233.467575294482</v>
      </c>
      <c r="J427" s="13">
        <f t="shared" si="85"/>
        <v>49.867291208725142</v>
      </c>
      <c r="K427" s="13">
        <f t="shared" si="85"/>
        <v>2.8410817208924235</v>
      </c>
      <c r="L427" s="13">
        <f t="shared" si="83"/>
        <v>1072.7183962010131</v>
      </c>
      <c r="M427" s="3">
        <v>0</v>
      </c>
      <c r="N427" s="3">
        <f t="shared" si="80"/>
        <v>228.41599592126389</v>
      </c>
      <c r="O427" s="3">
        <f t="shared" si="76"/>
        <v>283.12657435286565</v>
      </c>
      <c r="P427" s="3">
        <f t="shared" si="77"/>
        <v>233.46759379140551</v>
      </c>
      <c r="Q427" s="3">
        <f t="shared" si="78"/>
        <v>49.867291221602208</v>
      </c>
      <c r="R427" s="3">
        <f t="shared" si="79"/>
        <v>2.8410817208924235</v>
      </c>
      <c r="S427" s="3">
        <f t="shared" si="81"/>
        <v>1072.7185370080297</v>
      </c>
    </row>
    <row r="428" spans="1:19">
      <c r="A428" s="3"/>
      <c r="B428" s="3"/>
      <c r="C428" s="10">
        <v>2011.5342470000001</v>
      </c>
      <c r="D428" s="10">
        <v>388.05500000000001</v>
      </c>
      <c r="E428" s="4">
        <f t="shared" si="82"/>
        <v>2172</v>
      </c>
      <c r="F428" s="5">
        <f>F427*SUM(economy!Z218:AB218)/SUM(economy!Z217:AB217)</f>
        <v>23649.110028652565</v>
      </c>
      <c r="G428" s="13">
        <f t="shared" si="85"/>
        <v>229.8621373173475</v>
      </c>
      <c r="H428" s="13">
        <f t="shared" si="85"/>
        <v>284.57255039944494</v>
      </c>
      <c r="I428" s="13">
        <f t="shared" si="85"/>
        <v>233.89371260842</v>
      </c>
      <c r="J428" s="13">
        <f t="shared" si="85"/>
        <v>49.799688154703887</v>
      </c>
      <c r="K428" s="13">
        <f t="shared" si="85"/>
        <v>2.8356665773530421</v>
      </c>
      <c r="L428" s="13">
        <f t="shared" si="83"/>
        <v>1075.9637550572693</v>
      </c>
      <c r="M428" s="3">
        <v>0</v>
      </c>
      <c r="N428" s="3">
        <f t="shared" si="80"/>
        <v>229.86219835021134</v>
      </c>
      <c r="O428" s="3">
        <f t="shared" si="76"/>
        <v>284.57261149525704</v>
      </c>
      <c r="P428" s="3">
        <f t="shared" si="77"/>
        <v>233.8937308570664</v>
      </c>
      <c r="Q428" s="3">
        <f t="shared" si="78"/>
        <v>49.799688166845321</v>
      </c>
      <c r="R428" s="3">
        <f t="shared" si="79"/>
        <v>2.8356665773530421</v>
      </c>
      <c r="S428" s="3">
        <f t="shared" si="81"/>
        <v>1075.9638954467332</v>
      </c>
    </row>
    <row r="429" spans="1:19">
      <c r="A429" s="3"/>
      <c r="B429" s="3"/>
      <c r="C429" s="10">
        <v>2011.6191779999999</v>
      </c>
      <c r="D429" s="10">
        <v>388.49599999999998</v>
      </c>
      <c r="E429" s="4">
        <f t="shared" si="82"/>
        <v>2173</v>
      </c>
      <c r="F429" s="5">
        <f>F428*SUM(economy!Z219:AB219)/SUM(economy!Z218:AB218)</f>
        <v>23602.410949592508</v>
      </c>
      <c r="G429" s="13">
        <f t="shared" si="85"/>
        <v>231.30551022989437</v>
      </c>
      <c r="H429" s="13">
        <f t="shared" si="85"/>
        <v>286.01025651634359</v>
      </c>
      <c r="I429" s="13">
        <f t="shared" si="85"/>
        <v>234.30716508142513</v>
      </c>
      <c r="J429" s="13">
        <f t="shared" si="85"/>
        <v>49.730505672931244</v>
      </c>
      <c r="K429" s="13">
        <f t="shared" si="85"/>
        <v>2.8302055756922906</v>
      </c>
      <c r="L429" s="13">
        <f t="shared" si="83"/>
        <v>1079.1836430762864</v>
      </c>
      <c r="M429" s="3">
        <v>0</v>
      </c>
      <c r="N429" s="3">
        <f t="shared" si="80"/>
        <v>231.30557126275821</v>
      </c>
      <c r="O429" s="3">
        <f t="shared" si="76"/>
        <v>286.01031744407925</v>
      </c>
      <c r="P429" s="3">
        <f t="shared" si="77"/>
        <v>234.30718308512695</v>
      </c>
      <c r="Q429" s="3">
        <f t="shared" si="78"/>
        <v>49.730505684379075</v>
      </c>
      <c r="R429" s="3">
        <f t="shared" si="79"/>
        <v>2.8302055756922906</v>
      </c>
      <c r="S429" s="3">
        <f t="shared" si="81"/>
        <v>1079.1837830520358</v>
      </c>
    </row>
    <row r="430" spans="1:19">
      <c r="A430" s="3"/>
      <c r="B430" s="3"/>
      <c r="C430" s="10">
        <v>2011.7041099999999</v>
      </c>
      <c r="D430" s="10">
        <v>388.99200000000002</v>
      </c>
      <c r="E430" s="4">
        <f t="shared" si="82"/>
        <v>2174</v>
      </c>
      <c r="F430" s="5">
        <f>F429*SUM(economy!Z220:AB220)/SUM(economy!Z219:AB219)</f>
        <v>23555.390130278451</v>
      </c>
      <c r="G430" s="13">
        <f t="shared" si="85"/>
        <v>232.74603296390706</v>
      </c>
      <c r="H430" s="13">
        <f t="shared" si="85"/>
        <v>287.4396225706754</v>
      </c>
      <c r="I430" s="13">
        <f t="shared" si="85"/>
        <v>234.7080521166084</v>
      </c>
      <c r="J430" s="13">
        <f t="shared" si="85"/>
        <v>49.659794256276854</v>
      </c>
      <c r="K430" s="13">
        <f t="shared" si="85"/>
        <v>2.8247008657260095</v>
      </c>
      <c r="L430" s="13">
        <f t="shared" si="83"/>
        <v>1082.3782027731936</v>
      </c>
      <c r="M430" s="3">
        <v>0</v>
      </c>
      <c r="N430" s="3">
        <f t="shared" si="80"/>
        <v>232.7460939967709</v>
      </c>
      <c r="O430" s="3">
        <f t="shared" si="76"/>
        <v>287.43968333079704</v>
      </c>
      <c r="P430" s="3">
        <f t="shared" si="77"/>
        <v>234.70806987865345</v>
      </c>
      <c r="Q430" s="3">
        <f t="shared" si="78"/>
        <v>49.659794267070708</v>
      </c>
      <c r="R430" s="3">
        <f t="shared" si="79"/>
        <v>2.8247008657260095</v>
      </c>
      <c r="S430" s="3">
        <f t="shared" si="81"/>
        <v>1082.3783423390182</v>
      </c>
    </row>
    <row r="431" spans="1:19">
      <c r="A431" s="3"/>
      <c r="B431" s="3"/>
      <c r="C431" s="10">
        <v>2011.7863010000001</v>
      </c>
      <c r="D431" s="10">
        <v>389.11599999999999</v>
      </c>
      <c r="E431" s="4">
        <f t="shared" si="82"/>
        <v>2175</v>
      </c>
      <c r="F431" s="5">
        <f>F430*SUM(economy!Z221:AB221)/SUM(economy!Z220:AB220)</f>
        <v>23508.063907143773</v>
      </c>
      <c r="G431" s="13">
        <f t="shared" si="85"/>
        <v>234.18368588265645</v>
      </c>
      <c r="H431" s="13">
        <f t="shared" si="85"/>
        <v>288.8606412958494</v>
      </c>
      <c r="I431" s="13">
        <f t="shared" si="85"/>
        <v>235.09649403845134</v>
      </c>
      <c r="J431" s="13">
        <f t="shared" si="85"/>
        <v>49.587603485043154</v>
      </c>
      <c r="K431" s="13">
        <f t="shared" si="85"/>
        <v>2.8191545401560965</v>
      </c>
      <c r="L431" s="13">
        <f t="shared" si="83"/>
        <v>1085.5475792421564</v>
      </c>
      <c r="M431" s="3">
        <v>0</v>
      </c>
      <c r="N431" s="3">
        <f t="shared" si="80"/>
        <v>234.18374691552029</v>
      </c>
      <c r="O431" s="3">
        <f t="shared" si="76"/>
        <v>288.86070188881814</v>
      </c>
      <c r="P431" s="3">
        <f t="shared" si="77"/>
        <v>235.09651156208326</v>
      </c>
      <c r="Q431" s="3">
        <f t="shared" si="78"/>
        <v>49.587603495220385</v>
      </c>
      <c r="R431" s="3">
        <f t="shared" si="79"/>
        <v>2.8191545401560965</v>
      </c>
      <c r="S431" s="3">
        <f t="shared" si="81"/>
        <v>1085.5477184017982</v>
      </c>
    </row>
    <row r="432" spans="1:19">
      <c r="A432" s="3"/>
      <c r="B432" s="3"/>
      <c r="C432" s="10">
        <v>2011.8712330000001</v>
      </c>
      <c r="D432" s="10">
        <v>388.92899999999997</v>
      </c>
      <c r="E432" s="4">
        <f t="shared" si="82"/>
        <v>2176</v>
      </c>
      <c r="F432" s="5">
        <f>F431*SUM(economy!Z222:AB222)/SUM(economy!Z221:AB221)</f>
        <v>23460.448158161293</v>
      </c>
      <c r="G432" s="13">
        <f t="shared" si="85"/>
        <v>235.61845034647274</v>
      </c>
      <c r="H432" s="13">
        <f t="shared" si="85"/>
        <v>290.27330697920263</v>
      </c>
      <c r="I432" s="13">
        <f t="shared" si="85"/>
        <v>235.47261201066598</v>
      </c>
      <c r="J432" s="13">
        <f t="shared" si="85"/>
        <v>49.513982024587527</v>
      </c>
      <c r="K432" s="13">
        <f t="shared" si="85"/>
        <v>2.8135686352391174</v>
      </c>
      <c r="L432" s="13">
        <f t="shared" si="83"/>
        <v>1088.6919199961681</v>
      </c>
      <c r="M432" s="3">
        <v>0</v>
      </c>
      <c r="N432" s="3">
        <f t="shared" si="80"/>
        <v>235.61851137933658</v>
      </c>
      <c r="O432" s="3">
        <f t="shared" si="76"/>
        <v>290.27336740547827</v>
      </c>
      <c r="P432" s="3">
        <f t="shared" si="77"/>
        <v>235.47262929908493</v>
      </c>
      <c r="Q432" s="3">
        <f t="shared" si="78"/>
        <v>49.513982034183364</v>
      </c>
      <c r="R432" s="3">
        <f t="shared" si="79"/>
        <v>2.8135686352391174</v>
      </c>
      <c r="S432" s="3">
        <f t="shared" si="81"/>
        <v>1088.6920587533223</v>
      </c>
    </row>
    <row r="433" spans="1:19">
      <c r="A433" s="3"/>
      <c r="B433" s="3"/>
      <c r="C433" s="10">
        <v>2011.9534249999999</v>
      </c>
      <c r="D433" s="10">
        <v>388.79700000000003</v>
      </c>
      <c r="E433" s="4">
        <f t="shared" si="82"/>
        <v>2177</v>
      </c>
      <c r="F433" s="5">
        <f>F432*SUM(economy!Z223:AB223)/SUM(economy!Z222:AB222)</f>
        <v>23412.558308907497</v>
      </c>
      <c r="G433" s="13">
        <f t="shared" si="85"/>
        <v>237.05030868476427</v>
      </c>
      <c r="H433" s="13">
        <f t="shared" si="85"/>
        <v>291.67761541467723</v>
      </c>
      <c r="I433" s="13">
        <f t="shared" si="85"/>
        <v>235.8365279560536</v>
      </c>
      <c r="J433" s="13">
        <f t="shared" si="85"/>
        <v>49.438977623780325</v>
      </c>
      <c r="K433" s="13">
        <f t="shared" si="85"/>
        <v>2.8079451314718433</v>
      </c>
      <c r="L433" s="13">
        <f t="shared" si="83"/>
        <v>1091.8113748107471</v>
      </c>
      <c r="M433" s="3">
        <v>0</v>
      </c>
      <c r="N433" s="3">
        <f t="shared" si="80"/>
        <v>237.05036971762812</v>
      </c>
      <c r="O433" s="3">
        <f t="shared" si="76"/>
        <v>291.67767567471839</v>
      </c>
      <c r="P433" s="3">
        <f t="shared" si="77"/>
        <v>235.83654501241674</v>
      </c>
      <c r="Q433" s="3">
        <f t="shared" si="78"/>
        <v>49.438977632827985</v>
      </c>
      <c r="R433" s="3">
        <f t="shared" si="79"/>
        <v>2.8079451314718433</v>
      </c>
      <c r="S433" s="3">
        <f t="shared" si="81"/>
        <v>1091.8115131690631</v>
      </c>
    </row>
    <row r="434" spans="1:19">
      <c r="A434" s="3"/>
      <c r="B434" s="3"/>
      <c r="C434" s="10">
        <v>2012.0382509999999</v>
      </c>
      <c r="D434" s="10">
        <v>388.66699999999997</v>
      </c>
      <c r="E434" s="4">
        <f t="shared" si="82"/>
        <v>2178</v>
      </c>
      <c r="F434" s="5">
        <f>F433*SUM(economy!Z224:AB224)/SUM(economy!Z223:AB223)</f>
        <v>23364.409338711863</v>
      </c>
      <c r="G434" s="13">
        <f t="shared" si="85"/>
        <v>238.47924416840652</v>
      </c>
      <c r="H434" s="13">
        <f t="shared" si="85"/>
        <v>293.07356385619738</v>
      </c>
      <c r="I434" s="13">
        <f t="shared" si="85"/>
        <v>236.18836447834997</v>
      </c>
      <c r="J434" s="13">
        <f t="shared" si="85"/>
        <v>49.362637114262725</v>
      </c>
      <c r="K434" s="13">
        <f t="shared" si="85"/>
        <v>2.8022859542917571</v>
      </c>
      <c r="L434" s="13">
        <f t="shared" si="83"/>
        <v>1094.9060955715083</v>
      </c>
      <c r="M434" s="3">
        <v>0</v>
      </c>
      <c r="N434" s="3">
        <f t="shared" si="80"/>
        <v>238.47930520127036</v>
      </c>
      <c r="O434" s="3">
        <f t="shared" si="76"/>
        <v>293.07362395046135</v>
      </c>
      <c r="P434" s="3">
        <f t="shared" si="77"/>
        <v>236.18838130577211</v>
      </c>
      <c r="Q434" s="3">
        <f t="shared" si="78"/>
        <v>49.362637122793522</v>
      </c>
      <c r="R434" s="3">
        <f t="shared" si="79"/>
        <v>2.8022859542917571</v>
      </c>
      <c r="S434" s="3">
        <f t="shared" si="81"/>
        <v>1094.9062335345893</v>
      </c>
    </row>
    <row r="435" spans="1:19">
      <c r="A435" s="3"/>
      <c r="B435" s="3"/>
      <c r="C435" s="10">
        <v>2012.1229510000001</v>
      </c>
      <c r="D435" s="10">
        <v>388.64600000000002</v>
      </c>
      <c r="E435" s="4">
        <f t="shared" si="82"/>
        <v>2179</v>
      </c>
      <c r="F435" s="5">
        <f>F434*SUM(economy!Z225:AB225)/SUM(economy!Z224:AB224)</f>
        <v>23316.015786876073</v>
      </c>
      <c r="G435" s="13">
        <f t="shared" si="85"/>
        <v>239.90524098250631</v>
      </c>
      <c r="H435" s="13">
        <f t="shared" si="85"/>
        <v>294.46115097175147</v>
      </c>
      <c r="I435" s="13">
        <f t="shared" si="85"/>
        <v>236.52824478604376</v>
      </c>
      <c r="J435" s="13">
        <f t="shared" si="85"/>
        <v>49.285006410468739</v>
      </c>
      <c r="K435" s="13">
        <f t="shared" si="85"/>
        <v>2.79659297479063</v>
      </c>
      <c r="L435" s="13">
        <f t="shared" si="83"/>
        <v>1097.9762361255609</v>
      </c>
      <c r="M435" s="3">
        <v>0</v>
      </c>
      <c r="N435" s="3">
        <f t="shared" si="80"/>
        <v>239.90530201537015</v>
      </c>
      <c r="O435" s="3">
        <f t="shared" si="76"/>
        <v>294.46121090069431</v>
      </c>
      <c r="P435" s="3">
        <f t="shared" si="77"/>
        <v>236.52826138759787</v>
      </c>
      <c r="Q435" s="3">
        <f t="shared" si="78"/>
        <v>49.285006418512197</v>
      </c>
      <c r="R435" s="3">
        <f t="shared" si="79"/>
        <v>2.79659297479063</v>
      </c>
      <c r="S435" s="3">
        <f t="shared" si="81"/>
        <v>1097.9763736969653</v>
      </c>
    </row>
    <row r="436" spans="1:19">
      <c r="A436" s="3"/>
      <c r="B436" s="3"/>
      <c r="C436" s="10">
        <v>2012.202186</v>
      </c>
      <c r="D436" s="10">
        <v>388.67200000000003</v>
      </c>
      <c r="E436" s="4">
        <f t="shared" si="82"/>
        <v>2180</v>
      </c>
      <c r="F436" s="5">
        <f>F435*SUM(economy!Z226:AB226)/SUM(economy!Z225:AB225)</f>
        <v>23267.391758948172</v>
      </c>
      <c r="G436" s="13">
        <f t="shared" si="85"/>
        <v>241.32828419954569</v>
      </c>
      <c r="H436" s="13">
        <f t="shared" si="85"/>
        <v>295.84037679818499</v>
      </c>
      <c r="I436" s="13">
        <f t="shared" si="85"/>
        <v>236.8562926181516</v>
      </c>
      <c r="J436" s="13">
        <f t="shared" si="85"/>
        <v>49.206130510375914</v>
      </c>
      <c r="K436" s="13">
        <f t="shared" si="85"/>
        <v>2.7908680104393113</v>
      </c>
      <c r="L436" s="13">
        <f t="shared" si="83"/>
        <v>1101.0219521366976</v>
      </c>
      <c r="M436" s="3">
        <v>0</v>
      </c>
      <c r="N436" s="3">
        <f t="shared" si="80"/>
        <v>241.32834523240953</v>
      </c>
      <c r="O436" s="3">
        <f t="shared" si="76"/>
        <v>295.84043656226157</v>
      </c>
      <c r="P436" s="3">
        <f t="shared" si="77"/>
        <v>236.85630899686942</v>
      </c>
      <c r="Q436" s="3">
        <f t="shared" si="78"/>
        <v>49.20613051795987</v>
      </c>
      <c r="R436" s="3">
        <f t="shared" si="79"/>
        <v>2.7908680104393113</v>
      </c>
      <c r="S436" s="3">
        <f t="shared" si="81"/>
        <v>1101.0220893199398</v>
      </c>
    </row>
    <row r="437" spans="1:19">
      <c r="A437" s="3"/>
      <c r="B437" s="3"/>
      <c r="C437" s="10">
        <v>2012.286885</v>
      </c>
      <c r="D437" s="10">
        <v>388.83199999999999</v>
      </c>
      <c r="E437" s="4">
        <f t="shared" si="82"/>
        <v>2181</v>
      </c>
      <c r="F437" s="5">
        <f>F436*SUM(economy!Z227:AB227)/SUM(economy!Z226:AB226)</f>
        <v>23218.550933036706</v>
      </c>
      <c r="G437" s="13">
        <f t="shared" si="85"/>
        <v>242.74835975290873</v>
      </c>
      <c r="H437" s="13">
        <f t="shared" si="85"/>
        <v>297.21124269670679</v>
      </c>
      <c r="I437" s="13">
        <f t="shared" si="85"/>
        <v>237.17263217193226</v>
      </c>
      <c r="J437" s="13">
        <f t="shared" si="85"/>
        <v>49.126053496949559</v>
      </c>
      <c r="K437" s="13">
        <f t="shared" si="85"/>
        <v>2.7851128258218973</v>
      </c>
      <c r="L437" s="13">
        <f t="shared" si="83"/>
        <v>1104.0434009443193</v>
      </c>
      <c r="M437" s="3">
        <v>0</v>
      </c>
      <c r="N437" s="3">
        <f t="shared" si="80"/>
        <v>242.74842078577257</v>
      </c>
      <c r="O437" s="3">
        <f t="shared" si="76"/>
        <v>297.2113022963706</v>
      </c>
      <c r="P437" s="3">
        <f t="shared" si="77"/>
        <v>237.17264833080483</v>
      </c>
      <c r="Q437" s="3">
        <f t="shared" si="78"/>
        <v>49.12605350410027</v>
      </c>
      <c r="R437" s="3">
        <f t="shared" si="79"/>
        <v>2.7851128258218973</v>
      </c>
      <c r="S437" s="3">
        <f t="shared" si="81"/>
        <v>1104.0435377428703</v>
      </c>
    </row>
    <row r="438" spans="1:19">
      <c r="A438" s="3"/>
      <c r="B438" s="3"/>
      <c r="C438" s="10">
        <v>2012.3688520000001</v>
      </c>
      <c r="D438" s="10">
        <v>389.13200000000001</v>
      </c>
      <c r="E438" s="4">
        <f t="shared" si="82"/>
        <v>2182</v>
      </c>
      <c r="F438" s="5">
        <f>F437*SUM(economy!Z228:AB228)/SUM(economy!Z227:AB227)</f>
        <v>23169.506566150343</v>
      </c>
      <c r="G438" s="13">
        <f t="shared" si="85"/>
        <v>244.16545441079359</v>
      </c>
      <c r="H438" s="13">
        <f t="shared" si="85"/>
        <v>298.57375130911026</v>
      </c>
      <c r="I438" s="13">
        <f t="shared" si="85"/>
        <v>237.47738803251949</v>
      </c>
      <c r="J438" s="13">
        <f t="shared" si="85"/>
        <v>49.044818540245586</v>
      </c>
      <c r="K438" s="13">
        <f t="shared" si="85"/>
        <v>2.7793291333774643</v>
      </c>
      <c r="L438" s="13">
        <f t="shared" si="83"/>
        <v>1107.0407414260462</v>
      </c>
      <c r="M438" s="3">
        <v>0</v>
      </c>
      <c r="N438" s="3">
        <f t="shared" si="80"/>
        <v>244.16551544365743</v>
      </c>
      <c r="O438" s="3">
        <f t="shared" si="76"/>
        <v>298.57381074481361</v>
      </c>
      <c r="P438" s="3">
        <f t="shared" si="77"/>
        <v>237.47740397449772</v>
      </c>
      <c r="Q438" s="3">
        <f t="shared" si="78"/>
        <v>49.044818546987798</v>
      </c>
      <c r="R438" s="3">
        <f t="shared" si="79"/>
        <v>2.7793291333774643</v>
      </c>
      <c r="S438" s="3">
        <f t="shared" si="81"/>
        <v>1107.0408778433341</v>
      </c>
    </row>
    <row r="439" spans="1:19">
      <c r="A439" s="3"/>
      <c r="B439" s="3"/>
      <c r="C439" s="10">
        <v>2012.4535519999999</v>
      </c>
      <c r="D439" s="10">
        <v>389.55700000000002</v>
      </c>
      <c r="E439" s="4">
        <f t="shared" si="82"/>
        <v>2183</v>
      </c>
      <c r="F439" s="5">
        <f>F438*SUM(economy!Z229:AB229)/SUM(economy!Z228:AB228)</f>
        <v>23120.271500548319</v>
      </c>
      <c r="G439" s="13">
        <f t="shared" ref="G439:K454" si="86">G438*(1-G$5)+G$4*$F438*$L$4/1000</f>
        <v>245.57955575051167</v>
      </c>
      <c r="H439" s="13">
        <f t="shared" si="86"/>
        <v>299.92790651471086</v>
      </c>
      <c r="I439" s="13">
        <f t="shared" si="86"/>
        <v>237.7706851044519</v>
      </c>
      <c r="J439" s="13">
        <f t="shared" si="86"/>
        <v>48.962467900137241</v>
      </c>
      <c r="K439" s="13">
        <f t="shared" si="86"/>
        <v>2.7735185941475877</v>
      </c>
      <c r="L439" s="13">
        <f t="shared" si="83"/>
        <v>1110.0141338639592</v>
      </c>
      <c r="M439" s="3">
        <v>0</v>
      </c>
      <c r="N439" s="3">
        <f t="shared" si="80"/>
        <v>245.57961678337551</v>
      </c>
      <c r="O439" s="3">
        <f t="shared" si="76"/>
        <v>299.92796578690479</v>
      </c>
      <c r="P439" s="3">
        <f t="shared" si="77"/>
        <v>237.77070083244709</v>
      </c>
      <c r="Q439" s="3">
        <f t="shared" si="78"/>
        <v>48.962467906494297</v>
      </c>
      <c r="R439" s="3">
        <f t="shared" si="79"/>
        <v>2.7735185941475877</v>
      </c>
      <c r="S439" s="3">
        <f t="shared" si="81"/>
        <v>1110.0142699033695</v>
      </c>
    </row>
    <row r="440" spans="1:19">
      <c r="A440" s="3"/>
      <c r="B440" s="3"/>
      <c r="C440" s="10">
        <v>2012.535519</v>
      </c>
      <c r="D440" s="10">
        <v>390.20600000000002</v>
      </c>
      <c r="E440" s="4">
        <f t="shared" si="82"/>
        <v>2184</v>
      </c>
      <c r="F440" s="5">
        <f>F439*SUM(economy!Z230:AB230)/SUM(economy!Z229:AB229)</f>
        <v>23070.85817008714</v>
      </c>
      <c r="G440" s="13">
        <f t="shared" si="86"/>
        <v>246.99065213317425</v>
      </c>
      <c r="H440" s="13">
        <f t="shared" si="86"/>
        <v>301.27371338799765</v>
      </c>
      <c r="I440" s="13">
        <f t="shared" si="86"/>
        <v>238.05264854507598</v>
      </c>
      <c r="J440" s="13">
        <f t="shared" si="86"/>
        <v>48.879042929631517</v>
      </c>
      <c r="K440" s="13">
        <f t="shared" si="86"/>
        <v>2.7676828185278795</v>
      </c>
      <c r="L440" s="13">
        <f t="shared" si="83"/>
        <v>1112.9637398144073</v>
      </c>
      <c r="M440" s="3">
        <v>0</v>
      </c>
      <c r="N440" s="3">
        <f t="shared" si="80"/>
        <v>246.99071316603809</v>
      </c>
      <c r="O440" s="3">
        <f t="shared" si="76"/>
        <v>301.27377249713203</v>
      </c>
      <c r="P440" s="3">
        <f t="shared" si="77"/>
        <v>238.05266406196034</v>
      </c>
      <c r="Q440" s="3">
        <f t="shared" si="78"/>
        <v>48.879042935625414</v>
      </c>
      <c r="R440" s="3">
        <f t="shared" si="79"/>
        <v>2.7676828185278795</v>
      </c>
      <c r="S440" s="3">
        <f t="shared" si="81"/>
        <v>1112.9638754792838</v>
      </c>
    </row>
    <row r="441" spans="1:19">
      <c r="A441" s="3"/>
      <c r="B441" s="3"/>
      <c r="C441" s="10">
        <v>2012.6202189999999</v>
      </c>
      <c r="D441" s="10">
        <v>390.88200000000001</v>
      </c>
      <c r="E441" s="4">
        <f t="shared" si="82"/>
        <v>2185</v>
      </c>
      <c r="F441" s="5">
        <f>F440*SUM(economy!Z231:AB231)/SUM(economy!Z230:AB230)</f>
        <v>23021.27860654904</v>
      </c>
      <c r="G441" s="13">
        <f t="shared" si="86"/>
        <v>248.39873267876644</v>
      </c>
      <c r="H441" s="13">
        <f t="shared" si="86"/>
        <v>302.61117815699811</v>
      </c>
      <c r="I441" s="13">
        <f t="shared" si="86"/>
        <v>238.32340369979644</v>
      </c>
      <c r="J441" s="13">
        <f t="shared" si="86"/>
        <v>48.79458407874094</v>
      </c>
      <c r="K441" s="13">
        <f t="shared" si="86"/>
        <v>2.7618233670217833</v>
      </c>
      <c r="L441" s="13">
        <f t="shared" si="83"/>
        <v>1115.8897219813239</v>
      </c>
      <c r="M441" s="3">
        <v>0</v>
      </c>
      <c r="N441" s="3">
        <f t="shared" si="80"/>
        <v>248.39879371163028</v>
      </c>
      <c r="O441" s="3">
        <f t="shared" si="76"/>
        <v>302.61123710352149</v>
      </c>
      <c r="P441" s="3">
        <f t="shared" si="77"/>
        <v>238.32341900840362</v>
      </c>
      <c r="Q441" s="3">
        <f t="shared" si="78"/>
        <v>48.794584084392426</v>
      </c>
      <c r="R441" s="3">
        <f t="shared" si="79"/>
        <v>2.7618233670217833</v>
      </c>
      <c r="S441" s="3">
        <f t="shared" si="81"/>
        <v>1115.8898572749695</v>
      </c>
    </row>
    <row r="442" spans="1:19">
      <c r="A442" s="3"/>
      <c r="B442" s="3"/>
      <c r="C442" s="10">
        <v>2012.7049179999999</v>
      </c>
      <c r="D442" s="10">
        <v>391.31200000000001</v>
      </c>
      <c r="E442" s="4">
        <f t="shared" si="82"/>
        <v>2186</v>
      </c>
      <c r="F442" s="5">
        <f>F441*SUM(economy!Z232:AB232)/SUM(economy!Z231:AB231)</f>
        <v>22971.54444593723</v>
      </c>
      <c r="G442" s="13">
        <f t="shared" si="86"/>
        <v>249.80378724160747</v>
      </c>
      <c r="H442" s="13">
        <f t="shared" si="86"/>
        <v>303.94030816235085</v>
      </c>
      <c r="I442" s="13">
        <f t="shared" si="86"/>
        <v>238.58307603914645</v>
      </c>
      <c r="J442" s="13">
        <f t="shared" si="86"/>
        <v>48.709130898877</v>
      </c>
      <c r="K442" s="13">
        <f t="shared" si="86"/>
        <v>2.7559417509948898</v>
      </c>
      <c r="L442" s="13">
        <f t="shared" si="83"/>
        <v>1118.7922440929767</v>
      </c>
      <c r="M442" s="3">
        <v>0</v>
      </c>
      <c r="N442" s="3">
        <f t="shared" si="80"/>
        <v>249.80384827447131</v>
      </c>
      <c r="O442" s="3">
        <f t="shared" si="76"/>
        <v>303.94036694671058</v>
      </c>
      <c r="P442" s="3">
        <f t="shared" si="77"/>
        <v>238.58309114227208</v>
      </c>
      <c r="Q442" s="3">
        <f t="shared" si="78"/>
        <v>48.709130904205637</v>
      </c>
      <c r="R442" s="3">
        <f t="shared" si="79"/>
        <v>2.7559417509948898</v>
      </c>
      <c r="S442" s="3">
        <f t="shared" si="81"/>
        <v>1118.7923790186546</v>
      </c>
    </row>
    <row r="443" spans="1:19">
      <c r="A443" s="3"/>
      <c r="B443" s="3"/>
      <c r="C443" s="10">
        <v>2012.786885</v>
      </c>
      <c r="D443" s="10">
        <v>391.32299999999998</v>
      </c>
      <c r="E443" s="4">
        <f t="shared" si="82"/>
        <v>2187</v>
      </c>
      <c r="F443" s="5">
        <f>F442*SUM(economy!Z233:AB233)/SUM(economy!Z232:AB232)</f>
        <v>22921.666934723442</v>
      </c>
      <c r="G443" s="13">
        <f t="shared" si="86"/>
        <v>251.20580638619518</v>
      </c>
      <c r="H443" s="13">
        <f t="shared" si="86"/>
        <v>305.26111181708279</v>
      </c>
      <c r="I443" s="13">
        <f t="shared" si="86"/>
        <v>238.83179109764836</v>
      </c>
      <c r="J443" s="13">
        <f t="shared" si="86"/>
        <v>48.622722047731479</v>
      </c>
      <c r="K443" s="13">
        <f t="shared" si="86"/>
        <v>2.7500394334279963</v>
      </c>
      <c r="L443" s="13">
        <f t="shared" si="83"/>
        <v>1121.6714707820856</v>
      </c>
      <c r="M443" s="3">
        <v>0</v>
      </c>
      <c r="N443" s="3">
        <f t="shared" si="80"/>
        <v>251.20586741905902</v>
      </c>
      <c r="O443" s="3">
        <f t="shared" si="76"/>
        <v>305.26117043972499</v>
      </c>
      <c r="P443" s="3">
        <f t="shared" si="77"/>
        <v>238.83180599805053</v>
      </c>
      <c r="Q443" s="3">
        <f t="shared" si="78"/>
        <v>48.622722052755705</v>
      </c>
      <c r="R443" s="3">
        <f t="shared" si="79"/>
        <v>2.7500394334279963</v>
      </c>
      <c r="S443" s="3">
        <f t="shared" si="81"/>
        <v>1121.6716053430182</v>
      </c>
    </row>
    <row r="444" spans="1:19">
      <c r="A444" s="3"/>
      <c r="B444" s="3"/>
      <c r="C444" s="10">
        <v>2012.8715850000001</v>
      </c>
      <c r="D444" s="10">
        <v>391.15600000000001</v>
      </c>
      <c r="E444" s="4">
        <f t="shared" si="82"/>
        <v>2188</v>
      </c>
      <c r="F444" s="5">
        <f>F443*SUM(economy!Z234:AB234)/SUM(economy!Z233:AB233)</f>
        <v>22871.656936032308</v>
      </c>
      <c r="G444" s="13">
        <f t="shared" si="86"/>
        <v>252.60478136343181</v>
      </c>
      <c r="H444" s="13">
        <f t="shared" si="86"/>
        <v>306.57359856708297</v>
      </c>
      <c r="I444" s="13">
        <f t="shared" si="86"/>
        <v>239.06967441443362</v>
      </c>
      <c r="J444" s="13">
        <f t="shared" si="86"/>
        <v>48.535395294612172</v>
      </c>
      <c r="K444" s="13">
        <f t="shared" si="86"/>
        <v>2.7441178296671791</v>
      </c>
      <c r="L444" s="13">
        <f t="shared" si="83"/>
        <v>1124.5275674692277</v>
      </c>
      <c r="M444" s="3">
        <v>0</v>
      </c>
      <c r="N444" s="3">
        <f t="shared" si="80"/>
        <v>252.60484239629565</v>
      </c>
      <c r="O444" s="3">
        <f t="shared" si="76"/>
        <v>306.57365702845249</v>
      </c>
      <c r="P444" s="3">
        <f t="shared" si="77"/>
        <v>239.06968911483341</v>
      </c>
      <c r="Q444" s="3">
        <f t="shared" si="78"/>
        <v>48.535395299349382</v>
      </c>
      <c r="R444" s="3">
        <f t="shared" si="79"/>
        <v>2.7441178296671791</v>
      </c>
      <c r="S444" s="3">
        <f t="shared" si="81"/>
        <v>1124.5277016685982</v>
      </c>
    </row>
    <row r="445" spans="1:19">
      <c r="E445" s="4">
        <f t="shared" si="82"/>
        <v>2189</v>
      </c>
      <c r="F445" s="5">
        <f>F444*SUM(economy!Z235:AB235)/SUM(economy!Z234:AB234)</f>
        <v>22821.524935746918</v>
      </c>
      <c r="G445" s="13">
        <f t="shared" si="86"/>
        <v>254.00070408722721</v>
      </c>
      <c r="H445" s="13">
        <f t="shared" si="86"/>
        <v>307.87777885226626</v>
      </c>
      <c r="I445" s="13">
        <f t="shared" si="86"/>
        <v>239.29685147558888</v>
      </c>
      <c r="J445" s="13">
        <f t="shared" si="86"/>
        <v>48.447187526199698</v>
      </c>
      <c r="K445" s="13">
        <f t="shared" si="86"/>
        <v>2.7381783081690791</v>
      </c>
      <c r="L445" s="13">
        <f t="shared" si="83"/>
        <v>1127.3607002494509</v>
      </c>
      <c r="M445" s="3">
        <v>0</v>
      </c>
      <c r="N445" s="3">
        <f t="shared" si="80"/>
        <v>254.00076512009105</v>
      </c>
      <c r="O445" s="3">
        <f t="shared" si="76"/>
        <v>307.87783715280682</v>
      </c>
      <c r="P445" s="3">
        <f t="shared" si="77"/>
        <v>239.29686597867084</v>
      </c>
      <c r="Q445" s="3">
        <f t="shared" si="78"/>
        <v>48.447187530666284</v>
      </c>
      <c r="R445" s="3">
        <f t="shared" si="79"/>
        <v>2.7381783081690791</v>
      </c>
      <c r="S445" s="3">
        <f t="shared" si="81"/>
        <v>1127.3608340904038</v>
      </c>
    </row>
    <row r="446" spans="1:19">
      <c r="E446" s="4">
        <f t="shared" si="82"/>
        <v>2190</v>
      </c>
      <c r="F446" s="5">
        <f>F445*SUM(economy!Z236:AB236)/SUM(economy!Z235:AB235)</f>
        <v>22771.281048519933</v>
      </c>
      <c r="G446" s="13">
        <f t="shared" si="86"/>
        <v>255.39356711147468</v>
      </c>
      <c r="H446" s="13">
        <f t="shared" si="86"/>
        <v>309.173664068417</v>
      </c>
      <c r="I446" s="13">
        <f t="shared" si="86"/>
        <v>239.51344765819317</v>
      </c>
      <c r="J446" s="13">
        <f t="shared" si="86"/>
        <v>48.358134752692024</v>
      </c>
      <c r="K446" s="13">
        <f t="shared" si="86"/>
        <v>2.732222191239587</v>
      </c>
      <c r="L446" s="13">
        <f t="shared" si="83"/>
        <v>1130.1710357820164</v>
      </c>
      <c r="M446" s="3">
        <v>0</v>
      </c>
      <c r="N446" s="3">
        <f t="shared" si="80"/>
        <v>255.39362814433852</v>
      </c>
      <c r="O446" s="3">
        <f t="shared" si="76"/>
        <v>309.17372220857101</v>
      </c>
      <c r="P446" s="3">
        <f t="shared" si="77"/>
        <v>239.51346196660583</v>
      </c>
      <c r="Q446" s="3">
        <f t="shared" si="78"/>
        <v>48.358134756903446</v>
      </c>
      <c r="R446" s="3">
        <f t="shared" si="79"/>
        <v>2.732222191239587</v>
      </c>
      <c r="S446" s="3">
        <f t="shared" si="81"/>
        <v>1130.1711692676586</v>
      </c>
    </row>
    <row r="447" spans="1:19">
      <c r="E447" s="4">
        <f t="shared" si="82"/>
        <v>2191</v>
      </c>
      <c r="F447" s="5">
        <f>F446*SUM(economy!Z237:AB237)/SUM(economy!Z236:AB236)</f>
        <v>22720.935023673221</v>
      </c>
      <c r="G447" s="13">
        <f t="shared" si="86"/>
        <v>256.78336360739371</v>
      </c>
      <c r="H447" s="13">
        <f t="shared" si="86"/>
        <v>310.46126652970196</v>
      </c>
      <c r="I447" s="13">
        <f t="shared" si="86"/>
        <v>239.71958817600938</v>
      </c>
      <c r="J447" s="13">
        <f t="shared" si="86"/>
        <v>48.268272114303521</v>
      </c>
      <c r="K447" s="13">
        <f t="shared" si="86"/>
        <v>2.7262507557640872</v>
      </c>
      <c r="L447" s="13">
        <f t="shared" si="83"/>
        <v>1132.9587411831726</v>
      </c>
      <c r="M447" s="3">
        <v>0</v>
      </c>
      <c r="N447" s="3">
        <f t="shared" si="80"/>
        <v>256.78342464025758</v>
      </c>
      <c r="O447" s="3">
        <f t="shared" si="76"/>
        <v>310.4613245099107</v>
      </c>
      <c r="P447" s="3">
        <f t="shared" si="77"/>
        <v>239.71960229236569</v>
      </c>
      <c r="Q447" s="3">
        <f t="shared" si="78"/>
        <v>48.268272118274361</v>
      </c>
      <c r="R447" s="3">
        <f t="shared" si="79"/>
        <v>2.7262507557640872</v>
      </c>
      <c r="S447" s="3">
        <f t="shared" si="81"/>
        <v>1132.9588743165723</v>
      </c>
    </row>
    <row r="448" spans="1:19">
      <c r="E448" s="4">
        <f t="shared" si="82"/>
        <v>2192</v>
      </c>
      <c r="F448" s="5">
        <f>F447*SUM(economy!Z238:AB238)/SUM(economy!Z237:AB237)</f>
        <v>22670.496250968645</v>
      </c>
      <c r="G448" s="13">
        <f t="shared" si="86"/>
        <v>258.17008734123294</v>
      </c>
      <c r="H448" s="13">
        <f t="shared" si="86"/>
        <v>311.74059943184068</v>
      </c>
      <c r="I448" s="13">
        <f t="shared" si="86"/>
        <v>239.91539802679097</v>
      </c>
      <c r="J448" s="13">
        <f t="shared" si="86"/>
        <v>48.177633888085204</v>
      </c>
      <c r="K448" s="13">
        <f t="shared" si="86"/>
        <v>2.7202652339273579</v>
      </c>
      <c r="L448" s="13">
        <f t="shared" si="83"/>
        <v>1135.7239839218771</v>
      </c>
      <c r="M448" s="3">
        <v>0</v>
      </c>
      <c r="N448" s="3">
        <f t="shared" si="80"/>
        <v>258.17014837409681</v>
      </c>
      <c r="O448" s="3">
        <f t="shared" si="76"/>
        <v>311.74065725254411</v>
      </c>
      <c r="P448" s="3">
        <f t="shared" si="77"/>
        <v>239.91541195366887</v>
      </c>
      <c r="Q448" s="3">
        <f t="shared" si="78"/>
        <v>48.177633891829203</v>
      </c>
      <c r="R448" s="3">
        <f t="shared" si="79"/>
        <v>2.7202652339273579</v>
      </c>
      <c r="S448" s="3">
        <f t="shared" si="81"/>
        <v>1135.7241167060661</v>
      </c>
    </row>
    <row r="449" spans="5:19">
      <c r="E449" s="4">
        <f t="shared" si="82"/>
        <v>2193</v>
      </c>
      <c r="F449" s="5">
        <f>F448*SUM(economy!Z239:AB239)/SUM(economy!Z238:AB238)</f>
        <v>22619.973766231447</v>
      </c>
      <c r="G449" s="13">
        <f t="shared" si="86"/>
        <v>259.55373265232492</v>
      </c>
      <c r="H449" s="13">
        <f t="shared" si="86"/>
        <v>313.01167681591852</v>
      </c>
      <c r="I449" s="13">
        <f t="shared" si="86"/>
        <v>240.10100194116308</v>
      </c>
      <c r="J449" s="13">
        <f t="shared" si="86"/>
        <v>48.086253495032643</v>
      </c>
      <c r="K449" s="13">
        <f t="shared" si="86"/>
        <v>2.7142668139211348</v>
      </c>
      <c r="L449" s="13">
        <f t="shared" si="83"/>
        <v>1138.4669317183602</v>
      </c>
      <c r="M449" s="3">
        <v>0</v>
      </c>
      <c r="N449" s="3">
        <f t="shared" si="80"/>
        <v>259.55379368518879</v>
      </c>
      <c r="O449" s="3">
        <f t="shared" si="76"/>
        <v>313.01173447755548</v>
      </c>
      <c r="P449" s="3">
        <f t="shared" si="77"/>
        <v>240.10101568110585</v>
      </c>
      <c r="Q449" s="3">
        <f t="shared" si="78"/>
        <v>48.086253498562762</v>
      </c>
      <c r="R449" s="3">
        <f t="shared" si="79"/>
        <v>2.7142668139211348</v>
      </c>
      <c r="S449" s="3">
        <f t="shared" si="81"/>
        <v>1138.4670641563339</v>
      </c>
    </row>
    <row r="450" spans="5:19">
      <c r="E450" s="4">
        <f t="shared" si="82"/>
        <v>2194</v>
      </c>
      <c r="F450" s="5">
        <f>F449*SUM(economy!Z240:AB240)/SUM(economy!Z239:AB239)</f>
        <v>22569.376256807198</v>
      </c>
      <c r="G450" s="13">
        <f t="shared" si="86"/>
        <v>260.9342944314846</v>
      </c>
      <c r="H450" s="13">
        <f t="shared" si="86"/>
        <v>314.27451353282777</v>
      </c>
      <c r="I450" s="13">
        <f t="shared" si="86"/>
        <v>240.27652433303439</v>
      </c>
      <c r="J450" s="13">
        <f t="shared" si="86"/>
        <v>47.994163507447873</v>
      </c>
      <c r="K450" s="13">
        <f t="shared" si="86"/>
        <v>2.7082566406372823</v>
      </c>
      <c r="L450" s="13">
        <f t="shared" si="83"/>
        <v>1141.1877524454319</v>
      </c>
      <c r="M450" s="3">
        <v>0</v>
      </c>
      <c r="N450" s="3">
        <f t="shared" si="80"/>
        <v>260.93435546434847</v>
      </c>
      <c r="O450" s="3">
        <f t="shared" si="76"/>
        <v>314.27457103583583</v>
      </c>
      <c r="P450" s="3">
        <f t="shared" si="77"/>
        <v>240.27653788855119</v>
      </c>
      <c r="Q450" s="3">
        <f t="shared" si="78"/>
        <v>47.994163510776325</v>
      </c>
      <c r="R450" s="3">
        <f t="shared" si="79"/>
        <v>2.7082566406372823</v>
      </c>
      <c r="S450" s="3">
        <f t="shared" si="81"/>
        <v>1141.1878845401491</v>
      </c>
    </row>
    <row r="451" spans="5:19">
      <c r="E451" s="4">
        <f t="shared" si="82"/>
        <v>2195</v>
      </c>
      <c r="F451" s="5">
        <f>F450*SUM(economy!Z241:AB241)/SUM(economy!Z240:AB240)</f>
        <v>22518.71206683042</v>
      </c>
      <c r="G451" s="13">
        <f t="shared" si="86"/>
        <v>262.31176809974045</v>
      </c>
      <c r="H451" s="13">
        <f t="shared" si="86"/>
        <v>315.52912520831865</v>
      </c>
      <c r="I451" s="13">
        <f t="shared" si="86"/>
        <v>240.44208925149465</v>
      </c>
      <c r="J451" s="13">
        <f t="shared" si="86"/>
        <v>47.901395656521203</v>
      </c>
      <c r="K451" s="13">
        <f t="shared" si="86"/>
        <v>2.7022358163444196</v>
      </c>
      <c r="L451" s="13">
        <f t="shared" si="83"/>
        <v>1143.8866140324194</v>
      </c>
      <c r="M451" s="3">
        <v>0</v>
      </c>
      <c r="N451" s="3">
        <f t="shared" si="80"/>
        <v>262.31182913260432</v>
      </c>
      <c r="O451" s="3">
        <f t="shared" si="76"/>
        <v>315.52918255313421</v>
      </c>
      <c r="P451" s="3">
        <f t="shared" si="77"/>
        <v>240.44210262506095</v>
      </c>
      <c r="Q451" s="3">
        <f t="shared" si="78"/>
        <v>47.901395659659514</v>
      </c>
      <c r="R451" s="3">
        <f t="shared" si="79"/>
        <v>2.7022358163444196</v>
      </c>
      <c r="S451" s="3">
        <f t="shared" si="81"/>
        <v>1143.8867457868034</v>
      </c>
    </row>
    <row r="452" spans="5:19">
      <c r="E452" s="4">
        <f t="shared" si="82"/>
        <v>2196</v>
      </c>
      <c r="F452" s="5">
        <f>F451*SUM(economy!Z242:AB242)/SUM(economy!Z241:AB241)</f>
        <v>22467.989202283163</v>
      </c>
      <c r="G452" s="13">
        <f t="shared" si="86"/>
        <v>263.68614958738738</v>
      </c>
      <c r="H452" s="13">
        <f t="shared" si="86"/>
        <v>316.77552820864122</v>
      </c>
      <c r="I452" s="13">
        <f t="shared" si="86"/>
        <v>240.59782033414919</v>
      </c>
      <c r="J452" s="13">
        <f t="shared" si="86"/>
        <v>47.807980840098331</v>
      </c>
      <c r="K452" s="13">
        <f t="shared" si="86"/>
        <v>2.696205401345662</v>
      </c>
      <c r="L452" s="13">
        <f t="shared" si="83"/>
        <v>1146.563684371622</v>
      </c>
      <c r="M452" s="3">
        <v>0</v>
      </c>
      <c r="N452" s="3">
        <f t="shared" si="80"/>
        <v>263.68621062025125</v>
      </c>
      <c r="O452" s="3">
        <f t="shared" si="76"/>
        <v>316.77558539569947</v>
      </c>
      <c r="P452" s="3">
        <f t="shared" si="77"/>
        <v>240.59783352820725</v>
      </c>
      <c r="Q452" s="3">
        <f t="shared" si="78"/>
        <v>47.807980843057365</v>
      </c>
      <c r="R452" s="3">
        <f t="shared" si="79"/>
        <v>2.696205401345662</v>
      </c>
      <c r="S452" s="3">
        <f t="shared" si="81"/>
        <v>1146.563815788561</v>
      </c>
    </row>
    <row r="453" spans="5:19">
      <c r="E453" s="4">
        <f t="shared" si="82"/>
        <v>2197</v>
      </c>
      <c r="F453" s="5">
        <f>F452*SUM(economy!Z243:AB243)/SUM(economy!Z242:AB242)</f>
        <v>22417.215335818259</v>
      </c>
      <c r="G453" s="13">
        <f t="shared" si="86"/>
        <v>265.05743531334832</v>
      </c>
      <c r="H453" s="13">
        <f t="shared" si="86"/>
        <v>318.01373960675704</v>
      </c>
      <c r="I453" s="13">
        <f t="shared" si="86"/>
        <v>240.74384076183989</v>
      </c>
      <c r="J453" s="13">
        <f t="shared" si="86"/>
        <v>47.713949130597413</v>
      </c>
      <c r="K453" s="13">
        <f t="shared" si="86"/>
        <v>2.690166414615061</v>
      </c>
      <c r="L453" s="13">
        <f t="shared" si="83"/>
        <v>1149.2191312271577</v>
      </c>
      <c r="M453" s="3">
        <v>0</v>
      </c>
      <c r="N453" s="3">
        <f t="shared" si="80"/>
        <v>265.05749634621219</v>
      </c>
      <c r="O453" s="3">
        <f t="shared" si="76"/>
        <v>318.01379663649197</v>
      </c>
      <c r="P453" s="3">
        <f t="shared" si="77"/>
        <v>240.74385377879915</v>
      </c>
      <c r="Q453" s="3">
        <f t="shared" si="78"/>
        <v>47.713949133387409</v>
      </c>
      <c r="R453" s="3">
        <f t="shared" si="79"/>
        <v>2.690166414615061</v>
      </c>
      <c r="S453" s="3">
        <f t="shared" si="81"/>
        <v>1149.2192623095057</v>
      </c>
    </row>
    <row r="454" spans="5:19">
      <c r="E454" s="4">
        <f t="shared" si="82"/>
        <v>2198</v>
      </c>
      <c r="F454" s="5">
        <f>F453*SUM(economy!Z244:AB244)/SUM(economy!Z243:AB243)</f>
        <v>22366.397811320523</v>
      </c>
      <c r="G454" s="13">
        <f t="shared" si="86"/>
        <v>266.4256221648302</v>
      </c>
      <c r="H454" s="13">
        <f t="shared" si="86"/>
        <v>319.24377714909622</v>
      </c>
      <c r="I454" s="13">
        <f t="shared" si="86"/>
        <v>240.88027321469852</v>
      </c>
      <c r="J454" s="13">
        <f t="shared" si="86"/>
        <v>47.619329783040016</v>
      </c>
      <c r="K454" s="13">
        <f t="shared" si="86"/>
        <v>2.6841198344100623</v>
      </c>
      <c r="L454" s="13">
        <f t="shared" si="83"/>
        <v>1151.8531221460748</v>
      </c>
      <c r="M454" s="3">
        <v>0</v>
      </c>
      <c r="N454" s="3">
        <f t="shared" si="80"/>
        <v>266.42568319769407</v>
      </c>
      <c r="O454" s="3">
        <f t="shared" si="76"/>
        <v>319.24383402194064</v>
      </c>
      <c r="P454" s="3">
        <f t="shared" si="77"/>
        <v>240.88028605693614</v>
      </c>
      <c r="Q454" s="3">
        <f t="shared" si="78"/>
        <v>47.619329785670622</v>
      </c>
      <c r="R454" s="3">
        <f t="shared" si="79"/>
        <v>2.6841198344100623</v>
      </c>
      <c r="S454" s="3">
        <f t="shared" si="81"/>
        <v>1151.8532528966516</v>
      </c>
    </row>
    <row r="455" spans="5:19">
      <c r="E455" s="4">
        <f t="shared" si="82"/>
        <v>2199</v>
      </c>
      <c r="F455" s="5">
        <f>F454*SUM(economy!Z245:AB245)/SUM(economy!Z244:AB244)</f>
        <v>22315.543648176194</v>
      </c>
      <c r="G455" s="13">
        <f t="shared" ref="G455:K470" si="87">G454*(1-G$5)+G$4*$F454*$L$4/1000</f>
        <v>267.7907074772582</v>
      </c>
      <c r="H455" s="13">
        <f t="shared" si="87"/>
        <v>320.46565922283457</v>
      </c>
      <c r="I455" s="13">
        <f t="shared" si="87"/>
        <v>241.00723982947525</v>
      </c>
      <c r="J455" s="13">
        <f t="shared" si="87"/>
        <v>47.524151243158585</v>
      </c>
      <c r="K455" s="13">
        <f t="shared" si="87"/>
        <v>2.6780665988571251</v>
      </c>
      <c r="L455" s="13">
        <f t="shared" si="83"/>
        <v>1154.4658243715835</v>
      </c>
      <c r="M455" s="3">
        <v>0</v>
      </c>
      <c r="N455" s="3">
        <f t="shared" si="80"/>
        <v>267.79076851012206</v>
      </c>
      <c r="O455" s="3">
        <f t="shared" ref="O455:O518" si="88">O454*(1-O$5)+O$4*($F454+$M454)*$L$4/1000</f>
        <v>320.4657159392201</v>
      </c>
      <c r="P455" s="3">
        <f t="shared" ref="P455:P518" si="89">P454*(1-P$5)+P$4*($F454+$M454)*$L$4/1000</f>
        <v>241.00725249933646</v>
      </c>
      <c r="Q455" s="3">
        <f t="shared" ref="Q455:Q518" si="90">Q454*(1-Q$5)+Q$4*($F454+$M454)*$L$4/1000</f>
        <v>47.524151245638912</v>
      </c>
      <c r="R455" s="3">
        <f t="shared" ref="R455:R518" si="91">R454*(1-R$5)+R$4*($F454+$M454)*$L$4/1000</f>
        <v>2.6780665988571251</v>
      </c>
      <c r="S455" s="3">
        <f t="shared" si="81"/>
        <v>1154.4659547931747</v>
      </c>
    </row>
    <row r="456" spans="5:19">
      <c r="E456" s="4">
        <f t="shared" si="82"/>
        <v>2200</v>
      </c>
      <c r="F456" s="5">
        <f>F455*SUM(economy!Z246:AB246)/SUM(economy!Z245:AB245)</f>
        <v>22264.65954521747</v>
      </c>
      <c r="G456" s="13">
        <f t="shared" si="87"/>
        <v>269.15268901447081</v>
      </c>
      <c r="H456" s="13">
        <f t="shared" si="87"/>
        <v>321.67940482366157</v>
      </c>
      <c r="I456" s="13">
        <f t="shared" si="87"/>
        <v>241.12486215808119</v>
      </c>
      <c r="J456" s="13">
        <f t="shared" si="87"/>
        <v>47.428441155541947</v>
      </c>
      <c r="K456" s="13">
        <f t="shared" si="87"/>
        <v>2.6720076065073588</v>
      </c>
      <c r="L456" s="13">
        <f t="shared" si="83"/>
        <v>1157.0574047582627</v>
      </c>
      <c r="M456" s="3">
        <v>0</v>
      </c>
      <c r="N456" s="3">
        <f t="shared" ref="N456:N519" si="92">N455*(1-N$5)+N$4*($F455+$M455)*$L$4/1000</f>
        <v>269.15275004733468</v>
      </c>
      <c r="O456" s="3">
        <f t="shared" si="88"/>
        <v>321.67946138401862</v>
      </c>
      <c r="P456" s="3">
        <f t="shared" si="89"/>
        <v>241.1248746578797</v>
      </c>
      <c r="Q456" s="3">
        <f t="shared" si="90"/>
        <v>47.428441157880577</v>
      </c>
      <c r="R456" s="3">
        <f t="shared" si="91"/>
        <v>2.6720076065073588</v>
      </c>
      <c r="S456" s="3">
        <f t="shared" ref="S456:S519" si="93">SUM(N456:R456,S$5)</f>
        <v>1157.0575348536208</v>
      </c>
    </row>
    <row r="457" spans="5:19">
      <c r="E457" s="4">
        <f t="shared" si="82"/>
        <v>2201</v>
      </c>
      <c r="F457" s="5">
        <f>F456*SUM(economy!Z247:AB247)/SUM(economy!Z246:AB246)</f>
        <v>22213.75188430506</v>
      </c>
      <c r="G457" s="13">
        <f t="shared" si="87"/>
        <v>270.51156494915546</v>
      </c>
      <c r="H457" s="13">
        <f t="shared" si="87"/>
        <v>322.88503352400733</v>
      </c>
      <c r="I457" s="13">
        <f t="shared" si="87"/>
        <v>241.23326112728014</v>
      </c>
      <c r="J457" s="13">
        <f t="shared" si="87"/>
        <v>47.332226371778376</v>
      </c>
      <c r="K457" s="13">
        <f t="shared" si="87"/>
        <v>2.6659437168587248</v>
      </c>
      <c r="L457" s="13">
        <f t="shared" si="83"/>
        <v>1159.62802968908</v>
      </c>
      <c r="M457" s="3">
        <v>0</v>
      </c>
      <c r="N457" s="3">
        <f t="shared" si="92"/>
        <v>270.51162598201932</v>
      </c>
      <c r="O457" s="3">
        <f t="shared" si="88"/>
        <v>322.88508992876513</v>
      </c>
      <c r="P457" s="3">
        <f t="shared" si="89"/>
        <v>241.23327345929869</v>
      </c>
      <c r="Q457" s="3">
        <f t="shared" si="90"/>
        <v>47.332226373983417</v>
      </c>
      <c r="R457" s="3">
        <f t="shared" si="91"/>
        <v>2.6659437168587248</v>
      </c>
      <c r="S457" s="3">
        <f t="shared" si="93"/>
        <v>1159.6281594609254</v>
      </c>
    </row>
    <row r="458" spans="5:19">
      <c r="E458" s="4">
        <f t="shared" ref="E458:E521" si="94">1+E457</f>
        <v>2202</v>
      </c>
      <c r="F458" s="5">
        <f>F457*SUM(economy!Z248:AB248)/SUM(economy!Z247:AB247)</f>
        <v>22162.826733507271</v>
      </c>
      <c r="G458" s="13">
        <f t="shared" si="87"/>
        <v>271.86733384350271</v>
      </c>
      <c r="H458" s="13">
        <f t="shared" si="87"/>
        <v>324.08256544169325</v>
      </c>
      <c r="I458" s="13">
        <f t="shared" si="87"/>
        <v>241.33255699945968</v>
      </c>
      <c r="J458" s="13">
        <f t="shared" si="87"/>
        <v>47.235532958554025</v>
      </c>
      <c r="K458" s="13">
        <f t="shared" si="87"/>
        <v>2.6598757508409627</v>
      </c>
      <c r="L458" s="13">
        <f t="shared" ref="L458:L521" si="95">SUM(G458:K458,L$5)</f>
        <v>1162.1778649940507</v>
      </c>
      <c r="M458" s="3">
        <v>0</v>
      </c>
      <c r="N458" s="3">
        <f t="shared" si="92"/>
        <v>271.86739487636657</v>
      </c>
      <c r="O458" s="3">
        <f t="shared" si="88"/>
        <v>324.08262169127988</v>
      </c>
      <c r="P458" s="3">
        <f t="shared" si="89"/>
        <v>241.33256916595028</v>
      </c>
      <c r="Q458" s="3">
        <f t="shared" si="90"/>
        <v>47.235532960633101</v>
      </c>
      <c r="R458" s="3">
        <f t="shared" si="91"/>
        <v>2.6598757508409627</v>
      </c>
      <c r="S458" s="3">
        <f t="shared" si="93"/>
        <v>1162.1779944450709</v>
      </c>
    </row>
    <row r="459" spans="5:19">
      <c r="E459" s="4">
        <f t="shared" si="94"/>
        <v>2203</v>
      </c>
      <c r="F459" s="5">
        <f>F458*SUM(economy!Z249:AB249)/SUM(economy!Z248:AB248)</f>
        <v>22111.889849828742</v>
      </c>
      <c r="G459" s="13">
        <f t="shared" si="87"/>
        <v>273.21999463005477</v>
      </c>
      <c r="H459" s="13">
        <f t="shared" si="87"/>
        <v>325.27202120896783</v>
      </c>
      <c r="I459" s="13">
        <f t="shared" si="87"/>
        <v>241.42286933440616</v>
      </c>
      <c r="J459" s="13">
        <f t="shared" si="87"/>
        <v>47.138386205661796</v>
      </c>
      <c r="K459" s="13">
        <f t="shared" si="87"/>
        <v>2.6538044912589647</v>
      </c>
      <c r="L459" s="13">
        <f t="shared" si="95"/>
        <v>1164.7070758703494</v>
      </c>
      <c r="M459" s="3">
        <v>0</v>
      </c>
      <c r="N459" s="3">
        <f t="shared" si="92"/>
        <v>273.22005566291864</v>
      </c>
      <c r="O459" s="3">
        <f t="shared" si="88"/>
        <v>325.27207730381019</v>
      </c>
      <c r="P459" s="3">
        <f t="shared" si="89"/>
        <v>241.42288133759061</v>
      </c>
      <c r="Q459" s="3">
        <f t="shared" si="90"/>
        <v>47.138386207622098</v>
      </c>
      <c r="R459" s="3">
        <f t="shared" si="91"/>
        <v>2.6538044912589647</v>
      </c>
      <c r="S459" s="3">
        <f t="shared" si="93"/>
        <v>1164.7072050032007</v>
      </c>
    </row>
    <row r="460" spans="5:19">
      <c r="E460" s="4">
        <f t="shared" si="94"/>
        <v>2204</v>
      </c>
      <c r="F460" s="5">
        <f>F459*SUM(economy!Z250:AB250)/SUM(economy!Z249:AB249)</f>
        <v>22060.946681434696</v>
      </c>
      <c r="G460" s="13">
        <f t="shared" si="87"/>
        <v>274.56954659272037</v>
      </c>
      <c r="H460" s="13">
        <f t="shared" si="87"/>
        <v>326.45342194188333</v>
      </c>
      <c r="I460" s="13">
        <f t="shared" si="87"/>
        <v>241.50431695200297</v>
      </c>
      <c r="J460" s="13">
        <f t="shared" si="87"/>
        <v>47.040810633873001</v>
      </c>
      <c r="K460" s="13">
        <f t="shared" si="87"/>
        <v>2.6477306831898062</v>
      </c>
      <c r="L460" s="13">
        <f t="shared" si="95"/>
        <v>1167.2158268036694</v>
      </c>
      <c r="M460" s="3">
        <v>0</v>
      </c>
      <c r="N460" s="3">
        <f t="shared" si="92"/>
        <v>274.56960762558424</v>
      </c>
      <c r="O460" s="3">
        <f t="shared" si="88"/>
        <v>326.45347788240713</v>
      </c>
      <c r="P460" s="3">
        <f t="shared" si="89"/>
        <v>241.50432879407327</v>
      </c>
      <c r="Q460" s="3">
        <f t="shared" si="90"/>
        <v>47.040810635721314</v>
      </c>
      <c r="R460" s="3">
        <f t="shared" si="91"/>
        <v>2.6477306831898062</v>
      </c>
      <c r="S460" s="3">
        <f t="shared" si="93"/>
        <v>1167.2159556209758</v>
      </c>
    </row>
    <row r="461" spans="5:19">
      <c r="E461" s="4">
        <f t="shared" si="94"/>
        <v>2205</v>
      </c>
      <c r="F461" s="5">
        <f>F460*SUM(economy!Z251:AB251)/SUM(economy!Z250:AB250)</f>
        <v>22010.002369310107</v>
      </c>
      <c r="G461" s="13">
        <f t="shared" si="87"/>
        <v>275.91598934792529</v>
      </c>
      <c r="H461" s="13">
        <f t="shared" si="87"/>
        <v>327.62678920996603</v>
      </c>
      <c r="I461" s="13">
        <f t="shared" si="87"/>
        <v>241.57701789576353</v>
      </c>
      <c r="J461" s="13">
        <f t="shared" si="87"/>
        <v>46.94283000262039</v>
      </c>
      <c r="K461" s="13">
        <f t="shared" si="87"/>
        <v>2.6416550343279832</v>
      </c>
      <c r="L461" s="13">
        <f t="shared" si="95"/>
        <v>1169.7042814906033</v>
      </c>
      <c r="M461" s="3">
        <v>0</v>
      </c>
      <c r="N461" s="3">
        <f t="shared" si="92"/>
        <v>275.91605038078916</v>
      </c>
      <c r="O461" s="3">
        <f t="shared" si="88"/>
        <v>327.62684499659576</v>
      </c>
      <c r="P461" s="3">
        <f t="shared" si="89"/>
        <v>241.57702957888228</v>
      </c>
      <c r="Q461" s="3">
        <f t="shared" si="90"/>
        <v>46.942830004363117</v>
      </c>
      <c r="R461" s="3">
        <f t="shared" si="91"/>
        <v>2.6416550343279832</v>
      </c>
      <c r="S461" s="3">
        <f t="shared" si="93"/>
        <v>1169.7044099949583</v>
      </c>
    </row>
    <row r="462" spans="5:19">
      <c r="E462" s="4">
        <f t="shared" si="94"/>
        <v>2206</v>
      </c>
      <c r="F462" s="5">
        <f>F461*SUM(economy!Z252:AB252)/SUM(economy!Z251:AB251)</f>
        <v>21959.061748282686</v>
      </c>
      <c r="G462" s="13">
        <f t="shared" si="87"/>
        <v>277.25932282586439</v>
      </c>
      <c r="H462" s="13">
        <f t="shared" si="87"/>
        <v>328.79214500612528</v>
      </c>
      <c r="I462" s="13">
        <f t="shared" si="87"/>
        <v>241.64108939710309</v>
      </c>
      <c r="J462" s="13">
        <f t="shared" si="87"/>
        <v>46.844467317437008</v>
      </c>
      <c r="K462" s="13">
        <f t="shared" si="87"/>
        <v>2.6355782152727008</v>
      </c>
      <c r="L462" s="13">
        <f t="shared" si="95"/>
        <v>1172.1726027618024</v>
      </c>
      <c r="M462" s="3">
        <v>0</v>
      </c>
      <c r="N462" s="3">
        <f t="shared" si="92"/>
        <v>277.25938385872826</v>
      </c>
      <c r="O462" s="3">
        <f t="shared" si="88"/>
        <v>328.79220063928437</v>
      </c>
      <c r="P462" s="3">
        <f t="shared" si="89"/>
        <v>241.64110092340383</v>
      </c>
      <c r="Q462" s="3">
        <f t="shared" si="90"/>
        <v>46.844467319080181</v>
      </c>
      <c r="R462" s="3">
        <f t="shared" si="91"/>
        <v>2.6355782152727008</v>
      </c>
      <c r="S462" s="3">
        <f t="shared" si="93"/>
        <v>1172.1727309557693</v>
      </c>
    </row>
    <row r="463" spans="5:19">
      <c r="E463" s="4">
        <f t="shared" si="94"/>
        <v>2207</v>
      </c>
      <c r="F463" s="5">
        <f>F462*SUM(economy!Z253:AB253)/SUM(economy!Z252:AB252)</f>
        <v>21908.129347328624</v>
      </c>
      <c r="G463" s="13">
        <f t="shared" si="87"/>
        <v>278.59954725181592</v>
      </c>
      <c r="H463" s="13">
        <f t="shared" si="87"/>
        <v>329.94951171674188</v>
      </c>
      <c r="I463" s="13">
        <f t="shared" si="87"/>
        <v>241.69664784024368</v>
      </c>
      <c r="J463" s="13">
        <f t="shared" si="87"/>
        <v>46.745744837090172</v>
      </c>
      <c r="K463" s="13">
        <f t="shared" si="87"/>
        <v>2.6295008597501544</v>
      </c>
      <c r="L463" s="13">
        <f t="shared" si="95"/>
        <v>1174.6209525056418</v>
      </c>
      <c r="M463" s="3">
        <v>0</v>
      </c>
      <c r="N463" s="3">
        <f t="shared" si="92"/>
        <v>278.59960828467979</v>
      </c>
      <c r="O463" s="3">
        <f t="shared" si="88"/>
        <v>329.94956719685246</v>
      </c>
      <c r="P463" s="3">
        <f t="shared" si="89"/>
        <v>241.69665921183133</v>
      </c>
      <c r="Q463" s="3">
        <f t="shared" si="90"/>
        <v>46.745744838639474</v>
      </c>
      <c r="R463" s="3">
        <f t="shared" si="91"/>
        <v>2.6295008597501544</v>
      </c>
      <c r="S463" s="3">
        <f t="shared" si="93"/>
        <v>1174.6210803917531</v>
      </c>
    </row>
    <row r="464" spans="5:19">
      <c r="E464" s="4">
        <f t="shared" si="94"/>
        <v>2208</v>
      </c>
      <c r="F464" s="5">
        <f>F463*SUM(economy!Z254:AB254)/SUM(economy!Z253:AB253)</f>
        <v>21857.209389066109</v>
      </c>
      <c r="G464" s="13">
        <f t="shared" si="87"/>
        <v>279.9366631274745</v>
      </c>
      <c r="H464" s="13">
        <f t="shared" si="87"/>
        <v>331.09891209186679</v>
      </c>
      <c r="I464" s="13">
        <f t="shared" si="87"/>
        <v>241.74380872763629</v>
      </c>
      <c r="J464" s="13">
        <f t="shared" si="87"/>
        <v>46.646684080343761</v>
      </c>
      <c r="K464" s="13">
        <f t="shared" si="87"/>
        <v>2.6234235647627013</v>
      </c>
      <c r="L464" s="13">
        <f t="shared" si="95"/>
        <v>1177.049491592084</v>
      </c>
      <c r="M464" s="3">
        <v>0</v>
      </c>
      <c r="N464" s="3">
        <f t="shared" si="92"/>
        <v>279.93672416033837</v>
      </c>
      <c r="O464" s="3">
        <f t="shared" si="88"/>
        <v>331.09896741934995</v>
      </c>
      <c r="P464" s="3">
        <f t="shared" si="89"/>
        <v>241.74381994658748</v>
      </c>
      <c r="Q464" s="3">
        <f t="shared" si="90"/>
        <v>46.646684081804558</v>
      </c>
      <c r="R464" s="3">
        <f t="shared" si="91"/>
        <v>2.6234235647627013</v>
      </c>
      <c r="S464" s="3">
        <f t="shared" si="93"/>
        <v>1177.049619172843</v>
      </c>
    </row>
    <row r="465" spans="5:19">
      <c r="E465" s="4">
        <f t="shared" si="94"/>
        <v>2209</v>
      </c>
      <c r="F465" s="5">
        <f>F464*SUM(economy!Z255:AB255)/SUM(economy!Z254:AB254)</f>
        <v>21806.305788326368</v>
      </c>
      <c r="G465" s="13">
        <f t="shared" si="87"/>
        <v>281.27067121225321</v>
      </c>
      <c r="H465" s="13">
        <f t="shared" si="87"/>
        <v>332.24036921545508</v>
      </c>
      <c r="I465" s="13">
        <f t="shared" si="87"/>
        <v>241.78268664577075</v>
      </c>
      <c r="J465" s="13">
        <f t="shared" si="87"/>
        <v>46.547305832274802</v>
      </c>
      <c r="K465" s="13">
        <f t="shared" si="87"/>
        <v>2.6173468906555613</v>
      </c>
      <c r="L465" s="13">
        <f t="shared" si="95"/>
        <v>1179.4583797964092</v>
      </c>
      <c r="M465" s="3">
        <v>0</v>
      </c>
      <c r="N465" s="3">
        <f t="shared" si="92"/>
        <v>281.27073224511707</v>
      </c>
      <c r="O465" s="3">
        <f t="shared" si="88"/>
        <v>332.24042439073065</v>
      </c>
      <c r="P465" s="3">
        <f t="shared" si="89"/>
        <v>241.78269771413426</v>
      </c>
      <c r="Q465" s="3">
        <f t="shared" si="90"/>
        <v>46.547305833652146</v>
      </c>
      <c r="R465" s="3">
        <f t="shared" si="91"/>
        <v>2.6173468906555613</v>
      </c>
      <c r="S465" s="3">
        <f t="shared" si="93"/>
        <v>1179.4585070742896</v>
      </c>
    </row>
    <row r="466" spans="5:19">
      <c r="E466" s="4">
        <f t="shared" si="94"/>
        <v>2210</v>
      </c>
      <c r="F466" s="5">
        <f>F465*SUM(economy!Z256:AB256)/SUM(economy!Z255:AB255)</f>
        <v>21755.422149672446</v>
      </c>
      <c r="G466" s="13">
        <f t="shared" si="87"/>
        <v>282.60157250449845</v>
      </c>
      <c r="H466" s="13">
        <f t="shared" si="87"/>
        <v>333.37390647554673</v>
      </c>
      <c r="I466" s="13">
        <f t="shared" si="87"/>
        <v>241.81339523123012</v>
      </c>
      <c r="J466" s="13">
        <f t="shared" si="87"/>
        <v>46.447630150061443</v>
      </c>
      <c r="K466" s="13">
        <f t="shared" si="87"/>
        <v>2.6112713610901821</v>
      </c>
      <c r="L466" s="13">
        <f t="shared" si="95"/>
        <v>1181.8477757224268</v>
      </c>
      <c r="M466" s="3">
        <v>0</v>
      </c>
      <c r="N466" s="3">
        <f t="shared" si="92"/>
        <v>282.60163353736232</v>
      </c>
      <c r="O466" s="3">
        <f t="shared" si="88"/>
        <v>333.3739614990335</v>
      </c>
      <c r="P466" s="3">
        <f t="shared" si="89"/>
        <v>241.81340615102724</v>
      </c>
      <c r="Q466" s="3">
        <f t="shared" si="90"/>
        <v>46.447630151360102</v>
      </c>
      <c r="R466" s="3">
        <f t="shared" si="91"/>
        <v>2.6112713610901821</v>
      </c>
      <c r="S466" s="3">
        <f t="shared" si="93"/>
        <v>1181.8479026998734</v>
      </c>
    </row>
    <row r="467" spans="5:19">
      <c r="E467" s="4">
        <f t="shared" si="94"/>
        <v>2211</v>
      </c>
      <c r="F467" s="5">
        <f>F466*SUM(economy!Z257:AB257)/SUM(economy!Z256:AB256)</f>
        <v>21704.5617637131</v>
      </c>
      <c r="G467" s="13">
        <f t="shared" si="87"/>
        <v>283.92936822255359</v>
      </c>
      <c r="H467" s="13">
        <f t="shared" si="87"/>
        <v>334.49954753429739</v>
      </c>
      <c r="I467" s="13">
        <f t="shared" si="87"/>
        <v>241.83604713682783</v>
      </c>
      <c r="J467" s="13">
        <f t="shared" si="87"/>
        <v>46.347676368149081</v>
      </c>
      <c r="K467" s="13">
        <f t="shared" si="87"/>
        <v>2.6051974629116001</v>
      </c>
      <c r="L467" s="13">
        <f t="shared" si="95"/>
        <v>1184.2178367247395</v>
      </c>
      <c r="M467" s="3">
        <v>0</v>
      </c>
      <c r="N467" s="3">
        <f t="shared" si="92"/>
        <v>283.92942925541746</v>
      </c>
      <c r="O467" s="3">
        <f t="shared" si="88"/>
        <v>334.49960240641286</v>
      </c>
      <c r="P467" s="3">
        <f t="shared" si="89"/>
        <v>241.83605791005272</v>
      </c>
      <c r="Q467" s="3">
        <f t="shared" si="90"/>
        <v>46.347676369373552</v>
      </c>
      <c r="R467" s="3">
        <f t="shared" si="91"/>
        <v>2.6051974629116001</v>
      </c>
      <c r="S467" s="3">
        <f t="shared" si="93"/>
        <v>1184.2179634041681</v>
      </c>
    </row>
    <row r="468" spans="5:19">
      <c r="E468" s="4">
        <f t="shared" si="94"/>
        <v>2212</v>
      </c>
      <c r="F468" s="5">
        <f>F467*SUM(economy!Z258:AB258)/SUM(economy!Z257:AB257)</f>
        <v>21653.727602031071</v>
      </c>
      <c r="G468" s="13">
        <f t="shared" si="87"/>
        <v>285.25405978559712</v>
      </c>
      <c r="H468" s="13">
        <f t="shared" si="87"/>
        <v>335.61731629774459</v>
      </c>
      <c r="I468" s="13">
        <f t="shared" si="87"/>
        <v>241.85075399764568</v>
      </c>
      <c r="J468" s="13">
        <f t="shared" si="87"/>
        <v>46.247463102688712</v>
      </c>
      <c r="K468" s="13">
        <f t="shared" si="87"/>
        <v>2.5991256458949303</v>
      </c>
      <c r="L468" s="13">
        <f t="shared" si="95"/>
        <v>1186.568718829571</v>
      </c>
      <c r="M468" s="3">
        <v>0</v>
      </c>
      <c r="N468" s="3">
        <f t="shared" si="92"/>
        <v>285.25412081846099</v>
      </c>
      <c r="O468" s="3">
        <f t="shared" si="88"/>
        <v>335.61737101890526</v>
      </c>
      <c r="P468" s="3">
        <f t="shared" si="89"/>
        <v>241.85076462626571</v>
      </c>
      <c r="Q468" s="3">
        <f t="shared" si="90"/>
        <v>46.247463103843238</v>
      </c>
      <c r="R468" s="3">
        <f t="shared" si="91"/>
        <v>2.5991256458949303</v>
      </c>
      <c r="S468" s="3">
        <f t="shared" si="93"/>
        <v>1186.56884521337</v>
      </c>
    </row>
    <row r="469" spans="5:19">
      <c r="E469" s="4">
        <f t="shared" si="94"/>
        <v>2213</v>
      </c>
      <c r="F469" s="5">
        <f>F468*SUM(economy!Z259:AB259)/SUM(economy!Z258:AB258)</f>
        <v>21602.922310510694</v>
      </c>
      <c r="G469" s="13">
        <f t="shared" si="87"/>
        <v>286.5756487941718</v>
      </c>
      <c r="H469" s="13">
        <f t="shared" si="87"/>
        <v>336.72723688518158</v>
      </c>
      <c r="I469" s="13">
        <f t="shared" si="87"/>
        <v>241.8576263967656</v>
      </c>
      <c r="J469" s="13">
        <f t="shared" si="87"/>
        <v>46.147008255126487</v>
      </c>
      <c r="K469" s="13">
        <f t="shared" si="87"/>
        <v>2.5930563223534966</v>
      </c>
      <c r="L469" s="13">
        <f t="shared" si="95"/>
        <v>1188.9005766535988</v>
      </c>
      <c r="M469" s="3">
        <v>0</v>
      </c>
      <c r="N469" s="3">
        <f t="shared" si="92"/>
        <v>286.57570982703567</v>
      </c>
      <c r="O469" s="3">
        <f t="shared" si="88"/>
        <v>336.72729145580269</v>
      </c>
      <c r="P469" s="3">
        <f t="shared" si="89"/>
        <v>241.85763688272175</v>
      </c>
      <c r="Q469" s="3">
        <f t="shared" si="90"/>
        <v>46.147008256215059</v>
      </c>
      <c r="R469" s="3">
        <f t="shared" si="91"/>
        <v>2.5930563223534966</v>
      </c>
      <c r="S469" s="3">
        <f t="shared" si="93"/>
        <v>1188.9007027441285</v>
      </c>
    </row>
    <row r="470" spans="5:19">
      <c r="E470" s="4">
        <f t="shared" si="94"/>
        <v>2214</v>
      </c>
      <c r="F470" s="5">
        <f>F469*SUM(economy!Z260:AB260)/SUM(economy!Z259:AB259)</f>
        <v>21552.148200807293</v>
      </c>
      <c r="G470" s="13">
        <f t="shared" si="87"/>
        <v>287.89413701030628</v>
      </c>
      <c r="H470" s="13">
        <f t="shared" si="87"/>
        <v>337.82933359798847</v>
      </c>
      <c r="I470" s="13">
        <f t="shared" si="87"/>
        <v>241.85677383045902</v>
      </c>
      <c r="J470" s="13">
        <f t="shared" si="87"/>
        <v>46.046329014805011</v>
      </c>
      <c r="K470" s="13">
        <f t="shared" si="87"/>
        <v>2.5869898665878934</v>
      </c>
      <c r="L470" s="13">
        <f t="shared" si="95"/>
        <v>1191.2135633201467</v>
      </c>
      <c r="M470" s="3">
        <v>0</v>
      </c>
      <c r="N470" s="3">
        <f t="shared" si="92"/>
        <v>287.89419804317015</v>
      </c>
      <c r="O470" s="3">
        <f t="shared" si="88"/>
        <v>337.82938801848417</v>
      </c>
      <c r="P470" s="3">
        <f t="shared" si="89"/>
        <v>241.85678417566621</v>
      </c>
      <c r="Q470" s="3">
        <f t="shared" si="90"/>
        <v>46.046329015831397</v>
      </c>
      <c r="R470" s="3">
        <f t="shared" si="91"/>
        <v>2.5869898665878934</v>
      </c>
      <c r="S470" s="3">
        <f t="shared" si="93"/>
        <v>1191.2136891197397</v>
      </c>
    </row>
    <row r="471" spans="5:19">
      <c r="E471" s="4">
        <f t="shared" si="94"/>
        <v>2215</v>
      </c>
      <c r="F471" s="5">
        <f>F470*SUM(economy!Z261:AB261)/SUM(economy!Z260:AB260)</f>
        <v>21501.407239649809</v>
      </c>
      <c r="G471" s="13">
        <f t="shared" ref="G471:K486" si="96">G470*(1-G$5)+G$4*$F470*$L$4/1000</f>
        <v>289.20952633711613</v>
      </c>
      <c r="H471" s="13">
        <f t="shared" si="96"/>
        <v>338.92363088774846</v>
      </c>
      <c r="I471" s="13">
        <f t="shared" si="96"/>
        <v>241.84830467256188</v>
      </c>
      <c r="J471" s="13">
        <f t="shared" si="96"/>
        <v>45.945441860414832</v>
      </c>
      <c r="K471" s="13">
        <f t="shared" si="96"/>
        <v>2.5809266141513252</v>
      </c>
      <c r="L471" s="13">
        <f t="shared" si="95"/>
        <v>1193.5078303719924</v>
      </c>
      <c r="M471" s="3">
        <v>0</v>
      </c>
      <c r="N471" s="3">
        <f t="shared" si="92"/>
        <v>289.20958736998</v>
      </c>
      <c r="O471" s="3">
        <f t="shared" si="88"/>
        <v>338.92368515853178</v>
      </c>
      <c r="P471" s="3">
        <f t="shared" si="89"/>
        <v>241.84831487890932</v>
      </c>
      <c r="Q471" s="3">
        <f t="shared" si="90"/>
        <v>45.945441861382584</v>
      </c>
      <c r="R471" s="3">
        <f t="shared" si="91"/>
        <v>2.5809266141513252</v>
      </c>
      <c r="S471" s="3">
        <f t="shared" si="93"/>
        <v>1193.507955882955</v>
      </c>
    </row>
    <row r="472" spans="5:19">
      <c r="E472" s="4">
        <f t="shared" si="94"/>
        <v>2216</v>
      </c>
      <c r="F472" s="5">
        <f>F471*SUM(economy!Z262:AB262)/SUM(economy!Z261:AB261)</f>
        <v>21450.701035602833</v>
      </c>
      <c r="G472" s="13">
        <f t="shared" si="96"/>
        <v>290.52181879775202</v>
      </c>
      <c r="H472" s="13">
        <f t="shared" si="96"/>
        <v>340.01015332344707</v>
      </c>
      <c r="I472" s="13">
        <f t="shared" si="96"/>
        <v>241.83232613772083</v>
      </c>
      <c r="J472" s="13">
        <f t="shared" si="96"/>
        <v>45.844362560107442</v>
      </c>
      <c r="K472" s="13">
        <f t="shared" si="96"/>
        <v>2.5748668609017917</v>
      </c>
      <c r="L472" s="13">
        <f t="shared" si="95"/>
        <v>1195.7835276799292</v>
      </c>
      <c r="M472" s="3">
        <v>0</v>
      </c>
      <c r="N472" s="3">
        <f t="shared" si="92"/>
        <v>290.52187983061589</v>
      </c>
      <c r="O472" s="3">
        <f t="shared" si="88"/>
        <v>340.01020744492985</v>
      </c>
      <c r="P472" s="3">
        <f t="shared" si="89"/>
        <v>241.83233620707239</v>
      </c>
      <c r="Q472" s="3">
        <f t="shared" si="90"/>
        <v>45.844362561019913</v>
      </c>
      <c r="R472" s="3">
        <f t="shared" si="91"/>
        <v>2.5748668609017917</v>
      </c>
      <c r="S472" s="3">
        <f t="shared" si="93"/>
        <v>1195.7836529045398</v>
      </c>
    </row>
    <row r="473" spans="5:19">
      <c r="E473" s="4">
        <f t="shared" si="94"/>
        <v>2217</v>
      </c>
      <c r="F473" s="5">
        <f>F472*SUM(economy!Z263:AB263)/SUM(economy!Z262:AB262)</f>
        <v>21400.030822834833</v>
      </c>
      <c r="G473" s="13">
        <f t="shared" si="96"/>
        <v>291.83101651353996</v>
      </c>
      <c r="H473" s="13">
        <f t="shared" si="96"/>
        <v>341.08892555751879</v>
      </c>
      <c r="I473" s="13">
        <f t="shared" si="96"/>
        <v>241.80894424314371</v>
      </c>
      <c r="J473" s="13">
        <f t="shared" si="96"/>
        <v>45.743106170048087</v>
      </c>
      <c r="K473" s="13">
        <f t="shared" si="96"/>
        <v>2.5688108618057046</v>
      </c>
      <c r="L473" s="13">
        <f t="shared" si="95"/>
        <v>1198.0408033460562</v>
      </c>
      <c r="M473" s="3">
        <v>0</v>
      </c>
      <c r="N473" s="3">
        <f t="shared" si="92"/>
        <v>291.83107754640383</v>
      </c>
      <c r="O473" s="3">
        <f t="shared" si="88"/>
        <v>341.08897953011177</v>
      </c>
      <c r="P473" s="3">
        <f t="shared" si="89"/>
        <v>241.80895417733825</v>
      </c>
      <c r="Q473" s="3">
        <f t="shared" si="90"/>
        <v>45.743106170908433</v>
      </c>
      <c r="R473" s="3">
        <f t="shared" si="91"/>
        <v>2.5688108618057046</v>
      </c>
      <c r="S473" s="3">
        <f t="shared" si="93"/>
        <v>1198.040928286568</v>
      </c>
    </row>
    <row r="474" spans="5:19">
      <c r="E474" s="4">
        <f t="shared" si="94"/>
        <v>2218</v>
      </c>
      <c r="F474" s="5">
        <f>F473*SUM(economy!Z264:AB264)/SUM(economy!Z263:AB263)</f>
        <v>21349.397441337926</v>
      </c>
      <c r="G474" s="13">
        <f t="shared" si="96"/>
        <v>293.13712168113085</v>
      </c>
      <c r="H474" s="13">
        <f t="shared" si="96"/>
        <v>342.1599722904628</v>
      </c>
      <c r="I474" s="13">
        <f t="shared" si="96"/>
        <v>241.77826376842518</v>
      </c>
      <c r="J474" s="13">
        <f t="shared" si="96"/>
        <v>45.64168703114607</v>
      </c>
      <c r="K474" s="13">
        <f t="shared" si="96"/>
        <v>2.5627588294501913</v>
      </c>
      <c r="L474" s="13">
        <f t="shared" si="95"/>
        <v>1200.2798036006152</v>
      </c>
      <c r="M474" s="3">
        <v>0</v>
      </c>
      <c r="N474" s="3">
        <f t="shared" si="92"/>
        <v>293.13718271399472</v>
      </c>
      <c r="O474" s="3">
        <f t="shared" si="88"/>
        <v>342.16002611457554</v>
      </c>
      <c r="P474" s="3">
        <f t="shared" si="89"/>
        <v>241.77827356927682</v>
      </c>
      <c r="Q474" s="3">
        <f t="shared" si="90"/>
        <v>45.641687031957268</v>
      </c>
      <c r="R474" s="3">
        <f t="shared" si="91"/>
        <v>2.5627588294501913</v>
      </c>
      <c r="S474" s="3">
        <f t="shared" si="93"/>
        <v>1200.2799282592546</v>
      </c>
    </row>
    <row r="475" spans="5:19">
      <c r="E475" s="4">
        <f t="shared" si="94"/>
        <v>2219</v>
      </c>
      <c r="F475" s="5">
        <f>F474*SUM(economy!Z265:AB265)/SUM(economy!Z264:AB264)</f>
        <v>21298.801312918811</v>
      </c>
      <c r="G475" s="13">
        <f t="shared" si="96"/>
        <v>294.44013654844258</v>
      </c>
      <c r="H475" s="13">
        <f t="shared" si="96"/>
        <v>343.22331823369899</v>
      </c>
      <c r="I475" s="13">
        <f t="shared" si="96"/>
        <v>241.74038821293956</v>
      </c>
      <c r="J475" s="13">
        <f t="shared" si="96"/>
        <v>45.540118763650248</v>
      </c>
      <c r="K475" s="13">
        <f t="shared" si="96"/>
        <v>2.5567109322121118</v>
      </c>
      <c r="L475" s="13">
        <f t="shared" si="95"/>
        <v>1202.5006726909437</v>
      </c>
      <c r="M475" s="3">
        <v>0</v>
      </c>
      <c r="N475" s="3">
        <f t="shared" si="92"/>
        <v>294.44019758130645</v>
      </c>
      <c r="O475" s="3">
        <f t="shared" si="88"/>
        <v>343.22337190973997</v>
      </c>
      <c r="P475" s="3">
        <f t="shared" si="89"/>
        <v>241.74039788223811</v>
      </c>
      <c r="Q475" s="3">
        <f t="shared" si="90"/>
        <v>45.540118764415105</v>
      </c>
      <c r="R475" s="3">
        <f t="shared" si="91"/>
        <v>2.5567109322121118</v>
      </c>
      <c r="S475" s="3">
        <f t="shared" si="93"/>
        <v>1202.5007970699116</v>
      </c>
    </row>
    <row r="476" spans="5:19">
      <c r="E476" s="4">
        <f t="shared" si="94"/>
        <v>2220</v>
      </c>
      <c r="F476" s="5">
        <f>F475*SUM(economy!Z266:AB266)/SUM(economy!Z265:AB265)</f>
        <v>21248.242412117987</v>
      </c>
      <c r="G476" s="13">
        <f t="shared" si="96"/>
        <v>295.74006338913716</v>
      </c>
      <c r="H476" s="13">
        <f t="shared" si="96"/>
        <v>344.27898807027162</v>
      </c>
      <c r="I476" s="13">
        <f t="shared" si="96"/>
        <v>241.69541975019885</v>
      </c>
      <c r="J476" s="13">
        <f t="shared" si="96"/>
        <v>45.438414259235323</v>
      </c>
      <c r="K476" s="13">
        <f t="shared" si="96"/>
        <v>2.5506672920203259</v>
      </c>
      <c r="L476" s="13">
        <f t="shared" si="95"/>
        <v>1204.7035527608632</v>
      </c>
      <c r="M476" s="3">
        <v>0</v>
      </c>
      <c r="N476" s="3">
        <f t="shared" si="92"/>
        <v>295.74012442200103</v>
      </c>
      <c r="O476" s="3">
        <f t="shared" si="88"/>
        <v>344.27904159864823</v>
      </c>
      <c r="P476" s="3">
        <f t="shared" si="89"/>
        <v>241.69542928971012</v>
      </c>
      <c r="Q476" s="3">
        <f t="shared" si="90"/>
        <v>45.438414259956488</v>
      </c>
      <c r="R476" s="3">
        <f t="shared" si="91"/>
        <v>2.5506672920203259</v>
      </c>
      <c r="S476" s="3">
        <f t="shared" si="93"/>
        <v>1204.7036768623361</v>
      </c>
    </row>
    <row r="477" spans="5:19">
      <c r="E477" s="4">
        <f t="shared" si="94"/>
        <v>2221</v>
      </c>
      <c r="F477" s="5">
        <f>F476*SUM(economy!Z267:AB267)/SUM(economy!Z266:AB266)</f>
        <v>21197.720231008443</v>
      </c>
      <c r="G477" s="13">
        <f t="shared" si="96"/>
        <v>297.03690447532279</v>
      </c>
      <c r="H477" s="13">
        <f t="shared" si="96"/>
        <v>345.32700641293076</v>
      </c>
      <c r="I477" s="13">
        <f t="shared" si="96"/>
        <v>241.64345917845438</v>
      </c>
      <c r="J477" s="13">
        <f t="shared" si="96"/>
        <v>45.336585670126937</v>
      </c>
      <c r="K477" s="13">
        <f t="shared" si="96"/>
        <v>2.5446279816331439</v>
      </c>
      <c r="L477" s="13">
        <f t="shared" si="95"/>
        <v>1206.888583718468</v>
      </c>
      <c r="M477" s="3">
        <v>0</v>
      </c>
      <c r="N477" s="3">
        <f t="shared" si="92"/>
        <v>297.03696550818665</v>
      </c>
      <c r="O477" s="3">
        <f t="shared" si="88"/>
        <v>345.32705979404921</v>
      </c>
      <c r="P477" s="3">
        <f t="shared" si="89"/>
        <v>241.64346858992045</v>
      </c>
      <c r="Q477" s="3">
        <f t="shared" si="90"/>
        <v>45.336585670806897</v>
      </c>
      <c r="R477" s="3">
        <f t="shared" si="91"/>
        <v>2.5446279816331439</v>
      </c>
      <c r="S477" s="3">
        <f t="shared" si="93"/>
        <v>1206.8887075445964</v>
      </c>
    </row>
    <row r="478" spans="5:19">
      <c r="E478" s="4">
        <f t="shared" si="94"/>
        <v>2222</v>
      </c>
      <c r="F478" s="5">
        <f>F477*SUM(economy!Z268:AB268)/SUM(economy!Z267:AB267)</f>
        <v>21147.233736559294</v>
      </c>
      <c r="G478" s="13">
        <f t="shared" si="96"/>
        <v>298.33066204810734</v>
      </c>
      <c r="H478" s="13">
        <f t="shared" si="96"/>
        <v>346.36739775902316</v>
      </c>
      <c r="I478" s="13">
        <f t="shared" si="96"/>
        <v>241.584605866673</v>
      </c>
      <c r="J478" s="13">
        <f t="shared" si="96"/>
        <v>45.23464439471644</v>
      </c>
      <c r="K478" s="13">
        <f t="shared" si="96"/>
        <v>2.5385930213343721</v>
      </c>
      <c r="L478" s="13">
        <f t="shared" si="95"/>
        <v>1209.0559030898544</v>
      </c>
      <c r="M478" s="3">
        <v>0</v>
      </c>
      <c r="N478" s="3">
        <f t="shared" si="92"/>
        <v>298.33072308097121</v>
      </c>
      <c r="O478" s="3">
        <f t="shared" si="88"/>
        <v>346.36745099328857</v>
      </c>
      <c r="P478" s="3">
        <f t="shared" si="89"/>
        <v>241.58461515181259</v>
      </c>
      <c r="Q478" s="3">
        <f t="shared" si="90"/>
        <v>45.234644395357563</v>
      </c>
      <c r="R478" s="3">
        <f t="shared" si="91"/>
        <v>2.5385930213343721</v>
      </c>
      <c r="S478" s="3">
        <f t="shared" si="93"/>
        <v>1209.0560266427642</v>
      </c>
    </row>
    <row r="479" spans="5:19">
      <c r="E479" s="4">
        <f t="shared" si="94"/>
        <v>2223</v>
      </c>
      <c r="F479" s="5">
        <f>F478*SUM(economy!Z269:AB269)/SUM(economy!Z268:AB268)</f>
        <v>21096.781318902107</v>
      </c>
      <c r="G479" s="13">
        <f t="shared" si="96"/>
        <v>299.62133828554994</v>
      </c>
      <c r="H479" s="13">
        <f t="shared" si="96"/>
        <v>347.40018644150462</v>
      </c>
      <c r="I479" s="13">
        <f t="shared" si="96"/>
        <v>241.51895769483292</v>
      </c>
      <c r="J479" s="13">
        <f t="shared" si="96"/>
        <v>45.132601058993181</v>
      </c>
      <c r="K479" s="13">
        <f t="shared" si="96"/>
        <v>2.5325623749276596</v>
      </c>
      <c r="L479" s="13">
        <f t="shared" si="95"/>
        <v>1211.2056458558084</v>
      </c>
      <c r="M479" s="3">
        <v>0</v>
      </c>
      <c r="N479" s="3">
        <f t="shared" si="92"/>
        <v>299.62139931841381</v>
      </c>
      <c r="O479" s="3">
        <f t="shared" si="88"/>
        <v>347.40023952932097</v>
      </c>
      <c r="P479" s="3">
        <f t="shared" si="89"/>
        <v>241.51896685534163</v>
      </c>
      <c r="Q479" s="3">
        <f t="shared" si="90"/>
        <v>45.132601059597675</v>
      </c>
      <c r="R479" s="3">
        <f t="shared" si="91"/>
        <v>2.5325623749276596</v>
      </c>
      <c r="S479" s="3">
        <f t="shared" si="93"/>
        <v>1211.2057691376017</v>
      </c>
    </row>
    <row r="480" spans="5:19">
      <c r="E480" s="4">
        <f t="shared" si="94"/>
        <v>2224</v>
      </c>
      <c r="F480" s="5">
        <f>F479*SUM(economy!Z270:AB270)/SUM(economy!Z269:AB269)</f>
        <v>21046.360728384872</v>
      </c>
      <c r="G480" s="13">
        <f t="shared" si="96"/>
        <v>300.90893526745475</v>
      </c>
      <c r="H480" s="13">
        <f t="shared" si="96"/>
        <v>348.42539657522883</v>
      </c>
      <c r="I480" s="13">
        <f t="shared" si="96"/>
        <v>241.44661098724879</v>
      </c>
      <c r="J480" s="13">
        <f t="shared" si="96"/>
        <v>45.030465492965426</v>
      </c>
      <c r="K480" s="13">
        <f t="shared" si="96"/>
        <v>2.5265359448781313</v>
      </c>
      <c r="L480" s="13">
        <f t="shared" si="95"/>
        <v>1213.337944267776</v>
      </c>
      <c r="M480" s="3">
        <v>0</v>
      </c>
      <c r="N480" s="3">
        <f t="shared" si="92"/>
        <v>300.90899630031862</v>
      </c>
      <c r="O480" s="3">
        <f t="shared" si="88"/>
        <v>348.42544951699904</v>
      </c>
      <c r="P480" s="3">
        <f t="shared" si="89"/>
        <v>241.44662002479953</v>
      </c>
      <c r="Q480" s="3">
        <f t="shared" si="90"/>
        <v>45.030465493535388</v>
      </c>
      <c r="R480" s="3">
        <f t="shared" si="91"/>
        <v>2.5265359448781313</v>
      </c>
      <c r="S480" s="3">
        <f t="shared" si="93"/>
        <v>1213.3380672805306</v>
      </c>
    </row>
    <row r="481" spans="5:19">
      <c r="E481" s="4">
        <f t="shared" si="94"/>
        <v>2225</v>
      </c>
      <c r="F481" s="5">
        <f>F480*SUM(economy!Z271:AB271)/SUM(economy!Z270:AB270)</f>
        <v>20995.968998696015</v>
      </c>
      <c r="G481" s="13">
        <f t="shared" si="96"/>
        <v>302.19345493632329</v>
      </c>
      <c r="H481" s="13">
        <f t="shared" si="96"/>
        <v>349.44305199747384</v>
      </c>
      <c r="I481" s="13">
        <f t="shared" si="96"/>
        <v>241.36766043733519</v>
      </c>
      <c r="J481" s="13">
        <f t="shared" si="96"/>
        <v>44.928246701040315</v>
      </c>
      <c r="K481" s="13">
        <f t="shared" si="96"/>
        <v>2.5205135664104303</v>
      </c>
      <c r="L481" s="13">
        <f t="shared" si="95"/>
        <v>1215.4529276385829</v>
      </c>
      <c r="M481" s="3">
        <v>0</v>
      </c>
      <c r="N481" s="3">
        <f t="shared" si="92"/>
        <v>302.19351596918716</v>
      </c>
      <c r="O481" s="3">
        <f t="shared" si="88"/>
        <v>349.44310479359967</v>
      </c>
      <c r="P481" s="3">
        <f t="shared" si="89"/>
        <v>241.36766935357835</v>
      </c>
      <c r="Q481" s="3">
        <f t="shared" si="90"/>
        <v>44.928246701577713</v>
      </c>
      <c r="R481" s="3">
        <f t="shared" si="91"/>
        <v>2.5205135664104303</v>
      </c>
      <c r="S481" s="3">
        <f t="shared" si="93"/>
        <v>1215.4530503843532</v>
      </c>
    </row>
    <row r="482" spans="5:19">
      <c r="E482" s="4">
        <f t="shared" si="94"/>
        <v>2226</v>
      </c>
      <c r="F482" s="5">
        <f>F481*SUM(economy!Z272:AB272)/SUM(economy!Z271:AB271)</f>
        <v>20945.602352536342</v>
      </c>
      <c r="G482" s="13">
        <f t="shared" si="96"/>
        <v>303.47489905361459</v>
      </c>
      <c r="H482" s="13">
        <f t="shared" si="96"/>
        <v>350.45317620141378</v>
      </c>
      <c r="I482" s="13">
        <f t="shared" si="96"/>
        <v>241.28219902183025</v>
      </c>
      <c r="J482" s="13">
        <f t="shared" si="96"/>
        <v>44.825952825072889</v>
      </c>
      <c r="K482" s="13">
        <f t="shared" si="96"/>
        <v>2.5144950003197963</v>
      </c>
      <c r="L482" s="13">
        <f t="shared" si="95"/>
        <v>1217.5507221022513</v>
      </c>
      <c r="M482" s="3">
        <v>0</v>
      </c>
      <c r="N482" s="3">
        <f t="shared" si="92"/>
        <v>303.47496008647846</v>
      </c>
      <c r="O482" s="3">
        <f t="shared" si="88"/>
        <v>350.45322885229592</v>
      </c>
      <c r="P482" s="3">
        <f t="shared" si="89"/>
        <v>241.28220781839411</v>
      </c>
      <c r="Q482" s="3">
        <f t="shared" si="90"/>
        <v>44.825952825579584</v>
      </c>
      <c r="R482" s="3">
        <f t="shared" si="91"/>
        <v>2.5144950003197963</v>
      </c>
      <c r="S482" s="3">
        <f t="shared" si="93"/>
        <v>1217.5508445830678</v>
      </c>
    </row>
    <row r="483" spans="5:19">
      <c r="E483" s="4">
        <f t="shared" si="94"/>
        <v>2227</v>
      </c>
      <c r="F483" s="5">
        <f>F482*SUM(economy!Z273:AB273)/SUM(economy!Z272:AB272)</f>
        <v>20895.256085229026</v>
      </c>
      <c r="G483" s="13">
        <f t="shared" si="96"/>
        <v>304.75326915024829</v>
      </c>
      <c r="H483" s="13">
        <f t="shared" si="96"/>
        <v>351.45579226091633</v>
      </c>
      <c r="I483" s="13">
        <f t="shared" si="96"/>
        <v>241.19031790199949</v>
      </c>
      <c r="J483" s="13">
        <f t="shared" si="96"/>
        <v>44.723591098454619</v>
      </c>
      <c r="K483" s="13">
        <f t="shared" si="96"/>
        <v>2.5084799241832179</v>
      </c>
      <c r="L483" s="13">
        <f t="shared" si="95"/>
        <v>1219.6314503358021</v>
      </c>
      <c r="M483" s="3">
        <v>0</v>
      </c>
      <c r="N483" s="3">
        <f t="shared" si="92"/>
        <v>304.75333018311215</v>
      </c>
      <c r="O483" s="3">
        <f t="shared" si="88"/>
        <v>351.45584476695433</v>
      </c>
      <c r="P483" s="3">
        <f t="shared" si="89"/>
        <v>241.19032658049045</v>
      </c>
      <c r="Q483" s="3">
        <f t="shared" si="90"/>
        <v>44.723591098932374</v>
      </c>
      <c r="R483" s="3">
        <f t="shared" si="91"/>
        <v>2.5084799241832179</v>
      </c>
      <c r="S483" s="3">
        <f t="shared" si="93"/>
        <v>1219.6315725536724</v>
      </c>
    </row>
    <row r="484" spans="5:19">
      <c r="E484" s="4">
        <f t="shared" si="94"/>
        <v>2228</v>
      </c>
      <c r="F484" s="5">
        <f>F483*SUM(economy!Z274:AB274)/SUM(economy!Z273:AB273)</f>
        <v>20844.9244201697</v>
      </c>
      <c r="G484" s="13">
        <f t="shared" si="96"/>
        <v>306.02856647000402</v>
      </c>
      <c r="H484" s="13">
        <f t="shared" si="96"/>
        <v>352.45092274461859</v>
      </c>
      <c r="I484" s="13">
        <f t="shared" si="96"/>
        <v>241.09210630867992</v>
      </c>
      <c r="J484" s="13">
        <f t="shared" si="96"/>
        <v>44.621167789163962</v>
      </c>
      <c r="K484" s="13">
        <f t="shared" si="96"/>
        <v>2.5024679215644072</v>
      </c>
      <c r="L484" s="13">
        <f t="shared" si="95"/>
        <v>1221.6952312340309</v>
      </c>
      <c r="M484" s="3">
        <v>0</v>
      </c>
      <c r="N484" s="3">
        <f t="shared" si="92"/>
        <v>306.02862750286789</v>
      </c>
      <c r="O484" s="3">
        <f t="shared" si="88"/>
        <v>352.45097510621093</v>
      </c>
      <c r="P484" s="3">
        <f t="shared" si="89"/>
        <v>241.09211487068282</v>
      </c>
      <c r="Q484" s="3">
        <f t="shared" si="90"/>
        <v>44.621167789614425</v>
      </c>
      <c r="R484" s="3">
        <f t="shared" si="91"/>
        <v>2.5024679215644072</v>
      </c>
      <c r="S484" s="3">
        <f t="shared" si="93"/>
        <v>1221.6953531909405</v>
      </c>
    </row>
    <row r="485" spans="5:19">
      <c r="E485" s="4">
        <f t="shared" si="94"/>
        <v>2229</v>
      </c>
      <c r="F485" s="5">
        <f>F484*SUM(economy!Z275:AB275)/SUM(economy!Z274:AB274)</f>
        <v>20794.600327958357</v>
      </c>
      <c r="G485" s="13">
        <f t="shared" si="96"/>
        <v>307.3007919040989</v>
      </c>
      <c r="H485" s="13">
        <f t="shared" si="96"/>
        <v>353.43858961666649</v>
      </c>
      <c r="I485" s="13">
        <f t="shared" si="96"/>
        <v>240.98765140715057</v>
      </c>
      <c r="J485" s="13">
        <f t="shared" si="96"/>
        <v>44.518688129104262</v>
      </c>
      <c r="K485" s="13">
        <f t="shared" si="96"/>
        <v>2.4964584686799043</v>
      </c>
      <c r="L485" s="13">
        <f t="shared" si="95"/>
        <v>1223.7421795257001</v>
      </c>
      <c r="M485" s="3">
        <v>0</v>
      </c>
      <c r="N485" s="3">
        <f t="shared" si="92"/>
        <v>307.30085293696277</v>
      </c>
      <c r="O485" s="3">
        <f t="shared" si="88"/>
        <v>353.4386418342105</v>
      </c>
      <c r="P485" s="3">
        <f t="shared" si="89"/>
        <v>240.98765985422898</v>
      </c>
      <c r="Q485" s="3">
        <f t="shared" si="90"/>
        <v>44.518688129528989</v>
      </c>
      <c r="R485" s="3">
        <f t="shared" si="91"/>
        <v>2.4964584686799043</v>
      </c>
      <c r="S485" s="3">
        <f t="shared" si="93"/>
        <v>1223.7423012236109</v>
      </c>
    </row>
    <row r="486" spans="5:19">
      <c r="E486" s="4">
        <f t="shared" si="94"/>
        <v>2230</v>
      </c>
      <c r="F486" s="5">
        <f>F485*SUM(economy!Z276:AB276)/SUM(economy!Z275:AB275)</f>
        <v>20744.275298161472</v>
      </c>
      <c r="G486" s="13">
        <f t="shared" si="96"/>
        <v>308.56994591472545</v>
      </c>
      <c r="H486" s="13">
        <f t="shared" si="96"/>
        <v>354.41881412074434</v>
      </c>
      <c r="I486" s="13">
        <f t="shared" si="96"/>
        <v>240.87703813664436</v>
      </c>
      <c r="J486" s="13">
        <f t="shared" si="96"/>
        <v>44.416156226249711</v>
      </c>
      <c r="K486" s="13">
        <f t="shared" si="96"/>
        <v>2.4904509178202026</v>
      </c>
      <c r="L486" s="13">
        <f t="shared" si="95"/>
        <v>1225.7724053161842</v>
      </c>
      <c r="M486" s="3">
        <v>0</v>
      </c>
      <c r="N486" s="3">
        <f t="shared" si="92"/>
        <v>308.57000694758932</v>
      </c>
      <c r="O486" s="3">
        <f t="shared" si="88"/>
        <v>354.41886619463634</v>
      </c>
      <c r="P486" s="3">
        <f t="shared" si="89"/>
        <v>240.87704647034087</v>
      </c>
      <c r="Q486" s="3">
        <f t="shared" si="90"/>
        <v>44.416156226650173</v>
      </c>
      <c r="R486" s="3">
        <f t="shared" si="91"/>
        <v>2.4904509178202026</v>
      </c>
      <c r="S486" s="3">
        <f t="shared" si="93"/>
        <v>1225.772526757037</v>
      </c>
    </row>
    <row r="487" spans="5:19">
      <c r="E487" s="4">
        <f t="shared" si="94"/>
        <v>2231</v>
      </c>
      <c r="F487" s="5">
        <f>F486*SUM(economy!Z277:AB277)/SUM(economy!Z276:AB276)</f>
        <v>20693.939048533408</v>
      </c>
      <c r="G487" s="13">
        <f t="shared" ref="G487:K502" si="97">G486*(1-G$5)+G$4*$F486*$L$4/1000</f>
        <v>309.8360284446602</v>
      </c>
      <c r="H487" s="13">
        <f t="shared" si="97"/>
        <v>355.3916166429928</v>
      </c>
      <c r="I487" s="13">
        <f t="shared" si="97"/>
        <v>240.76034901772468</v>
      </c>
      <c r="J487" s="13">
        <f t="shared" si="97"/>
        <v>44.313574955021686</v>
      </c>
      <c r="K487" s="13">
        <f t="shared" si="97"/>
        <v>2.4844444765787577</v>
      </c>
      <c r="L487" s="13">
        <f t="shared" si="95"/>
        <v>1227.7860135369781</v>
      </c>
      <c r="M487" s="3">
        <v>0</v>
      </c>
      <c r="N487" s="3">
        <f t="shared" si="92"/>
        <v>309.83608947752407</v>
      </c>
      <c r="O487" s="3">
        <f t="shared" si="88"/>
        <v>355.39166857362795</v>
      </c>
      <c r="P487" s="3">
        <f t="shared" si="89"/>
        <v>240.76035723956119</v>
      </c>
      <c r="Q487" s="3">
        <f t="shared" si="90"/>
        <v>44.313574955399268</v>
      </c>
      <c r="R487" s="3">
        <f t="shared" si="91"/>
        <v>2.4844444765787577</v>
      </c>
      <c r="S487" s="3">
        <f t="shared" si="93"/>
        <v>1227.7861347226913</v>
      </c>
    </row>
    <row r="488" spans="5:19">
      <c r="E488" s="4">
        <f t="shared" si="94"/>
        <v>2232</v>
      </c>
      <c r="F488" s="5">
        <f>F487*SUM(economy!Z278:AB278)/SUM(economy!Z277:AB277)</f>
        <v>20643.579150563048</v>
      </c>
      <c r="G488" s="13">
        <f t="shared" si="97"/>
        <v>311.09903880912469</v>
      </c>
      <c r="H488" s="13">
        <f t="shared" si="97"/>
        <v>356.3570165480005</v>
      </c>
      <c r="I488" s="13">
        <f t="shared" si="97"/>
        <v>240.63766391856259</v>
      </c>
      <c r="J488" s="13">
        <f t="shared" si="97"/>
        <v>44.210945818798564</v>
      </c>
      <c r="K488" s="13">
        <f t="shared" si="97"/>
        <v>2.4784381816021686</v>
      </c>
      <c r="L488" s="13">
        <f t="shared" si="95"/>
        <v>1229.7831032760887</v>
      </c>
      <c r="M488" s="3">
        <v>0</v>
      </c>
      <c r="N488" s="3">
        <f t="shared" si="92"/>
        <v>311.09909984198856</v>
      </c>
      <c r="O488" s="3">
        <f t="shared" si="88"/>
        <v>356.35706833577296</v>
      </c>
      <c r="P488" s="3">
        <f t="shared" si="89"/>
        <v>240.63767203004056</v>
      </c>
      <c r="Q488" s="3">
        <f t="shared" si="90"/>
        <v>44.210945819154574</v>
      </c>
      <c r="R488" s="3">
        <f t="shared" si="91"/>
        <v>2.4784381816021686</v>
      </c>
      <c r="S488" s="3">
        <f t="shared" si="93"/>
        <v>1229.7832242085587</v>
      </c>
    </row>
    <row r="489" spans="5:19">
      <c r="E489" s="4">
        <f t="shared" si="94"/>
        <v>2233</v>
      </c>
      <c r="F489" s="5">
        <f>F488*SUM(economy!Z279:AB279)/SUM(economy!Z278:AB278)</f>
        <v>20593.180541427595</v>
      </c>
      <c r="G489" s="13">
        <f t="shared" si="97"/>
        <v>312.35897556479284</v>
      </c>
      <c r="H489" s="13">
        <f t="shared" si="97"/>
        <v>357.31503198008721</v>
      </c>
      <c r="I489" s="13">
        <f t="shared" si="97"/>
        <v>240.50905976809528</v>
      </c>
      <c r="J489" s="13">
        <f t="shared" si="97"/>
        <v>44.10826877633</v>
      </c>
      <c r="K489" s="13">
        <f t="shared" si="97"/>
        <v>2.4724308650888869</v>
      </c>
      <c r="L489" s="13">
        <f t="shared" si="95"/>
        <v>1231.7637669543942</v>
      </c>
      <c r="M489" s="3">
        <v>0</v>
      </c>
      <c r="N489" s="3">
        <f t="shared" si="92"/>
        <v>312.35903659765671</v>
      </c>
      <c r="O489" s="3">
        <f t="shared" si="88"/>
        <v>357.31508362538995</v>
      </c>
      <c r="P489" s="3">
        <f t="shared" si="89"/>
        <v>240.50906777069599</v>
      </c>
      <c r="Q489" s="3">
        <f t="shared" si="90"/>
        <v>44.108268776665675</v>
      </c>
      <c r="R489" s="3">
        <f t="shared" si="91"/>
        <v>2.4724308650888869</v>
      </c>
      <c r="S489" s="3">
        <f t="shared" si="93"/>
        <v>1231.7638876354972</v>
      </c>
    </row>
    <row r="490" spans="5:19">
      <c r="E490" s="4">
        <f t="shared" si="94"/>
        <v>2234</v>
      </c>
      <c r="F490" s="5">
        <f>F489*SUM(economy!Z280:AB280)/SUM(economy!Z279:AB279)</f>
        <v>20542.724879253074</v>
      </c>
      <c r="G490" s="13">
        <f t="shared" si="97"/>
        <v>313.61583634901143</v>
      </c>
      <c r="H490" s="13">
        <f t="shared" si="97"/>
        <v>358.26567961930755</v>
      </c>
      <c r="I490" s="13">
        <f t="shared" si="97"/>
        <v>240.374610199713</v>
      </c>
      <c r="J490" s="13">
        <f t="shared" si="97"/>
        <v>44.005542020785214</v>
      </c>
      <c r="K490" s="13">
        <f t="shared" si="97"/>
        <v>2.4664211115566901</v>
      </c>
      <c r="L490" s="13">
        <f t="shared" si="95"/>
        <v>1233.728089300374</v>
      </c>
      <c r="M490" s="3">
        <v>0</v>
      </c>
      <c r="N490" s="3">
        <f t="shared" si="92"/>
        <v>313.6158973818753</v>
      </c>
      <c r="O490" s="3">
        <f t="shared" si="88"/>
        <v>358.26573112253249</v>
      </c>
      <c r="P490" s="3">
        <f t="shared" si="89"/>
        <v>240.37461809489787</v>
      </c>
      <c r="Q490" s="3">
        <f t="shared" si="90"/>
        <v>44.005542021101711</v>
      </c>
      <c r="R490" s="3">
        <f t="shared" si="91"/>
        <v>2.4664211115566901</v>
      </c>
      <c r="S490" s="3">
        <f t="shared" si="93"/>
        <v>1233.7282097319639</v>
      </c>
    </row>
    <row r="491" spans="5:19">
      <c r="E491" s="4">
        <f t="shared" si="94"/>
        <v>2235</v>
      </c>
      <c r="F491" s="5">
        <f>F490*SUM(economy!Z281:AB281)/SUM(economy!Z280:AB280)</f>
        <v>20492.189678362633</v>
      </c>
      <c r="G491" s="13">
        <f t="shared" si="97"/>
        <v>314.86961767967006</v>
      </c>
      <c r="H491" s="13">
        <f t="shared" si="97"/>
        <v>359.20897437758708</v>
      </c>
      <c r="I491" s="13">
        <f t="shared" si="97"/>
        <v>240.23438510286661</v>
      </c>
      <c r="J491" s="13">
        <f t="shared" si="97"/>
        <v>43.902761695749867</v>
      </c>
      <c r="K491" s="13">
        <f t="shared" si="97"/>
        <v>2.4604072013513676</v>
      </c>
      <c r="L491" s="13">
        <f t="shared" si="95"/>
        <v>1235.6761460572247</v>
      </c>
      <c r="M491" s="3">
        <v>0</v>
      </c>
      <c r="N491" s="3">
        <f t="shared" si="92"/>
        <v>314.86967871253393</v>
      </c>
      <c r="O491" s="3">
        <f t="shared" si="88"/>
        <v>359.20902573912508</v>
      </c>
      <c r="P491" s="3">
        <f t="shared" si="89"/>
        <v>240.23439289207744</v>
      </c>
      <c r="Q491" s="3">
        <f t="shared" si="90"/>
        <v>43.90276169604828</v>
      </c>
      <c r="R491" s="3">
        <f t="shared" si="91"/>
        <v>2.4604072013513676</v>
      </c>
      <c r="S491" s="3">
        <f t="shared" si="93"/>
        <v>1235.6762662411361</v>
      </c>
    </row>
    <row r="492" spans="5:19">
      <c r="E492" s="4">
        <f t="shared" si="94"/>
        <v>2236</v>
      </c>
      <c r="F492" s="5">
        <f>F491*SUM(economy!Z282:AB282)/SUM(economy!Z281:AB281)</f>
        <v>20441.547129463703</v>
      </c>
      <c r="G492" s="13">
        <f t="shared" si="97"/>
        <v>316.12031470229311</v>
      </c>
      <c r="H492" s="13">
        <f t="shared" si="97"/>
        <v>360.14492901449705</v>
      </c>
      <c r="I492" s="13">
        <f t="shared" si="97"/>
        <v>240.08845005077782</v>
      </c>
      <c r="J492" s="13">
        <f t="shared" si="97"/>
        <v>43.799921525950509</v>
      </c>
      <c r="K492" s="13">
        <f t="shared" si="97"/>
        <v>2.4543870357843374</v>
      </c>
      <c r="L492" s="13">
        <f t="shared" si="95"/>
        <v>1237.6080023293027</v>
      </c>
      <c r="M492" s="3">
        <v>0</v>
      </c>
      <c r="N492" s="3">
        <f t="shared" si="92"/>
        <v>316.12037573515698</v>
      </c>
      <c r="O492" s="3">
        <f t="shared" si="88"/>
        <v>360.14498023473794</v>
      </c>
      <c r="P492" s="3">
        <f t="shared" si="89"/>
        <v>240.08845773543706</v>
      </c>
      <c r="Q492" s="3">
        <f t="shared" si="90"/>
        <v>43.79992152623187</v>
      </c>
      <c r="R492" s="3">
        <f t="shared" si="91"/>
        <v>2.4543870357843374</v>
      </c>
      <c r="S492" s="3">
        <f t="shared" si="93"/>
        <v>1237.6081222673481</v>
      </c>
    </row>
    <row r="493" spans="5:19">
      <c r="E493" s="4">
        <f t="shared" si="94"/>
        <v>2237</v>
      </c>
      <c r="F493" s="5">
        <f>F492*SUM(economy!Z283:AB283)/SUM(economy!Z282:AB282)</f>
        <v>20390.762458603749</v>
      </c>
      <c r="G493" s="13">
        <f t="shared" si="97"/>
        <v>317.36792086512423</v>
      </c>
      <c r="H493" s="13">
        <f t="shared" si="97"/>
        <v>361.07355364330573</v>
      </c>
      <c r="I493" s="13">
        <f t="shared" si="97"/>
        <v>239.9368655585823</v>
      </c>
      <c r="J493" s="13">
        <f t="shared" si="97"/>
        <v>43.697012330598838</v>
      </c>
      <c r="K493" s="13">
        <f t="shared" si="97"/>
        <v>2.4483580363360384</v>
      </c>
      <c r="L493" s="13">
        <f t="shared" si="95"/>
        <v>1239.5237104339471</v>
      </c>
      <c r="M493" s="3">
        <v>0</v>
      </c>
      <c r="N493" s="3">
        <f t="shared" si="92"/>
        <v>317.3679818979881</v>
      </c>
      <c r="O493" s="3">
        <f t="shared" si="88"/>
        <v>361.07360472263821</v>
      </c>
      <c r="P493" s="3">
        <f t="shared" si="89"/>
        <v>239.93687314009333</v>
      </c>
      <c r="Q493" s="3">
        <f t="shared" si="90"/>
        <v>43.697012330864126</v>
      </c>
      <c r="R493" s="3">
        <f t="shared" si="91"/>
        <v>2.4483580363360384</v>
      </c>
      <c r="S493" s="3">
        <f t="shared" si="93"/>
        <v>1239.5238301279198</v>
      </c>
    </row>
    <row r="494" spans="5:19">
      <c r="E494" s="4">
        <f t="shared" si="94"/>
        <v>2238</v>
      </c>
      <c r="F494" s="5">
        <f>F493*SUM(economy!Z284:AB284)/SUM(economy!Z283:AB283)</f>
        <v>20339.791593914724</v>
      </c>
      <c r="G494" s="13">
        <f t="shared" si="97"/>
        <v>318.61242749405312</v>
      </c>
      <c r="H494" s="13">
        <f t="shared" si="97"/>
        <v>361.99485508429939</v>
      </c>
      <c r="I494" s="13">
        <f t="shared" si="97"/>
        <v>239.77968610488858</v>
      </c>
      <c r="J494" s="13">
        <f t="shared" si="97"/>
        <v>43.594021371926324</v>
      </c>
      <c r="K494" s="13">
        <f t="shared" si="97"/>
        <v>2.4423170064753692</v>
      </c>
      <c r="L494" s="13">
        <f t="shared" si="95"/>
        <v>1241.4233070616428</v>
      </c>
      <c r="M494" s="3">
        <v>0</v>
      </c>
      <c r="N494" s="3">
        <f t="shared" si="92"/>
        <v>318.61248852691699</v>
      </c>
      <c r="O494" s="3">
        <f t="shared" si="88"/>
        <v>361.99490602311107</v>
      </c>
      <c r="P494" s="3">
        <f t="shared" si="89"/>
        <v>239.77969358463588</v>
      </c>
      <c r="Q494" s="3">
        <f t="shared" si="90"/>
        <v>43.594021372176456</v>
      </c>
      <c r="R494" s="3">
        <f t="shared" si="91"/>
        <v>2.4423170064753692</v>
      </c>
      <c r="S494" s="3">
        <f t="shared" si="93"/>
        <v>1241.4234265133159</v>
      </c>
    </row>
    <row r="495" spans="5:19">
      <c r="E495" s="4">
        <f t="shared" si="94"/>
        <v>2239</v>
      </c>
      <c r="F495" s="5">
        <f>F494*SUM(economy!Z285:AB285)/SUM(economy!Z284:AB284)</f>
        <v>20288.577763742451</v>
      </c>
      <c r="G495" s="13">
        <f t="shared" si="97"/>
        <v>319.85382322513709</v>
      </c>
      <c r="H495" s="13">
        <f t="shared" si="97"/>
        <v>362.90883600079803</v>
      </c>
      <c r="I495" s="13">
        <f t="shared" si="97"/>
        <v>239.61695881593394</v>
      </c>
      <c r="J495" s="13">
        <f t="shared" si="97"/>
        <v>43.490931467078624</v>
      </c>
      <c r="K495" s="13">
        <f t="shared" si="97"/>
        <v>2.4362599383064261</v>
      </c>
      <c r="L495" s="13">
        <f t="shared" si="95"/>
        <v>1243.3068094472542</v>
      </c>
      <c r="M495" s="3">
        <v>0</v>
      </c>
      <c r="N495" s="3">
        <f t="shared" si="92"/>
        <v>319.85388425800096</v>
      </c>
      <c r="O495" s="3">
        <f t="shared" si="88"/>
        <v>362.90888679947551</v>
      </c>
      <c r="P495" s="3">
        <f t="shared" si="89"/>
        <v>239.61696619528348</v>
      </c>
      <c r="Q495" s="3">
        <f t="shared" si="90"/>
        <v>43.490931467314468</v>
      </c>
      <c r="R495" s="3">
        <f t="shared" si="91"/>
        <v>2.4362599383064261</v>
      </c>
      <c r="S495" s="3">
        <f t="shared" si="93"/>
        <v>1243.3069286583809</v>
      </c>
    </row>
    <row r="496" spans="5:19">
      <c r="E496" s="4">
        <f t="shared" si="94"/>
        <v>2240</v>
      </c>
      <c r="F496" s="5">
        <f>F495*SUM(economy!Z286:AB286)/SUM(economy!Z285:AB285)</f>
        <v>20237.046390793552</v>
      </c>
      <c r="G496" s="13">
        <f t="shared" si="97"/>
        <v>321.09209322949698</v>
      </c>
      <c r="H496" s="13">
        <f t="shared" si="97"/>
        <v>363.81549371812304</v>
      </c>
      <c r="I496" s="13">
        <f t="shared" si="97"/>
        <v>239.44872165632358</v>
      </c>
      <c r="J496" s="13">
        <f t="shared" si="97"/>
        <v>43.387719751464154</v>
      </c>
      <c r="K496" s="13">
        <f t="shared" si="97"/>
        <v>2.4301817355815856</v>
      </c>
      <c r="L496" s="13">
        <f t="shared" si="95"/>
        <v>1245.1742100909896</v>
      </c>
      <c r="M496" s="3">
        <v>0</v>
      </c>
      <c r="N496" s="3">
        <f t="shared" si="92"/>
        <v>321.09215426236085</v>
      </c>
      <c r="O496" s="3">
        <f t="shared" si="88"/>
        <v>363.81554437705188</v>
      </c>
      <c r="P496" s="3">
        <f t="shared" si="89"/>
        <v>239.44872893662293</v>
      </c>
      <c r="Q496" s="3">
        <f t="shared" si="90"/>
        <v>43.387719751686525</v>
      </c>
      <c r="R496" s="3">
        <f t="shared" si="91"/>
        <v>2.4301817355815856</v>
      </c>
      <c r="S496" s="3">
        <f t="shared" si="93"/>
        <v>1245.174329063304</v>
      </c>
    </row>
    <row r="497" spans="5:19">
      <c r="E497" s="4">
        <f t="shared" si="94"/>
        <v>2241</v>
      </c>
      <c r="F497" s="5">
        <f>F496*SUM(economy!Z287:AB287)/SUM(economy!Z286:AB286)</f>
        <v>20185.097165322415</v>
      </c>
      <c r="G497" s="13">
        <f t="shared" si="97"/>
        <v>322.3272181265877</v>
      </c>
      <c r="H497" s="13">
        <f t="shared" si="97"/>
        <v>364.71481856639116</v>
      </c>
      <c r="I497" s="13">
        <f t="shared" si="97"/>
        <v>239.27500087697788</v>
      </c>
      <c r="J497" s="13">
        <f t="shared" si="97"/>
        <v>43.284355913470122</v>
      </c>
      <c r="K497" s="13">
        <f t="shared" si="97"/>
        <v>2.4240758059890348</v>
      </c>
      <c r="L497" s="13">
        <f t="shared" si="95"/>
        <v>1247.0254692894159</v>
      </c>
      <c r="M497" s="3">
        <v>0</v>
      </c>
      <c r="N497" s="3">
        <f t="shared" si="92"/>
        <v>322.32727915945156</v>
      </c>
      <c r="O497" s="3">
        <f t="shared" si="88"/>
        <v>364.7148690859558</v>
      </c>
      <c r="P497" s="3">
        <f t="shared" si="89"/>
        <v>239.27500805955657</v>
      </c>
      <c r="Q497" s="3">
        <f t="shared" si="90"/>
        <v>43.284355913679789</v>
      </c>
      <c r="R497" s="3">
        <f t="shared" si="91"/>
        <v>2.4240758059890348</v>
      </c>
      <c r="S497" s="3">
        <f t="shared" si="93"/>
        <v>1247.0255880246327</v>
      </c>
    </row>
    <row r="498" spans="5:19">
      <c r="E498" s="4">
        <f t="shared" si="94"/>
        <v>2242</v>
      </c>
      <c r="F498" s="5">
        <f>F497*SUM(economy!Z288:AB288)/SUM(economy!Z287:AB287)</f>
        <v>20132.591238167133</v>
      </c>
      <c r="G498" s="13">
        <f t="shared" si="97"/>
        <v>323.55917241367308</v>
      </c>
      <c r="H498" s="13">
        <f t="shared" si="97"/>
        <v>365.60679148356576</v>
      </c>
      <c r="I498" s="13">
        <f t="shared" si="97"/>
        <v>239.09580730645249</v>
      </c>
      <c r="J498" s="13">
        <f t="shared" si="97"/>
        <v>43.180799599646555</v>
      </c>
      <c r="K498" s="13">
        <f t="shared" si="97"/>
        <v>2.4179334417118135</v>
      </c>
      <c r="L498" s="13">
        <f t="shared" si="95"/>
        <v>1248.8605042450497</v>
      </c>
      <c r="M498" s="3">
        <v>0</v>
      </c>
      <c r="N498" s="3">
        <f t="shared" si="92"/>
        <v>323.55923344653695</v>
      </c>
      <c r="O498" s="3">
        <f t="shared" si="88"/>
        <v>365.6068418641496</v>
      </c>
      <c r="P498" s="3">
        <f t="shared" si="89"/>
        <v>239.09581439262217</v>
      </c>
      <c r="Q498" s="3">
        <f t="shared" si="90"/>
        <v>43.180799599844242</v>
      </c>
      <c r="R498" s="3">
        <f t="shared" si="91"/>
        <v>2.4179334417118135</v>
      </c>
      <c r="S498" s="3">
        <f t="shared" si="93"/>
        <v>1248.8606227448649</v>
      </c>
    </row>
    <row r="499" spans="5:19">
      <c r="E499" s="4">
        <f t="shared" si="94"/>
        <v>2243</v>
      </c>
      <c r="F499" s="5">
        <f>F498*SUM(economy!Z289:AB289)/SUM(economy!Z288:AB288)</f>
        <v>20079.329517449376</v>
      </c>
      <c r="G499" s="13">
        <f t="shared" si="97"/>
        <v>324.7879221136551</v>
      </c>
      <c r="H499" s="13">
        <f t="shared" si="97"/>
        <v>366.49138042257056</v>
      </c>
      <c r="I499" s="13">
        <f t="shared" si="97"/>
        <v>238.91113076798757</v>
      </c>
      <c r="J499" s="13">
        <f t="shared" si="97"/>
        <v>43.076996464959208</v>
      </c>
      <c r="K499" s="13">
        <f t="shared" si="97"/>
        <v>2.4117428424519596</v>
      </c>
      <c r="L499" s="13">
        <f t="shared" si="95"/>
        <v>1250.6791726116244</v>
      </c>
      <c r="M499" s="3">
        <v>0</v>
      </c>
      <c r="N499" s="3">
        <f t="shared" si="92"/>
        <v>324.78798314651897</v>
      </c>
      <c r="O499" s="3">
        <f t="shared" si="88"/>
        <v>366.49143066455588</v>
      </c>
      <c r="P499" s="3">
        <f t="shared" si="89"/>
        <v>238.9111377590423</v>
      </c>
      <c r="Q499" s="3">
        <f t="shared" si="90"/>
        <v>43.076996465145605</v>
      </c>
      <c r="R499" s="3">
        <f t="shared" si="91"/>
        <v>2.4117428424519596</v>
      </c>
      <c r="S499" s="3">
        <f t="shared" si="93"/>
        <v>1250.6792908777147</v>
      </c>
    </row>
    <row r="500" spans="5:19">
      <c r="E500" s="4">
        <f t="shared" si="94"/>
        <v>2244</v>
      </c>
      <c r="F500" s="5">
        <f>F499*SUM(economy!Z290:AB290)/SUM(economy!Z289:AB289)</f>
        <v>20025.013684662157</v>
      </c>
      <c r="G500" s="13">
        <f t="shared" si="97"/>
        <v>326.01342109828818</v>
      </c>
      <c r="H500" s="13">
        <f t="shared" si="97"/>
        <v>367.36853473041856</v>
      </c>
      <c r="I500" s="13">
        <f t="shared" si="97"/>
        <v>238.72093131090506</v>
      </c>
      <c r="J500" s="13">
        <f t="shared" si="97"/>
        <v>42.97287190134346</v>
      </c>
      <c r="K500" s="13">
        <f t="shared" si="97"/>
        <v>2.4054875039304244</v>
      </c>
      <c r="L500" s="13">
        <f t="shared" si="95"/>
        <v>1252.4812465448856</v>
      </c>
      <c r="M500" s="3">
        <v>0</v>
      </c>
      <c r="N500" s="3">
        <f t="shared" si="92"/>
        <v>326.01348213115205</v>
      </c>
      <c r="O500" s="3">
        <f t="shared" si="88"/>
        <v>367.36858483418672</v>
      </c>
      <c r="P500" s="3">
        <f t="shared" si="89"/>
        <v>238.72093820812154</v>
      </c>
      <c r="Q500" s="3">
        <f t="shared" si="90"/>
        <v>42.972871901519206</v>
      </c>
      <c r="R500" s="3">
        <f t="shared" si="91"/>
        <v>2.4054875039304244</v>
      </c>
      <c r="S500" s="3">
        <f t="shared" si="93"/>
        <v>1252.48136457891</v>
      </c>
    </row>
    <row r="501" spans="5:19">
      <c r="E501" s="4">
        <f t="shared" si="94"/>
        <v>2245</v>
      </c>
      <c r="F501" s="5">
        <f>F500*SUM(economy!Z291:AB291)/SUM(economy!Z290:AB290)</f>
        <v>19969.17089357541</v>
      </c>
      <c r="G501" s="13">
        <f t="shared" si="97"/>
        <v>327.23560503209387</v>
      </c>
      <c r="H501" s="13">
        <f t="shared" si="97"/>
        <v>368.23817588234328</v>
      </c>
      <c r="I501" s="13">
        <f t="shared" si="97"/>
        <v>238.5251247029656</v>
      </c>
      <c r="J501" s="13">
        <f t="shared" si="97"/>
        <v>42.868320548949583</v>
      </c>
      <c r="K501" s="13">
        <f t="shared" si="97"/>
        <v>2.3991434102322406</v>
      </c>
      <c r="L501" s="13">
        <f t="shared" si="95"/>
        <v>1254.2663695765846</v>
      </c>
      <c r="M501" s="3">
        <v>0</v>
      </c>
      <c r="N501" s="3">
        <f t="shared" si="92"/>
        <v>327.23566606495774</v>
      </c>
      <c r="O501" s="3">
        <f t="shared" si="88"/>
        <v>368.23822584827445</v>
      </c>
      <c r="P501" s="3">
        <f t="shared" si="89"/>
        <v>238.52513150760339</v>
      </c>
      <c r="Q501" s="3">
        <f t="shared" si="90"/>
        <v>42.868320549115289</v>
      </c>
      <c r="R501" s="3">
        <f t="shared" si="91"/>
        <v>2.3991434102322406</v>
      </c>
      <c r="S501" s="3">
        <f t="shared" si="93"/>
        <v>1254.2664873801832</v>
      </c>
    </row>
    <row r="502" spans="5:19">
      <c r="E502" s="4">
        <f t="shared" si="94"/>
        <v>2246</v>
      </c>
      <c r="F502" s="5">
        <f>F501*SUM(economy!Z292:AB292)/SUM(economy!Z291:AB291)</f>
        <v>19910.994055772517</v>
      </c>
      <c r="G502" s="13">
        <f t="shared" si="97"/>
        <v>328.45438072043413</v>
      </c>
      <c r="H502" s="13">
        <f t="shared" si="97"/>
        <v>369.1001811708951</v>
      </c>
      <c r="I502" s="13">
        <f t="shared" si="97"/>
        <v>238.32355680461561</v>
      </c>
      <c r="J502" s="13">
        <f t="shared" si="97"/>
        <v>42.763187568421024</v>
      </c>
      <c r="K502" s="13">
        <f t="shared" si="97"/>
        <v>2.3926737956151345</v>
      </c>
      <c r="L502" s="13">
        <f t="shared" si="95"/>
        <v>1256.0339800599809</v>
      </c>
      <c r="M502" s="3">
        <v>0</v>
      </c>
      <c r="N502" s="3">
        <f t="shared" si="92"/>
        <v>328.454441753298</v>
      </c>
      <c r="O502" s="3">
        <f t="shared" si="88"/>
        <v>369.10023099936848</v>
      </c>
      <c r="P502" s="3">
        <f t="shared" si="89"/>
        <v>238.32356351791736</v>
      </c>
      <c r="Q502" s="3">
        <f t="shared" si="90"/>
        <v>42.763187568577266</v>
      </c>
      <c r="R502" s="3">
        <f t="shared" si="91"/>
        <v>2.3926737956151345</v>
      </c>
      <c r="S502" s="3">
        <f t="shared" si="93"/>
        <v>1256.0340976347761</v>
      </c>
    </row>
    <row r="503" spans="5:19">
      <c r="E503" s="4">
        <f t="shared" si="94"/>
        <v>2247</v>
      </c>
      <c r="F503" s="5">
        <f>F502*SUM(economy!Z293:AB293)/SUM(economy!Z292:AB292)</f>
        <v>19848.95770577517</v>
      </c>
      <c r="G503" s="13">
        <f t="shared" ref="G503:K518" si="98">G502*(1-G$5)+G$4*$F502*$L$4/1000</f>
        <v>329.66960570975357</v>
      </c>
      <c r="H503" s="13">
        <f t="shared" si="98"/>
        <v>369.95435244324642</v>
      </c>
      <c r="I503" s="13">
        <f t="shared" si="98"/>
        <v>238.11595429253765</v>
      </c>
      <c r="J503" s="13">
        <f t="shared" si="98"/>
        <v>42.657232237199473</v>
      </c>
      <c r="K503" s="13">
        <f t="shared" si="98"/>
        <v>2.3860184690542314</v>
      </c>
      <c r="L503" s="13">
        <f t="shared" si="95"/>
        <v>1257.7831631517911</v>
      </c>
      <c r="M503" s="3">
        <v>0</v>
      </c>
      <c r="N503" s="3">
        <f t="shared" si="92"/>
        <v>329.66966674261744</v>
      </c>
      <c r="O503" s="3">
        <f t="shared" si="88"/>
        <v>369.95440213464019</v>
      </c>
      <c r="P503" s="3">
        <f t="shared" si="89"/>
        <v>238.11596091572935</v>
      </c>
      <c r="Q503" s="3">
        <f t="shared" si="90"/>
        <v>42.65723223734679</v>
      </c>
      <c r="R503" s="3">
        <f t="shared" si="91"/>
        <v>2.3860184690542314</v>
      </c>
      <c r="S503" s="3">
        <f t="shared" si="93"/>
        <v>1257.783280499388</v>
      </c>
    </row>
    <row r="504" spans="5:19">
      <c r="E504" s="4">
        <f t="shared" si="94"/>
        <v>2248</v>
      </c>
      <c r="F504" s="5">
        <f>F503*SUM(economy!Z294:AB294)/SUM(economy!Z293:AB293)</f>
        <v>19779.711763432126</v>
      </c>
      <c r="G504" s="13">
        <f t="shared" si="98"/>
        <v>330.88104444296988</v>
      </c>
      <c r="H504" s="13">
        <f t="shared" si="98"/>
        <v>370.80034885549884</v>
      </c>
      <c r="I504" s="13">
        <f t="shared" si="98"/>
        <v>237.90181833421593</v>
      </c>
      <c r="J504" s="13">
        <f t="shared" si="98"/>
        <v>42.55004853920564</v>
      </c>
      <c r="K504" s="13">
        <f t="shared" si="98"/>
        <v>2.3790693047499327</v>
      </c>
      <c r="L504" s="13">
        <f t="shared" si="95"/>
        <v>1259.5123294766402</v>
      </c>
      <c r="M504" s="3">
        <v>0</v>
      </c>
      <c r="N504" s="3">
        <f t="shared" si="92"/>
        <v>330.88110547583375</v>
      </c>
      <c r="O504" s="3">
        <f t="shared" si="88"/>
        <v>370.8003984101901</v>
      </c>
      <c r="P504" s="3">
        <f t="shared" si="89"/>
        <v>237.90182486850708</v>
      </c>
      <c r="Q504" s="3">
        <f t="shared" si="90"/>
        <v>42.550048539344544</v>
      </c>
      <c r="R504" s="3">
        <f t="shared" si="91"/>
        <v>2.3790693047499327</v>
      </c>
      <c r="S504" s="3">
        <f t="shared" si="93"/>
        <v>1259.5124465986255</v>
      </c>
    </row>
    <row r="505" spans="5:19">
      <c r="E505" s="4">
        <f t="shared" si="94"/>
        <v>2249</v>
      </c>
      <c r="F505" s="5">
        <f>F504*SUM(economy!Z295:AB295)/SUM(economy!Z294:AB294)</f>
        <v>19693.833692727225</v>
      </c>
      <c r="G505" s="13">
        <f t="shared" si="98"/>
        <v>332.08825689801506</v>
      </c>
      <c r="H505" s="13">
        <f t="shared" si="98"/>
        <v>371.63751593990912</v>
      </c>
      <c r="I505" s="13">
        <f t="shared" si="98"/>
        <v>237.68015349434546</v>
      </c>
      <c r="J505" s="13">
        <f t="shared" si="98"/>
        <v>42.440860450886724</v>
      </c>
      <c r="K505" s="13">
        <f t="shared" si="98"/>
        <v>2.3716034403314015</v>
      </c>
      <c r="L505" s="13">
        <f t="shared" si="95"/>
        <v>1261.2183902234879</v>
      </c>
      <c r="M505" s="3">
        <v>0</v>
      </c>
      <c r="N505" s="3">
        <f t="shared" si="92"/>
        <v>332.08831793087893</v>
      </c>
      <c r="O505" s="3">
        <f t="shared" si="88"/>
        <v>371.63756535827395</v>
      </c>
      <c r="P505" s="3">
        <f t="shared" si="89"/>
        <v>237.68015994092934</v>
      </c>
      <c r="Q505" s="3">
        <f t="shared" si="90"/>
        <v>42.440860451017691</v>
      </c>
      <c r="R505" s="3">
        <f t="shared" si="91"/>
        <v>2.3716034403314015</v>
      </c>
      <c r="S505" s="3">
        <f t="shared" si="93"/>
        <v>1261.2185071214312</v>
      </c>
    </row>
    <row r="506" spans="5:19">
      <c r="E506" s="4">
        <f t="shared" si="94"/>
        <v>2250</v>
      </c>
      <c r="F506" s="5">
        <f>F505*SUM(economy!Z296:AB296)/SUM(economy!Z295:AB295)</f>
        <v>19588.825006720093</v>
      </c>
      <c r="G506" s="13">
        <f t="shared" si="98"/>
        <v>333.29022796846323</v>
      </c>
      <c r="H506" s="13">
        <f t="shared" si="98"/>
        <v>372.4643162840286</v>
      </c>
      <c r="I506" s="13">
        <f t="shared" si="98"/>
        <v>237.44856210670167</v>
      </c>
      <c r="J506" s="13">
        <f t="shared" si="98"/>
        <v>42.327830349018477</v>
      </c>
      <c r="K506" s="13">
        <f t="shared" si="98"/>
        <v>2.3630433303549103</v>
      </c>
      <c r="L506" s="13">
        <f t="shared" si="95"/>
        <v>1262.893980038567</v>
      </c>
      <c r="M506" s="3">
        <v>0</v>
      </c>
      <c r="N506" s="3">
        <f t="shared" si="92"/>
        <v>333.2902890013271</v>
      </c>
      <c r="O506" s="3">
        <f t="shared" si="88"/>
        <v>372.46436556644204</v>
      </c>
      <c r="P506" s="3">
        <f t="shared" si="89"/>
        <v>237.44856846675552</v>
      </c>
      <c r="Q506" s="3">
        <f t="shared" si="90"/>
        <v>42.327830349141962</v>
      </c>
      <c r="R506" s="3">
        <f t="shared" si="91"/>
        <v>2.3630433303549103</v>
      </c>
      <c r="S506" s="3">
        <f t="shared" si="93"/>
        <v>1262.8940967140215</v>
      </c>
    </row>
    <row r="507" spans="5:19">
      <c r="E507" s="4">
        <f t="shared" si="94"/>
        <v>2251</v>
      </c>
      <c r="F507" s="5">
        <f>F506*SUM(economy!Z297:AB297)/SUM(economy!Z296:AB296)</f>
        <v>19551.09466813488</v>
      </c>
      <c r="G507" s="13">
        <f t="shared" si="98"/>
        <v>334.48579005807522</v>
      </c>
      <c r="H507" s="13">
        <f t="shared" si="98"/>
        <v>373.27898210516338</v>
      </c>
      <c r="I507" s="13">
        <f t="shared" si="98"/>
        <v>237.20430332847241</v>
      </c>
      <c r="J507" s="13">
        <f t="shared" si="98"/>
        <v>42.208932338373351</v>
      </c>
      <c r="K507" s="13">
        <f t="shared" si="98"/>
        <v>2.3529213759451055</v>
      </c>
      <c r="L507" s="13">
        <f t="shared" si="95"/>
        <v>1264.5309292060294</v>
      </c>
      <c r="M507" s="3">
        <v>0</v>
      </c>
      <c r="N507" s="3">
        <f t="shared" si="92"/>
        <v>334.48585109093909</v>
      </c>
      <c r="O507" s="3">
        <f t="shared" si="88"/>
        <v>373.27903125199941</v>
      </c>
      <c r="P507" s="3">
        <f t="shared" si="89"/>
        <v>237.2043096031577</v>
      </c>
      <c r="Q507" s="3">
        <f t="shared" si="90"/>
        <v>42.208932338489781</v>
      </c>
      <c r="R507" s="3">
        <f t="shared" si="91"/>
        <v>2.3529213759451055</v>
      </c>
      <c r="S507" s="3">
        <f t="shared" si="93"/>
        <v>1264.5310456605312</v>
      </c>
    </row>
    <row r="508" spans="5:19">
      <c r="E508" s="4">
        <f t="shared" si="94"/>
        <v>2252</v>
      </c>
      <c r="F508" s="5">
        <f>F507*SUM(economy!Z298:AB298)/SUM(economy!Z297:AB297)</f>
        <v>19513.357253525621</v>
      </c>
      <c r="G508" s="13">
        <f t="shared" si="98"/>
        <v>335.67904935706935</v>
      </c>
      <c r="H508" s="13">
        <f t="shared" si="98"/>
        <v>374.08786400146943</v>
      </c>
      <c r="I508" s="13">
        <f t="shared" si="98"/>
        <v>236.95765473432854</v>
      </c>
      <c r="J508" s="13">
        <f t="shared" si="98"/>
        <v>42.092398153782369</v>
      </c>
      <c r="K508" s="13">
        <f t="shared" si="98"/>
        <v>2.3450107228609784</v>
      </c>
      <c r="L508" s="13">
        <f t="shared" si="95"/>
        <v>1266.1619769695108</v>
      </c>
      <c r="M508" s="3">
        <v>0</v>
      </c>
      <c r="N508" s="3">
        <f t="shared" si="92"/>
        <v>335.67911038993321</v>
      </c>
      <c r="O508" s="3">
        <f t="shared" si="88"/>
        <v>374.08791301310106</v>
      </c>
      <c r="P508" s="3">
        <f t="shared" si="89"/>
        <v>236.95766092479113</v>
      </c>
      <c r="Q508" s="3">
        <f t="shared" si="90"/>
        <v>42.092398153892148</v>
      </c>
      <c r="R508" s="3">
        <f t="shared" si="91"/>
        <v>2.3450107228609784</v>
      </c>
      <c r="S508" s="3">
        <f t="shared" si="93"/>
        <v>1266.1620932045785</v>
      </c>
    </row>
    <row r="509" spans="5:19">
      <c r="E509" s="4">
        <f t="shared" si="94"/>
        <v>2253</v>
      </c>
      <c r="F509" s="5">
        <f>F508*SUM(economy!Z299:AB299)/SUM(economy!Z298:AB298)</f>
        <v>19475.625909289993</v>
      </c>
      <c r="G509" s="13">
        <f t="shared" si="98"/>
        <v>336.87000543357561</v>
      </c>
      <c r="H509" s="13">
        <f t="shared" si="98"/>
        <v>374.89097722028146</v>
      </c>
      <c r="I509" s="13">
        <f t="shared" si="98"/>
        <v>236.70864733878651</v>
      </c>
      <c r="J509" s="13">
        <f t="shared" si="98"/>
        <v>41.978091926775335</v>
      </c>
      <c r="K509" s="13">
        <f t="shared" si="98"/>
        <v>2.3384409596210367</v>
      </c>
      <c r="L509" s="13">
        <f t="shared" si="95"/>
        <v>1267.7861628790399</v>
      </c>
      <c r="M509" s="3">
        <v>0</v>
      </c>
      <c r="N509" s="3">
        <f t="shared" si="92"/>
        <v>336.87006646643948</v>
      </c>
      <c r="O509" s="3">
        <f t="shared" si="88"/>
        <v>374.89102609708067</v>
      </c>
      <c r="P509" s="3">
        <f t="shared" si="89"/>
        <v>236.70865344615689</v>
      </c>
      <c r="Q509" s="3">
        <f t="shared" si="90"/>
        <v>41.978091926878847</v>
      </c>
      <c r="R509" s="3">
        <f t="shared" si="91"/>
        <v>2.3384409596210367</v>
      </c>
      <c r="S509" s="3">
        <f t="shared" si="93"/>
        <v>1267.786278896177</v>
      </c>
    </row>
    <row r="510" spans="5:19">
      <c r="E510" s="4">
        <f t="shared" si="94"/>
        <v>2254</v>
      </c>
      <c r="F510" s="5">
        <f>F509*SUM(economy!Z300:AB300)/SUM(economy!Z299:AB299)</f>
        <v>19437.900881073539</v>
      </c>
      <c r="G510" s="13">
        <f t="shared" si="98"/>
        <v>338.05865865808624</v>
      </c>
      <c r="H510" s="13">
        <f t="shared" si="98"/>
        <v>375.6883382013919</v>
      </c>
      <c r="I510" s="13">
        <f t="shared" si="98"/>
        <v>236.45731371511249</v>
      </c>
      <c r="J510" s="13">
        <f t="shared" si="98"/>
        <v>41.865887093625027</v>
      </c>
      <c r="K510" s="13">
        <f t="shared" si="98"/>
        <v>2.3326847721769579</v>
      </c>
      <c r="L510" s="13">
        <f t="shared" si="95"/>
        <v>1269.4028824403927</v>
      </c>
      <c r="M510" s="3">
        <v>0</v>
      </c>
      <c r="N510" s="3">
        <f t="shared" si="92"/>
        <v>338.05871969095011</v>
      </c>
      <c r="O510" s="3">
        <f t="shared" si="88"/>
        <v>375.6883869437296</v>
      </c>
      <c r="P510" s="3">
        <f t="shared" si="89"/>
        <v>236.45731974050597</v>
      </c>
      <c r="Q510" s="3">
        <f t="shared" si="90"/>
        <v>41.865887093722627</v>
      </c>
      <c r="R510" s="3">
        <f t="shared" si="91"/>
        <v>2.3326847721769579</v>
      </c>
      <c r="S510" s="3">
        <f t="shared" si="93"/>
        <v>1269.4029982410852</v>
      </c>
    </row>
    <row r="511" spans="5:19">
      <c r="E511" s="4">
        <f t="shared" si="94"/>
        <v>2255</v>
      </c>
      <c r="F511" s="5">
        <f>F510*SUM(economy!Z301:AB301)/SUM(economy!Z300:AB300)</f>
        <v>19400.180950637092</v>
      </c>
      <c r="G511" s="13">
        <f t="shared" si="98"/>
        <v>339.24500941608602</v>
      </c>
      <c r="H511" s="13">
        <f t="shared" si="98"/>
        <v>376.4799633624321</v>
      </c>
      <c r="I511" s="13">
        <f t="shared" si="98"/>
        <v>236.20368603625869</v>
      </c>
      <c r="J511" s="13">
        <f t="shared" si="98"/>
        <v>41.755664349623679</v>
      </c>
      <c r="K511" s="13">
        <f t="shared" si="98"/>
        <v>2.3274223399237917</v>
      </c>
      <c r="L511" s="13">
        <f t="shared" si="95"/>
        <v>1271.0117455043242</v>
      </c>
      <c r="M511" s="3">
        <v>0</v>
      </c>
      <c r="N511" s="3">
        <f t="shared" si="92"/>
        <v>339.24507044894989</v>
      </c>
      <c r="O511" s="3">
        <f t="shared" si="88"/>
        <v>376.48001197067822</v>
      </c>
      <c r="P511" s="3">
        <f t="shared" si="89"/>
        <v>236.20369198077563</v>
      </c>
      <c r="Q511" s="3">
        <f t="shared" si="90"/>
        <v>41.755664349715708</v>
      </c>
      <c r="R511" s="3">
        <f t="shared" si="91"/>
        <v>2.3274223399237917</v>
      </c>
      <c r="S511" s="3">
        <f t="shared" si="93"/>
        <v>1271.0118610900431</v>
      </c>
    </row>
    <row r="512" spans="5:19">
      <c r="E512" s="4">
        <f t="shared" si="94"/>
        <v>2256</v>
      </c>
      <c r="F512" s="5">
        <f>F511*SUM(economy!Z302:AB302)/SUM(economy!Z301:AB301)</f>
        <v>19362.464904517437</v>
      </c>
      <c r="G512" s="13">
        <f t="shared" si="98"/>
        <v>340.42905801870705</v>
      </c>
      <c r="H512" s="13">
        <f t="shared" si="98"/>
        <v>377.26586896147933</v>
      </c>
      <c r="I512" s="13">
        <f t="shared" si="98"/>
        <v>235.94779586031032</v>
      </c>
      <c r="J512" s="13">
        <f t="shared" si="98"/>
        <v>41.647311062580606</v>
      </c>
      <c r="K512" s="13">
        <f t="shared" si="98"/>
        <v>2.3224596246647007</v>
      </c>
      <c r="L512" s="13">
        <f t="shared" si="95"/>
        <v>1272.6124935277421</v>
      </c>
      <c r="M512" s="3">
        <v>0</v>
      </c>
      <c r="N512" s="3">
        <f t="shared" si="92"/>
        <v>340.42911905157092</v>
      </c>
      <c r="O512" s="3">
        <f t="shared" si="88"/>
        <v>377.26591743600272</v>
      </c>
      <c r="P512" s="3">
        <f t="shared" si="89"/>
        <v>235.9478017250363</v>
      </c>
      <c r="Q512" s="3">
        <f t="shared" si="90"/>
        <v>41.647311062667384</v>
      </c>
      <c r="R512" s="3">
        <f t="shared" si="91"/>
        <v>2.3224596246647007</v>
      </c>
      <c r="S512" s="3">
        <f t="shared" si="93"/>
        <v>1272.612608899942</v>
      </c>
    </row>
    <row r="513" spans="5:19">
      <c r="E513" s="4">
        <f t="shared" si="94"/>
        <v>2257</v>
      </c>
      <c r="F513" s="5">
        <f>F512*SUM(economy!Z303:AB303)/SUM(economy!Z302:AB302)</f>
        <v>19324.751665858315</v>
      </c>
      <c r="G513" s="13">
        <f t="shared" si="98"/>
        <v>341.61080470302034</v>
      </c>
      <c r="H513" s="13">
        <f t="shared" si="98"/>
        <v>378.04607109794432</v>
      </c>
      <c r="I513" s="13">
        <f t="shared" si="98"/>
        <v>235.68967413945617</v>
      </c>
      <c r="J513" s="13">
        <f t="shared" si="98"/>
        <v>41.540720892202806</v>
      </c>
      <c r="K513" s="13">
        <f t="shared" si="98"/>
        <v>2.3176788793140441</v>
      </c>
      <c r="L513" s="13">
        <f t="shared" si="95"/>
        <v>1274.2049497119376</v>
      </c>
      <c r="M513" s="3">
        <v>0</v>
      </c>
      <c r="N513" s="3">
        <f t="shared" si="92"/>
        <v>341.6108657358842</v>
      </c>
      <c r="O513" s="3">
        <f t="shared" si="88"/>
        <v>378.04611943911283</v>
      </c>
      <c r="P513" s="3">
        <f t="shared" si="89"/>
        <v>235.68967992546217</v>
      </c>
      <c r="Q513" s="3">
        <f t="shared" si="90"/>
        <v>41.540720892284625</v>
      </c>
      <c r="R513" s="3">
        <f t="shared" si="91"/>
        <v>2.3176788793140441</v>
      </c>
      <c r="S513" s="3">
        <f t="shared" si="93"/>
        <v>1274.2050648720578</v>
      </c>
    </row>
    <row r="514" spans="5:19">
      <c r="E514" s="4">
        <f t="shared" si="94"/>
        <v>2258</v>
      </c>
      <c r="F514" s="5">
        <f>F513*SUM(economy!Z304:AB304)/SUM(economy!Z303:AB303)</f>
        <v>19287.040268073284</v>
      </c>
      <c r="G514" s="13">
        <f t="shared" si="98"/>
        <v>342.79024964037319</v>
      </c>
      <c r="H514" s="13">
        <f t="shared" si="98"/>
        <v>378.82058572583435</v>
      </c>
      <c r="I514" s="13">
        <f t="shared" si="98"/>
        <v>235.42935124864451</v>
      </c>
      <c r="J514" s="13">
        <f t="shared" si="98"/>
        <v>41.43579344669233</v>
      </c>
      <c r="K514" s="13">
        <f t="shared" si="98"/>
        <v>2.3130086360976572</v>
      </c>
      <c r="L514" s="13">
        <f t="shared" si="95"/>
        <v>1275.7889886976418</v>
      </c>
      <c r="M514" s="3">
        <v>0</v>
      </c>
      <c r="N514" s="3">
        <f t="shared" si="92"/>
        <v>342.79031067323706</v>
      </c>
      <c r="O514" s="3">
        <f t="shared" si="88"/>
        <v>378.82063393401489</v>
      </c>
      <c r="P514" s="3">
        <f t="shared" si="89"/>
        <v>235.42935695698716</v>
      </c>
      <c r="Q514" s="3">
        <f t="shared" si="90"/>
        <v>41.43579344676948</v>
      </c>
      <c r="R514" s="3">
        <f t="shared" si="91"/>
        <v>2.3130086360976572</v>
      </c>
      <c r="S514" s="3">
        <f t="shared" si="93"/>
        <v>1275.789103647106</v>
      </c>
    </row>
    <row r="515" spans="5:19">
      <c r="E515" s="4">
        <f t="shared" si="94"/>
        <v>2259</v>
      </c>
      <c r="F515" s="5">
        <f>F514*SUM(economy!Z305:AB305)/SUM(economy!Z304:AB304)</f>
        <v>19249.329824596341</v>
      </c>
      <c r="G515" s="13">
        <f t="shared" si="98"/>
        <v>343.96739294311942</v>
      </c>
      <c r="H515" s="13">
        <f t="shared" si="98"/>
        <v>379.58942866450769</v>
      </c>
      <c r="I515" s="13">
        <f t="shared" si="98"/>
        <v>235.1668570098974</v>
      </c>
      <c r="J515" s="13">
        <f t="shared" si="98"/>
        <v>41.332433955869902</v>
      </c>
      <c r="K515" s="13">
        <f t="shared" si="98"/>
        <v>2.3084055022396819</v>
      </c>
      <c r="L515" s="13">
        <f t="shared" si="95"/>
        <v>1277.3645180756341</v>
      </c>
      <c r="M515" s="3">
        <v>0</v>
      </c>
      <c r="N515" s="3">
        <f t="shared" si="92"/>
        <v>343.96745397598329</v>
      </c>
      <c r="O515" s="3">
        <f t="shared" si="88"/>
        <v>379.58947674006606</v>
      </c>
      <c r="P515" s="3">
        <f t="shared" si="89"/>
        <v>235.16686264161916</v>
      </c>
      <c r="Q515" s="3">
        <f t="shared" si="90"/>
        <v>41.332433955942648</v>
      </c>
      <c r="R515" s="3">
        <f t="shared" si="91"/>
        <v>2.3084055022396819</v>
      </c>
      <c r="S515" s="3">
        <f t="shared" si="93"/>
        <v>1277.3646328158507</v>
      </c>
    </row>
    <row r="516" spans="5:19">
      <c r="E516" s="4">
        <f t="shared" si="94"/>
        <v>2260</v>
      </c>
      <c r="F516" s="5">
        <f>F515*SUM(economy!Z306:AB306)/SUM(economy!Z305:AB305)</f>
        <v>19211.619509372766</v>
      </c>
      <c r="G516" s="13">
        <f t="shared" si="98"/>
        <v>345.14223466950324</v>
      </c>
      <c r="H516" s="13">
        <f t="shared" si="98"/>
        <v>380.35261560655732</v>
      </c>
      <c r="I516" s="13">
        <f t="shared" si="98"/>
        <v>234.90222071175441</v>
      </c>
      <c r="J516" s="13">
        <f t="shared" si="98"/>
        <v>41.230552959421608</v>
      </c>
      <c r="K516" s="13">
        <f t="shared" si="98"/>
        <v>2.3038431170683338</v>
      </c>
      <c r="L516" s="13">
        <f t="shared" si="95"/>
        <v>1278.9314670643048</v>
      </c>
      <c r="M516" s="3">
        <v>0</v>
      </c>
      <c r="N516" s="3">
        <f t="shared" si="92"/>
        <v>345.14229570236711</v>
      </c>
      <c r="O516" s="3">
        <f t="shared" si="88"/>
        <v>380.35266354985839</v>
      </c>
      <c r="P516" s="3">
        <f t="shared" si="89"/>
        <v>234.90222626788375</v>
      </c>
      <c r="Q516" s="3">
        <f t="shared" si="90"/>
        <v>41.230552959490204</v>
      </c>
      <c r="R516" s="3">
        <f t="shared" si="91"/>
        <v>2.3038431170683338</v>
      </c>
      <c r="S516" s="3">
        <f t="shared" si="93"/>
        <v>1278.9315815966679</v>
      </c>
    </row>
    <row r="517" spans="5:19">
      <c r="E517" s="4">
        <f t="shared" si="94"/>
        <v>2261</v>
      </c>
      <c r="F517" s="5">
        <f>F516*SUM(economy!Z307:AB307)/SUM(economy!Z306:AB306)</f>
        <v>19173.908545649239</v>
      </c>
      <c r="G517" s="13">
        <f t="shared" si="98"/>
        <v>346.31477482735227</v>
      </c>
      <c r="H517" s="13">
        <f t="shared" si="98"/>
        <v>381.11016212384158</v>
      </c>
      <c r="I517" s="13">
        <f t="shared" si="98"/>
        <v>234.63547112552416</v>
      </c>
      <c r="J517" s="13">
        <f t="shared" si="98"/>
        <v>41.130066010665232</v>
      </c>
      <c r="K517" s="13">
        <f t="shared" si="98"/>
        <v>2.2993054532460526</v>
      </c>
      <c r="L517" s="13">
        <f t="shared" si="95"/>
        <v>1280.4897795406291</v>
      </c>
      <c r="M517" s="3">
        <v>0</v>
      </c>
      <c r="N517" s="3">
        <f t="shared" si="92"/>
        <v>346.31483586021614</v>
      </c>
      <c r="O517" s="3">
        <f t="shared" si="88"/>
        <v>381.1102099352492</v>
      </c>
      <c r="P517" s="3">
        <f t="shared" si="89"/>
        <v>234.6354766070757</v>
      </c>
      <c r="Q517" s="3">
        <f t="shared" si="90"/>
        <v>41.130066010729919</v>
      </c>
      <c r="R517" s="3">
        <f t="shared" si="91"/>
        <v>2.2993054532460526</v>
      </c>
      <c r="S517" s="3">
        <f t="shared" si="93"/>
        <v>1280.4898938665169</v>
      </c>
    </row>
    <row r="518" spans="5:19">
      <c r="E518" s="4">
        <f t="shared" si="94"/>
        <v>2262</v>
      </c>
      <c r="F518" s="5">
        <f>F517*SUM(economy!Z308:AB308)/SUM(economy!Z307:AB307)</f>
        <v>19136.196199927792</v>
      </c>
      <c r="G518" s="13">
        <f t="shared" si="98"/>
        <v>347.48501337708672</v>
      </c>
      <c r="H518" s="13">
        <f t="shared" si="98"/>
        <v>381.86208367244564</v>
      </c>
      <c r="I518" s="13">
        <f t="shared" si="98"/>
        <v>234.36663651963372</v>
      </c>
      <c r="J518" s="13">
        <f t="shared" si="98"/>
        <v>41.030893395923812</v>
      </c>
      <c r="K518" s="13">
        <f t="shared" si="98"/>
        <v>2.2947827532339229</v>
      </c>
      <c r="L518" s="13">
        <f t="shared" si="95"/>
        <v>1282.0394097183239</v>
      </c>
      <c r="M518" s="3">
        <v>0</v>
      </c>
      <c r="N518" s="3">
        <f t="shared" si="92"/>
        <v>347.48507440995058</v>
      </c>
      <c r="O518" s="3">
        <f t="shared" si="88"/>
        <v>381.86213135232265</v>
      </c>
      <c r="P518" s="3">
        <f t="shared" si="89"/>
        <v>234.3666419276085</v>
      </c>
      <c r="Q518" s="3">
        <f t="shared" si="90"/>
        <v>41.030893395984805</v>
      </c>
      <c r="R518" s="3">
        <f t="shared" si="91"/>
        <v>2.2947827532339229</v>
      </c>
      <c r="S518" s="3">
        <f t="shared" si="93"/>
        <v>1282.0395238391004</v>
      </c>
    </row>
    <row r="519" spans="5:19">
      <c r="E519" s="4">
        <f t="shared" si="94"/>
        <v>2263</v>
      </c>
      <c r="F519" s="5">
        <f>F518*SUM(economy!Z309:AB309)/SUM(economy!Z308:AB308)</f>
        <v>19098.481778945086</v>
      </c>
      <c r="G519" s="13">
        <f t="shared" ref="G519:K534" si="99">G518*(1-G$5)+G$4*$F518*$L$4/1000</f>
        <v>348.65295023435931</v>
      </c>
      <c r="H519" s="13">
        <f t="shared" si="99"/>
        <v>382.60839559706153</v>
      </c>
      <c r="I519" s="13">
        <f t="shared" si="99"/>
        <v>234.095744672877</v>
      </c>
      <c r="J519" s="13">
        <f t="shared" si="99"/>
        <v>40.932959869220809</v>
      </c>
      <c r="K519" s="13">
        <f t="shared" si="99"/>
        <v>2.2902690643489048</v>
      </c>
      <c r="L519" s="13">
        <f t="shared" si="95"/>
        <v>1283.5803194378675</v>
      </c>
      <c r="M519" s="3">
        <v>0</v>
      </c>
      <c r="N519" s="3">
        <f t="shared" si="92"/>
        <v>348.65301126722318</v>
      </c>
      <c r="O519" s="3">
        <f t="shared" ref="O519:O556" si="100">O518*(1-O$5)+O$4*($F518+$M518)*$L$4/1000</f>
        <v>382.6084431457698</v>
      </c>
      <c r="P519" s="3">
        <f t="shared" ref="P519:P556" si="101">P518*(1-P$5)+P$4*($F518+$M518)*$L$4/1000</f>
        <v>234.09575000826263</v>
      </c>
      <c r="Q519" s="3">
        <f t="shared" ref="Q519:Q556" si="102">Q518*(1-Q$5)+Q$4*($F518+$M518)*$L$4/1000</f>
        <v>40.932959869278321</v>
      </c>
      <c r="R519" s="3">
        <f t="shared" ref="R519:R556" si="103">R518*(1-R$5)+R$4*($F518+$M518)*$L$4/1000</f>
        <v>2.2902690643489048</v>
      </c>
      <c r="S519" s="3">
        <f t="shared" si="93"/>
        <v>1283.5804333548826</v>
      </c>
    </row>
    <row r="520" spans="5:19">
      <c r="E520" s="4">
        <f t="shared" si="94"/>
        <v>2264</v>
      </c>
      <c r="F520" s="5">
        <f>F519*SUM(economy!Z310:AB310)/SUM(economy!Z309:AB309)</f>
        <v>19060.764628354536</v>
      </c>
      <c r="G520" s="13">
        <f t="shared" si="99"/>
        <v>349.81858527251092</v>
      </c>
      <c r="H520" s="13">
        <f t="shared" si="99"/>
        <v>383.34911313507234</v>
      </c>
      <c r="I520" s="13">
        <f t="shared" si="99"/>
        <v>233.82282288703163</v>
      </c>
      <c r="J520" s="13">
        <f t="shared" si="99"/>
        <v>40.836194401776851</v>
      </c>
      <c r="K520" s="13">
        <f t="shared" si="99"/>
        <v>2.2857607435586527</v>
      </c>
      <c r="L520" s="13">
        <f t="shared" si="95"/>
        <v>1285.1124764399503</v>
      </c>
      <c r="M520" s="3">
        <v>0</v>
      </c>
      <c r="N520" s="3">
        <f t="shared" ref="N520:N556" si="104">N519*(1-N$5)+N$4*($F519+$M519)*$L$4/1000</f>
        <v>349.81864630537478</v>
      </c>
      <c r="O520" s="3">
        <f t="shared" si="100"/>
        <v>383.34916055297265</v>
      </c>
      <c r="P520" s="3">
        <f t="shared" si="101"/>
        <v>233.82282815080242</v>
      </c>
      <c r="Q520" s="3">
        <f t="shared" si="102"/>
        <v>40.836194401831065</v>
      </c>
      <c r="R520" s="3">
        <f t="shared" si="103"/>
        <v>2.2857607435586527</v>
      </c>
      <c r="S520" s="3">
        <f t="shared" ref="S520:S556" si="105">SUM(N520:R520,S$5)</f>
        <v>1285.1125901545397</v>
      </c>
    </row>
    <row r="521" spans="5:19">
      <c r="E521" s="4">
        <f t="shared" si="94"/>
        <v>2265</v>
      </c>
      <c r="F521" s="5">
        <f>F520*SUM(economy!Z311:AB311)/SUM(economy!Z310:AB310)</f>
        <v>19023.044132317329</v>
      </c>
      <c r="G521" s="13">
        <f t="shared" si="99"/>
        <v>350.9819183249457</v>
      </c>
      <c r="H521" s="13">
        <f t="shared" si="99"/>
        <v>384.08425142050169</v>
      </c>
      <c r="I521" s="13">
        <f t="shared" si="99"/>
        <v>233.54789799910839</v>
      </c>
      <c r="J521" s="13">
        <f t="shared" si="99"/>
        <v>40.740529945662153</v>
      </c>
      <c r="K521" s="13">
        <f t="shared" si="99"/>
        <v>2.2812555505318564</v>
      </c>
      <c r="L521" s="13">
        <f t="shared" si="95"/>
        <v>1286.6358532407498</v>
      </c>
      <c r="M521" s="3">
        <v>0</v>
      </c>
      <c r="N521" s="3">
        <f t="shared" si="104"/>
        <v>350.98197935780956</v>
      </c>
      <c r="O521" s="3">
        <f t="shared" si="100"/>
        <v>384.08429870795391</v>
      </c>
      <c r="P521" s="3">
        <f t="shared" si="101"/>
        <v>233.54790319222559</v>
      </c>
      <c r="Q521" s="3">
        <f t="shared" si="102"/>
        <v>40.74052994571327</v>
      </c>
      <c r="R521" s="3">
        <f t="shared" si="103"/>
        <v>2.2812555505318564</v>
      </c>
      <c r="S521" s="3">
        <f t="shared" si="105"/>
        <v>1286.6359667542342</v>
      </c>
    </row>
    <row r="522" spans="5:19">
      <c r="E522" s="4">
        <f t="shared" ref="E522:E556" si="106">1+E521</f>
        <v>2266</v>
      </c>
      <c r="F522" s="5">
        <f>F521*SUM(economy!Z312:AB312)/SUM(economy!Z311:AB311)</f>
        <v>18985.319713532772</v>
      </c>
      <c r="G522" s="13">
        <f t="shared" si="99"/>
        <v>352.14294918748152</v>
      </c>
      <c r="H522" s="13">
        <f t="shared" si="99"/>
        <v>384.81382548791368</v>
      </c>
      <c r="I522" s="13">
        <f t="shared" si="99"/>
        <v>233.27099639337476</v>
      </c>
      <c r="J522" s="13">
        <f t="shared" si="99"/>
        <v>40.645903210902844</v>
      </c>
      <c r="K522" s="13">
        <f t="shared" si="99"/>
        <v>2.2767520975262698</v>
      </c>
      <c r="L522" s="13">
        <f t="shared" ref="L522:L556" si="107">SUM(G522:K522,L$5)</f>
        <v>1288.150426377199</v>
      </c>
      <c r="M522" s="3">
        <v>0</v>
      </c>
      <c r="N522" s="3">
        <f t="shared" si="104"/>
        <v>352.14301022034539</v>
      </c>
      <c r="O522" s="3">
        <f t="shared" si="100"/>
        <v>384.81387264527672</v>
      </c>
      <c r="P522" s="3">
        <f t="shared" si="101"/>
        <v>233.27100151678675</v>
      </c>
      <c r="Q522" s="3">
        <f t="shared" si="102"/>
        <v>40.64590321095104</v>
      </c>
      <c r="R522" s="3">
        <f t="shared" si="103"/>
        <v>2.2767520975262698</v>
      </c>
      <c r="S522" s="3">
        <f t="shared" si="105"/>
        <v>1288.150539690886</v>
      </c>
    </row>
    <row r="523" spans="5:19">
      <c r="E523" s="4">
        <f t="shared" si="106"/>
        <v>2267</v>
      </c>
      <c r="F523" s="5">
        <f>F522*SUM(economy!Z313:AB313)/SUM(economy!Z312:AB312)</f>
        <v>18947.590833435093</v>
      </c>
      <c r="G523" s="13">
        <f t="shared" si="99"/>
        <v>353.30167762070181</v>
      </c>
      <c r="H523" s="13">
        <f t="shared" si="99"/>
        <v>385.53785027630545</v>
      </c>
      <c r="I523" s="13">
        <f t="shared" si="99"/>
        <v>232.99214401322169</v>
      </c>
      <c r="J523" s="13">
        <f t="shared" si="99"/>
        <v>40.552254455323983</v>
      </c>
      <c r="K523" s="13">
        <f t="shared" si="99"/>
        <v>2.2722495157303535</v>
      </c>
      <c r="L523" s="13">
        <f t="shared" si="107"/>
        <v>1289.6561758812832</v>
      </c>
      <c r="M523" s="3">
        <v>0</v>
      </c>
      <c r="N523" s="3">
        <f t="shared" si="104"/>
        <v>353.30173865356568</v>
      </c>
      <c r="O523" s="3">
        <f t="shared" si="100"/>
        <v>385.5378973039372</v>
      </c>
      <c r="P523" s="3">
        <f t="shared" si="101"/>
        <v>232.99214906786412</v>
      </c>
      <c r="Q523" s="3">
        <f t="shared" si="102"/>
        <v>40.552254455369422</v>
      </c>
      <c r="R523" s="3">
        <f t="shared" si="103"/>
        <v>2.2722495157303535</v>
      </c>
      <c r="S523" s="3">
        <f t="shared" si="105"/>
        <v>1289.6562889964666</v>
      </c>
    </row>
    <row r="524" spans="5:19">
      <c r="E524" s="4">
        <f t="shared" si="106"/>
        <v>2268</v>
      </c>
      <c r="F524" s="5">
        <f>F523*SUM(economy!Z314:AB314)/SUM(economy!Z313:AB313)</f>
        <v>18909.856992402994</v>
      </c>
      <c r="G524" s="13">
        <f t="shared" si="99"/>
        <v>354.45810335231994</v>
      </c>
      <c r="H524" s="13">
        <f t="shared" si="99"/>
        <v>386.25634063300691</v>
      </c>
      <c r="I524" s="13">
        <f t="shared" si="99"/>
        <v>232.7113663729007</v>
      </c>
      <c r="J524" s="13">
        <f t="shared" si="99"/>
        <v>40.459527286421306</v>
      </c>
      <c r="K524" s="13">
        <f t="shared" si="99"/>
        <v>2.2677472528984928</v>
      </c>
      <c r="L524" s="13">
        <f t="shared" si="107"/>
        <v>1291.1530848975474</v>
      </c>
      <c r="M524" s="3">
        <v>0</v>
      </c>
      <c r="N524" s="3">
        <f t="shared" si="104"/>
        <v>354.45816438518381</v>
      </c>
      <c r="O524" s="3">
        <f t="shared" si="100"/>
        <v>386.25638753126424</v>
      </c>
      <c r="P524" s="3">
        <f t="shared" si="101"/>
        <v>232.71137135969661</v>
      </c>
      <c r="Q524" s="3">
        <f t="shared" si="102"/>
        <v>40.459527286464152</v>
      </c>
      <c r="R524" s="3">
        <f t="shared" si="103"/>
        <v>2.2677472528984928</v>
      </c>
      <c r="S524" s="3">
        <f t="shared" si="105"/>
        <v>1291.1531978155074</v>
      </c>
    </row>
    <row r="525" spans="5:19">
      <c r="E525" s="4">
        <f t="shared" si="106"/>
        <v>2269</v>
      </c>
      <c r="F525" s="5">
        <f>F524*SUM(economy!Z315:AB315)/SUM(economy!Z314:AB314)</f>
        <v>18872.11772989895</v>
      </c>
      <c r="G525" s="13">
        <f t="shared" si="99"/>
        <v>355.6122260795558</v>
      </c>
      <c r="H525" s="13">
        <f t="shared" si="99"/>
        <v>386.96931131758959</v>
      </c>
      <c r="I525" s="13">
        <f t="shared" si="99"/>
        <v>232.42868856913483</v>
      </c>
      <c r="J525" s="13">
        <f t="shared" si="99"/>
        <v>40.367668474576043</v>
      </c>
      <c r="K525" s="13">
        <f t="shared" si="99"/>
        <v>2.2632449506203915</v>
      </c>
      <c r="L525" s="13">
        <f t="shared" si="107"/>
        <v>1292.6411393914768</v>
      </c>
      <c r="M525" s="3">
        <v>0</v>
      </c>
      <c r="N525" s="3">
        <f t="shared" si="104"/>
        <v>355.61228711241966</v>
      </c>
      <c r="O525" s="3">
        <f t="shared" si="100"/>
        <v>386.96935808682844</v>
      </c>
      <c r="P525" s="3">
        <f t="shared" si="101"/>
        <v>232.4286934889949</v>
      </c>
      <c r="Q525" s="3">
        <f t="shared" si="102"/>
        <v>40.367668474616444</v>
      </c>
      <c r="R525" s="3">
        <f t="shared" si="103"/>
        <v>2.2632449506203915</v>
      </c>
      <c r="S525" s="3">
        <f t="shared" si="105"/>
        <v>1292.6412521134798</v>
      </c>
    </row>
    <row r="526" spans="5:19">
      <c r="E526" s="4">
        <f t="shared" si="106"/>
        <v>2270</v>
      </c>
      <c r="F526" s="5">
        <f>F525*SUM(economy!Z316:AB316)/SUM(economy!Z315:AB315)</f>
        <v>18834.372624497115</v>
      </c>
      <c r="G526" s="13">
        <f t="shared" si="99"/>
        <v>356.76404547152146</v>
      </c>
      <c r="H526" s="13">
        <f t="shared" si="99"/>
        <v>387.67677700577821</v>
      </c>
      <c r="I526" s="13">
        <f t="shared" si="99"/>
        <v>232.14413529259474</v>
      </c>
      <c r="J526" s="13">
        <f t="shared" si="99"/>
        <v>40.276627776956502</v>
      </c>
      <c r="K526" s="13">
        <f t="shared" si="99"/>
        <v>2.2587423698877367</v>
      </c>
      <c r="L526" s="13">
        <f t="shared" si="107"/>
        <v>1294.1203279167385</v>
      </c>
      <c r="M526" s="3">
        <v>0</v>
      </c>
      <c r="N526" s="3">
        <f t="shared" si="104"/>
        <v>356.76410650438532</v>
      </c>
      <c r="O526" s="3">
        <f t="shared" si="100"/>
        <v>387.67682364635345</v>
      </c>
      <c r="P526" s="3">
        <f t="shared" si="101"/>
        <v>232.14414014641741</v>
      </c>
      <c r="Q526" s="3">
        <f t="shared" si="102"/>
        <v>40.276627776994594</v>
      </c>
      <c r="R526" s="3">
        <f t="shared" si="103"/>
        <v>2.2587423698877367</v>
      </c>
      <c r="S526" s="3">
        <f t="shared" si="105"/>
        <v>1294.1204404440384</v>
      </c>
    </row>
    <row r="527" spans="5:19">
      <c r="E527" s="4">
        <f t="shared" si="106"/>
        <v>2271</v>
      </c>
      <c r="F527" s="5">
        <f>F526*SUM(economy!Z317:AB317)/SUM(economy!Z316:AB316)</f>
        <v>18796.621293784217</v>
      </c>
      <c r="G527" s="13">
        <f t="shared" si="99"/>
        <v>357.91356117160814</v>
      </c>
      <c r="H527" s="13">
        <f t="shared" si="99"/>
        <v>388.3787522933535</v>
      </c>
      <c r="I527" s="13">
        <f t="shared" si="99"/>
        <v>231.85773083922481</v>
      </c>
      <c r="J527" s="13">
        <f t="shared" si="99"/>
        <v>40.186357771482868</v>
      </c>
      <c r="K527" s="13">
        <f t="shared" si="99"/>
        <v>2.2542393459494079</v>
      </c>
      <c r="L527" s="13">
        <f t="shared" si="107"/>
        <v>1295.5906414216188</v>
      </c>
      <c r="M527" s="3">
        <v>0</v>
      </c>
      <c r="N527" s="3">
        <f t="shared" si="104"/>
        <v>357.91362220447201</v>
      </c>
      <c r="O527" s="3">
        <f t="shared" si="100"/>
        <v>388.37879880561911</v>
      </c>
      <c r="P527" s="3">
        <f t="shared" si="101"/>
        <v>231.85773562789649</v>
      </c>
      <c r="Q527" s="3">
        <f t="shared" si="102"/>
        <v>40.186357771518786</v>
      </c>
      <c r="R527" s="3">
        <f t="shared" si="103"/>
        <v>2.2542393459494079</v>
      </c>
      <c r="S527" s="3">
        <f t="shared" si="105"/>
        <v>1295.5907537554558</v>
      </c>
    </row>
    <row r="528" spans="5:19">
      <c r="E528" s="4">
        <f t="shared" si="106"/>
        <v>2272</v>
      </c>
      <c r="F528" s="5">
        <f>F527*SUM(economy!Z318:AB318)/SUM(economy!Z317:AB317)</f>
        <v>18758.863394131167</v>
      </c>
      <c r="G528" s="13">
        <f t="shared" si="99"/>
        <v>359.06077279986727</v>
      </c>
      <c r="H528" s="13">
        <f t="shared" si="99"/>
        <v>389.07525170003544</v>
      </c>
      <c r="I528" s="13">
        <f t="shared" si="99"/>
        <v>231.56949912140263</v>
      </c>
      <c r="J528" s="13">
        <f t="shared" si="99"/>
        <v>40.096813700265471</v>
      </c>
      <c r="K528" s="13">
        <f t="shared" si="99"/>
        <v>2.2497357609251241</v>
      </c>
      <c r="L528" s="13">
        <f t="shared" si="107"/>
        <v>1297.052073082496</v>
      </c>
      <c r="M528" s="3">
        <v>0</v>
      </c>
      <c r="N528" s="3">
        <f t="shared" si="104"/>
        <v>359.06083383273113</v>
      </c>
      <c r="O528" s="3">
        <f t="shared" si="100"/>
        <v>389.07529808434441</v>
      </c>
      <c r="P528" s="3">
        <f t="shared" si="101"/>
        <v>231.56950384579781</v>
      </c>
      <c r="Q528" s="3">
        <f t="shared" si="102"/>
        <v>40.096813700299336</v>
      </c>
      <c r="R528" s="3">
        <f t="shared" si="103"/>
        <v>2.2497357609251241</v>
      </c>
      <c r="S528" s="3">
        <f t="shared" si="105"/>
        <v>1297.0521852240977</v>
      </c>
    </row>
    <row r="529" spans="5:19">
      <c r="E529" s="4">
        <f t="shared" si="106"/>
        <v>2273</v>
      </c>
      <c r="F529" s="5">
        <f>F528*SUM(economy!Z319:AB319)/SUM(economy!Z318:AB318)</f>
        <v>18721.098620341112</v>
      </c>
      <c r="G529" s="13">
        <f t="shared" si="99"/>
        <v>360.2056799553776</v>
      </c>
      <c r="H529" s="13">
        <f t="shared" si="99"/>
        <v>389.7662896733342</v>
      </c>
      <c r="I529" s="13">
        <f t="shared" si="99"/>
        <v>231.27946367891406</v>
      </c>
      <c r="J529" s="13">
        <f t="shared" si="99"/>
        <v>40.00795332196013</v>
      </c>
      <c r="K529" s="13">
        <f t="shared" si="99"/>
        <v>2.2452315271840595</v>
      </c>
      <c r="L529" s="13">
        <f t="shared" si="107"/>
        <v>1298.50461815677</v>
      </c>
      <c r="M529" s="3">
        <v>0</v>
      </c>
      <c r="N529" s="3">
        <f t="shared" si="104"/>
        <v>360.20574098824147</v>
      </c>
      <c r="O529" s="3">
        <f t="shared" si="100"/>
        <v>389.76633593003857</v>
      </c>
      <c r="P529" s="3">
        <f t="shared" si="101"/>
        <v>231.27946833989549</v>
      </c>
      <c r="Q529" s="3">
        <f t="shared" si="102"/>
        <v>40.007953321992055</v>
      </c>
      <c r="R529" s="3">
        <f t="shared" si="103"/>
        <v>2.2452315271840595</v>
      </c>
      <c r="S529" s="3">
        <f t="shared" si="105"/>
        <v>1298.5047301073516</v>
      </c>
    </row>
    <row r="530" spans="5:19">
      <c r="E530" s="4">
        <f t="shared" si="106"/>
        <v>2274</v>
      </c>
      <c r="F530" s="5">
        <f>F529*SUM(economy!Z320:AB320)/SUM(economy!Z319:AB319)</f>
        <v>18683.32670518423</v>
      </c>
      <c r="G530" s="13">
        <f t="shared" si="99"/>
        <v>361.3482822185909</v>
      </c>
      <c r="H530" s="13">
        <f t="shared" si="99"/>
        <v>390.4518805923575</v>
      </c>
      <c r="I530" s="13">
        <f t="shared" si="99"/>
        <v>230.98764768972828</v>
      </c>
      <c r="J530" s="13">
        <f t="shared" si="99"/>
        <v>39.919736772516607</v>
      </c>
      <c r="K530" s="13">
        <f t="shared" si="99"/>
        <v>2.2407265772469414</v>
      </c>
      <c r="L530" s="13">
        <f t="shared" si="107"/>
        <v>1299.9482738504403</v>
      </c>
      <c r="M530" s="3">
        <v>0</v>
      </c>
      <c r="N530" s="3">
        <f t="shared" si="104"/>
        <v>361.34834325145476</v>
      </c>
      <c r="O530" s="3">
        <f t="shared" si="100"/>
        <v>390.45192672180826</v>
      </c>
      <c r="P530" s="3">
        <f t="shared" si="101"/>
        <v>230.98765228814713</v>
      </c>
      <c r="Q530" s="3">
        <f t="shared" si="102"/>
        <v>39.919736772546713</v>
      </c>
      <c r="R530" s="3">
        <f t="shared" si="103"/>
        <v>2.2407265772469414</v>
      </c>
      <c r="S530" s="3">
        <f t="shared" si="105"/>
        <v>1299.9483856112038</v>
      </c>
    </row>
    <row r="531" spans="5:19">
      <c r="E531" s="4">
        <f t="shared" si="106"/>
        <v>2275</v>
      </c>
      <c r="F531" s="5">
        <f>F530*SUM(economy!Z321:AB321)/SUM(economy!Z320:AB320)</f>
        <v>18645.547418830734</v>
      </c>
      <c r="G531" s="13">
        <f t="shared" si="99"/>
        <v>362.48857915364908</v>
      </c>
      <c r="H531" s="13">
        <f t="shared" si="99"/>
        <v>391.1320387715636</v>
      </c>
      <c r="I531" s="13">
        <f t="shared" si="99"/>
        <v>230.69407398055827</v>
      </c>
      <c r="J531" s="13">
        <f t="shared" si="99"/>
        <v>39.832126433827547</v>
      </c>
      <c r="K531" s="13">
        <f t="shared" si="99"/>
        <v>2.2362208576395202</v>
      </c>
      <c r="L531" s="13">
        <f t="shared" si="107"/>
        <v>1301.3830391972378</v>
      </c>
      <c r="M531" s="3">
        <v>0</v>
      </c>
      <c r="N531" s="3">
        <f t="shared" si="104"/>
        <v>362.48864018651295</v>
      </c>
      <c r="O531" s="3">
        <f t="shared" si="100"/>
        <v>391.13208477411087</v>
      </c>
      <c r="P531" s="3">
        <f t="shared" si="101"/>
        <v>230.69407851725433</v>
      </c>
      <c r="Q531" s="3">
        <f t="shared" si="102"/>
        <v>39.832126433855933</v>
      </c>
      <c r="R531" s="3">
        <f t="shared" si="103"/>
        <v>2.2362208576395202</v>
      </c>
      <c r="S531" s="3">
        <f t="shared" si="105"/>
        <v>1301.3831507693735</v>
      </c>
    </row>
    <row r="532" spans="5:19">
      <c r="E532" s="4">
        <f t="shared" si="106"/>
        <v>2276</v>
      </c>
      <c r="F532" s="5">
        <f>F531*SUM(economy!Z322:AB322)/SUM(economy!Z321:AB321)</f>
        <v>18607.760568194106</v>
      </c>
      <c r="G532" s="13">
        <f t="shared" si="99"/>
        <v>363.62657031066692</v>
      </c>
      <c r="H532" s="13">
        <f t="shared" si="99"/>
        <v>391.80677846445099</v>
      </c>
      <c r="I532" s="13">
        <f t="shared" si="99"/>
        <v>230.39876503719447</v>
      </c>
      <c r="J532" s="13">
        <f t="shared" si="99"/>
        <v>39.74508680981446</v>
      </c>
      <c r="K532" s="13">
        <f t="shared" si="99"/>
        <v>2.2317143251378937</v>
      </c>
      <c r="L532" s="13">
        <f t="shared" si="107"/>
        <v>1302.8089149472648</v>
      </c>
      <c r="M532" s="3">
        <v>0</v>
      </c>
      <c r="N532" s="3">
        <f t="shared" si="104"/>
        <v>363.62663134353079</v>
      </c>
      <c r="O532" s="3">
        <f t="shared" si="100"/>
        <v>391.80682434044388</v>
      </c>
      <c r="P532" s="3">
        <f t="shared" si="101"/>
        <v>230.39876951299618</v>
      </c>
      <c r="Q532" s="3">
        <f t="shared" si="102"/>
        <v>39.745086809841226</v>
      </c>
      <c r="R532" s="3">
        <f t="shared" si="103"/>
        <v>2.2317143251378937</v>
      </c>
      <c r="S532" s="3">
        <f t="shared" si="105"/>
        <v>1302.80902633195</v>
      </c>
    </row>
    <row r="533" spans="5:19">
      <c r="E533" s="4">
        <f t="shared" si="106"/>
        <v>2277</v>
      </c>
      <c r="F533" s="5">
        <f>F532*SUM(economy!Z323:AB323)/SUM(economy!Z322:AB322)</f>
        <v>18569.965996197112</v>
      </c>
      <c r="G533" s="13">
        <f t="shared" si="99"/>
        <v>364.76225522797455</v>
      </c>
      <c r="H533" s="13">
        <f t="shared" si="99"/>
        <v>392.47611386717631</v>
      </c>
      <c r="I533" s="13">
        <f t="shared" si="99"/>
        <v>230.10174301460077</v>
      </c>
      <c r="J533" s="13">
        <f t="shared" si="99"/>
        <v>39.658584409515498</v>
      </c>
      <c r="K533" s="13">
        <f t="shared" si="99"/>
        <v>2.2272069444603453</v>
      </c>
      <c r="L533" s="13">
        <f t="shared" si="107"/>
        <v>1304.2259034637273</v>
      </c>
      <c r="M533" s="3">
        <v>0</v>
      </c>
      <c r="N533" s="3">
        <f t="shared" si="104"/>
        <v>364.76231626083842</v>
      </c>
      <c r="O533" s="3">
        <f t="shared" si="100"/>
        <v>392.47615961696295</v>
      </c>
      <c r="P533" s="3">
        <f t="shared" si="101"/>
        <v>230.10174743032553</v>
      </c>
      <c r="Q533" s="3">
        <f t="shared" si="102"/>
        <v>39.65858440954073</v>
      </c>
      <c r="R533" s="3">
        <f t="shared" si="103"/>
        <v>2.2272069444603453</v>
      </c>
      <c r="S533" s="3">
        <f t="shared" si="105"/>
        <v>1304.2260146621279</v>
      </c>
    </row>
    <row r="534" spans="5:19">
      <c r="E534" s="4">
        <f t="shared" si="106"/>
        <v>2278</v>
      </c>
      <c r="F534" s="5">
        <f>F533*SUM(economy!Z324:AB324)/SUM(economy!Z323:AB323)</f>
        <v>18532.163580971483</v>
      </c>
      <c r="G534" s="13">
        <f t="shared" si="99"/>
        <v>365.89563343431524</v>
      </c>
      <c r="H534" s="13">
        <f t="shared" si="99"/>
        <v>393.14005912209296</v>
      </c>
      <c r="I534" s="13">
        <f t="shared" si="99"/>
        <v>229.80302974676513</v>
      </c>
      <c r="J534" s="13">
        <f t="shared" si="99"/>
        <v>39.572587636765867</v>
      </c>
      <c r="K534" s="13">
        <f t="shared" si="99"/>
        <v>2.2226986868329139</v>
      </c>
      <c r="L534" s="13">
        <f t="shared" si="107"/>
        <v>1305.6340086267721</v>
      </c>
      <c r="M534" s="3">
        <v>0</v>
      </c>
      <c r="N534" s="3">
        <f t="shared" si="104"/>
        <v>365.89569446717911</v>
      </c>
      <c r="O534" s="3">
        <f t="shared" si="100"/>
        <v>393.14010474602054</v>
      </c>
      <c r="P534" s="3">
        <f t="shared" si="101"/>
        <v>229.80303410321932</v>
      </c>
      <c r="Q534" s="3">
        <f t="shared" si="102"/>
        <v>39.572587636789656</v>
      </c>
      <c r="R534" s="3">
        <f t="shared" si="103"/>
        <v>2.2226986868329139</v>
      </c>
      <c r="S534" s="3">
        <f t="shared" si="105"/>
        <v>1305.6341196400415</v>
      </c>
    </row>
    <row r="535" spans="5:19">
      <c r="E535" s="4">
        <f t="shared" si="106"/>
        <v>2279</v>
      </c>
      <c r="F535" s="5">
        <f>F534*SUM(economy!Z325:AB325)/SUM(economy!Z324:AB324)</f>
        <v>18494.35323500204</v>
      </c>
      <c r="G535" s="13">
        <f t="shared" ref="G535:K550" si="108">G534*(1-G$5)+G$4*$F534*$L$4/1000</f>
        <v>367.02670445099426</v>
      </c>
      <c r="H535" s="13">
        <f t="shared" si="108"/>
        <v>393.79862832120534</v>
      </c>
      <c r="I535" s="13">
        <f t="shared" si="108"/>
        <v>229.50264675629742</v>
      </c>
      <c r="J535" s="13">
        <f t="shared" si="108"/>
        <v>39.48706668608655</v>
      </c>
      <c r="K535" s="13">
        <f t="shared" si="108"/>
        <v>2.218189529081795</v>
      </c>
      <c r="L535" s="13">
        <f t="shared" si="107"/>
        <v>1307.0332357436653</v>
      </c>
      <c r="M535" s="3">
        <v>0</v>
      </c>
      <c r="N535" s="3">
        <f t="shared" si="104"/>
        <v>367.02676548385813</v>
      </c>
      <c r="O535" s="3">
        <f t="shared" si="100"/>
        <v>393.79867381962015</v>
      </c>
      <c r="P535" s="3">
        <f t="shared" si="101"/>
        <v>229.50265105427658</v>
      </c>
      <c r="Q535" s="3">
        <f t="shared" si="102"/>
        <v>39.487066686108982</v>
      </c>
      <c r="R535" s="3">
        <f t="shared" si="103"/>
        <v>2.218189529081795</v>
      </c>
      <c r="S535" s="3">
        <f t="shared" si="105"/>
        <v>1307.0333465729459</v>
      </c>
    </row>
    <row r="536" spans="5:19">
      <c r="E536" s="4">
        <f t="shared" si="106"/>
        <v>2280</v>
      </c>
      <c r="F536" s="5">
        <f>F535*SUM(economy!Z326:AB326)/SUM(economy!Z325:AB325)</f>
        <v>18456.534904225053</v>
      </c>
      <c r="G536" s="13">
        <f t="shared" si="108"/>
        <v>368.15546779397562</v>
      </c>
      <c r="H536" s="13">
        <f t="shared" si="108"/>
        <v>394.45183550953294</v>
      </c>
      <c r="I536" s="13">
        <f t="shared" si="108"/>
        <v>229.20061526376992</v>
      </c>
      <c r="J536" s="13">
        <f t="shared" si="108"/>
        <v>39.401993444420114</v>
      </c>
      <c r="K536" s="13">
        <f t="shared" si="108"/>
        <v>2.2136794530426718</v>
      </c>
      <c r="L536" s="13">
        <f t="shared" si="107"/>
        <v>1308.4235914647413</v>
      </c>
      <c r="M536" s="3">
        <v>0</v>
      </c>
      <c r="N536" s="3">
        <f t="shared" si="104"/>
        <v>368.15552882683949</v>
      </c>
      <c r="O536" s="3">
        <f t="shared" si="100"/>
        <v>394.45188088278024</v>
      </c>
      <c r="P536" s="3">
        <f t="shared" si="101"/>
        <v>229.20061950405895</v>
      </c>
      <c r="Q536" s="3">
        <f t="shared" si="102"/>
        <v>39.40199344444126</v>
      </c>
      <c r="R536" s="3">
        <f t="shared" si="103"/>
        <v>2.2136794530426718</v>
      </c>
      <c r="S536" s="3">
        <f t="shared" si="105"/>
        <v>1308.4237021111628</v>
      </c>
    </row>
    <row r="537" spans="5:19">
      <c r="E537" s="4">
        <f t="shared" si="106"/>
        <v>2281</v>
      </c>
      <c r="F537" s="5">
        <f>F536*SUM(economy!Z327:AB327)/SUM(economy!Z326:AB326)</f>
        <v>18418.708567089365</v>
      </c>
      <c r="G537" s="13">
        <f t="shared" si="108"/>
        <v>369.28192297592364</v>
      </c>
      <c r="H537" s="13">
        <f t="shared" si="108"/>
        <v>395.09969468838051</v>
      </c>
      <c r="I537" s="13">
        <f t="shared" si="108"/>
        <v>228.89695619679708</v>
      </c>
      <c r="J537" s="13">
        <f t="shared" si="108"/>
        <v>39.317341398374197</v>
      </c>
      <c r="K537" s="13">
        <f t="shared" si="108"/>
        <v>2.2091684451601257</v>
      </c>
      <c r="L537" s="13">
        <f t="shared" si="107"/>
        <v>1309.8050837046358</v>
      </c>
      <c r="M537" s="3">
        <v>0</v>
      </c>
      <c r="N537" s="3">
        <f t="shared" si="104"/>
        <v>369.2819840087875</v>
      </c>
      <c r="O537" s="3">
        <f t="shared" si="100"/>
        <v>395.09973993680467</v>
      </c>
      <c r="P537" s="3">
        <f t="shared" si="101"/>
        <v>228.89696038017033</v>
      </c>
      <c r="Q537" s="3">
        <f t="shared" si="102"/>
        <v>39.317341398394134</v>
      </c>
      <c r="R537" s="3">
        <f t="shared" si="103"/>
        <v>2.2091684451601257</v>
      </c>
      <c r="S537" s="3">
        <f t="shared" si="105"/>
        <v>1309.8051941693168</v>
      </c>
    </row>
    <row r="538" spans="5:19">
      <c r="E538" s="4">
        <f t="shared" si="106"/>
        <v>2282</v>
      </c>
      <c r="F538" s="5">
        <f>F537*SUM(economy!Z328:AB328)/SUM(economy!Z327:AB327)</f>
        <v>18380.874233588402</v>
      </c>
      <c r="G538" s="13">
        <f t="shared" si="108"/>
        <v>370.40606950818733</v>
      </c>
      <c r="H538" s="13">
        <f t="shared" si="108"/>
        <v>395.74221981851133</v>
      </c>
      <c r="I538" s="13">
        <f t="shared" si="108"/>
        <v>228.59169019885229</v>
      </c>
      <c r="J538" s="13">
        <f t="shared" si="108"/>
        <v>39.233085546653712</v>
      </c>
      <c r="K538" s="13">
        <f t="shared" si="108"/>
        <v>2.2046564962005886</v>
      </c>
      <c r="L538" s="13">
        <f t="shared" si="107"/>
        <v>1311.1777215684053</v>
      </c>
      <c r="M538" s="3">
        <v>0</v>
      </c>
      <c r="N538" s="3">
        <f t="shared" si="104"/>
        <v>370.4061305410512</v>
      </c>
      <c r="O538" s="3">
        <f t="shared" si="100"/>
        <v>395.74226494245573</v>
      </c>
      <c r="P538" s="3">
        <f t="shared" si="101"/>
        <v>228.59169432607371</v>
      </c>
      <c r="Q538" s="3">
        <f t="shared" si="102"/>
        <v>39.233085546672513</v>
      </c>
      <c r="R538" s="3">
        <f t="shared" si="103"/>
        <v>2.2046564962005886</v>
      </c>
      <c r="S538" s="3">
        <f t="shared" si="105"/>
        <v>1311.1778318524537</v>
      </c>
    </row>
    <row r="539" spans="5:19">
      <c r="E539" s="4">
        <f t="shared" si="106"/>
        <v>2283</v>
      </c>
      <c r="F539" s="5">
        <f>F538*SUM(economy!Z329:AB329)/SUM(economy!Z328:AB328)</f>
        <v>18343.03194426998</v>
      </c>
      <c r="G539" s="13">
        <f t="shared" si="108"/>
        <v>371.52790690272559</v>
      </c>
      <c r="H539" s="13">
        <f t="shared" si="108"/>
        <v>396.37942482322046</v>
      </c>
      <c r="I539" s="13">
        <f t="shared" si="108"/>
        <v>228.28483763782091</v>
      </c>
      <c r="J539" s="13">
        <f t="shared" si="108"/>
        <v>39.149202317381913</v>
      </c>
      <c r="K539" s="13">
        <f t="shared" si="108"/>
        <v>2.2001436010327931</v>
      </c>
      <c r="L539" s="13">
        <f t="shared" si="107"/>
        <v>1312.5415152821818</v>
      </c>
      <c r="M539" s="3">
        <v>0</v>
      </c>
      <c r="N539" s="3">
        <f t="shared" si="104"/>
        <v>371.52796793558946</v>
      </c>
      <c r="O539" s="3">
        <f t="shared" si="100"/>
        <v>396.37946982302753</v>
      </c>
      <c r="P539" s="3">
        <f t="shared" si="101"/>
        <v>228.28484170964421</v>
      </c>
      <c r="Q539" s="3">
        <f t="shared" si="102"/>
        <v>39.149202317399642</v>
      </c>
      <c r="R539" s="3">
        <f t="shared" si="103"/>
        <v>2.2001436010327931</v>
      </c>
      <c r="S539" s="3">
        <f t="shared" si="105"/>
        <v>1312.5416253866936</v>
      </c>
    </row>
    <row r="540" spans="5:19">
      <c r="E540" s="4">
        <f t="shared" si="106"/>
        <v>2284</v>
      </c>
      <c r="F540" s="5">
        <f>F539*SUM(economy!Z330:AB330)/SUM(economy!Z329:AB329)</f>
        <v>18305.181769230385</v>
      </c>
      <c r="G540" s="13">
        <f t="shared" si="108"/>
        <v>372.6474346739721</v>
      </c>
      <c r="H540" s="13">
        <f t="shared" si="108"/>
        <v>397.01132359130685</v>
      </c>
      <c r="I540" s="13">
        <f t="shared" si="108"/>
        <v>227.97641861428966</v>
      </c>
      <c r="J540" s="13">
        <f t="shared" si="108"/>
        <v>39.065669490028377</v>
      </c>
      <c r="K540" s="13">
        <f t="shared" si="108"/>
        <v>2.1956297584481215</v>
      </c>
      <c r="L540" s="13">
        <f t="shared" si="107"/>
        <v>1313.8964761280452</v>
      </c>
      <c r="M540" s="3">
        <v>0</v>
      </c>
      <c r="N540" s="3">
        <f t="shared" si="104"/>
        <v>372.64749570683597</v>
      </c>
      <c r="O540" s="3">
        <f t="shared" si="100"/>
        <v>397.01136846731811</v>
      </c>
      <c r="P540" s="3">
        <f t="shared" si="101"/>
        <v>227.97642263145843</v>
      </c>
      <c r="Q540" s="3">
        <f t="shared" si="102"/>
        <v>39.065669490045089</v>
      </c>
      <c r="R540" s="3">
        <f t="shared" si="103"/>
        <v>2.1956297584481215</v>
      </c>
      <c r="S540" s="3">
        <f t="shared" si="105"/>
        <v>1313.8965860541059</v>
      </c>
    </row>
    <row r="541" spans="5:19">
      <c r="E541" s="4">
        <f t="shared" si="106"/>
        <v>2285</v>
      </c>
      <c r="F541" s="5">
        <f>F540*SUM(economy!Z331:AB331)/SUM(economy!Z330:AB330)</f>
        <v>18267.323807098077</v>
      </c>
      <c r="G541" s="13">
        <f t="shared" si="108"/>
        <v>373.76465234063875</v>
      </c>
      <c r="H541" s="13">
        <f t="shared" si="108"/>
        <v>397.6379299799429</v>
      </c>
      <c r="I541" s="13">
        <f t="shared" si="108"/>
        <v>227.66645296957367</v>
      </c>
      <c r="J541" s="13">
        <f t="shared" si="108"/>
        <v>38.982466121678996</v>
      </c>
      <c r="K541" s="13">
        <f t="shared" si="108"/>
        <v>2.1911149710044162</v>
      </c>
      <c r="L541" s="13">
        <f t="shared" si="107"/>
        <v>1315.2426163828388</v>
      </c>
      <c r="M541" s="3">
        <v>0</v>
      </c>
      <c r="N541" s="3">
        <f t="shared" si="104"/>
        <v>373.76471337350262</v>
      </c>
      <c r="O541" s="3">
        <f t="shared" si="100"/>
        <v>397.63797473249889</v>
      </c>
      <c r="P541" s="3">
        <f t="shared" si="101"/>
        <v>227.66645693282155</v>
      </c>
      <c r="Q541" s="3">
        <f t="shared" si="102"/>
        <v>38.982466121694749</v>
      </c>
      <c r="R541" s="3">
        <f t="shared" si="103"/>
        <v>2.1911149710044162</v>
      </c>
      <c r="S541" s="3">
        <f t="shared" si="105"/>
        <v>1315.2427261315222</v>
      </c>
    </row>
    <row r="542" spans="5:19">
      <c r="E542" s="4">
        <f t="shared" si="106"/>
        <v>2286</v>
      </c>
      <c r="F542" s="5">
        <f>F541*SUM(economy!Z332:AB332)/SUM(economy!Z331:AB331)</f>
        <v>18229.45818401223</v>
      </c>
      <c r="G542" s="13">
        <f t="shared" si="108"/>
        <v>374.87955942745697</v>
      </c>
      <c r="H542" s="13">
        <f t="shared" si="108"/>
        <v>398.25925781744019</v>
      </c>
      <c r="I542" s="13">
        <f t="shared" si="108"/>
        <v>227.35496029348326</v>
      </c>
      <c r="J542" s="13">
        <f t="shared" si="108"/>
        <v>38.899572477398614</v>
      </c>
      <c r="K542" s="13">
        <f t="shared" si="108"/>
        <v>2.1865992448835305</v>
      </c>
      <c r="L542" s="13">
        <f t="shared" si="107"/>
        <v>1316.5799492606627</v>
      </c>
      <c r="M542" s="3">
        <v>0</v>
      </c>
      <c r="N542" s="3">
        <f t="shared" si="104"/>
        <v>374.87962046032084</v>
      </c>
      <c r="O542" s="3">
        <f t="shared" si="100"/>
        <v>398.25930244688055</v>
      </c>
      <c r="P542" s="3">
        <f t="shared" si="101"/>
        <v>227.35496420353397</v>
      </c>
      <c r="Q542" s="3">
        <f t="shared" si="102"/>
        <v>38.899572477413464</v>
      </c>
      <c r="R542" s="3">
        <f t="shared" si="103"/>
        <v>2.1865992448835305</v>
      </c>
      <c r="S542" s="3">
        <f t="shared" si="105"/>
        <v>1316.5800588330324</v>
      </c>
    </row>
    <row r="543" spans="5:19">
      <c r="E543" s="4">
        <f t="shared" si="106"/>
        <v>2287</v>
      </c>
      <c r="F543" s="5">
        <f>F542*SUM(economy!Z333:AB333)/SUM(economy!Z332:AB332)</f>
        <v>18191.58505260032</v>
      </c>
      <c r="G543" s="13">
        <f t="shared" si="108"/>
        <v>375.99215546685679</v>
      </c>
      <c r="H543" s="13">
        <f t="shared" si="108"/>
        <v>398.87532090591242</v>
      </c>
      <c r="I543" s="13">
        <f t="shared" si="108"/>
        <v>227.04195993183262</v>
      </c>
      <c r="J543" s="13">
        <f t="shared" si="108"/>
        <v>38.81696996445195</v>
      </c>
      <c r="K543" s="13">
        <f t="shared" si="108"/>
        <v>2.1820825897569751</v>
      </c>
      <c r="L543" s="13">
        <f t="shared" si="107"/>
        <v>1317.9084888588106</v>
      </c>
      <c r="M543" s="3">
        <v>0</v>
      </c>
      <c r="N543" s="3">
        <f t="shared" si="104"/>
        <v>375.99221649972066</v>
      </c>
      <c r="O543" s="3">
        <f t="shared" si="100"/>
        <v>398.87536541257583</v>
      </c>
      <c r="P543" s="3">
        <f t="shared" si="101"/>
        <v>227.0419637894002</v>
      </c>
      <c r="Q543" s="3">
        <f t="shared" si="102"/>
        <v>38.816969964465954</v>
      </c>
      <c r="R543" s="3">
        <f t="shared" si="103"/>
        <v>2.1820825897569751</v>
      </c>
      <c r="S543" s="3">
        <f t="shared" si="105"/>
        <v>1317.9085982559195</v>
      </c>
    </row>
    <row r="544" spans="5:19">
      <c r="E544" s="4">
        <f t="shared" si="106"/>
        <v>2288</v>
      </c>
      <c r="F544" s="5">
        <f>F543*SUM(economy!Z334:AB334)/SUM(economy!Z333:AB333)</f>
        <v>18153.704590958438</v>
      </c>
      <c r="G544" s="13">
        <f t="shared" si="108"/>
        <v>377.10244000058356</v>
      </c>
      <c r="H544" s="13">
        <f t="shared" si="108"/>
        <v>399.48613302383438</v>
      </c>
      <c r="I544" s="13">
        <f t="shared" si="108"/>
        <v>226.72747099369448</v>
      </c>
      <c r="J544" s="13">
        <f t="shared" si="108"/>
        <v>38.734641070162255</v>
      </c>
      <c r="K544" s="13">
        <f t="shared" si="108"/>
        <v>2.177565018656427</v>
      </c>
      <c r="L544" s="13">
        <f t="shared" si="107"/>
        <v>1319.228250106931</v>
      </c>
      <c r="M544" s="3">
        <v>0</v>
      </c>
      <c r="N544" s="3">
        <f t="shared" si="104"/>
        <v>377.10250103344742</v>
      </c>
      <c r="O544" s="3">
        <f t="shared" si="100"/>
        <v>399.48617740805867</v>
      </c>
      <c r="P544" s="3">
        <f t="shared" si="101"/>
        <v>226.72747479948342</v>
      </c>
      <c r="Q544" s="3">
        <f t="shared" si="102"/>
        <v>38.734641070175464</v>
      </c>
      <c r="R544" s="3">
        <f t="shared" si="103"/>
        <v>2.177565018656427</v>
      </c>
      <c r="S544" s="3">
        <f t="shared" si="105"/>
        <v>1319.2283593298214</v>
      </c>
    </row>
    <row r="545" spans="5:19">
      <c r="E545" s="4">
        <f t="shared" si="106"/>
        <v>2289</v>
      </c>
      <c r="F545" s="5">
        <f>F544*SUM(economy!Z335:AB335)/SUM(economy!Z334:AB334)</f>
        <v>18115.817001637981</v>
      </c>
      <c r="G545" s="13">
        <f t="shared" si="108"/>
        <v>378.2104125812524</v>
      </c>
      <c r="H545" s="13">
        <f t="shared" si="108"/>
        <v>400.09170792849864</v>
      </c>
      <c r="I545" s="13">
        <f t="shared" si="108"/>
        <v>226.41151235840408</v>
      </c>
      <c r="J545" s="13">
        <f t="shared" si="108"/>
        <v>38.652569303200245</v>
      </c>
      <c r="K545" s="13">
        <f t="shared" si="108"/>
        <v>2.1730465478473162</v>
      </c>
      <c r="L545" s="13">
        <f t="shared" si="107"/>
        <v>1320.5392487192025</v>
      </c>
      <c r="M545" s="3">
        <v>0</v>
      </c>
      <c r="N545" s="3">
        <f t="shared" si="104"/>
        <v>378.21047361411627</v>
      </c>
      <c r="O545" s="3">
        <f t="shared" si="100"/>
        <v>400.09175219062058</v>
      </c>
      <c r="P545" s="3">
        <f t="shared" si="101"/>
        <v>226.41151611310937</v>
      </c>
      <c r="Q545" s="3">
        <f t="shared" si="102"/>
        <v>38.652569303212701</v>
      </c>
      <c r="R545" s="3">
        <f t="shared" si="103"/>
        <v>2.1730465478473162</v>
      </c>
      <c r="S545" s="3">
        <f t="shared" si="105"/>
        <v>1320.539357768906</v>
      </c>
    </row>
    <row r="546" spans="5:19">
      <c r="E546" s="4">
        <f t="shared" si="106"/>
        <v>2290</v>
      </c>
      <c r="F546" s="5">
        <f>F545*SUM(economy!Z336:AB336)/SUM(economy!Z335:AB335)</f>
        <v>18077.922510641183</v>
      </c>
      <c r="G546" s="13">
        <f t="shared" si="108"/>
        <v>379.31607277384063</v>
      </c>
      <c r="H546" s="13">
        <f t="shared" si="108"/>
        <v>400.69205935836982</v>
      </c>
      <c r="I546" s="13">
        <f t="shared" si="108"/>
        <v>226.09410268231684</v>
      </c>
      <c r="J546" s="13">
        <f t="shared" si="108"/>
        <v>38.570739138108067</v>
      </c>
      <c r="K546" s="13">
        <f t="shared" si="108"/>
        <v>2.1685271967045807</v>
      </c>
      <c r="L546" s="13">
        <f t="shared" si="107"/>
        <v>1321.84150114934</v>
      </c>
      <c r="M546" s="3">
        <v>0</v>
      </c>
      <c r="N546" s="3">
        <f t="shared" si="104"/>
        <v>379.3161338067045</v>
      </c>
      <c r="O546" s="3">
        <f t="shared" si="100"/>
        <v>400.69210349872532</v>
      </c>
      <c r="P546" s="3">
        <f t="shared" si="101"/>
        <v>226.09410638662416</v>
      </c>
      <c r="Q546" s="3">
        <f t="shared" si="102"/>
        <v>38.570739138119812</v>
      </c>
      <c r="R546" s="3">
        <f t="shared" si="103"/>
        <v>2.1685271967045807</v>
      </c>
      <c r="S546" s="3">
        <f t="shared" si="105"/>
        <v>1321.8416100268785</v>
      </c>
    </row>
    <row r="547" spans="5:19">
      <c r="E547" s="4">
        <f t="shared" si="106"/>
        <v>2291</v>
      </c>
      <c r="F547" s="5">
        <f>F546*SUM(economy!Z337:AB337)/SUM(economy!Z336:AB336)</f>
        <v>18040.021366428453</v>
      </c>
      <c r="G547" s="13">
        <f t="shared" si="108"/>
        <v>380.41942015711919</v>
      </c>
      <c r="H547" s="13">
        <f t="shared" si="108"/>
        <v>401.28720103533851</v>
      </c>
      <c r="I547" s="13">
        <f t="shared" si="108"/>
        <v>225.77526040532445</v>
      </c>
      <c r="J547" s="13">
        <f t="shared" si="108"/>
        <v>38.489135962874556</v>
      </c>
      <c r="K547" s="13">
        <f t="shared" si="108"/>
        <v>2.164006987590148</v>
      </c>
      <c r="L547" s="13">
        <f t="shared" si="107"/>
        <v>1323.135024548247</v>
      </c>
      <c r="M547" s="3">
        <v>0</v>
      </c>
      <c r="N547" s="3">
        <f t="shared" si="104"/>
        <v>380.41948118998306</v>
      </c>
      <c r="O547" s="3">
        <f t="shared" si="100"/>
        <v>401.2872450542626</v>
      </c>
      <c r="P547" s="3">
        <f t="shared" si="101"/>
        <v>225.77526405991026</v>
      </c>
      <c r="Q547" s="3">
        <f t="shared" si="102"/>
        <v>38.489135962885626</v>
      </c>
      <c r="R547" s="3">
        <f t="shared" si="103"/>
        <v>2.164006987590148</v>
      </c>
      <c r="S547" s="3">
        <f t="shared" si="105"/>
        <v>1323.1351332546317</v>
      </c>
    </row>
    <row r="548" spans="5:19">
      <c r="E548" s="4">
        <f t="shared" si="106"/>
        <v>2292</v>
      </c>
      <c r="F548" s="5">
        <f>F547*SUM(economy!Z338:AB338)/SUM(economy!Z337:AB337)</f>
        <v>18002.1138389392</v>
      </c>
      <c r="G548" s="13">
        <f t="shared" si="108"/>
        <v>381.52045432502325</v>
      </c>
      <c r="H548" s="13">
        <f t="shared" si="108"/>
        <v>401.87714666687566</v>
      </c>
      <c r="I548" s="13">
        <f t="shared" si="108"/>
        <v>225.45500375713442</v>
      </c>
      <c r="J548" s="13">
        <f t="shared" si="108"/>
        <v>38.407746029388811</v>
      </c>
      <c r="K548" s="13">
        <f t="shared" si="108"/>
        <v>2.1594859457320195</v>
      </c>
      <c r="L548" s="13">
        <f t="shared" si="107"/>
        <v>1324.4198367241543</v>
      </c>
      <c r="M548" s="3">
        <v>0</v>
      </c>
      <c r="N548" s="3">
        <f t="shared" si="104"/>
        <v>381.52051535788712</v>
      </c>
      <c r="O548" s="3">
        <f t="shared" si="100"/>
        <v>401.87719056470235</v>
      </c>
      <c r="P548" s="3">
        <f t="shared" si="101"/>
        <v>225.45500736266612</v>
      </c>
      <c r="Q548" s="3">
        <f t="shared" si="102"/>
        <v>38.407746029399249</v>
      </c>
      <c r="R548" s="3">
        <f t="shared" si="103"/>
        <v>2.1594859457320195</v>
      </c>
      <c r="S548" s="3">
        <f t="shared" si="105"/>
        <v>1324.4199452603868</v>
      </c>
    </row>
    <row r="549" spans="5:19">
      <c r="E549" s="4">
        <f t="shared" si="106"/>
        <v>2293</v>
      </c>
      <c r="F549" s="5">
        <f>F548*SUM(economy!Z339:AB339)/SUM(economy!Z338:AB338)</f>
        <v>17964.200218628081</v>
      </c>
      <c r="G549" s="13">
        <f t="shared" si="108"/>
        <v>382.6191748879632</v>
      </c>
      <c r="H549" s="13">
        <f t="shared" si="108"/>
        <v>402.46190994808887</v>
      </c>
      <c r="I549" s="13">
        <f t="shared" si="108"/>
        <v>225.13335076331816</v>
      </c>
      <c r="J549" s="13">
        <f t="shared" si="108"/>
        <v>38.326556406609321</v>
      </c>
      <c r="K549" s="13">
        <f t="shared" si="108"/>
        <v>2.1549640991049648</v>
      </c>
      <c r="L549" s="13">
        <f t="shared" si="107"/>
        <v>1325.6959561050844</v>
      </c>
      <c r="M549" s="3">
        <v>0</v>
      </c>
      <c r="N549" s="3">
        <f t="shared" si="104"/>
        <v>382.61923592082707</v>
      </c>
      <c r="O549" s="3">
        <f t="shared" si="100"/>
        <v>402.46195372515132</v>
      </c>
      <c r="P549" s="3">
        <f t="shared" si="101"/>
        <v>225.1333543204542</v>
      </c>
      <c r="Q549" s="3">
        <f t="shared" si="102"/>
        <v>38.326556406619169</v>
      </c>
      <c r="R549" s="3">
        <f t="shared" si="103"/>
        <v>2.1549640991049648</v>
      </c>
      <c r="S549" s="3">
        <f t="shared" si="105"/>
        <v>1325.6960644721566</v>
      </c>
    </row>
    <row r="550" spans="5:19">
      <c r="E550" s="4">
        <f t="shared" si="106"/>
        <v>2294</v>
      </c>
      <c r="F550" s="5">
        <f>F549*SUM(economy!Z340:AB340)/SUM(economy!Z339:AB339)</f>
        <v>17926.280815518461</v>
      </c>
      <c r="G550" s="13">
        <f t="shared" si="108"/>
        <v>383.71558147407666</v>
      </c>
      <c r="H550" s="13">
        <f t="shared" si="108"/>
        <v>403.04150456368291</v>
      </c>
      <c r="I550" s="13">
        <f t="shared" si="108"/>
        <v>224.81031925113319</v>
      </c>
      <c r="J550" s="13">
        <f t="shared" si="108"/>
        <v>38.245554936295257</v>
      </c>
      <c r="K550" s="13">
        <f t="shared" si="108"/>
        <v>2.1504414783129064</v>
      </c>
      <c r="L550" s="13">
        <f t="shared" si="107"/>
        <v>1326.9634017035009</v>
      </c>
      <c r="M550" s="3">
        <v>0</v>
      </c>
      <c r="N550" s="3">
        <f t="shared" si="104"/>
        <v>383.71564250694053</v>
      </c>
      <c r="O550" s="3">
        <f t="shared" si="100"/>
        <v>403.0415482203133</v>
      </c>
      <c r="P550" s="3">
        <f t="shared" si="101"/>
        <v>224.81032276052315</v>
      </c>
      <c r="Q550" s="3">
        <f t="shared" si="102"/>
        <v>38.245554936304544</v>
      </c>
      <c r="R550" s="3">
        <f t="shared" si="103"/>
        <v>2.1504414783129064</v>
      </c>
      <c r="S550" s="3">
        <f t="shared" si="105"/>
        <v>1326.9635099023944</v>
      </c>
    </row>
    <row r="551" spans="5:19">
      <c r="E551" s="4">
        <f t="shared" si="106"/>
        <v>2295</v>
      </c>
      <c r="F551" s="5">
        <f>F550*SUM(economy!Z341:AB341)/SUM(economy!Z340:AB340)</f>
        <v>17888.355958273933</v>
      </c>
      <c r="G551" s="13">
        <f t="shared" ref="G551:K556" si="109">G550*(1-G$5)+G$4*$F550*$L$4/1000</f>
        <v>384.80967373042284</v>
      </c>
      <c r="H551" s="13">
        <f t="shared" si="109"/>
        <v>403.61594418982565</v>
      </c>
      <c r="I551" s="13">
        <f t="shared" si="109"/>
        <v>224.48592685512483</v>
      </c>
      <c r="J551" s="13">
        <f t="shared" si="109"/>
        <v>38.164730191155577</v>
      </c>
      <c r="K551" s="13">
        <f t="shared" si="109"/>
        <v>2.1459181164731511</v>
      </c>
      <c r="L551" s="13">
        <f t="shared" si="107"/>
        <v>1328.2221930830021</v>
      </c>
      <c r="M551" s="3">
        <v>0</v>
      </c>
      <c r="N551" s="3">
        <f t="shared" si="104"/>
        <v>384.80973476328671</v>
      </c>
      <c r="O551" s="3">
        <f t="shared" si="100"/>
        <v>403.61598772635534</v>
      </c>
      <c r="P551" s="3">
        <f t="shared" si="101"/>
        <v>224.48593031740958</v>
      </c>
      <c r="Q551" s="3">
        <f t="shared" si="102"/>
        <v>38.164730191164331</v>
      </c>
      <c r="R551" s="3">
        <f t="shared" si="103"/>
        <v>2.1459181164731511</v>
      </c>
      <c r="S551" s="3">
        <f t="shared" si="105"/>
        <v>1328.2223011146893</v>
      </c>
    </row>
    <row r="552" spans="5:19">
      <c r="E552" s="4">
        <f t="shared" si="106"/>
        <v>2296</v>
      </c>
      <c r="F552" s="5">
        <f>F551*SUM(economy!Z342:AB342)/SUM(economy!Z341:AB341)</f>
        <v>17850.425993289056</v>
      </c>
      <c r="G552" s="13">
        <f t="shared" si="109"/>
        <v>385.90145132412033</v>
      </c>
      <c r="H552" s="13">
        <f t="shared" si="109"/>
        <v>404.18524249592184</v>
      </c>
      <c r="I552" s="13">
        <f t="shared" si="109"/>
        <v>224.16019102251335</v>
      </c>
      <c r="J552" s="13">
        <f t="shared" si="109"/>
        <v>38.084071435279981</v>
      </c>
      <c r="K552" s="13">
        <f t="shared" si="109"/>
        <v>2.1413940491025754</v>
      </c>
      <c r="L552" s="13">
        <f t="shared" si="107"/>
        <v>1329.4723503269381</v>
      </c>
      <c r="M552" s="3">
        <v>0</v>
      </c>
      <c r="N552" s="3">
        <f t="shared" si="104"/>
        <v>385.9015123569842</v>
      </c>
      <c r="O552" s="3">
        <f t="shared" si="100"/>
        <v>404.18528591268125</v>
      </c>
      <c r="P552" s="3">
        <f t="shared" si="101"/>
        <v>224.16019443832519</v>
      </c>
      <c r="Q552" s="3">
        <f t="shared" si="102"/>
        <v>38.084071435288237</v>
      </c>
      <c r="R552" s="3">
        <f t="shared" si="103"/>
        <v>2.1413940491025754</v>
      </c>
      <c r="S552" s="3">
        <f t="shared" si="105"/>
        <v>1329.4724581923813</v>
      </c>
    </row>
    <row r="553" spans="5:19">
      <c r="E553" s="4">
        <f t="shared" si="106"/>
        <v>2297</v>
      </c>
      <c r="F553" s="5">
        <f>F552*SUM(economy!Z343:AB343)/SUM(economy!Z342:AB342)</f>
        <v>17812.491283800311</v>
      </c>
      <c r="G553" s="13">
        <f t="shared" si="109"/>
        <v>386.99091394342906</v>
      </c>
      <c r="H553" s="13">
        <f t="shared" si="109"/>
        <v>404.74941314629666</v>
      </c>
      <c r="I553" s="13">
        <f t="shared" si="109"/>
        <v>223.83312901837223</v>
      </c>
      <c r="J553" s="13">
        <f t="shared" si="109"/>
        <v>38.003568586723624</v>
      </c>
      <c r="K553" s="13">
        <f t="shared" si="109"/>
        <v>2.1368693140059092</v>
      </c>
      <c r="L553" s="13">
        <f t="shared" si="107"/>
        <v>1330.7138940088275</v>
      </c>
      <c r="M553" s="3">
        <v>0</v>
      </c>
      <c r="N553" s="3">
        <f t="shared" si="104"/>
        <v>386.99097497629293</v>
      </c>
      <c r="O553" s="3">
        <f t="shared" si="100"/>
        <v>404.74945644361526</v>
      </c>
      <c r="P553" s="3">
        <f t="shared" si="101"/>
        <v>223.83313238833495</v>
      </c>
      <c r="Q553" s="3">
        <f t="shared" si="102"/>
        <v>38.003568586731404</v>
      </c>
      <c r="R553" s="3">
        <f t="shared" si="103"/>
        <v>2.1368693140059092</v>
      </c>
      <c r="S553" s="3">
        <f t="shared" si="105"/>
        <v>1330.7140017089805</v>
      </c>
    </row>
    <row r="554" spans="5:19">
      <c r="E554" s="4">
        <f t="shared" si="106"/>
        <v>2298</v>
      </c>
      <c r="F554" s="5">
        <f>F553*SUM(economy!Z344:AB344)/SUM(economy!Z343:AB343)</f>
        <v>17774.552209017664</v>
      </c>
      <c r="G554" s="13">
        <f t="shared" si="109"/>
        <v>388.07806129877838</v>
      </c>
      <c r="H554" s="13">
        <f t="shared" si="109"/>
        <v>405.30846980179098</v>
      </c>
      <c r="I554" s="13">
        <f t="shared" si="109"/>
        <v>223.50475793060323</v>
      </c>
      <c r="J554" s="13">
        <f t="shared" si="109"/>
        <v>37.923212182124843</v>
      </c>
      <c r="K554" s="13">
        <f t="shared" si="109"/>
        <v>2.1323439511662361</v>
      </c>
      <c r="L554" s="13">
        <f t="shared" si="107"/>
        <v>1331.9468451644634</v>
      </c>
      <c r="M554" s="3">
        <v>0</v>
      </c>
      <c r="N554" s="3">
        <f t="shared" si="104"/>
        <v>388.07812233164225</v>
      </c>
      <c r="O554" s="3">
        <f t="shared" si="100"/>
        <v>405.30851297999732</v>
      </c>
      <c r="P554" s="3">
        <f t="shared" si="101"/>
        <v>223.50476125533223</v>
      </c>
      <c r="Q554" s="3">
        <f t="shared" si="102"/>
        <v>37.923212182132175</v>
      </c>
      <c r="R554" s="3">
        <f t="shared" si="103"/>
        <v>2.1323439511662361</v>
      </c>
      <c r="S554" s="3">
        <f t="shared" si="105"/>
        <v>1331.9469527002702</v>
      </c>
    </row>
    <row r="555" spans="5:19">
      <c r="E555" s="4">
        <f t="shared" si="106"/>
        <v>2299</v>
      </c>
      <c r="F555" s="5">
        <f>F554*SUM(economy!Z345:AB345)/SUM(economy!Z344:AB344)</f>
        <v>17736.609163277117</v>
      </c>
      <c r="G555" s="13">
        <f t="shared" si="109"/>
        <v>389.16289312374192</v>
      </c>
      <c r="H555" s="13">
        <f t="shared" si="109"/>
        <v>405.86242612127086</v>
      </c>
      <c r="I555" s="13">
        <f t="shared" si="109"/>
        <v>223.17509467471425</v>
      </c>
      <c r="J555" s="13">
        <f t="shared" si="109"/>
        <v>37.842993343242313</v>
      </c>
      <c r="K555" s="13">
        <f t="shared" si="109"/>
        <v>2.1278180026378077</v>
      </c>
      <c r="L555" s="13">
        <f t="shared" si="107"/>
        <v>1333.1712252656071</v>
      </c>
      <c r="M555" s="3">
        <v>0</v>
      </c>
      <c r="N555" s="3">
        <f t="shared" si="104"/>
        <v>389.16295415660579</v>
      </c>
      <c r="O555" s="3">
        <f t="shared" si="100"/>
        <v>405.86246918069264</v>
      </c>
      <c r="P555" s="3">
        <f t="shared" si="101"/>
        <v>223.17509795481666</v>
      </c>
      <c r="Q555" s="3">
        <f t="shared" si="102"/>
        <v>37.842993343249226</v>
      </c>
      <c r="R555" s="3">
        <f t="shared" si="103"/>
        <v>2.1278180026378077</v>
      </c>
      <c r="S555" s="3">
        <f t="shared" si="105"/>
        <v>1333.171332638002</v>
      </c>
    </row>
    <row r="556" spans="5:19">
      <c r="E556" s="4">
        <f t="shared" si="106"/>
        <v>2300</v>
      </c>
      <c r="F556" s="5">
        <f>F555*SUM(economy!Z346:AB346)/SUM(economy!Z345:AB345)</f>
        <v>17698.662555214996</v>
      </c>
      <c r="G556" s="13">
        <f t="shared" si="109"/>
        <v>390.24540917596073</v>
      </c>
      <c r="H556" s="13">
        <f t="shared" si="109"/>
        <v>406.41129576305326</v>
      </c>
      <c r="I556" s="13">
        <f t="shared" si="109"/>
        <v>222.8441559984058</v>
      </c>
      <c r="J556" s="13">
        <f t="shared" si="109"/>
        <v>37.762903745304278</v>
      </c>
      <c r="K556" s="13">
        <f t="shared" si="109"/>
        <v>2.1232915124412437</v>
      </c>
      <c r="L556" s="13">
        <f t="shared" si="107"/>
        <v>1334.3870561951653</v>
      </c>
      <c r="M556" s="3">
        <v>0</v>
      </c>
      <c r="N556" s="3">
        <f t="shared" si="104"/>
        <v>390.2454702088246</v>
      </c>
      <c r="O556" s="3">
        <f t="shared" si="100"/>
        <v>406.41133870401728</v>
      </c>
      <c r="P556" s="3">
        <f t="shared" si="101"/>
        <v>222.84415923448066</v>
      </c>
      <c r="Q556" s="3">
        <f t="shared" si="102"/>
        <v>37.762903745310794</v>
      </c>
      <c r="R556" s="3">
        <f t="shared" si="103"/>
        <v>2.1232915124412437</v>
      </c>
      <c r="S556" s="3">
        <f t="shared" si="105"/>
        <v>1334.3871634050745</v>
      </c>
    </row>
    <row r="557" spans="5:19">
      <c r="E557" s="4"/>
      <c r="F557" s="4"/>
      <c r="G557" s="13"/>
      <c r="H557" s="13"/>
      <c r="I557" s="13"/>
      <c r="J557" s="13"/>
      <c r="K557" s="13"/>
      <c r="L557" s="13"/>
      <c r="M557" s="13"/>
    </row>
    <row r="558" spans="5:19">
      <c r="E558" s="4"/>
      <c r="F558" s="4"/>
      <c r="G558" s="13"/>
      <c r="H558" s="13"/>
      <c r="I558" s="13"/>
      <c r="J558" s="13"/>
      <c r="K558" s="13"/>
      <c r="L558" s="13"/>
      <c r="M558" s="13"/>
    </row>
    <row r="559" spans="5:19">
      <c r="E559" s="4"/>
      <c r="F559" s="4"/>
      <c r="G559" s="13"/>
      <c r="H559" s="13"/>
      <c r="I559" s="13"/>
      <c r="J559" s="13"/>
      <c r="K559" s="13"/>
      <c r="L559" s="13"/>
      <c r="M559" s="13"/>
    </row>
    <row r="560" spans="5:19">
      <c r="E560" s="4"/>
      <c r="F560" s="4"/>
      <c r="G560" s="13"/>
      <c r="H560" s="13"/>
      <c r="I560" s="13"/>
      <c r="J560" s="13"/>
      <c r="K560" s="13"/>
      <c r="L560" s="13"/>
      <c r="M560" s="13"/>
    </row>
    <row r="561" spans="5:13">
      <c r="E561" s="4"/>
      <c r="F561" s="4"/>
      <c r="G561" s="13"/>
      <c r="H561" s="13"/>
      <c r="I561" s="13"/>
      <c r="J561" s="13"/>
      <c r="K561" s="13"/>
      <c r="L561" s="13"/>
      <c r="M561" s="13"/>
    </row>
    <row r="562" spans="5:13">
      <c r="E562" s="4"/>
      <c r="F562" s="4"/>
      <c r="G562" s="13"/>
      <c r="H562" s="13"/>
      <c r="I562" s="13"/>
      <c r="J562" s="13"/>
      <c r="K562" s="13"/>
      <c r="L562" s="13"/>
      <c r="M562" s="13"/>
    </row>
    <row r="563" spans="5:13">
      <c r="E563" s="4"/>
      <c r="F563" s="4"/>
      <c r="G563" s="13"/>
      <c r="H563" s="13"/>
      <c r="I563" s="13"/>
      <c r="J563" s="13"/>
      <c r="K563" s="13"/>
      <c r="L563" s="13"/>
      <c r="M563" s="13"/>
    </row>
    <row r="564" spans="5:13">
      <c r="E564" s="4"/>
      <c r="F564" s="4"/>
      <c r="G564" s="13"/>
      <c r="H564" s="13"/>
      <c r="I564" s="13"/>
      <c r="J564" s="13"/>
      <c r="K564" s="13"/>
      <c r="L564" s="13"/>
      <c r="M564" s="13"/>
    </row>
    <row r="565" spans="5:13">
      <c r="E565" s="4"/>
      <c r="F565" s="4"/>
      <c r="G565" s="13"/>
      <c r="H565" s="13"/>
      <c r="I565" s="13"/>
      <c r="J565" s="13"/>
      <c r="K565" s="13"/>
      <c r="L565" s="13"/>
      <c r="M565" s="13"/>
    </row>
    <row r="566" spans="5:13">
      <c r="E566" s="4"/>
      <c r="F566" s="4"/>
      <c r="G566" s="13"/>
      <c r="H566" s="13"/>
      <c r="I566" s="13"/>
      <c r="J566" s="13"/>
      <c r="K566" s="13"/>
      <c r="L566" s="13"/>
      <c r="M566" s="13"/>
    </row>
    <row r="567" spans="5:13">
      <c r="E567" s="4"/>
      <c r="F567" s="4"/>
      <c r="G567" s="13"/>
      <c r="H567" s="13"/>
      <c r="I567" s="13"/>
      <c r="J567" s="13"/>
      <c r="K567" s="13"/>
      <c r="L567" s="13"/>
      <c r="M567" s="13"/>
    </row>
    <row r="568" spans="5:13">
      <c r="E568" s="4"/>
      <c r="F568" s="4"/>
      <c r="G568" s="13"/>
      <c r="H568" s="13"/>
      <c r="I568" s="13"/>
      <c r="J568" s="13"/>
      <c r="K568" s="13"/>
      <c r="L568" s="13"/>
      <c r="M568" s="13"/>
    </row>
    <row r="569" spans="5:13">
      <c r="E569" s="4"/>
      <c r="F569" s="4"/>
      <c r="G569" s="13"/>
      <c r="H569" s="13"/>
      <c r="I569" s="13"/>
      <c r="J569" s="13"/>
      <c r="K569" s="13"/>
      <c r="L569" s="13"/>
      <c r="M569" s="13"/>
    </row>
    <row r="570" spans="5:13">
      <c r="E570" s="4"/>
      <c r="F570" s="4"/>
      <c r="G570" s="13"/>
      <c r="H570" s="13"/>
      <c r="I570" s="13"/>
      <c r="J570" s="13"/>
      <c r="K570" s="13"/>
      <c r="L570" s="13"/>
      <c r="M570" s="13"/>
    </row>
    <row r="571" spans="5:13">
      <c r="E571" s="4"/>
      <c r="F571" s="4"/>
      <c r="G571" s="13"/>
      <c r="H571" s="13"/>
      <c r="I571" s="13"/>
      <c r="J571" s="13"/>
      <c r="K571" s="13"/>
      <c r="L571" s="13"/>
      <c r="M571" s="13"/>
    </row>
    <row r="572" spans="5:13">
      <c r="E572" s="4"/>
      <c r="F572" s="4"/>
      <c r="G572" s="13"/>
      <c r="H572" s="13"/>
      <c r="I572" s="13"/>
      <c r="J572" s="13"/>
      <c r="K572" s="13"/>
      <c r="L572" s="13"/>
      <c r="M572" s="13"/>
    </row>
    <row r="573" spans="5:13">
      <c r="E573" s="4"/>
      <c r="F573" s="4"/>
      <c r="G573" s="13"/>
      <c r="H573" s="13"/>
      <c r="I573" s="13"/>
      <c r="J573" s="13"/>
      <c r="K573" s="13"/>
      <c r="L573" s="13"/>
      <c r="M573" s="13"/>
    </row>
    <row r="574" spans="5:13">
      <c r="E574" s="4"/>
      <c r="F574" s="4"/>
      <c r="G574" s="13"/>
      <c r="H574" s="13"/>
      <c r="I574" s="13"/>
      <c r="J574" s="13"/>
      <c r="K574" s="13"/>
      <c r="L574" s="13"/>
      <c r="M574" s="13"/>
    </row>
    <row r="575" spans="5:13">
      <c r="E575" s="4"/>
      <c r="F575" s="4"/>
      <c r="G575" s="13"/>
      <c r="H575" s="13"/>
      <c r="I575" s="13"/>
      <c r="J575" s="13"/>
      <c r="K575" s="13"/>
      <c r="L575" s="13"/>
      <c r="M575" s="13"/>
    </row>
    <row r="576" spans="5:13">
      <c r="E576" s="4"/>
      <c r="F576" s="4"/>
      <c r="G576" s="13"/>
      <c r="H576" s="13"/>
      <c r="I576" s="13"/>
      <c r="J576" s="13"/>
      <c r="K576" s="13"/>
      <c r="L576" s="13"/>
      <c r="M576" s="13"/>
    </row>
    <row r="577" spans="5:13">
      <c r="E577" s="4"/>
      <c r="F577" s="4"/>
      <c r="G577" s="13"/>
      <c r="H577" s="13"/>
      <c r="I577" s="13"/>
      <c r="J577" s="13"/>
      <c r="K577" s="13"/>
      <c r="L577" s="13"/>
      <c r="M577" s="13"/>
    </row>
    <row r="578" spans="5:13">
      <c r="E578" s="4"/>
      <c r="F578" s="4"/>
      <c r="G578" s="13"/>
      <c r="H578" s="13"/>
      <c r="I578" s="13"/>
      <c r="J578" s="13"/>
      <c r="K578" s="13"/>
      <c r="L578" s="13"/>
      <c r="M578" s="13"/>
    </row>
    <row r="579" spans="5:13">
      <c r="E579" s="4"/>
      <c r="F579" s="4"/>
      <c r="G579" s="13"/>
      <c r="H579" s="13"/>
      <c r="I579" s="13"/>
      <c r="J579" s="13"/>
      <c r="K579" s="13"/>
      <c r="L579" s="13"/>
      <c r="M579" s="13"/>
    </row>
    <row r="580" spans="5:13">
      <c r="E580" s="4"/>
      <c r="F580" s="4"/>
      <c r="G580" s="13"/>
      <c r="H580" s="13"/>
      <c r="I580" s="13"/>
      <c r="J580" s="13"/>
      <c r="K580" s="13"/>
      <c r="L580" s="13"/>
      <c r="M580" s="13"/>
    </row>
    <row r="581" spans="5:13">
      <c r="E581" s="4"/>
      <c r="F581" s="4"/>
      <c r="G581" s="13"/>
      <c r="H581" s="13"/>
      <c r="I581" s="13"/>
      <c r="J581" s="13"/>
      <c r="K581" s="13"/>
      <c r="L581" s="13"/>
      <c r="M581" s="13"/>
    </row>
    <row r="582" spans="5:13">
      <c r="E582" s="4"/>
      <c r="F582" s="4"/>
      <c r="G582" s="13"/>
      <c r="H582" s="13"/>
      <c r="I582" s="13"/>
      <c r="J582" s="13"/>
      <c r="K582" s="13"/>
      <c r="L582" s="13"/>
      <c r="M582" s="13"/>
    </row>
    <row r="583" spans="5:13">
      <c r="E583" s="4"/>
      <c r="F583" s="4"/>
      <c r="G583" s="13"/>
      <c r="H583" s="13"/>
      <c r="I583" s="13"/>
      <c r="J583" s="13"/>
      <c r="K583" s="13"/>
      <c r="L583" s="13"/>
      <c r="M583" s="13"/>
    </row>
    <row r="584" spans="5:13">
      <c r="E584" s="4"/>
      <c r="F584" s="4"/>
      <c r="G584" s="13"/>
      <c r="H584" s="13"/>
      <c r="I584" s="13"/>
      <c r="J584" s="13"/>
      <c r="K584" s="13"/>
      <c r="L584" s="13"/>
      <c r="M584" s="13"/>
    </row>
    <row r="585" spans="5:13">
      <c r="E585" s="4"/>
      <c r="F585" s="4"/>
      <c r="G585" s="13"/>
      <c r="H585" s="13"/>
      <c r="I585" s="13"/>
      <c r="J585" s="13"/>
      <c r="K585" s="13"/>
      <c r="L585" s="13"/>
      <c r="M585" s="13"/>
    </row>
    <row r="586" spans="5:13">
      <c r="E586" s="4"/>
      <c r="F586" s="4"/>
      <c r="G586" s="13"/>
      <c r="H586" s="13"/>
      <c r="I586" s="13"/>
      <c r="J586" s="13"/>
      <c r="K586" s="13"/>
      <c r="L586" s="13"/>
      <c r="M586" s="13"/>
    </row>
    <row r="587" spans="5:13">
      <c r="E587" s="4"/>
      <c r="F587" s="4"/>
      <c r="G587" s="13"/>
      <c r="H587" s="13"/>
      <c r="I587" s="13"/>
      <c r="J587" s="13"/>
      <c r="K587" s="13"/>
      <c r="L587" s="13"/>
      <c r="M587" s="13"/>
    </row>
    <row r="588" spans="5:13">
      <c r="E588" s="4"/>
      <c r="F588" s="4"/>
      <c r="G588" s="13"/>
      <c r="H588" s="13"/>
      <c r="I588" s="13"/>
      <c r="J588" s="13"/>
      <c r="K588" s="13"/>
      <c r="L588" s="13"/>
      <c r="M588" s="13"/>
    </row>
    <row r="589" spans="5:13">
      <c r="E589" s="4"/>
      <c r="F589" s="4"/>
      <c r="G589" s="13"/>
      <c r="H589" s="13"/>
      <c r="I589" s="13"/>
      <c r="J589" s="13"/>
      <c r="K589" s="13"/>
      <c r="L589" s="13"/>
      <c r="M589" s="13"/>
    </row>
    <row r="590" spans="5:13">
      <c r="E590" s="4"/>
      <c r="F590" s="4"/>
      <c r="G590" s="13"/>
      <c r="H590" s="13"/>
      <c r="I590" s="13"/>
      <c r="J590" s="13"/>
      <c r="K590" s="13"/>
      <c r="L590" s="13"/>
      <c r="M590" s="13"/>
    </row>
    <row r="591" spans="5:13">
      <c r="E591" s="4"/>
      <c r="F591" s="4"/>
      <c r="G591" s="13"/>
      <c r="H591" s="13"/>
      <c r="I591" s="13"/>
      <c r="J591" s="13"/>
      <c r="K591" s="13"/>
      <c r="L591" s="13"/>
      <c r="M591" s="13"/>
    </row>
    <row r="592" spans="5:13">
      <c r="E592" s="4"/>
      <c r="F592" s="4"/>
      <c r="G592" s="13"/>
      <c r="H592" s="13"/>
      <c r="I592" s="13"/>
      <c r="J592" s="13"/>
      <c r="K592" s="13"/>
      <c r="L592" s="13"/>
      <c r="M592" s="13"/>
    </row>
    <row r="593" spans="5:13">
      <c r="E593" s="4"/>
      <c r="F593" s="4"/>
      <c r="G593" s="13"/>
      <c r="H593" s="13"/>
      <c r="I593" s="13"/>
      <c r="J593" s="13"/>
      <c r="K593" s="13"/>
      <c r="L593" s="13"/>
      <c r="M593" s="13"/>
    </row>
    <row r="594" spans="5:13">
      <c r="E594" s="4"/>
      <c r="F594" s="4"/>
      <c r="G594" s="13"/>
      <c r="H594" s="13"/>
      <c r="I594" s="13"/>
      <c r="J594" s="13"/>
      <c r="K594" s="13"/>
      <c r="L594" s="13"/>
      <c r="M594" s="13"/>
    </row>
    <row r="595" spans="5:13">
      <c r="E595" s="4"/>
      <c r="F595" s="4"/>
      <c r="G595" s="13"/>
      <c r="H595" s="13"/>
      <c r="I595" s="13"/>
      <c r="J595" s="13"/>
      <c r="K595" s="13"/>
      <c r="L595" s="13"/>
      <c r="M595" s="13"/>
    </row>
    <row r="596" spans="5:13">
      <c r="E596" s="4"/>
      <c r="F596" s="4"/>
      <c r="G596" s="13"/>
      <c r="H596" s="13"/>
      <c r="I596" s="13"/>
      <c r="J596" s="13"/>
      <c r="K596" s="13"/>
      <c r="L596" s="13"/>
      <c r="M596" s="13"/>
    </row>
    <row r="597" spans="5:13">
      <c r="E597" s="4"/>
      <c r="F597" s="4"/>
      <c r="G597" s="13"/>
      <c r="H597" s="13"/>
      <c r="I597" s="13"/>
      <c r="J597" s="13"/>
      <c r="K597" s="13"/>
      <c r="L597" s="13"/>
      <c r="M597" s="13"/>
    </row>
    <row r="598" spans="5:13">
      <c r="E598" s="4"/>
      <c r="F598" s="4"/>
      <c r="G598" s="13"/>
      <c r="H598" s="13"/>
      <c r="I598" s="13"/>
      <c r="J598" s="13"/>
      <c r="K598" s="13"/>
      <c r="L598" s="13"/>
      <c r="M598" s="13"/>
    </row>
    <row r="599" spans="5:13">
      <c r="E599" s="4"/>
      <c r="F599" s="4"/>
      <c r="G599" s="13"/>
      <c r="H599" s="13"/>
      <c r="I599" s="13"/>
      <c r="J599" s="13"/>
      <c r="K599" s="13"/>
      <c r="L599" s="13"/>
      <c r="M599" s="13"/>
    </row>
    <row r="600" spans="5:13">
      <c r="E600" s="4"/>
      <c r="F600" s="4"/>
      <c r="G600" s="13"/>
      <c r="H600" s="13"/>
      <c r="I600" s="13"/>
      <c r="J600" s="13"/>
      <c r="K600" s="13"/>
      <c r="L600" s="13"/>
      <c r="M600" s="13"/>
    </row>
    <row r="601" spans="5:13">
      <c r="E601" s="4"/>
      <c r="F601" s="4"/>
      <c r="G601" s="13"/>
      <c r="H601" s="13"/>
      <c r="I601" s="13"/>
      <c r="J601" s="13"/>
      <c r="K601" s="13"/>
      <c r="L601" s="13"/>
      <c r="M601" s="13"/>
    </row>
    <row r="602" spans="5:13">
      <c r="E602" s="4"/>
      <c r="F602" s="4"/>
      <c r="G602" s="13"/>
      <c r="H602" s="13"/>
      <c r="I602" s="13"/>
      <c r="J602" s="13"/>
      <c r="K602" s="13"/>
      <c r="L602" s="13"/>
      <c r="M602" s="13"/>
    </row>
    <row r="603" spans="5:13">
      <c r="E603" s="4"/>
      <c r="F603" s="4"/>
      <c r="G603" s="13"/>
      <c r="H603" s="13"/>
      <c r="I603" s="13"/>
      <c r="J603" s="13"/>
      <c r="K603" s="13"/>
      <c r="L603" s="13"/>
      <c r="M603" s="13"/>
    </row>
    <row r="604" spans="5:13">
      <c r="E604" s="4"/>
      <c r="F604" s="4"/>
      <c r="G604" s="13"/>
      <c r="H604" s="13"/>
      <c r="I604" s="13"/>
      <c r="J604" s="13"/>
      <c r="K604" s="13"/>
      <c r="L604" s="13"/>
      <c r="M604" s="13"/>
    </row>
    <row r="605" spans="5:13">
      <c r="E605" s="4"/>
      <c r="F605" s="4"/>
      <c r="G605" s="13"/>
      <c r="H605" s="13"/>
      <c r="I605" s="13"/>
      <c r="J605" s="13"/>
      <c r="K605" s="13"/>
      <c r="L605" s="13"/>
      <c r="M605" s="13"/>
    </row>
    <row r="606" spans="5:13">
      <c r="E606" s="4"/>
      <c r="F606" s="4"/>
      <c r="G606" s="13"/>
      <c r="H606" s="13"/>
      <c r="I606" s="13"/>
      <c r="J606" s="13"/>
      <c r="K606" s="13"/>
      <c r="L606" s="13"/>
      <c r="M606" s="13"/>
    </row>
    <row r="607" spans="5:13">
      <c r="E607" s="4"/>
      <c r="F607" s="4"/>
      <c r="G607" s="13"/>
      <c r="H607" s="13"/>
      <c r="I607" s="13"/>
      <c r="J607" s="13"/>
      <c r="K607" s="13"/>
      <c r="L607" s="13"/>
      <c r="M607" s="13"/>
    </row>
    <row r="608" spans="5:13">
      <c r="E608" s="4"/>
      <c r="F608" s="4"/>
      <c r="G608" s="13"/>
      <c r="H608" s="13"/>
      <c r="I608" s="13"/>
      <c r="J608" s="13"/>
      <c r="K608" s="13"/>
      <c r="L608" s="13"/>
      <c r="M608" s="13"/>
    </row>
    <row r="609" spans="5:13">
      <c r="E609" s="4"/>
      <c r="F609" s="4"/>
      <c r="G609" s="13"/>
      <c r="H609" s="13"/>
      <c r="I609" s="13"/>
      <c r="J609" s="13"/>
      <c r="K609" s="13"/>
      <c r="L609" s="13"/>
      <c r="M609" s="13"/>
    </row>
    <row r="610" spans="5:13">
      <c r="E610" s="4"/>
      <c r="F610" s="4"/>
      <c r="G610" s="13"/>
      <c r="H610" s="13"/>
      <c r="I610" s="13"/>
      <c r="J610" s="13"/>
      <c r="K610" s="13"/>
      <c r="L610" s="13"/>
      <c r="M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5" sqref="C5"/>
    </sheetView>
  </sheetViews>
  <sheetFormatPr defaultRowHeight="15"/>
  <cols>
    <col min="1" max="16384" width="9.140625" style="2"/>
  </cols>
  <sheetData>
    <row r="1" spans="1:14">
      <c r="B1" s="2" t="s">
        <v>10</v>
      </c>
      <c r="G1" s="2" t="s">
        <v>11</v>
      </c>
      <c r="K1" s="2" t="s">
        <v>58</v>
      </c>
    </row>
    <row r="2" spans="1:14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18</v>
      </c>
      <c r="M2" s="2" t="s">
        <v>19</v>
      </c>
      <c r="N2" s="2" t="s">
        <v>20</v>
      </c>
    </row>
    <row r="3" spans="1:14">
      <c r="B3" s="2" t="s">
        <v>12</v>
      </c>
      <c r="G3" s="2">
        <f>carbondioxide!L5</f>
        <v>275</v>
      </c>
      <c r="H3" s="2">
        <v>5.35</v>
      </c>
      <c r="I3" s="2">
        <v>2.5600000000000001E-2</v>
      </c>
      <c r="J3" s="2">
        <v>5.6800000000000002E-3</v>
      </c>
      <c r="K3" s="2">
        <f>G3</f>
        <v>275</v>
      </c>
      <c r="L3" s="2">
        <f>H3</f>
        <v>5.35</v>
      </c>
      <c r="M3" s="2">
        <f>I3</f>
        <v>2.5600000000000001E-2</v>
      </c>
      <c r="N3" s="2">
        <f>J3</f>
        <v>5.6800000000000002E-3</v>
      </c>
    </row>
    <row r="4" spans="1:14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  <c r="M4" s="2">
        <f>I4</f>
        <v>1.148910335009431</v>
      </c>
    </row>
    <row r="5" spans="1:14">
      <c r="I5" s="2">
        <v>7.3800000000000003E-3</v>
      </c>
      <c r="M5" s="2">
        <f>I5</f>
        <v>7.3800000000000003E-3</v>
      </c>
    </row>
    <row r="6" spans="1:14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  <c r="K6" s="2">
        <f>carbondioxide!S106</f>
        <v>275.39128752345135</v>
      </c>
      <c r="L6" s="2">
        <f>L$3*LN(K6/K$3)</f>
        <v>7.6069103948270171E-3</v>
      </c>
      <c r="M6" s="2">
        <v>0</v>
      </c>
      <c r="N6" s="2">
        <v>0</v>
      </c>
    </row>
    <row r="7" spans="1:14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K7" s="2">
        <f>carbondioxide!S107</f>
        <v>275.40887009348887</v>
      </c>
      <c r="L7" s="2">
        <f t="shared" ref="L7:L70" si="3">L$3*LN(K7/K$3)</f>
        <v>7.9484743847123129E-3</v>
      </c>
      <c r="M7" s="2">
        <f>M6+M$3*(M$4*L7-M6)+M$5*(N6-M6)</f>
        <v>2.3378135982473483E-4</v>
      </c>
      <c r="N7" s="2">
        <f t="shared" ref="N7:N70" si="4">N6+N$3*(M6-N6)</f>
        <v>0</v>
      </c>
    </row>
    <row r="8" spans="1:14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5">I7+I$3*(I$4*H8-I7)+I$5*(J7-I7)</f>
        <v>4.6966904129114019E-4</v>
      </c>
      <c r="J8" s="2">
        <f t="shared" si="2"/>
        <v>1.3278781238044939E-6</v>
      </c>
      <c r="K8" s="2">
        <f>carbondioxide!S108</f>
        <v>275.42605175662203</v>
      </c>
      <c r="L8" s="2">
        <f t="shared" si="3"/>
        <v>8.2822291781934915E-3</v>
      </c>
      <c r="M8" s="2">
        <f t="shared" ref="M8:M71" si="6">M7+M$3*(M$4*L8-M7)+M$5*(N7-M7)</f>
        <v>4.6966904129114019E-4</v>
      </c>
      <c r="N8" s="2">
        <f t="shared" si="4"/>
        <v>1.3278781238044939E-6</v>
      </c>
    </row>
    <row r="9" spans="1:14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5"/>
        <v>7.0821515879531359E-4</v>
      </c>
      <c r="J9" s="2">
        <f t="shared" si="2"/>
        <v>3.988055930594961E-6</v>
      </c>
      <c r="K9" s="2">
        <f>carbondioxide!S109</f>
        <v>275.44430539223896</v>
      </c>
      <c r="L9" s="2">
        <f t="shared" si="3"/>
        <v>8.6367842901863973E-3</v>
      </c>
      <c r="M9" s="2">
        <f t="shared" si="6"/>
        <v>7.0821515879531359E-4</v>
      </c>
      <c r="N9" s="2">
        <f t="shared" si="4"/>
        <v>3.988055930594961E-6</v>
      </c>
    </row>
    <row r="10" spans="1:14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5"/>
        <v>9.4966271120499126E-4</v>
      </c>
      <c r="J10" s="2">
        <f t="shared" si="2"/>
        <v>7.9880658748665633E-6</v>
      </c>
      <c r="K10" s="2">
        <f>carbondioxide!S110</f>
        <v>275.4631218982143</v>
      </c>
      <c r="L10" s="2">
        <f t="shared" si="3"/>
        <v>9.0022478944896678E-3</v>
      </c>
      <c r="M10" s="2">
        <f t="shared" si="6"/>
        <v>9.4966271120499126E-4</v>
      </c>
      <c r="N10" s="2">
        <f t="shared" si="4"/>
        <v>7.9880658748665633E-6</v>
      </c>
    </row>
    <row r="11" spans="1:14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5"/>
        <v>1.19639058643166E-3</v>
      </c>
      <c r="J11" s="2">
        <f t="shared" si="2"/>
        <v>1.3336777860341672E-5</v>
      </c>
      <c r="K11" s="2">
        <f>carbondioxide!S111</f>
        <v>275.48625466998362</v>
      </c>
      <c r="L11" s="2">
        <f t="shared" si="3"/>
        <v>9.4515099657508806E-3</v>
      </c>
      <c r="M11" s="2">
        <f t="shared" si="6"/>
        <v>1.19639058643166E-3</v>
      </c>
      <c r="N11" s="2">
        <f t="shared" si="4"/>
        <v>1.3336777860341672E-5</v>
      </c>
    </row>
    <row r="12" spans="1:14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5"/>
        <v>1.4484258103882499E-3</v>
      </c>
      <c r="J12" s="2">
        <f t="shared" si="2"/>
        <v>2.0056523493026762E-5</v>
      </c>
      <c r="K12" s="2">
        <f>carbondioxide!S112</f>
        <v>275.50972418366501</v>
      </c>
      <c r="L12" s="2">
        <f t="shared" si="3"/>
        <v>9.9072733581900621E-3</v>
      </c>
      <c r="M12" s="2">
        <f t="shared" si="6"/>
        <v>1.4484258103882499E-3</v>
      </c>
      <c r="N12" s="2">
        <f t="shared" si="4"/>
        <v>2.0056523493026762E-5</v>
      </c>
    </row>
    <row r="13" spans="1:14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5"/>
        <v>1.7066312745397196E-3</v>
      </c>
      <c r="J13" s="2">
        <f t="shared" si="2"/>
        <v>2.8169661042591631E-5</v>
      </c>
      <c r="K13" s="2">
        <f>carbondioxide!S113</f>
        <v>275.53499543000555</v>
      </c>
      <c r="L13" s="2">
        <f t="shared" si="3"/>
        <v>1.0397981873141331E-2</v>
      </c>
      <c r="M13" s="2">
        <f t="shared" si="6"/>
        <v>1.7066312745397196E-3</v>
      </c>
      <c r="N13" s="2">
        <f t="shared" si="4"/>
        <v>2.8169661042591631E-5</v>
      </c>
    </row>
    <row r="14" spans="1:14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5"/>
        <v>1.9707407701309632E-3</v>
      </c>
      <c r="J14" s="2">
        <f t="shared" si="2"/>
        <v>3.7703323007255317E-5</v>
      </c>
      <c r="K14" s="2">
        <f>carbondioxide!S114</f>
        <v>275.56014116094445</v>
      </c>
      <c r="L14" s="2">
        <f t="shared" si="3"/>
        <v>1.0886208502934199E-2</v>
      </c>
      <c r="M14" s="2">
        <f t="shared" si="6"/>
        <v>1.9707407701309632E-3</v>
      </c>
      <c r="N14" s="2">
        <f t="shared" si="4"/>
        <v>3.7703323007255317E-5</v>
      </c>
    </row>
    <row r="15" spans="1:14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5"/>
        <v>2.2405366585658681E-3</v>
      </c>
      <c r="J15" s="2">
        <f t="shared" si="2"/>
        <v>4.8682975706917976E-5</v>
      </c>
      <c r="K15" s="2">
        <f>carbondioxide!S115</f>
        <v>275.58523067875387</v>
      </c>
      <c r="L15" s="2">
        <f t="shared" si="3"/>
        <v>1.1373299304132212E-2</v>
      </c>
      <c r="M15" s="2">
        <f t="shared" si="6"/>
        <v>2.2405366585658681E-3</v>
      </c>
      <c r="N15" s="2">
        <f t="shared" si="4"/>
        <v>4.8682975706917976E-5</v>
      </c>
    </row>
    <row r="16" spans="1:14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5"/>
        <v>2.5169061731142514E-3</v>
      </c>
      <c r="J16" s="2">
        <f t="shared" si="2"/>
        <v>6.1132704625556806E-5</v>
      </c>
      <c r="K16" s="2">
        <f>carbondioxide!S116</f>
        <v>275.61218628021436</v>
      </c>
      <c r="L16" s="2">
        <f t="shared" si="3"/>
        <v>1.189656905646303E-2</v>
      </c>
      <c r="M16" s="2">
        <f t="shared" si="6"/>
        <v>2.5169061731142514E-3</v>
      </c>
      <c r="N16" s="2">
        <f t="shared" si="4"/>
        <v>6.1132704625556806E-5</v>
      </c>
    </row>
    <row r="17" spans="1:14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5"/>
        <v>2.8014651099763054E-3</v>
      </c>
      <c r="J17" s="2">
        <f t="shared" si="2"/>
        <v>7.5081497926572595E-5</v>
      </c>
      <c r="K17" s="2">
        <f>carbondioxide!S117</f>
        <v>275.6423356972532</v>
      </c>
      <c r="L17" s="2">
        <f t="shared" si="3"/>
        <v>1.2481777430771621E-2</v>
      </c>
      <c r="M17" s="2">
        <f t="shared" si="6"/>
        <v>2.8014651099763054E-3</v>
      </c>
      <c r="N17" s="2">
        <f t="shared" si="4"/>
        <v>7.5081497926572595E-5</v>
      </c>
    </row>
    <row r="18" spans="1:14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5"/>
        <v>3.0946227548544888E-3</v>
      </c>
      <c r="J18" s="2">
        <f t="shared" si="2"/>
        <v>9.0567356843015073E-5</v>
      </c>
      <c r="K18" s="2">
        <f>carbondioxide!S118</f>
        <v>275.67365923810985</v>
      </c>
      <c r="L18" s="2">
        <f t="shared" si="3"/>
        <v>1.3089708074188499E-2</v>
      </c>
      <c r="M18" s="2">
        <f t="shared" si="6"/>
        <v>3.0946227548544888E-3</v>
      </c>
      <c r="N18" s="2">
        <f t="shared" si="4"/>
        <v>9.0567356843015073E-5</v>
      </c>
    </row>
    <row r="19" spans="1:14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5"/>
        <v>3.3962415871593814E-3</v>
      </c>
      <c r="J19" s="2">
        <f t="shared" si="2"/>
        <v>1.0763039150372024E-4</v>
      </c>
      <c r="K19" s="2">
        <f>carbondioxide!S119</f>
        <v>275.7052223869153</v>
      </c>
      <c r="L19" s="2">
        <f t="shared" si="3"/>
        <v>1.3702219187403443E-2</v>
      </c>
      <c r="M19" s="2">
        <f t="shared" si="6"/>
        <v>3.3962415871593814E-3</v>
      </c>
      <c r="N19" s="2">
        <f t="shared" si="4"/>
        <v>1.0763039150372024E-4</v>
      </c>
    </row>
    <row r="20" spans="1:14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5"/>
        <v>3.7075578785870046E-3</v>
      </c>
      <c r="J20" s="2">
        <f t="shared" si="2"/>
        <v>1.2630970309504438E-4</v>
      </c>
      <c r="K20" s="2">
        <f>carbondioxide!S120</f>
        <v>275.73942410291102</v>
      </c>
      <c r="L20" s="2">
        <f t="shared" si="3"/>
        <v>1.4365854901255661E-2</v>
      </c>
      <c r="M20" s="2">
        <f t="shared" si="6"/>
        <v>3.7075578785870046E-3</v>
      </c>
      <c r="N20" s="2">
        <f t="shared" si="4"/>
        <v>1.2630970309504438E-4</v>
      </c>
    </row>
    <row r="21" spans="1:14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5"/>
        <v>4.0299744870475928E-3</v>
      </c>
      <c r="J21" s="2">
        <f t="shared" si="2"/>
        <v>1.4665119273183871E-4</v>
      </c>
      <c r="K21" s="2">
        <f>carbondioxide!S121</f>
        <v>275.77662827319648</v>
      </c>
      <c r="L21" s="2">
        <f t="shared" si="3"/>
        <v>1.5087655510582082E-2</v>
      </c>
      <c r="M21" s="2">
        <f t="shared" si="6"/>
        <v>4.0299744870475928E-3</v>
      </c>
      <c r="N21" s="2">
        <f t="shared" si="4"/>
        <v>1.4665119273183871E-4</v>
      </c>
    </row>
    <row r="22" spans="1:14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5"/>
        <v>4.364518892583622E-3</v>
      </c>
      <c r="J22" s="2">
        <f t="shared" si="2"/>
        <v>1.6870846904355221E-4</v>
      </c>
      <c r="K22" s="2">
        <f>carbondioxide!S122</f>
        <v>275.81625864057219</v>
      </c>
      <c r="L22" s="2">
        <f t="shared" si="3"/>
        <v>1.5856419832439451E-2</v>
      </c>
      <c r="M22" s="2">
        <f t="shared" si="6"/>
        <v>4.364518892583622E-3</v>
      </c>
      <c r="N22" s="2">
        <f t="shared" si="4"/>
        <v>1.6870846904355221E-4</v>
      </c>
    </row>
    <row r="23" spans="1:14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5"/>
        <v>4.711081863085516E-3</v>
      </c>
      <c r="J23" s="2">
        <f t="shared" si="2"/>
        <v>1.9254067224925981E-4</v>
      </c>
      <c r="K23" s="2">
        <f>carbondioxide!S123</f>
        <v>275.85638220089248</v>
      </c>
      <c r="L23" s="2">
        <f t="shared" si="3"/>
        <v>1.6634638769541674E-2</v>
      </c>
      <c r="M23" s="2">
        <f t="shared" si="6"/>
        <v>4.711081863085516E-3</v>
      </c>
      <c r="N23" s="2">
        <f t="shared" si="4"/>
        <v>1.9254067224925981E-4</v>
      </c>
    </row>
    <row r="24" spans="1:14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5"/>
        <v>5.0709325536310908E-3</v>
      </c>
      <c r="J24" s="2">
        <f t="shared" si="2"/>
        <v>2.1820598621320975E-4</v>
      </c>
      <c r="K24" s="2">
        <f>carbondioxide!S124</f>
        <v>275.89940888331068</v>
      </c>
      <c r="L24" s="2">
        <f t="shared" si="3"/>
        <v>1.7469039622685659E-2</v>
      </c>
      <c r="M24" s="2">
        <f t="shared" si="6"/>
        <v>5.0709325536310908E-3</v>
      </c>
      <c r="N24" s="2">
        <f t="shared" si="4"/>
        <v>2.1820598621320975E-4</v>
      </c>
    </row>
    <row r="25" spans="1:14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5"/>
        <v>5.44443762856476E-3</v>
      </c>
      <c r="J25" s="2">
        <f t="shared" si="2"/>
        <v>2.4576947311614333E-4</v>
      </c>
      <c r="K25" s="2">
        <f>carbondioxide!S125</f>
        <v>275.94383004378636</v>
      </c>
      <c r="L25" s="2">
        <f t="shared" si="3"/>
        <v>1.8330346574711675E-2</v>
      </c>
      <c r="M25" s="2">
        <f t="shared" si="6"/>
        <v>5.44443762856476E-3</v>
      </c>
      <c r="N25" s="2">
        <f t="shared" si="4"/>
        <v>2.4576947311614333E-4</v>
      </c>
    </row>
    <row r="26" spans="1:14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5"/>
        <v>5.8324900164477668E-3</v>
      </c>
      <c r="J26" s="2">
        <f t="shared" si="2"/>
        <v>2.752979082390915E-4</v>
      </c>
      <c r="K26" s="2">
        <f>carbondioxide!S126</f>
        <v>275.99058975469183</v>
      </c>
      <c r="L26" s="2">
        <f t="shared" si="3"/>
        <v>1.9236847220328326E-2</v>
      </c>
      <c r="M26" s="2">
        <f t="shared" si="6"/>
        <v>5.8324900164477668E-3</v>
      </c>
      <c r="N26" s="2">
        <f t="shared" si="4"/>
        <v>2.752979082390915E-4</v>
      </c>
    </row>
    <row r="27" spans="1:14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5"/>
        <v>6.2353845555298756E-3</v>
      </c>
      <c r="J27" s="2">
        <f t="shared" si="2"/>
        <v>3.0686275941371678E-4</v>
      </c>
      <c r="K27" s="2">
        <f>carbondioxide!S127</f>
        <v>276.0386907999096</v>
      </c>
      <c r="L27" s="2">
        <f t="shared" si="3"/>
        <v>2.0169191215950691E-2</v>
      </c>
      <c r="M27" s="2">
        <f t="shared" si="6"/>
        <v>6.2353845555298756E-3</v>
      </c>
      <c r="N27" s="2">
        <f t="shared" si="4"/>
        <v>3.0686275941371678E-4</v>
      </c>
    </row>
    <row r="28" spans="1:14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5"/>
        <v>6.6544808562326117E-3</v>
      </c>
      <c r="J28" s="2">
        <f t="shared" si="2"/>
        <v>3.4053676321565659E-4</v>
      </c>
      <c r="K28" s="2">
        <f>carbondioxide!S128</f>
        <v>276.09001822498345</v>
      </c>
      <c r="L28" s="2">
        <f t="shared" si="3"/>
        <v>2.1163893068789845E-2</v>
      </c>
      <c r="M28" s="2">
        <f t="shared" si="6"/>
        <v>6.6544808562326117E-3</v>
      </c>
      <c r="N28" s="2">
        <f t="shared" si="4"/>
        <v>3.4053676321565659E-4</v>
      </c>
    </row>
    <row r="29" spans="1:14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5"/>
        <v>7.0931700048707681E-3</v>
      </c>
      <c r="J29" s="2">
        <f t="shared" si="2"/>
        <v>3.7639996566399291E-4</v>
      </c>
      <c r="K29" s="2">
        <f>carbondioxide!S129</f>
        <v>276.14821667084846</v>
      </c>
      <c r="L29" s="2">
        <f t="shared" si="3"/>
        <v>2.229152845096952E-2</v>
      </c>
      <c r="M29" s="2">
        <f t="shared" si="6"/>
        <v>7.0931700048707681E-3</v>
      </c>
      <c r="N29" s="2">
        <f t="shared" si="4"/>
        <v>3.7639996566399291E-4</v>
      </c>
    </row>
    <row r="30" spans="1:14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5"/>
        <v>7.5529507868271686E-3</v>
      </c>
      <c r="J30" s="2">
        <f t="shared" si="2"/>
        <v>4.1455121948668738E-4</v>
      </c>
      <c r="K30" s="2">
        <f>carbondioxide!S130</f>
        <v>276.21016411661674</v>
      </c>
      <c r="L30" s="2">
        <f t="shared" si="3"/>
        <v>2.3491542238312429E-2</v>
      </c>
      <c r="M30" s="2">
        <f t="shared" si="6"/>
        <v>7.5529507868271686E-3</v>
      </c>
      <c r="N30" s="2">
        <f t="shared" si="4"/>
        <v>4.1455121948668738E-4</v>
      </c>
    </row>
    <row r="31" spans="1:14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5"/>
        <v>8.0296207326926057E-3</v>
      </c>
      <c r="J31" s="2">
        <f t="shared" si="2"/>
        <v>4.550973290291813E-4</v>
      </c>
      <c r="K31" s="2">
        <f>carbondioxide!S131</f>
        <v>276.26593877674793</v>
      </c>
      <c r="L31" s="2">
        <f t="shared" si="3"/>
        <v>2.4571749802595744E-2</v>
      </c>
      <c r="M31" s="2">
        <f t="shared" si="6"/>
        <v>8.0296207326926057E-3</v>
      </c>
      <c r="N31" s="2">
        <f t="shared" si="4"/>
        <v>4.550973290291813E-4</v>
      </c>
    </row>
    <row r="32" spans="1:14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5"/>
        <v>8.525829660205814E-3</v>
      </c>
      <c r="J32" s="2">
        <f t="shared" si="2"/>
        <v>4.9812062196198951E-4</v>
      </c>
      <c r="K32" s="2">
        <f>carbondioxide!S132</f>
        <v>276.32732503773082</v>
      </c>
      <c r="L32" s="2">
        <f t="shared" si="3"/>
        <v>2.5760387157102847E-2</v>
      </c>
      <c r="M32" s="2">
        <f t="shared" si="6"/>
        <v>8.525829660205814E-3</v>
      </c>
      <c r="N32" s="2">
        <f t="shared" si="4"/>
        <v>4.9812062196198951E-4</v>
      </c>
    </row>
    <row r="33" spans="1:14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5"/>
        <v>9.0410271384882852E-3</v>
      </c>
      <c r="J33" s="2">
        <f t="shared" si="2"/>
        <v>5.4371800929921439E-4</v>
      </c>
      <c r="K33" s="2">
        <f>carbondioxide!S133</f>
        <v>276.38885787380968</v>
      </c>
      <c r="L33" s="2">
        <f t="shared" si="3"/>
        <v>2.6951597708050813E-2</v>
      </c>
      <c r="M33" s="2">
        <f t="shared" si="6"/>
        <v>9.0410271384882852E-3</v>
      </c>
      <c r="N33" s="2">
        <f t="shared" si="4"/>
        <v>5.4371800929921439E-4</v>
      </c>
    </row>
    <row r="34" spans="1:14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5"/>
        <v>9.5747312258697339E-3</v>
      </c>
      <c r="J34" s="2">
        <f t="shared" si="2"/>
        <v>5.9198272515300829E-4</v>
      </c>
      <c r="K34" s="2">
        <f>carbondioxide!S134</f>
        <v>276.45062455370487</v>
      </c>
      <c r="L34" s="2">
        <f t="shared" si="3"/>
        <v>2.8147068542959609E-2</v>
      </c>
      <c r="M34" s="2">
        <f t="shared" si="6"/>
        <v>9.5747312258697339E-3</v>
      </c>
      <c r="N34" s="2">
        <f t="shared" si="4"/>
        <v>5.9198272515300829E-4</v>
      </c>
    </row>
    <row r="35" spans="1:14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5"/>
        <v>1.0126241358831257E-2</v>
      </c>
      <c r="J35" s="2">
        <f t="shared" si="2"/>
        <v>6.4300473663707932E-4</v>
      </c>
      <c r="K35" s="2">
        <f>carbondioxide!S135</f>
        <v>276.51221191406171</v>
      </c>
      <c r="L35" s="2">
        <f t="shared" si="3"/>
        <v>2.9338802806247569E-2</v>
      </c>
      <c r="M35" s="2">
        <f t="shared" si="6"/>
        <v>1.0126241358831257E-2</v>
      </c>
      <c r="N35" s="2">
        <f t="shared" si="4"/>
        <v>6.4300473663707932E-4</v>
      </c>
    </row>
    <row r="36" spans="1:14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5"/>
        <v>1.0698122940912023E-2</v>
      </c>
      <c r="J36" s="2">
        <f t="shared" si="2"/>
        <v>6.9686952065114223E-4</v>
      </c>
      <c r="K36" s="2">
        <f>carbondioxide!S136</f>
        <v>276.57931851777255</v>
      </c>
      <c r="L36" s="2">
        <f t="shared" si="3"/>
        <v>3.0637033973642633E-2</v>
      </c>
      <c r="M36" s="2">
        <f t="shared" si="6"/>
        <v>1.0698122940912023E-2</v>
      </c>
      <c r="N36" s="2">
        <f t="shared" si="4"/>
        <v>6.9686952065114223E-4</v>
      </c>
    </row>
    <row r="37" spans="1:14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5"/>
        <v>1.1295897899698652E-2</v>
      </c>
      <c r="J37" s="2">
        <f t="shared" si="2"/>
        <v>7.5367664007822404E-4</v>
      </c>
      <c r="K37" s="2">
        <f>carbondioxide!S137</f>
        <v>276.65729405788596</v>
      </c>
      <c r="L37" s="2">
        <f t="shared" si="3"/>
        <v>3.2145137858622434E-2</v>
      </c>
      <c r="M37" s="2">
        <f t="shared" si="6"/>
        <v>1.1295897899698652E-2</v>
      </c>
      <c r="N37" s="2">
        <f t="shared" si="4"/>
        <v>7.5367664007822404E-4</v>
      </c>
    </row>
    <row r="38" spans="1:14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5"/>
        <v>1.1919526191232535E-2</v>
      </c>
      <c r="J38" s="2">
        <f t="shared" si="2"/>
        <v>8.1355645683286809E-4</v>
      </c>
      <c r="K38" s="2">
        <f>carbondioxide!S138</f>
        <v>276.73668481347516</v>
      </c>
      <c r="L38" s="2">
        <f t="shared" si="3"/>
        <v>3.3680176408129578E-2</v>
      </c>
      <c r="M38" s="2">
        <f t="shared" si="6"/>
        <v>1.1919526191232535E-2</v>
      </c>
      <c r="N38" s="2">
        <f t="shared" si="4"/>
        <v>8.1355645683286809E-4</v>
      </c>
    </row>
    <row r="39" spans="1:14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5"/>
        <v>1.2570644551733049E-2</v>
      </c>
      <c r="J39" s="2">
        <f t="shared" si="2"/>
        <v>8.7663836492425824E-4</v>
      </c>
      <c r="K39" s="2">
        <f>carbondioxide!S139</f>
        <v>276.82043777111102</v>
      </c>
      <c r="L39" s="2">
        <f t="shared" si="3"/>
        <v>3.5299081877826287E-2</v>
      </c>
      <c r="M39" s="2">
        <f t="shared" si="6"/>
        <v>1.2570644551733049E-2</v>
      </c>
      <c r="N39" s="2">
        <f t="shared" si="4"/>
        <v>8.7663836492425824E-4</v>
      </c>
    </row>
    <row r="40" spans="1:14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5"/>
        <v>1.3251582837309714E-2</v>
      </c>
      <c r="J40" s="2">
        <f t="shared" si="2"/>
        <v>9.4306032006533222E-4</v>
      </c>
      <c r="K40" s="2">
        <f>carbondioxide!S140</f>
        <v>276.90986992486557</v>
      </c>
      <c r="L40" s="2">
        <f t="shared" si="3"/>
        <v>3.7027222888340809E-2</v>
      </c>
      <c r="M40" s="2">
        <f t="shared" si="6"/>
        <v>1.3251582837309714E-2</v>
      </c>
      <c r="N40" s="2">
        <f t="shared" si="4"/>
        <v>9.4306032006533222E-4</v>
      </c>
    </row>
    <row r="41" spans="1:14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5"/>
        <v>1.3961032843652819E-2</v>
      </c>
      <c r="J41" s="2">
        <f t="shared" si="2"/>
        <v>1.0129727279632804E-3</v>
      </c>
      <c r="K41" s="2">
        <f>carbondioxide!S141</f>
        <v>276.9987159188538</v>
      </c>
      <c r="L41" s="2">
        <f t="shared" si="3"/>
        <v>3.8743484683377155E-2</v>
      </c>
      <c r="M41" s="2">
        <f t="shared" si="6"/>
        <v>1.3961032843652819E-2</v>
      </c>
      <c r="N41" s="2">
        <f t="shared" si="4"/>
        <v>1.0129727279632804E-3</v>
      </c>
    </row>
    <row r="42" spans="1:14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5"/>
        <v>1.4697592647745854E-2</v>
      </c>
      <c r="J42" s="2">
        <f t="shared" si="2"/>
        <v>1.0865177094203969E-3</v>
      </c>
      <c r="K42" s="2">
        <f>carbondioxide!S142</f>
        <v>277.08673221249552</v>
      </c>
      <c r="L42" s="2">
        <f t="shared" si="3"/>
        <v>4.0443176225655304E-2</v>
      </c>
      <c r="M42" s="2">
        <f t="shared" si="6"/>
        <v>1.4697592647745854E-2</v>
      </c>
      <c r="N42" s="2">
        <f t="shared" si="4"/>
        <v>1.0865177094203969E-3</v>
      </c>
    </row>
    <row r="43" spans="1:14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5"/>
        <v>1.5460539787959228E-2</v>
      </c>
      <c r="J43" s="2">
        <f t="shared" si="2"/>
        <v>1.1638286150700856E-3</v>
      </c>
      <c r="K43" s="2">
        <f>carbondioxide!S143</f>
        <v>277.17503155299886</v>
      </c>
      <c r="L43" s="2">
        <f t="shared" si="3"/>
        <v>4.2147791288688688E-2</v>
      </c>
      <c r="M43" s="2">
        <f t="shared" si="6"/>
        <v>1.5460539787959228E-2</v>
      </c>
      <c r="N43" s="2">
        <f t="shared" si="4"/>
        <v>1.1638286150700856E-3</v>
      </c>
    </row>
    <row r="44" spans="1:14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5"/>
        <v>1.625187628623757E-2</v>
      </c>
      <c r="J44" s="2">
        <f t="shared" si="2"/>
        <v>1.2450339345320958E-3</v>
      </c>
      <c r="K44" s="2">
        <f>carbondioxide!S144</f>
        <v>277.26837113483089</v>
      </c>
      <c r="L44" s="2">
        <f t="shared" si="3"/>
        <v>4.394911768232275E-2</v>
      </c>
      <c r="M44" s="2">
        <f t="shared" si="6"/>
        <v>1.625187628623757E-2</v>
      </c>
      <c r="N44" s="2">
        <f t="shared" si="4"/>
        <v>1.2450339345320958E-3</v>
      </c>
    </row>
    <row r="45" spans="1:14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5"/>
        <v>1.7078198892277394E-2</v>
      </c>
      <c r="J45" s="2">
        <f t="shared" si="2"/>
        <v>1.3302727990897828E-3</v>
      </c>
      <c r="K45" s="2">
        <f>carbondioxide!S145</f>
        <v>277.37496991906568</v>
      </c>
      <c r="L45" s="2">
        <f t="shared" si="3"/>
        <v>4.600558698598263E-2</v>
      </c>
      <c r="M45" s="2">
        <f t="shared" si="6"/>
        <v>1.7078198892277394E-2</v>
      </c>
      <c r="N45" s="2">
        <f t="shared" si="4"/>
        <v>1.3302727990897828E-3</v>
      </c>
    </row>
    <row r="46" spans="1:14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5"/>
        <v>1.7936984781338306E-2</v>
      </c>
      <c r="J46" s="2">
        <f t="shared" si="2"/>
        <v>1.4197210192990885E-3</v>
      </c>
      <c r="K46" s="2">
        <f>carbondioxide!S146</f>
        <v>277.47914312093167</v>
      </c>
      <c r="L46" s="2">
        <f t="shared" si="3"/>
        <v>4.8014499323237536E-2</v>
      </c>
      <c r="M46" s="2">
        <f t="shared" si="6"/>
        <v>1.7936984781338306E-2</v>
      </c>
      <c r="N46" s="2">
        <f t="shared" si="4"/>
        <v>1.4197210192990885E-3</v>
      </c>
    </row>
    <row r="47" spans="1:14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5"/>
        <v>1.8833739347321375E-2</v>
      </c>
      <c r="J47" s="2">
        <f t="shared" si="2"/>
        <v>1.5135390774674712E-3</v>
      </c>
      <c r="K47" s="2">
        <f>carbondioxide!S147</f>
        <v>277.59490140810476</v>
      </c>
      <c r="L47" s="2">
        <f t="shared" si="3"/>
        <v>5.0245937998702382E-2</v>
      </c>
      <c r="M47" s="2">
        <f t="shared" si="6"/>
        <v>1.8833739347321375E-2</v>
      </c>
      <c r="N47" s="2">
        <f t="shared" si="4"/>
        <v>1.5135390774674712E-3</v>
      </c>
    </row>
    <row r="48" spans="1:14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5"/>
        <v>1.9770018485990068E-2</v>
      </c>
      <c r="J48" s="2">
        <f t="shared" si="2"/>
        <v>1.6119178150002414E-3</v>
      </c>
      <c r="K48" s="2">
        <f>carbondioxide!S148</f>
        <v>277.7156070508355</v>
      </c>
      <c r="L48" s="2">
        <f t="shared" si="3"/>
        <v>5.2571754596598019E-2</v>
      </c>
      <c r="M48" s="2">
        <f t="shared" si="6"/>
        <v>1.9770018485990068E-2</v>
      </c>
      <c r="N48" s="2">
        <f t="shared" si="4"/>
        <v>1.6119178150002414E-3</v>
      </c>
    </row>
    <row r="49" spans="1:14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5"/>
        <v>2.0743580952469805E-2</v>
      </c>
      <c r="J49" s="2">
        <f t="shared" si="2"/>
        <v>1.7150558268114635E-3</v>
      </c>
      <c r="K49" s="2">
        <f>carbondioxide!S149</f>
        <v>277.83465004564499</v>
      </c>
      <c r="L49" s="2">
        <f t="shared" si="3"/>
        <v>5.4864544578577715E-2</v>
      </c>
      <c r="M49" s="2">
        <f t="shared" si="6"/>
        <v>2.0743580952469805E-2</v>
      </c>
      <c r="N49" s="2">
        <f t="shared" si="4"/>
        <v>1.7150558268114635E-3</v>
      </c>
    </row>
    <row r="50" spans="1:14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5"/>
        <v>2.1750857262612201E-2</v>
      </c>
      <c r="J50" s="2">
        <f t="shared" si="2"/>
        <v>1.8231378495252029E-3</v>
      </c>
      <c r="K50" s="2">
        <f>carbondioxide!S150</f>
        <v>277.94954885923289</v>
      </c>
      <c r="L50" s="2">
        <f t="shared" si="3"/>
        <v>5.7076585376656032E-2</v>
      </c>
      <c r="M50" s="2">
        <f t="shared" si="6"/>
        <v>2.1750857262612201E-2</v>
      </c>
      <c r="N50" s="2">
        <f t="shared" si="4"/>
        <v>1.8231378495252029E-3</v>
      </c>
    </row>
    <row r="51" spans="1:14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5"/>
        <v>2.2793135167774526E-2</v>
      </c>
      <c r="J51" s="2">
        <f t="shared" si="2"/>
        <v>1.9363272957915369E-3</v>
      </c>
      <c r="K51" s="2">
        <f>carbondioxide!S151</f>
        <v>278.06867118152894</v>
      </c>
      <c r="L51" s="2">
        <f t="shared" si="3"/>
        <v>5.9368972248395324E-2</v>
      </c>
      <c r="M51" s="2">
        <f t="shared" si="6"/>
        <v>2.2793135167774526E-2</v>
      </c>
      <c r="N51" s="2">
        <f t="shared" si="4"/>
        <v>1.9363272957915369E-3</v>
      </c>
    </row>
    <row r="52" spans="1:14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5"/>
        <v>2.3874202664812515E-2</v>
      </c>
      <c r="J52" s="2">
        <f t="shared" si="2"/>
        <v>2.0547939645044005E-3</v>
      </c>
      <c r="K52" s="2">
        <f>carbondioxide!S152</f>
        <v>278.19651564576901</v>
      </c>
      <c r="L52" s="2">
        <f t="shared" si="3"/>
        <v>6.182811552007051E-2</v>
      </c>
      <c r="M52" s="2">
        <f t="shared" si="6"/>
        <v>2.3874202664812515E-2</v>
      </c>
      <c r="N52" s="2">
        <f t="shared" si="4"/>
        <v>2.0547939645044005E-3</v>
      </c>
    </row>
    <row r="53" spans="1:14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5"/>
        <v>2.4994829973876524E-2</v>
      </c>
      <c r="J53" s="2">
        <f t="shared" si="2"/>
        <v>2.1787282059221504E-3</v>
      </c>
      <c r="K53" s="2">
        <f>carbondioxide!S153</f>
        <v>278.3279751201917</v>
      </c>
      <c r="L53" s="2">
        <f t="shared" si="3"/>
        <v>6.435561687144549E-2</v>
      </c>
      <c r="M53" s="2">
        <f t="shared" si="6"/>
        <v>2.4994829973876524E-2</v>
      </c>
      <c r="N53" s="2">
        <f t="shared" si="4"/>
        <v>2.1787282059221504E-3</v>
      </c>
    </row>
    <row r="54" spans="1:14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5"/>
        <v>2.6157868780979782E-2</v>
      </c>
      <c r="J54" s="2">
        <f t="shared" si="2"/>
        <v>2.3083236639641312E-3</v>
      </c>
      <c r="K54" s="2">
        <f>carbondioxide!S154</f>
        <v>278.46678063337981</v>
      </c>
      <c r="L54" s="2">
        <f t="shared" si="3"/>
        <v>6.7023061215223945E-2</v>
      </c>
      <c r="M54" s="2">
        <f t="shared" si="6"/>
        <v>2.6157868780979782E-2</v>
      </c>
      <c r="N54" s="2">
        <f t="shared" si="4"/>
        <v>2.3083236639641312E-3</v>
      </c>
    </row>
    <row r="55" spans="1:14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5"/>
        <v>2.7366991004341847E-2</v>
      </c>
      <c r="J55" s="2">
        <f t="shared" si="2"/>
        <v>2.4437890802287802E-3</v>
      </c>
      <c r="K55" s="2">
        <f>carbondioxide!S155</f>
        <v>278.61455941588378</v>
      </c>
      <c r="L55" s="2">
        <f t="shared" si="3"/>
        <v>6.986148515120312E-2</v>
      </c>
      <c r="M55" s="2">
        <f t="shared" si="6"/>
        <v>2.7366991004341847E-2</v>
      </c>
      <c r="N55" s="2">
        <f t="shared" si="4"/>
        <v>2.4437890802287802E-3</v>
      </c>
    </row>
    <row r="56" spans="1:14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5"/>
        <v>2.8630075343825643E-2</v>
      </c>
      <c r="J56" s="2">
        <f t="shared" si="2"/>
        <v>2.5853528671577423E-3</v>
      </c>
      <c r="K56" s="2">
        <f>carbondioxide!S156</f>
        <v>278.77899037401664</v>
      </c>
      <c r="L56" s="2">
        <f t="shared" si="3"/>
        <v>7.3017982573396104E-2</v>
      </c>
      <c r="M56" s="2">
        <f t="shared" si="6"/>
        <v>2.8630075343825643E-2</v>
      </c>
      <c r="N56" s="2">
        <f t="shared" si="4"/>
        <v>2.5853528671577423E-3</v>
      </c>
    </row>
    <row r="57" spans="1:14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5"/>
        <v>2.9950357724836119E-2</v>
      </c>
      <c r="J57" s="2">
        <f t="shared" si="2"/>
        <v>2.7332868908252158E-3</v>
      </c>
      <c r="K57" s="2">
        <f>carbondioxide!S157</f>
        <v>278.95232990231432</v>
      </c>
      <c r="L57" s="2">
        <f t="shared" si="3"/>
        <v>7.634347810336678E-2</v>
      </c>
      <c r="M57" s="2">
        <f t="shared" si="6"/>
        <v>2.9950357724836119E-2</v>
      </c>
      <c r="N57" s="2">
        <f t="shared" si="4"/>
        <v>2.7332868908252158E-3</v>
      </c>
    </row>
    <row r="58" spans="1:14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5"/>
        <v>3.1328512793396213E-2</v>
      </c>
      <c r="J58" s="2">
        <f t="shared" si="2"/>
        <v>2.8878798531623978E-3</v>
      </c>
      <c r="K58" s="2">
        <f>carbondioxide!S158</f>
        <v>279.13023678143645</v>
      </c>
      <c r="L58" s="2">
        <f t="shared" si="3"/>
        <v>7.975444949851522E-2</v>
      </c>
      <c r="M58" s="2">
        <f t="shared" si="6"/>
        <v>3.1328512793396213E-2</v>
      </c>
      <c r="N58" s="2">
        <f t="shared" si="4"/>
        <v>2.8878798531623978E-3</v>
      </c>
    </row>
    <row r="59" spans="1:14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5"/>
        <v>3.2764203104741207E-2</v>
      </c>
      <c r="J59" s="2">
        <f t="shared" si="2"/>
        <v>3.049422648262926E-3</v>
      </c>
      <c r="K59" s="2">
        <f>carbondioxide!S159</f>
        <v>279.31095881633962</v>
      </c>
      <c r="L59" s="2">
        <f t="shared" si="3"/>
        <v>8.3217170114782857E-2</v>
      </c>
      <c r="M59" s="2">
        <f t="shared" si="6"/>
        <v>3.2764203104741207E-2</v>
      </c>
      <c r="N59" s="2">
        <f t="shared" si="4"/>
        <v>3.049422648262926E-3</v>
      </c>
    </row>
    <row r="60" spans="1:14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5"/>
        <v>3.4266973946178593E-2</v>
      </c>
      <c r="J60" s="2">
        <f t="shared" si="2"/>
        <v>3.2182026012557226E-3</v>
      </c>
      <c r="K60" s="2">
        <f>carbondioxide!S160</f>
        <v>279.51203206643555</v>
      </c>
      <c r="L60" s="2">
        <f t="shared" si="3"/>
        <v>8.7067197590347326E-2</v>
      </c>
      <c r="M60" s="2">
        <f t="shared" si="6"/>
        <v>3.4266973946178593E-2</v>
      </c>
      <c r="N60" s="2">
        <f t="shared" si="4"/>
        <v>3.2182026012557226E-3</v>
      </c>
    </row>
    <row r="61" spans="1:14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5"/>
        <v>3.5833893392951316E-2</v>
      </c>
      <c r="J61" s="2">
        <f t="shared" si="2"/>
        <v>3.3945596224948843E-3</v>
      </c>
      <c r="K61" s="2">
        <f>carbondioxide!S161</f>
        <v>279.71187595463942</v>
      </c>
      <c r="L61" s="2">
        <f t="shared" si="3"/>
        <v>9.0890942720225007E-2</v>
      </c>
      <c r="M61" s="2">
        <f t="shared" si="6"/>
        <v>3.5833893392951316E-2</v>
      </c>
      <c r="N61" s="2">
        <f t="shared" si="4"/>
        <v>3.3945596224948843E-3</v>
      </c>
    </row>
    <row r="62" spans="1:14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5"/>
        <v>3.747087067667898E-2</v>
      </c>
      <c r="J62" s="2">
        <f t="shared" si="2"/>
        <v>3.5788150383110769E-3</v>
      </c>
      <c r="K62" s="2">
        <f>carbondioxide!S162</f>
        <v>279.92603869132455</v>
      </c>
      <c r="L62" s="2">
        <f t="shared" si="3"/>
        <v>9.4985628470460007E-2</v>
      </c>
      <c r="M62" s="2">
        <f t="shared" si="6"/>
        <v>3.747087067667898E-2</v>
      </c>
      <c r="N62" s="2">
        <f t="shared" si="4"/>
        <v>3.5788150383110769E-3</v>
      </c>
    </row>
    <row r="63" spans="1:14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5"/>
        <v>3.918461892109458E-2</v>
      </c>
      <c r="J63" s="2">
        <f t="shared" si="2"/>
        <v>3.7713219143370065E-3</v>
      </c>
      <c r="K63" s="2">
        <f>carbondioxide!S163</f>
        <v>280.1563269502202</v>
      </c>
      <c r="L63" s="2">
        <f t="shared" si="3"/>
        <v>9.9385132293830836E-2</v>
      </c>
      <c r="M63" s="2">
        <f t="shared" si="6"/>
        <v>3.918461892109458E-2</v>
      </c>
      <c r="N63" s="2">
        <f t="shared" si="4"/>
        <v>3.7713219143370065E-3</v>
      </c>
    </row>
    <row r="64" spans="1:14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5"/>
        <v>4.0989997424390717E-2</v>
      </c>
      <c r="J64" s="2">
        <f t="shared" si="2"/>
        <v>3.9724694413353894E-3</v>
      </c>
      <c r="K64" s="2">
        <f>carbondioxide!S164</f>
        <v>280.41768683821363</v>
      </c>
      <c r="L64" s="2">
        <f t="shared" si="3"/>
        <v>0.10437385980416397</v>
      </c>
      <c r="M64" s="2">
        <f t="shared" si="6"/>
        <v>4.0989997424390717E-2</v>
      </c>
      <c r="N64" s="2">
        <f t="shared" si="4"/>
        <v>3.9724694413353894E-3</v>
      </c>
    </row>
    <row r="65" spans="1:14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5"/>
        <v>4.2871368274712301E-2</v>
      </c>
      <c r="J65" s="2">
        <f t="shared" si="2"/>
        <v>4.1827290002791435E-3</v>
      </c>
      <c r="K65" s="2">
        <f>carbondioxide!S165</f>
        <v>280.65667420452883</v>
      </c>
      <c r="L65" s="2">
        <f t="shared" si="3"/>
        <v>0.10893148202284685</v>
      </c>
      <c r="M65" s="2">
        <f t="shared" si="6"/>
        <v>4.2871368274712301E-2</v>
      </c>
      <c r="N65" s="2">
        <f t="shared" si="4"/>
        <v>4.1827290002791435E-3</v>
      </c>
    </row>
    <row r="66" spans="1:14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5"/>
        <v>4.4832938889018327E-2</v>
      </c>
      <c r="J66" s="2">
        <f t="shared" si="2"/>
        <v>4.4024804713579235E-3</v>
      </c>
      <c r="K66" s="2">
        <f>carbondioxide!S166</f>
        <v>280.90773006382392</v>
      </c>
      <c r="L66" s="2">
        <f t="shared" si="3"/>
        <v>0.11371507915437259</v>
      </c>
      <c r="M66" s="2">
        <f t="shared" si="6"/>
        <v>4.4832938889018327E-2</v>
      </c>
      <c r="N66" s="2">
        <f t="shared" si="4"/>
        <v>4.4024804713579235E-3</v>
      </c>
    </row>
    <row r="67" spans="1:14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5"/>
        <v>4.6878225278025966E-2</v>
      </c>
      <c r="J67" s="2">
        <f t="shared" si="2"/>
        <v>4.6321254751702347E-3</v>
      </c>
      <c r="K67" s="2">
        <f>carbondioxide!S167</f>
        <v>281.16989392203794</v>
      </c>
      <c r="L67" s="2">
        <f t="shared" si="3"/>
        <v>0.11870576614599419</v>
      </c>
      <c r="M67" s="2">
        <f t="shared" si="6"/>
        <v>4.6878225278025966E-2</v>
      </c>
      <c r="N67" s="2">
        <f t="shared" si="4"/>
        <v>4.6321254751702347E-3</v>
      </c>
    </row>
    <row r="68" spans="1:14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5"/>
        <v>4.9005965557766346E-2</v>
      </c>
      <c r="J68" s="2">
        <f t="shared" si="2"/>
        <v>4.872083322050455E-3</v>
      </c>
      <c r="K68" s="2">
        <f>carbondioxide!S168</f>
        <v>281.43485297940884</v>
      </c>
      <c r="L68" s="2">
        <f t="shared" si="3"/>
        <v>0.12374493820965522</v>
      </c>
      <c r="M68" s="2">
        <f t="shared" si="6"/>
        <v>4.9005965557766346E-2</v>
      </c>
      <c r="N68" s="2">
        <f t="shared" si="4"/>
        <v>4.872083322050455E-3</v>
      </c>
    </row>
    <row r="69" spans="1:14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5"/>
        <v>5.12218738923522E-2</v>
      </c>
      <c r="J69" s="2">
        <f t="shared" si="2"/>
        <v>5.1227637731493213E-3</v>
      </c>
      <c r="K69" s="2">
        <f>carbondioxide!S169</f>
        <v>281.71502369663347</v>
      </c>
      <c r="L69" s="2">
        <f t="shared" si="3"/>
        <v>0.12906825806782743</v>
      </c>
      <c r="M69" s="2">
        <f t="shared" si="6"/>
        <v>5.12218738923522E-2</v>
      </c>
      <c r="N69" s="2">
        <f t="shared" si="4"/>
        <v>5.1227637731493213E-3</v>
      </c>
    </row>
    <row r="70" spans="1:14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5"/>
        <v>5.3536627533307124E-2</v>
      </c>
      <c r="J70" s="2">
        <f t="shared" si="2"/>
        <v>5.3846067186263937E-3</v>
      </c>
      <c r="K70" s="2">
        <f>carbondioxide!S170</f>
        <v>282.01967829108679</v>
      </c>
      <c r="L70" s="2">
        <f t="shared" si="3"/>
        <v>0.13485077325893641</v>
      </c>
      <c r="M70" s="2">
        <f t="shared" si="6"/>
        <v>5.3536627533307124E-2</v>
      </c>
      <c r="N70" s="2">
        <f t="shared" si="4"/>
        <v>5.3846067186263937E-3</v>
      </c>
    </row>
    <row r="71" spans="1:14">
      <c r="A71" s="9">
        <v>1915</v>
      </c>
      <c r="B71" s="9">
        <v>-9.6000000000000002E-2</v>
      </c>
      <c r="C71" s="9">
        <f t="shared" ref="C71:C134" si="7">B71-C$4</f>
        <v>0.20139999999999988</v>
      </c>
      <c r="G71" s="2">
        <f>carbondioxide!L171</f>
        <v>282.27409334305258</v>
      </c>
      <c r="H71" s="2">
        <f t="shared" ref="H71:H134" si="8">H$3*LN(G71/G$3)</f>
        <v>0.1396749293586953</v>
      </c>
      <c r="I71" s="2">
        <f t="shared" si="5"/>
        <v>5.5918861583819202E-2</v>
      </c>
      <c r="J71" s="2">
        <f t="shared" ref="J71:J134" si="9">J70+J$3*(I70-J70)</f>
        <v>5.6581101968537807E-3</v>
      </c>
      <c r="K71" s="2">
        <f>carbondioxide!S171</f>
        <v>282.27409334305258</v>
      </c>
      <c r="L71" s="2">
        <f t="shared" ref="L71:L134" si="10">L$3*LN(K71/K$3)</f>
        <v>0.1396749293586953</v>
      </c>
      <c r="M71" s="2">
        <f t="shared" si="6"/>
        <v>5.5918861583819202E-2</v>
      </c>
      <c r="N71" s="2">
        <f t="shared" ref="N71:N134" si="11">N70+N$3*(M70-N70)</f>
        <v>5.6581101968537807E-3</v>
      </c>
    </row>
    <row r="72" spans="1:14">
      <c r="A72" s="9">
        <v>1916</v>
      </c>
      <c r="B72" s="9">
        <v>-0.35699999999999998</v>
      </c>
      <c r="C72" s="9">
        <f t="shared" si="7"/>
        <v>-5.9600000000000097E-2</v>
      </c>
      <c r="G72" s="2">
        <f>carbondioxide!L172</f>
        <v>282.51984749413043</v>
      </c>
      <c r="H72" s="2">
        <f t="shared" si="8"/>
        <v>0.1443307328161258</v>
      </c>
      <c r="I72" s="2">
        <f t="shared" ref="I72:I135" si="12">I71+I$3*(I$4*H72-I71)+I$5*(J71-I71)</f>
        <v>5.8361484989191074E-2</v>
      </c>
      <c r="J72" s="2">
        <f t="shared" si="9"/>
        <v>5.9435912647317441E-3</v>
      </c>
      <c r="K72" s="2">
        <f>carbondioxide!S172</f>
        <v>282.51984749413043</v>
      </c>
      <c r="L72" s="2">
        <f t="shared" si="10"/>
        <v>0.1443307328161258</v>
      </c>
      <c r="M72" s="2">
        <f t="shared" ref="M72:M135" si="13">M71+M$3*(M$4*L72-M71)+M$5*(N71-M71)</f>
        <v>5.8361484989191074E-2</v>
      </c>
      <c r="N72" s="2">
        <f t="shared" si="11"/>
        <v>5.9435912647317441E-3</v>
      </c>
    </row>
    <row r="73" spans="1:14">
      <c r="A73" s="9">
        <v>1917</v>
      </c>
      <c r="B73" s="9">
        <v>-0.66800000000000004</v>
      </c>
      <c r="C73" s="9">
        <f t="shared" si="7"/>
        <v>-0.37060000000000015</v>
      </c>
      <c r="G73" s="2">
        <f>carbondioxide!L173</f>
        <v>282.79243384820057</v>
      </c>
      <c r="H73" s="2">
        <f t="shared" si="8"/>
        <v>0.14949013640748537</v>
      </c>
      <c r="I73" s="2">
        <f t="shared" si="12"/>
        <v>6.0877406442914832E-2</v>
      </c>
      <c r="J73" s="2">
        <f t="shared" si="9"/>
        <v>6.2413249010866735E-3</v>
      </c>
      <c r="K73" s="2">
        <f>carbondioxide!S173</f>
        <v>282.79243384820057</v>
      </c>
      <c r="L73" s="2">
        <f t="shared" si="10"/>
        <v>0.14949013640748537</v>
      </c>
      <c r="M73" s="2">
        <f t="shared" si="13"/>
        <v>6.0877406442914832E-2</v>
      </c>
      <c r="N73" s="2">
        <f t="shared" si="11"/>
        <v>6.2413249010866735E-3</v>
      </c>
    </row>
    <row r="74" spans="1:14">
      <c r="A74" s="9">
        <v>1918</v>
      </c>
      <c r="B74" s="9">
        <v>-0.46400000000000002</v>
      </c>
      <c r="C74" s="9">
        <f t="shared" si="7"/>
        <v>-0.16660000000000014</v>
      </c>
      <c r="G74" s="2">
        <f>carbondioxide!L174</f>
        <v>283.08582201038428</v>
      </c>
      <c r="H74" s="2">
        <f t="shared" si="8"/>
        <v>0.15503771414907191</v>
      </c>
      <c r="I74" s="2">
        <f t="shared" si="12"/>
        <v>6.3475716018011441E-2</v>
      </c>
      <c r="J74" s="2">
        <f t="shared" si="9"/>
        <v>6.5516578442442576E-3</v>
      </c>
      <c r="K74" s="2">
        <f>carbondioxide!S174</f>
        <v>283.08582201038428</v>
      </c>
      <c r="L74" s="2">
        <f t="shared" si="10"/>
        <v>0.15503771414907191</v>
      </c>
      <c r="M74" s="2">
        <f t="shared" si="13"/>
        <v>6.3475716018011441E-2</v>
      </c>
      <c r="N74" s="2">
        <f t="shared" si="11"/>
        <v>6.5516578442442576E-3</v>
      </c>
    </row>
    <row r="75" spans="1:14">
      <c r="A75" s="9">
        <v>1919</v>
      </c>
      <c r="B75" s="9">
        <v>-0.26700000000000002</v>
      </c>
      <c r="C75" s="9">
        <f t="shared" si="7"/>
        <v>3.0399999999999872E-2</v>
      </c>
      <c r="G75" s="2">
        <f>carbondioxide!L175</f>
        <v>283.36473673587744</v>
      </c>
      <c r="H75" s="2">
        <f t="shared" si="8"/>
        <v>0.16030629012253247</v>
      </c>
      <c r="I75" s="2">
        <f t="shared" si="12"/>
        <v>6.6145583507941169E-2</v>
      </c>
      <c r="J75" s="2">
        <f t="shared" si="9"/>
        <v>6.8749864946712549E-3</v>
      </c>
      <c r="K75" s="2">
        <f>carbondioxide!S175</f>
        <v>283.36473673587744</v>
      </c>
      <c r="L75" s="2">
        <f t="shared" si="10"/>
        <v>0.16030629012253247</v>
      </c>
      <c r="M75" s="2">
        <f t="shared" si="13"/>
        <v>6.6145583507941169E-2</v>
      </c>
      <c r="N75" s="2">
        <f t="shared" si="11"/>
        <v>6.8749864946712549E-3</v>
      </c>
    </row>
    <row r="76" spans="1:14">
      <c r="A76" s="9">
        <v>1920</v>
      </c>
      <c r="B76" s="9">
        <v>-0.307</v>
      </c>
      <c r="C76" s="9">
        <f t="shared" si="7"/>
        <v>-9.6000000000001084E-3</v>
      </c>
      <c r="G76" s="2">
        <f>carbondioxide!L176</f>
        <v>283.57834066581739</v>
      </c>
      <c r="H76" s="2">
        <f t="shared" si="8"/>
        <v>0.16433766866758526</v>
      </c>
      <c r="I76" s="2">
        <f t="shared" si="12"/>
        <v>6.8848356260846663E-2</v>
      </c>
      <c r="J76" s="2">
        <f t="shared" si="9"/>
        <v>7.2116434857066279E-3</v>
      </c>
      <c r="K76" s="2">
        <f>carbondioxide!S176</f>
        <v>283.57834066581739</v>
      </c>
      <c r="L76" s="2">
        <f t="shared" si="10"/>
        <v>0.16433766866758526</v>
      </c>
      <c r="M76" s="2">
        <f t="shared" si="13"/>
        <v>6.8848356260846663E-2</v>
      </c>
      <c r="N76" s="2">
        <f t="shared" si="11"/>
        <v>7.2116434857066279E-3</v>
      </c>
    </row>
    <row r="77" spans="1:14">
      <c r="A77" s="9">
        <v>1921</v>
      </c>
      <c r="B77" s="9">
        <v>-0.16</v>
      </c>
      <c r="C77" s="9">
        <f t="shared" si="7"/>
        <v>0.13739999999999988</v>
      </c>
      <c r="G77" s="2">
        <f>carbondioxide!L177</f>
        <v>283.85075497057267</v>
      </c>
      <c r="H77" s="2">
        <f t="shared" si="8"/>
        <v>0.16947458058704029</v>
      </c>
      <c r="I77" s="2">
        <f t="shared" si="12"/>
        <v>7.1615563487529135E-2</v>
      </c>
      <c r="J77" s="2">
        <f t="shared" si="9"/>
        <v>7.5617400142694233E-3</v>
      </c>
      <c r="K77" s="2">
        <f>carbondioxide!S177</f>
        <v>283.85075497057267</v>
      </c>
      <c r="L77" s="2">
        <f t="shared" si="10"/>
        <v>0.16947458058704029</v>
      </c>
      <c r="M77" s="2">
        <f t="shared" si="13"/>
        <v>7.1615563487529135E-2</v>
      </c>
      <c r="N77" s="2">
        <f t="shared" si="11"/>
        <v>7.5617400142694233E-3</v>
      </c>
    </row>
    <row r="78" spans="1:14">
      <c r="A78" s="9">
        <v>1922</v>
      </c>
      <c r="B78" s="9">
        <v>-0.26500000000000001</v>
      </c>
      <c r="C78" s="9">
        <f t="shared" si="7"/>
        <v>3.2399999999999873E-2</v>
      </c>
      <c r="G78" s="2">
        <f>carbondioxide!L178</f>
        <v>284.05807303274543</v>
      </c>
      <c r="H78" s="2">
        <f t="shared" si="8"/>
        <v>0.17338067123822554</v>
      </c>
      <c r="I78" s="2">
        <f t="shared" si="12"/>
        <v>7.4408978278973359E-2</v>
      </c>
      <c r="J78" s="2">
        <f t="shared" si="9"/>
        <v>7.9255657315975385E-3</v>
      </c>
      <c r="K78" s="2">
        <f>carbondioxide!S178</f>
        <v>284.05807303274543</v>
      </c>
      <c r="L78" s="2">
        <f t="shared" si="10"/>
        <v>0.17338067123822554</v>
      </c>
      <c r="M78" s="2">
        <f t="shared" si="13"/>
        <v>7.4408978278973359E-2</v>
      </c>
      <c r="N78" s="2">
        <f t="shared" si="11"/>
        <v>7.9255657315975385E-3</v>
      </c>
    </row>
    <row r="79" spans="1:14">
      <c r="A79" s="9">
        <v>1923</v>
      </c>
      <c r="B79" s="9">
        <v>-0.28799999999999998</v>
      </c>
      <c r="C79" s="9">
        <f t="shared" si="7"/>
        <v>9.3999999999999084E-3</v>
      </c>
      <c r="G79" s="2">
        <f>carbondioxide!L179</f>
        <v>284.28467057452542</v>
      </c>
      <c r="H79" s="2">
        <f t="shared" si="8"/>
        <v>0.17764674809552605</v>
      </c>
      <c r="I79" s="2">
        <f t="shared" si="12"/>
        <v>7.7238425583046846E-2</v>
      </c>
      <c r="J79" s="2">
        <f t="shared" si="9"/>
        <v>8.3031915148666334E-3</v>
      </c>
      <c r="K79" s="2">
        <f>carbondioxide!S179</f>
        <v>284.28467057452542</v>
      </c>
      <c r="L79" s="2">
        <f t="shared" si="10"/>
        <v>0.17764674809552605</v>
      </c>
      <c r="M79" s="2">
        <f t="shared" si="13"/>
        <v>7.7238425583046846E-2</v>
      </c>
      <c r="N79" s="2">
        <f t="shared" si="11"/>
        <v>8.3031915148666334E-3</v>
      </c>
    </row>
    <row r="80" spans="1:14">
      <c r="A80" s="9">
        <v>1924</v>
      </c>
      <c r="B80" s="9">
        <v>-0.37</v>
      </c>
      <c r="C80" s="9">
        <f t="shared" si="7"/>
        <v>-7.2600000000000109E-2</v>
      </c>
      <c r="G80" s="2">
        <f>carbondioxide!L180</f>
        <v>284.56774992684393</v>
      </c>
      <c r="H80" s="2">
        <f t="shared" si="8"/>
        <v>0.18297141440733752</v>
      </c>
      <c r="I80" s="2">
        <f t="shared" si="12"/>
        <v>8.0133954235709098E-2</v>
      </c>
      <c r="J80" s="2">
        <f t="shared" si="9"/>
        <v>8.6947436443738976E-3</v>
      </c>
      <c r="K80" s="2">
        <f>carbondioxide!S180</f>
        <v>284.56774992684393</v>
      </c>
      <c r="L80" s="2">
        <f t="shared" si="10"/>
        <v>0.18297141440733752</v>
      </c>
      <c r="M80" s="2">
        <f t="shared" si="13"/>
        <v>8.0133954235709098E-2</v>
      </c>
      <c r="N80" s="2">
        <f t="shared" si="11"/>
        <v>8.6947436443738976E-3</v>
      </c>
    </row>
    <row r="81" spans="1:14">
      <c r="A81" s="9">
        <v>1925</v>
      </c>
      <c r="B81" s="9">
        <v>-0.28000000000000003</v>
      </c>
      <c r="C81" s="9">
        <f t="shared" si="7"/>
        <v>1.739999999999986E-2</v>
      </c>
      <c r="G81" s="2">
        <f>carbondioxide!L181</f>
        <v>284.84188260624722</v>
      </c>
      <c r="H81" s="2">
        <f t="shared" si="8"/>
        <v>0.18812274963007458</v>
      </c>
      <c r="I81" s="2">
        <f t="shared" si="12"/>
        <v>8.3088389618400732E-2</v>
      </c>
      <c r="J81" s="2">
        <f t="shared" si="9"/>
        <v>9.100518360532682E-3</v>
      </c>
      <c r="K81" s="2">
        <f>carbondioxide!S181</f>
        <v>284.84188260624722</v>
      </c>
      <c r="L81" s="2">
        <f t="shared" si="10"/>
        <v>0.18812274963007458</v>
      </c>
      <c r="M81" s="2">
        <f t="shared" si="13"/>
        <v>8.3088389618400732E-2</v>
      </c>
      <c r="N81" s="2">
        <f t="shared" si="11"/>
        <v>9.100518360532682E-3</v>
      </c>
    </row>
    <row r="82" spans="1:14">
      <c r="A82" s="9">
        <v>1926</v>
      </c>
      <c r="B82" s="9">
        <v>-6.7000000000000004E-2</v>
      </c>
      <c r="C82" s="9">
        <f t="shared" si="7"/>
        <v>0.23039999999999988</v>
      </c>
      <c r="G82" s="2">
        <f>carbondioxide!L182</f>
        <v>285.11715389581775</v>
      </c>
      <c r="H82" s="2">
        <f t="shared" si="8"/>
        <v>0.19329049474644777</v>
      </c>
      <c r="I82" s="2">
        <f t="shared" si="12"/>
        <v>8.610037659936258E-2</v>
      </c>
      <c r="J82" s="2">
        <f t="shared" si="9"/>
        <v>9.5207694692773723E-3</v>
      </c>
      <c r="K82" s="2">
        <f>carbondioxide!S182</f>
        <v>285.11715389581775</v>
      </c>
      <c r="L82" s="2">
        <f t="shared" si="10"/>
        <v>0.19329049474644777</v>
      </c>
      <c r="M82" s="2">
        <f t="shared" si="13"/>
        <v>8.610037659936258E-2</v>
      </c>
      <c r="N82" s="2">
        <f t="shared" si="11"/>
        <v>9.5207694692773723E-3</v>
      </c>
    </row>
    <row r="83" spans="1:14">
      <c r="A83" s="9">
        <v>1927</v>
      </c>
      <c r="B83" s="9">
        <v>-0.23899999999999999</v>
      </c>
      <c r="C83" s="9">
        <f t="shared" si="7"/>
        <v>5.8399999999999896E-2</v>
      </c>
      <c r="G83" s="2">
        <f>carbondioxide!L183</f>
        <v>285.39193708333994</v>
      </c>
      <c r="H83" s="2">
        <f t="shared" si="8"/>
        <v>0.1984441029541594</v>
      </c>
      <c r="I83" s="2">
        <f t="shared" si="12"/>
        <v>8.9167708166425025E-2</v>
      </c>
      <c r="J83" s="2">
        <f t="shared" si="9"/>
        <v>9.955741637776256E-3</v>
      </c>
      <c r="K83" s="2">
        <f>carbondioxide!S183</f>
        <v>285.39193708333994</v>
      </c>
      <c r="L83" s="2">
        <f t="shared" si="10"/>
        <v>0.1984441029541594</v>
      </c>
      <c r="M83" s="2">
        <f t="shared" si="13"/>
        <v>8.9167708166425025E-2</v>
      </c>
      <c r="N83" s="2">
        <f t="shared" si="11"/>
        <v>9.955741637776256E-3</v>
      </c>
    </row>
    <row r="84" spans="1:14">
      <c r="A84" s="9">
        <v>1928</v>
      </c>
      <c r="B84" s="9">
        <v>-0.161</v>
      </c>
      <c r="C84" s="9">
        <f t="shared" si="7"/>
        <v>0.13639999999999988</v>
      </c>
      <c r="G84" s="2">
        <f>carbondioxide!L184</f>
        <v>285.69983132344504</v>
      </c>
      <c r="H84" s="2">
        <f t="shared" si="8"/>
        <v>0.20421282327297943</v>
      </c>
      <c r="I84" s="2">
        <f t="shared" si="12"/>
        <v>9.2306759438297498E-2</v>
      </c>
      <c r="J84" s="2">
        <f t="shared" si="9"/>
        <v>1.0405665607658982E-2</v>
      </c>
      <c r="K84" s="2">
        <f>carbondioxide!S184</f>
        <v>285.69983132344504</v>
      </c>
      <c r="L84" s="2">
        <f t="shared" si="10"/>
        <v>0.20421282327297943</v>
      </c>
      <c r="M84" s="2">
        <f t="shared" si="13"/>
        <v>9.2306759438297498E-2</v>
      </c>
      <c r="N84" s="2">
        <f t="shared" si="11"/>
        <v>1.0405665607658982E-2</v>
      </c>
    </row>
    <row r="85" spans="1:14">
      <c r="A85" s="9">
        <v>1929</v>
      </c>
      <c r="B85" s="9">
        <v>-0.42699999999999999</v>
      </c>
      <c r="C85" s="9">
        <f t="shared" si="7"/>
        <v>-0.1296000000000001</v>
      </c>
      <c r="G85" s="2">
        <f>carbondioxide!L185</f>
        <v>286.00338371617079</v>
      </c>
      <c r="H85" s="2">
        <f t="shared" si="8"/>
        <v>0.20989411178412948</v>
      </c>
      <c r="I85" s="2">
        <f t="shared" si="12"/>
        <v>9.5512703889939085E-2</v>
      </c>
      <c r="J85" s="2">
        <f t="shared" si="9"/>
        <v>1.0870863820617008E-2</v>
      </c>
      <c r="K85" s="2">
        <f>carbondioxide!S185</f>
        <v>286.00338371617079</v>
      </c>
      <c r="L85" s="2">
        <f t="shared" si="10"/>
        <v>0.20989411178412948</v>
      </c>
      <c r="M85" s="2">
        <f t="shared" si="13"/>
        <v>9.5512703889939085E-2</v>
      </c>
      <c r="N85" s="2">
        <f t="shared" si="11"/>
        <v>1.0870863820617008E-2</v>
      </c>
    </row>
    <row r="86" spans="1:14">
      <c r="A86" s="9">
        <v>1930</v>
      </c>
      <c r="B86" s="9">
        <v>-0.14099999999999999</v>
      </c>
      <c r="C86" s="9">
        <f t="shared" si="7"/>
        <v>0.1563999999999999</v>
      </c>
      <c r="G86" s="2">
        <f>carbondioxide!L186</f>
        <v>286.3395491918323</v>
      </c>
      <c r="H86" s="2">
        <f t="shared" si="8"/>
        <v>0.21617875477767559</v>
      </c>
      <c r="I86" s="2">
        <f t="shared" si="12"/>
        <v>9.8801194033327683E-2</v>
      </c>
      <c r="J86" s="2">
        <f t="shared" si="9"/>
        <v>1.1351629472210757E-2</v>
      </c>
      <c r="K86" s="2">
        <f>carbondioxide!S186</f>
        <v>286.3395491918323</v>
      </c>
      <c r="L86" s="2">
        <f t="shared" si="10"/>
        <v>0.21617875477767559</v>
      </c>
      <c r="M86" s="2">
        <f t="shared" si="13"/>
        <v>9.8801194033327683E-2</v>
      </c>
      <c r="N86" s="2">
        <f t="shared" si="11"/>
        <v>1.1351629472210757E-2</v>
      </c>
    </row>
    <row r="87" spans="1:14">
      <c r="A87" s="9">
        <v>1931</v>
      </c>
      <c r="B87" s="9">
        <v>-0.13500000000000001</v>
      </c>
      <c r="C87" s="9">
        <f t="shared" si="7"/>
        <v>0.16239999999999988</v>
      </c>
      <c r="G87" s="2">
        <f>carbondioxide!L187</f>
        <v>286.62599031076252</v>
      </c>
      <c r="H87" s="2">
        <f t="shared" si="8"/>
        <v>0.22152797740378574</v>
      </c>
      <c r="I87" s="2">
        <f t="shared" si="12"/>
        <v>0.10214210971757685</v>
      </c>
      <c r="J87" s="2">
        <f t="shared" si="9"/>
        <v>1.1848342998917901E-2</v>
      </c>
      <c r="K87" s="2">
        <f>carbondioxide!S187</f>
        <v>286.62599031076252</v>
      </c>
      <c r="L87" s="2">
        <f t="shared" si="10"/>
        <v>0.22152797740378574</v>
      </c>
      <c r="M87" s="2">
        <f t="shared" si="13"/>
        <v>0.10214210971757685</v>
      </c>
      <c r="N87" s="2">
        <f t="shared" si="11"/>
        <v>1.1848342998917901E-2</v>
      </c>
    </row>
    <row r="88" spans="1:14">
      <c r="A88" s="9">
        <v>1932</v>
      </c>
      <c r="B88" s="9">
        <v>-0.08</v>
      </c>
      <c r="C88" s="9">
        <f t="shared" si="7"/>
        <v>0.21739999999999987</v>
      </c>
      <c r="G88" s="2">
        <f>carbondioxide!L188</f>
        <v>286.85640469937374</v>
      </c>
      <c r="H88" s="2">
        <f t="shared" si="8"/>
        <v>0.22582703542588944</v>
      </c>
      <c r="I88" s="2">
        <f t="shared" si="12"/>
        <v>0.10550295209251202</v>
      </c>
      <c r="J88" s="2">
        <f t="shared" si="9"/>
        <v>1.2361211593879883E-2</v>
      </c>
      <c r="K88" s="2">
        <f>carbondioxide!S188</f>
        <v>286.85640469937374</v>
      </c>
      <c r="L88" s="2">
        <f t="shared" si="10"/>
        <v>0.22582703542588944</v>
      </c>
      <c r="M88" s="2">
        <f t="shared" si="13"/>
        <v>0.10550295209251202</v>
      </c>
      <c r="N88" s="2">
        <f t="shared" si="11"/>
        <v>1.2361211593879883E-2</v>
      </c>
    </row>
    <row r="89" spans="1:14">
      <c r="A89" s="9">
        <v>1933</v>
      </c>
      <c r="B89" s="9">
        <v>-0.28100000000000003</v>
      </c>
      <c r="C89" s="9">
        <f t="shared" si="7"/>
        <v>1.6399999999999859E-2</v>
      </c>
      <c r="G89" s="2">
        <f>carbondioxide!L189</f>
        <v>287.04325876279489</v>
      </c>
      <c r="H89" s="2">
        <f t="shared" si="8"/>
        <v>0.22931081260253522</v>
      </c>
      <c r="I89" s="2">
        <f t="shared" si="12"/>
        <v>0.10885920407479248</v>
      </c>
      <c r="J89" s="2">
        <f t="shared" si="9"/>
        <v>1.2890256679912114E-2</v>
      </c>
      <c r="K89" s="2">
        <f>carbondioxide!S189</f>
        <v>287.04325876279489</v>
      </c>
      <c r="L89" s="2">
        <f t="shared" si="10"/>
        <v>0.22931081260253522</v>
      </c>
      <c r="M89" s="2">
        <f t="shared" si="13"/>
        <v>0.10885920407479248</v>
      </c>
      <c r="N89" s="2">
        <f t="shared" si="11"/>
        <v>1.2890256679912114E-2</v>
      </c>
    </row>
    <row r="90" spans="1:14">
      <c r="A90" s="9">
        <v>1934</v>
      </c>
      <c r="B90" s="9">
        <v>-7.0000000000000007E-2</v>
      </c>
      <c r="C90" s="9">
        <f t="shared" si="7"/>
        <v>0.22739999999999988</v>
      </c>
      <c r="G90" s="2">
        <f>carbondioxide!L190</f>
        <v>287.25352066893055</v>
      </c>
      <c r="H90" s="2">
        <f t="shared" si="8"/>
        <v>0.23322830365725103</v>
      </c>
      <c r="I90" s="2">
        <f t="shared" si="12"/>
        <v>0.11222389287601003</v>
      </c>
      <c r="J90" s="2">
        <f t="shared" si="9"/>
        <v>1.3435360301115034E-2</v>
      </c>
      <c r="K90" s="2">
        <f>carbondioxide!S190</f>
        <v>287.25352066893055</v>
      </c>
      <c r="L90" s="2">
        <f t="shared" si="10"/>
        <v>0.23322830365725103</v>
      </c>
      <c r="M90" s="2">
        <f t="shared" si="13"/>
        <v>0.11222389287601003</v>
      </c>
      <c r="N90" s="2">
        <f t="shared" si="11"/>
        <v>1.3435360301115034E-2</v>
      </c>
    </row>
    <row r="91" spans="1:14">
      <c r="A91" s="9">
        <v>1935</v>
      </c>
      <c r="B91" s="9">
        <v>-0.16800000000000001</v>
      </c>
      <c r="C91" s="9">
        <f t="shared" si="7"/>
        <v>0.12939999999999988</v>
      </c>
      <c r="G91" s="2">
        <f>carbondioxide!L191</f>
        <v>287.50068678885862</v>
      </c>
      <c r="H91" s="2">
        <f t="shared" si="8"/>
        <v>0.23782970998354333</v>
      </c>
      <c r="I91" s="2">
        <f t="shared" si="12"/>
        <v>0.1156169741493546</v>
      </c>
      <c r="J91" s="2">
        <f t="shared" si="9"/>
        <v>1.3996479166140437E-2</v>
      </c>
      <c r="K91" s="2">
        <f>carbondioxide!S191</f>
        <v>287.50068678885862</v>
      </c>
      <c r="L91" s="2">
        <f t="shared" si="10"/>
        <v>0.23782970998354333</v>
      </c>
      <c r="M91" s="2">
        <f t="shared" si="13"/>
        <v>0.1156169741493546</v>
      </c>
      <c r="N91" s="2">
        <f t="shared" si="11"/>
        <v>1.3996479166140437E-2</v>
      </c>
    </row>
    <row r="92" spans="1:14">
      <c r="A92" s="9">
        <v>1936</v>
      </c>
      <c r="B92" s="9">
        <v>-0.115</v>
      </c>
      <c r="C92" s="9">
        <f t="shared" si="7"/>
        <v>0.1823999999999999</v>
      </c>
      <c r="G92" s="2">
        <f>carbondioxide!L192</f>
        <v>287.76998612133667</v>
      </c>
      <c r="H92" s="2">
        <f t="shared" si="8"/>
        <v>0.24283866177561847</v>
      </c>
      <c r="I92" s="2">
        <f t="shared" si="12"/>
        <v>0.11904961647345401</v>
      </c>
      <c r="J92" s="2">
        <f t="shared" si="9"/>
        <v>1.4573683577645094E-2</v>
      </c>
      <c r="K92" s="2">
        <f>carbondioxide!S192</f>
        <v>287.76998612133667</v>
      </c>
      <c r="L92" s="2">
        <f t="shared" si="10"/>
        <v>0.24283866177561847</v>
      </c>
      <c r="M92" s="2">
        <f t="shared" si="13"/>
        <v>0.11904961647345401</v>
      </c>
      <c r="N92" s="2">
        <f t="shared" si="11"/>
        <v>1.4573683577645094E-2</v>
      </c>
    </row>
    <row r="93" spans="1:14">
      <c r="A93" s="9">
        <v>1937</v>
      </c>
      <c r="B93" s="9">
        <v>-7.1999999999999995E-2</v>
      </c>
      <c r="C93" s="9">
        <f t="shared" si="7"/>
        <v>0.22539999999999988</v>
      </c>
      <c r="G93" s="2">
        <f>carbondioxide!L193</f>
        <v>288.08334642406845</v>
      </c>
      <c r="H93" s="2">
        <f t="shared" si="8"/>
        <v>0.24866124780697024</v>
      </c>
      <c r="I93" s="2">
        <f t="shared" si="12"/>
        <v>0.12254456453151981</v>
      </c>
      <c r="J93" s="2">
        <f t="shared" si="9"/>
        <v>1.5167106876493289E-2</v>
      </c>
      <c r="K93" s="2">
        <f>carbondioxide!S193</f>
        <v>288.08334642406845</v>
      </c>
      <c r="L93" s="2">
        <f t="shared" si="10"/>
        <v>0.24866124780697024</v>
      </c>
      <c r="M93" s="2">
        <f t="shared" si="13"/>
        <v>0.12254456453151981</v>
      </c>
      <c r="N93" s="2">
        <f t="shared" si="11"/>
        <v>1.5167106876493289E-2</v>
      </c>
    </row>
    <row r="94" spans="1:14">
      <c r="A94" s="9">
        <v>1938</v>
      </c>
      <c r="B94" s="9">
        <v>0.10199999999999999</v>
      </c>
      <c r="C94" s="9">
        <f t="shared" si="7"/>
        <v>0.39939999999999987</v>
      </c>
      <c r="G94" s="2">
        <f>carbondioxide!L194</f>
        <v>288.42735816366667</v>
      </c>
      <c r="H94" s="2">
        <f t="shared" si="8"/>
        <v>0.25504608337254531</v>
      </c>
      <c r="I94" s="2">
        <f t="shared" si="12"/>
        <v>0.12611642011793292</v>
      </c>
      <c r="J94" s="2">
        <f t="shared" si="9"/>
        <v>1.577701083597384E-2</v>
      </c>
      <c r="K94" s="2">
        <f>carbondioxide!S194</f>
        <v>288.42735816366667</v>
      </c>
      <c r="L94" s="2">
        <f t="shared" si="10"/>
        <v>0.25504608337254531</v>
      </c>
      <c r="M94" s="2">
        <f t="shared" si="13"/>
        <v>0.12611642011793292</v>
      </c>
      <c r="N94" s="2">
        <f t="shared" si="11"/>
        <v>1.577701083597384E-2</v>
      </c>
    </row>
    <row r="95" spans="1:14">
      <c r="A95" s="9">
        <v>1939</v>
      </c>
      <c r="B95" s="9">
        <v>-5.2999999999999999E-2</v>
      </c>
      <c r="C95" s="9">
        <f t="shared" si="7"/>
        <v>0.2443999999999999</v>
      </c>
      <c r="G95" s="2">
        <f>carbondioxide!L195</f>
        <v>288.73254627004951</v>
      </c>
      <c r="H95" s="2">
        <f t="shared" si="8"/>
        <v>0.26070398340607281</v>
      </c>
      <c r="I95" s="2">
        <f t="shared" si="12"/>
        <v>0.12974138774579511</v>
      </c>
      <c r="J95" s="2">
        <f t="shared" si="9"/>
        <v>1.6403738680695369E-2</v>
      </c>
      <c r="K95" s="2">
        <f>carbondioxide!S195</f>
        <v>288.73254627004951</v>
      </c>
      <c r="L95" s="2">
        <f t="shared" si="10"/>
        <v>0.26070398340607281</v>
      </c>
      <c r="M95" s="2">
        <f t="shared" si="13"/>
        <v>0.12974138774579511</v>
      </c>
      <c r="N95" s="2">
        <f t="shared" si="11"/>
        <v>1.6403738680695369E-2</v>
      </c>
    </row>
    <row r="96" spans="1:14">
      <c r="A96" s="9">
        <v>1940</v>
      </c>
      <c r="B96" s="9">
        <v>-3.6999999999999998E-2</v>
      </c>
      <c r="C96" s="9">
        <f t="shared" si="7"/>
        <v>0.26039999999999991</v>
      </c>
      <c r="G96" s="2">
        <f>carbondioxide!L196</f>
        <v>289.05708165529205</v>
      </c>
      <c r="H96" s="2">
        <f t="shared" si="8"/>
        <v>0.26671400646541016</v>
      </c>
      <c r="I96" s="2">
        <f t="shared" si="12"/>
        <v>0.1334281966195113</v>
      </c>
      <c r="J96" s="2">
        <f t="shared" si="9"/>
        <v>1.7047496527385134E-2</v>
      </c>
      <c r="K96" s="2">
        <f>carbondioxide!S196</f>
        <v>289.05708165529205</v>
      </c>
      <c r="L96" s="2">
        <f t="shared" si="10"/>
        <v>0.26671400646541016</v>
      </c>
      <c r="M96" s="2">
        <f t="shared" si="13"/>
        <v>0.1334281966195113</v>
      </c>
      <c r="N96" s="2">
        <f t="shared" si="11"/>
        <v>1.7047496527385134E-2</v>
      </c>
    </row>
    <row r="97" spans="1:14">
      <c r="A97" s="9">
        <v>1941</v>
      </c>
      <c r="B97" s="9">
        <v>-1.7999999999999999E-2</v>
      </c>
      <c r="C97" s="9">
        <f t="shared" si="7"/>
        <v>0.27939999999999987</v>
      </c>
      <c r="G97" s="2">
        <f>carbondioxide!L197</f>
        <v>289.42674120904542</v>
      </c>
      <c r="H97" s="2">
        <f t="shared" si="8"/>
        <v>0.27355146260022906</v>
      </c>
      <c r="I97" s="2">
        <f t="shared" si="12"/>
        <v>0.13719926944435365</v>
      </c>
      <c r="J97" s="2">
        <f t="shared" si="9"/>
        <v>1.7708538903908409E-2</v>
      </c>
      <c r="K97" s="2">
        <f>carbondioxide!S197</f>
        <v>289.42674120904542</v>
      </c>
      <c r="L97" s="2">
        <f t="shared" si="10"/>
        <v>0.27355146260022906</v>
      </c>
      <c r="M97" s="2">
        <f t="shared" si="13"/>
        <v>0.13719926944435365</v>
      </c>
      <c r="N97" s="2">
        <f t="shared" si="11"/>
        <v>1.7708538903908409E-2</v>
      </c>
    </row>
    <row r="98" spans="1:14">
      <c r="A98" s="9">
        <v>1942</v>
      </c>
      <c r="B98" s="9">
        <v>-3.2000000000000001E-2</v>
      </c>
      <c r="C98" s="9">
        <f t="shared" si="7"/>
        <v>0.26539999999999986</v>
      </c>
      <c r="G98" s="2">
        <f>carbondioxide!L198</f>
        <v>289.80544566670903</v>
      </c>
      <c r="H98" s="2">
        <f t="shared" si="8"/>
        <v>0.28054716892696563</v>
      </c>
      <c r="I98" s="2">
        <f t="shared" si="12"/>
        <v>0.14105660922623808</v>
      </c>
      <c r="J98" s="2">
        <f t="shared" si="9"/>
        <v>1.8387246253378137E-2</v>
      </c>
      <c r="K98" s="2">
        <f>carbondioxide!S198</f>
        <v>289.80544566670903</v>
      </c>
      <c r="L98" s="2">
        <f t="shared" si="10"/>
        <v>0.28054716892696563</v>
      </c>
      <c r="M98" s="2">
        <f t="shared" si="13"/>
        <v>0.14105660922623808</v>
      </c>
      <c r="N98" s="2">
        <f t="shared" si="11"/>
        <v>1.8387246253378137E-2</v>
      </c>
    </row>
    <row r="99" spans="1:14">
      <c r="A99" s="9">
        <v>1943</v>
      </c>
      <c r="B99" s="9">
        <v>-6.8000000000000005E-2</v>
      </c>
      <c r="C99" s="9">
        <f t="shared" si="7"/>
        <v>0.22939999999999988</v>
      </c>
      <c r="G99" s="2">
        <f>carbondioxide!L199</f>
        <v>290.18082678020602</v>
      </c>
      <c r="H99" s="2">
        <f t="shared" si="8"/>
        <v>0.28747246813847915</v>
      </c>
      <c r="I99" s="2">
        <f t="shared" si="12"/>
        <v>0.14499543042698584</v>
      </c>
      <c r="J99" s="2">
        <f t="shared" si="9"/>
        <v>1.9084008235063982E-2</v>
      </c>
      <c r="K99" s="2">
        <f>carbondioxide!S199</f>
        <v>290.18082678020602</v>
      </c>
      <c r="L99" s="2">
        <f t="shared" si="10"/>
        <v>0.28747246813847915</v>
      </c>
      <c r="M99" s="2">
        <f t="shared" si="13"/>
        <v>0.14499543042698584</v>
      </c>
      <c r="N99" s="2">
        <f t="shared" si="11"/>
        <v>1.9084008235063982E-2</v>
      </c>
    </row>
    <row r="100" spans="1:14">
      <c r="A100" s="9">
        <v>1944</v>
      </c>
      <c r="B100" s="9">
        <v>7.3999999999999996E-2</v>
      </c>
      <c r="C100" s="9">
        <f t="shared" si="7"/>
        <v>0.3713999999999999</v>
      </c>
      <c r="G100" s="2">
        <f>carbondioxide!L200</f>
        <v>290.5730107039663</v>
      </c>
      <c r="H100" s="2">
        <f t="shared" si="8"/>
        <v>0.29469819503217703</v>
      </c>
      <c r="I100" s="2">
        <f t="shared" si="12"/>
        <v>0.1490220152429946</v>
      </c>
      <c r="J100" s="2">
        <f t="shared" si="9"/>
        <v>1.9799185113114098E-2</v>
      </c>
      <c r="K100" s="2">
        <f>carbondioxide!S200</f>
        <v>290.5730107039663</v>
      </c>
      <c r="L100" s="2">
        <f t="shared" si="10"/>
        <v>0.29469819503217703</v>
      </c>
      <c r="M100" s="2">
        <f t="shared" si="13"/>
        <v>0.1490220152429946</v>
      </c>
      <c r="N100" s="2">
        <f t="shared" si="11"/>
        <v>1.9799185113114098E-2</v>
      </c>
    </row>
    <row r="101" spans="1:14">
      <c r="A101" s="9">
        <v>1945</v>
      </c>
      <c r="B101" s="9">
        <v>-0.109</v>
      </c>
      <c r="C101" s="9">
        <f t="shared" si="7"/>
        <v>0.1883999999999999</v>
      </c>
      <c r="G101" s="2">
        <f>carbondioxide!L201</f>
        <v>290.9546790874428</v>
      </c>
      <c r="H101" s="2">
        <f t="shared" si="8"/>
        <v>0.30172082243457093</v>
      </c>
      <c r="I101" s="2">
        <f t="shared" si="12"/>
        <v>0.15312763154869058</v>
      </c>
      <c r="J101" s="2">
        <f t="shared" si="9"/>
        <v>2.0533170788251821E-2</v>
      </c>
      <c r="K101" s="2">
        <f>carbondioxide!S201</f>
        <v>290.9546790874428</v>
      </c>
      <c r="L101" s="2">
        <f t="shared" si="10"/>
        <v>0.30172082243457093</v>
      </c>
      <c r="M101" s="2">
        <f t="shared" si="13"/>
        <v>0.15312763154869058</v>
      </c>
      <c r="N101" s="2">
        <f t="shared" si="11"/>
        <v>2.0533170788251821E-2</v>
      </c>
    </row>
    <row r="102" spans="1:14">
      <c r="A102" s="9">
        <v>1946</v>
      </c>
      <c r="B102" s="9">
        <v>-7.9000000000000001E-2</v>
      </c>
      <c r="C102" s="9">
        <f t="shared" si="7"/>
        <v>0.21839999999999987</v>
      </c>
      <c r="G102" s="2">
        <f>carbondioxide!L202</f>
        <v>291.2260251318898</v>
      </c>
      <c r="H102" s="2">
        <f t="shared" si="8"/>
        <v>0.30670793874533481</v>
      </c>
      <c r="I102" s="2">
        <f t="shared" si="12"/>
        <v>0.15724994302937331</v>
      </c>
      <c r="J102" s="2">
        <f t="shared" si="9"/>
        <v>2.1286307325371113E-2</v>
      </c>
      <c r="K102" s="2">
        <f>carbondioxide!S202</f>
        <v>291.2260251318898</v>
      </c>
      <c r="L102" s="2">
        <f t="shared" si="10"/>
        <v>0.30670793874533481</v>
      </c>
      <c r="M102" s="2">
        <f t="shared" si="13"/>
        <v>0.15724994302937331</v>
      </c>
      <c r="N102" s="2">
        <f t="shared" si="11"/>
        <v>2.1286307325371113E-2</v>
      </c>
    </row>
    <row r="103" spans="1:14">
      <c r="A103" s="9">
        <v>1947</v>
      </c>
      <c r="B103" s="9">
        <v>-3.4000000000000002E-2</v>
      </c>
      <c r="C103" s="9">
        <f t="shared" si="7"/>
        <v>0.26339999999999986</v>
      </c>
      <c r="G103" s="2">
        <f>carbondioxide!L203</f>
        <v>291.53503995286815</v>
      </c>
      <c r="H103" s="2">
        <f t="shared" si="8"/>
        <v>0.3123817201498732</v>
      </c>
      <c r="I103" s="2">
        <f t="shared" si="12"/>
        <v>0.16140873667708008</v>
      </c>
      <c r="J103" s="2">
        <f t="shared" si="9"/>
        <v>2.2058580776169845E-2</v>
      </c>
      <c r="K103" s="2">
        <f>carbondioxide!S203</f>
        <v>291.53503995286815</v>
      </c>
      <c r="L103" s="2">
        <f t="shared" si="10"/>
        <v>0.3123817201498732</v>
      </c>
      <c r="M103" s="2">
        <f t="shared" si="13"/>
        <v>0.16140873667708008</v>
      </c>
      <c r="N103" s="2">
        <f t="shared" si="11"/>
        <v>2.2058580776169845E-2</v>
      </c>
    </row>
    <row r="104" spans="1:14">
      <c r="A104" s="9">
        <v>1948</v>
      </c>
      <c r="B104" s="9">
        <v>-6.2E-2</v>
      </c>
      <c r="C104" s="9">
        <f t="shared" si="7"/>
        <v>0.23539999999999989</v>
      </c>
      <c r="G104" s="2">
        <f>carbondioxide!L204</f>
        <v>291.9139452257117</v>
      </c>
      <c r="H104" s="2">
        <f t="shared" si="8"/>
        <v>0.31933054874051797</v>
      </c>
      <c r="I104" s="2">
        <f t="shared" si="12"/>
        <v>0.16564045236154279</v>
      </c>
      <c r="J104" s="2">
        <f t="shared" si="9"/>
        <v>2.2850089661687015E-2</v>
      </c>
      <c r="K104" s="2">
        <f>carbondioxide!S204</f>
        <v>291.9139452257117</v>
      </c>
      <c r="L104" s="2">
        <f t="shared" si="10"/>
        <v>0.31933054874051797</v>
      </c>
      <c r="M104" s="2">
        <f t="shared" si="13"/>
        <v>0.16564045236154279</v>
      </c>
      <c r="N104" s="2">
        <f t="shared" si="11"/>
        <v>2.2850089661687015E-2</v>
      </c>
    </row>
    <row r="105" spans="1:14">
      <c r="A105" s="9">
        <v>1949</v>
      </c>
      <c r="B105" s="9">
        <v>-0.14499999999999999</v>
      </c>
      <c r="C105" s="9">
        <f t="shared" si="7"/>
        <v>0.1523999999999999</v>
      </c>
      <c r="G105" s="2">
        <f>carbondioxide!L205</f>
        <v>292.32218703515588</v>
      </c>
      <c r="H105" s="2">
        <f t="shared" si="8"/>
        <v>0.32680729971635664</v>
      </c>
      <c r="I105" s="2">
        <f t="shared" si="12"/>
        <v>0.16995835437989892</v>
      </c>
      <c r="J105" s="2">
        <f t="shared" si="9"/>
        <v>2.3661138921822197E-2</v>
      </c>
      <c r="K105" s="2">
        <f>carbondioxide!S205</f>
        <v>292.32218703515588</v>
      </c>
      <c r="L105" s="2">
        <f t="shared" si="10"/>
        <v>0.32680729971635664</v>
      </c>
      <c r="M105" s="2">
        <f t="shared" si="13"/>
        <v>0.16995835437989892</v>
      </c>
      <c r="N105" s="2">
        <f t="shared" si="11"/>
        <v>2.3661138921822197E-2</v>
      </c>
    </row>
    <row r="106" spans="1:14">
      <c r="A106" s="9">
        <v>1950</v>
      </c>
      <c r="B106" s="9">
        <v>-0.30499999999999999</v>
      </c>
      <c r="C106" s="9">
        <f t="shared" si="7"/>
        <v>-7.6000000000001067E-3</v>
      </c>
      <c r="G106" s="2">
        <f>carbondioxide!L206</f>
        <v>292.69913708981255</v>
      </c>
      <c r="H106" s="2">
        <f t="shared" si="8"/>
        <v>0.3337016913849582</v>
      </c>
      <c r="I106" s="2">
        <f t="shared" si="12"/>
        <v>0.17434261610197593</v>
      </c>
      <c r="J106" s="2">
        <f t="shared" si="9"/>
        <v>2.4492107105624071E-2</v>
      </c>
      <c r="K106" s="2">
        <f>carbondioxide!S206</f>
        <v>292.69913708981255</v>
      </c>
      <c r="L106" s="2">
        <f t="shared" si="10"/>
        <v>0.3337016913849582</v>
      </c>
      <c r="M106" s="2">
        <f t="shared" si="13"/>
        <v>0.17434261610197593</v>
      </c>
      <c r="N106" s="2">
        <f t="shared" si="11"/>
        <v>2.4492107105624071E-2</v>
      </c>
    </row>
    <row r="107" spans="1:14">
      <c r="A107" s="9">
        <v>1951</v>
      </c>
      <c r="B107" s="9">
        <v>-0.13</v>
      </c>
      <c r="C107" s="9">
        <f t="shared" si="7"/>
        <v>0.16739999999999988</v>
      </c>
      <c r="G107" s="2">
        <f>carbondioxide!L207</f>
        <v>293.17002172932069</v>
      </c>
      <c r="H107" s="2">
        <f t="shared" si="8"/>
        <v>0.34230167766488251</v>
      </c>
      <c r="I107" s="2">
        <f t="shared" si="12"/>
        <v>0.17884136111347468</v>
      </c>
      <c r="J107" s="2">
        <f t="shared" si="9"/>
        <v>2.5343257996723351E-2</v>
      </c>
      <c r="K107" s="2">
        <f>carbondioxide!S207</f>
        <v>293.17002172932069</v>
      </c>
      <c r="L107" s="2">
        <f t="shared" si="10"/>
        <v>0.34230167766488251</v>
      </c>
      <c r="M107" s="2">
        <f t="shared" si="13"/>
        <v>0.17884136111347468</v>
      </c>
      <c r="N107" s="2">
        <f t="shared" si="11"/>
        <v>2.5343257996723351E-2</v>
      </c>
    </row>
    <row r="108" spans="1:14">
      <c r="A108" s="9">
        <v>1952</v>
      </c>
      <c r="B108" s="9">
        <v>-4.8000000000000001E-2</v>
      </c>
      <c r="C108" s="9">
        <f t="shared" si="7"/>
        <v>0.2493999999999999</v>
      </c>
      <c r="G108" s="2">
        <f>carbondioxide!L208</f>
        <v>293.69478442929693</v>
      </c>
      <c r="H108" s="2">
        <f t="shared" si="8"/>
        <v>0.35186940489493213</v>
      </c>
      <c r="I108" s="2">
        <f t="shared" si="12"/>
        <v>0.18347942600191769</v>
      </c>
      <c r="J108" s="2">
        <f t="shared" si="9"/>
        <v>2.6215127222426499E-2</v>
      </c>
      <c r="K108" s="2">
        <f>carbondioxide!S208</f>
        <v>293.69478442929693</v>
      </c>
      <c r="L108" s="2">
        <f t="shared" si="10"/>
        <v>0.35186940489493213</v>
      </c>
      <c r="M108" s="2">
        <f t="shared" si="13"/>
        <v>0.18347942600191769</v>
      </c>
      <c r="N108" s="2">
        <f t="shared" si="11"/>
        <v>2.6215127222426499E-2</v>
      </c>
    </row>
    <row r="109" spans="1:14">
      <c r="A109" s="9">
        <v>1953</v>
      </c>
      <c r="B109" s="9">
        <v>4.5999999999999999E-2</v>
      </c>
      <c r="C109" s="9">
        <f t="shared" si="7"/>
        <v>0.34339999999999987</v>
      </c>
      <c r="G109" s="2">
        <f>carbondioxide!L209</f>
        <v>294.22045251891308</v>
      </c>
      <c r="H109" s="2">
        <f t="shared" si="8"/>
        <v>0.3614365154310934</v>
      </c>
      <c r="I109" s="2">
        <f t="shared" si="12"/>
        <v>0.18825235076080757</v>
      </c>
      <c r="J109" s="2">
        <f t="shared" si="9"/>
        <v>2.7108388439494008E-2</v>
      </c>
      <c r="K109" s="2">
        <f>carbondioxide!S209</f>
        <v>294.22045251891308</v>
      </c>
      <c r="L109" s="2">
        <f t="shared" si="10"/>
        <v>0.3614365154310934</v>
      </c>
      <c r="M109" s="2">
        <f t="shared" si="13"/>
        <v>0.18825235076080757</v>
      </c>
      <c r="N109" s="2">
        <f t="shared" si="11"/>
        <v>2.7108388439494008E-2</v>
      </c>
    </row>
    <row r="110" spans="1:14">
      <c r="A110" s="9">
        <v>1954</v>
      </c>
      <c r="B110" s="9">
        <v>-0.185</v>
      </c>
      <c r="C110" s="9">
        <f t="shared" si="7"/>
        <v>0.11239999999999989</v>
      </c>
      <c r="G110" s="2">
        <f>carbondioxide!L210</f>
        <v>294.75702892844942</v>
      </c>
      <c r="H110" s="2">
        <f t="shared" si="8"/>
        <v>0.37118454375355259</v>
      </c>
      <c r="I110" s="2">
        <f t="shared" si="12"/>
        <v>0.19316116675736356</v>
      </c>
      <c r="J110" s="2">
        <f t="shared" si="9"/>
        <v>2.8023686145479069E-2</v>
      </c>
      <c r="K110" s="2">
        <f>carbondioxide!S210</f>
        <v>294.75702892844942</v>
      </c>
      <c r="L110" s="2">
        <f t="shared" si="10"/>
        <v>0.37118454375355259</v>
      </c>
      <c r="M110" s="2">
        <f t="shared" si="13"/>
        <v>0.19316116675736356</v>
      </c>
      <c r="N110" s="2">
        <f t="shared" si="11"/>
        <v>2.8023686145479069E-2</v>
      </c>
    </row>
    <row r="111" spans="1:14">
      <c r="A111" s="9">
        <v>1955</v>
      </c>
      <c r="B111" s="9">
        <v>-0.20499999999999999</v>
      </c>
      <c r="C111" s="9">
        <f t="shared" si="7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8"/>
        <v>0.38093356682306151</v>
      </c>
      <c r="I111" s="2">
        <f t="shared" si="12"/>
        <v>0.19820158418545988</v>
      </c>
      <c r="J111" s="2">
        <f t="shared" si="9"/>
        <v>2.8961667035354573E-2</v>
      </c>
      <c r="K111" s="2">
        <f>carbondioxide!S211</f>
        <v>295.29463880968268</v>
      </c>
      <c r="L111" s="2">
        <f t="shared" si="10"/>
        <v>0.38093356682306151</v>
      </c>
      <c r="M111" s="2">
        <f t="shared" si="13"/>
        <v>0.19820158418545988</v>
      </c>
      <c r="N111" s="2">
        <f t="shared" si="11"/>
        <v>2.8961667035354573E-2</v>
      </c>
    </row>
    <row r="112" spans="1:14">
      <c r="A112" s="9">
        <v>1956</v>
      </c>
      <c r="B112" s="9">
        <v>-0.41699999999999998</v>
      </c>
      <c r="C112" s="9">
        <f t="shared" si="7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8"/>
        <v>0.39200588605694109</v>
      </c>
      <c r="I112" s="2">
        <f t="shared" si="12"/>
        <v>0.20340835115695327</v>
      </c>
      <c r="J112" s="2">
        <f t="shared" si="9"/>
        <v>2.992294976476717E-2</v>
      </c>
      <c r="K112" s="2">
        <f>carbondioxide!S212</f>
        <v>295.90641118542766</v>
      </c>
      <c r="L112" s="2">
        <f t="shared" si="10"/>
        <v>0.39200588605694109</v>
      </c>
      <c r="M112" s="2">
        <f t="shared" si="13"/>
        <v>0.20340835115695327</v>
      </c>
      <c r="N112" s="2">
        <f t="shared" si="11"/>
        <v>2.992294976476717E-2</v>
      </c>
    </row>
    <row r="113" spans="1:14">
      <c r="A113" s="9">
        <v>1957</v>
      </c>
      <c r="B113" s="9">
        <v>-0.06</v>
      </c>
      <c r="C113" s="9">
        <f t="shared" si="7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8"/>
        <v>0.40395378625883893</v>
      </c>
      <c r="I113" s="2">
        <f t="shared" si="12"/>
        <v>0.20880190611047458</v>
      </c>
      <c r="J113" s="2">
        <f t="shared" si="9"/>
        <v>3.0908346844674788E-2</v>
      </c>
      <c r="K113" s="2">
        <f>carbondioxide!S213</f>
        <v>296.56798333456965</v>
      </c>
      <c r="L113" s="2">
        <f t="shared" si="10"/>
        <v>0.40395378625883893</v>
      </c>
      <c r="M113" s="2">
        <f t="shared" si="13"/>
        <v>0.20880190611047458</v>
      </c>
      <c r="N113" s="2">
        <f t="shared" si="11"/>
        <v>3.0908346844674788E-2</v>
      </c>
    </row>
    <row r="114" spans="1:14">
      <c r="A114" s="9">
        <v>1958</v>
      </c>
      <c r="B114" s="9">
        <v>7.0000000000000007E-2</v>
      </c>
      <c r="C114" s="9">
        <f t="shared" si="7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8"/>
        <v>0.41639790258168025</v>
      </c>
      <c r="I114" s="2">
        <f t="shared" si="12"/>
        <v>0.21439086150272479</v>
      </c>
      <c r="J114" s="2">
        <f t="shared" si="9"/>
        <v>3.1918782261304533E-2</v>
      </c>
      <c r="K114" s="2">
        <f>carbondioxide!S214</f>
        <v>297.25860425044135</v>
      </c>
      <c r="L114" s="2">
        <f t="shared" si="10"/>
        <v>0.41639790258168025</v>
      </c>
      <c r="M114" s="2">
        <f t="shared" si="13"/>
        <v>0.21439086150272479</v>
      </c>
      <c r="N114" s="2">
        <f t="shared" si="11"/>
        <v>3.1918782261304533E-2</v>
      </c>
    </row>
    <row r="115" spans="1:14">
      <c r="A115" s="9">
        <v>1959</v>
      </c>
      <c r="B115" s="9">
        <v>-1.2999999999999999E-2</v>
      </c>
      <c r="C115" s="9">
        <f t="shared" si="7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8"/>
        <v>0.4290549155860453</v>
      </c>
      <c r="I115" s="2">
        <f t="shared" si="12"/>
        <v>0.22017521954962055</v>
      </c>
      <c r="J115" s="2">
        <f t="shared" si="9"/>
        <v>3.2955223671395799E-2</v>
      </c>
      <c r="K115" s="2">
        <f>carbondioxide!S215</f>
        <v>297.96269024586809</v>
      </c>
      <c r="L115" s="2">
        <f t="shared" si="10"/>
        <v>0.4290549155860453</v>
      </c>
      <c r="M115" s="2">
        <f t="shared" si="13"/>
        <v>0.22017521954962055</v>
      </c>
      <c r="N115" s="2">
        <f t="shared" si="11"/>
        <v>3.2955223671395799E-2</v>
      </c>
    </row>
    <row r="116" spans="1:14">
      <c r="A116" s="9">
        <v>1960</v>
      </c>
      <c r="B116" s="9">
        <v>-9.0999999999999998E-2</v>
      </c>
      <c r="C116" s="9">
        <f t="shared" si="7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8"/>
        <v>0.44247372460449386</v>
      </c>
      <c r="I116" s="2">
        <f t="shared" si="12"/>
        <v>0.22617113381987539</v>
      </c>
      <c r="J116" s="2">
        <f t="shared" si="9"/>
        <v>3.4018633247984112E-2</v>
      </c>
      <c r="K116" s="2">
        <f>carbondioxide!S216</f>
        <v>298.71097489646547</v>
      </c>
      <c r="L116" s="2">
        <f t="shared" si="10"/>
        <v>0.44247372460449386</v>
      </c>
      <c r="M116" s="2">
        <f t="shared" si="13"/>
        <v>0.22617113381987539</v>
      </c>
      <c r="N116" s="2">
        <f t="shared" si="11"/>
        <v>3.4018633247984112E-2</v>
      </c>
    </row>
    <row r="117" spans="1:14">
      <c r="A117" s="9">
        <v>1961</v>
      </c>
      <c r="B117" s="9">
        <v>3.7999999999999999E-2</v>
      </c>
      <c r="C117" s="9">
        <f t="shared" si="7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8"/>
        <v>0.4565481336646986</v>
      </c>
      <c r="I117" s="2">
        <f t="shared" si="12"/>
        <v>0.23239110879129998</v>
      </c>
      <c r="J117" s="2">
        <f t="shared" si="9"/>
        <v>3.5110059451232453E-2</v>
      </c>
      <c r="K117" s="2">
        <f>carbondioxide!S217</f>
        <v>299.49783757631923</v>
      </c>
      <c r="L117" s="2">
        <f t="shared" si="10"/>
        <v>0.4565481336646986</v>
      </c>
      <c r="M117" s="2">
        <f t="shared" si="13"/>
        <v>0.23239110879129998</v>
      </c>
      <c r="N117" s="2">
        <f t="shared" si="11"/>
        <v>3.5110059451232453E-2</v>
      </c>
    </row>
    <row r="118" spans="1:14">
      <c r="A118" s="9">
        <v>1962</v>
      </c>
      <c r="B118" s="9">
        <v>-2E-3</v>
      </c>
      <c r="C118" s="9">
        <f t="shared" si="7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8"/>
        <v>0.47038783835191411</v>
      </c>
      <c r="I118" s="2">
        <f t="shared" si="12"/>
        <v>0.23882105855511165</v>
      </c>
      <c r="J118" s="2">
        <f t="shared" si="9"/>
        <v>3.6230615811484033E-2</v>
      </c>
      <c r="K118" s="2">
        <f>carbondioxide!S218</f>
        <v>300.27359972053625</v>
      </c>
      <c r="L118" s="2">
        <f t="shared" si="10"/>
        <v>0.47038783835191411</v>
      </c>
      <c r="M118" s="2">
        <f t="shared" si="13"/>
        <v>0.23882105855511165</v>
      </c>
      <c r="N118" s="2">
        <f t="shared" si="11"/>
        <v>3.6230615811484033E-2</v>
      </c>
    </row>
    <row r="119" spans="1:14">
      <c r="A119" s="9">
        <v>1963</v>
      </c>
      <c r="B119" s="9">
        <v>-4.0000000000000001E-3</v>
      </c>
      <c r="C119" s="9">
        <f t="shared" si="7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8"/>
        <v>0.48482487614808284</v>
      </c>
      <c r="I119" s="2">
        <f t="shared" si="12"/>
        <v>0.24547184194708355</v>
      </c>
      <c r="J119" s="2">
        <f t="shared" si="9"/>
        <v>3.738132952626784E-2</v>
      </c>
      <c r="K119" s="2">
        <f>carbondioxide!S219</f>
        <v>301.08498582896891</v>
      </c>
      <c r="L119" s="2">
        <f t="shared" si="10"/>
        <v>0.48482487614808284</v>
      </c>
      <c r="M119" s="2">
        <f t="shared" si="13"/>
        <v>0.24547184194708355</v>
      </c>
      <c r="N119" s="2">
        <f t="shared" si="11"/>
        <v>3.738132952626784E-2</v>
      </c>
    </row>
    <row r="120" spans="1:14">
      <c r="A120" s="9">
        <v>1964</v>
      </c>
      <c r="B120" s="9">
        <v>-0.27100000000000002</v>
      </c>
      <c r="C120" s="9">
        <f t="shared" si="7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8"/>
        <v>0.50017410585657951</v>
      </c>
      <c r="I120" s="2">
        <f t="shared" si="12"/>
        <v>0.25236322791935434</v>
      </c>
      <c r="J120" s="2">
        <f t="shared" si="9"/>
        <v>3.8563283636818074E-2</v>
      </c>
      <c r="K120" s="2">
        <f>carbondioxide!S220</f>
        <v>301.95004347737819</v>
      </c>
      <c r="L120" s="2">
        <f t="shared" si="10"/>
        <v>0.50017410585657951</v>
      </c>
      <c r="M120" s="2">
        <f t="shared" si="13"/>
        <v>0.25236322791935434</v>
      </c>
      <c r="N120" s="2">
        <f t="shared" si="11"/>
        <v>3.8563283636818074E-2</v>
      </c>
    </row>
    <row r="121" spans="1:14">
      <c r="A121" s="9">
        <v>1965</v>
      </c>
      <c r="B121" s="9">
        <v>-0.19500000000000001</v>
      </c>
      <c r="C121" s="9">
        <f t="shared" si="7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8"/>
        <v>0.51651597412078054</v>
      </c>
      <c r="I121" s="2">
        <f t="shared" si="12"/>
        <v>0.25951670754195333</v>
      </c>
      <c r="J121" s="2">
        <f t="shared" si="9"/>
        <v>3.977766732034288E-2</v>
      </c>
      <c r="K121" s="2">
        <f>carbondioxide!S221</f>
        <v>302.87377651516817</v>
      </c>
      <c r="L121" s="2">
        <f t="shared" si="10"/>
        <v>0.51651597412078054</v>
      </c>
      <c r="M121" s="2">
        <f t="shared" si="13"/>
        <v>0.25951670754195333</v>
      </c>
      <c r="N121" s="2">
        <f t="shared" si="11"/>
        <v>3.977766732034288E-2</v>
      </c>
    </row>
    <row r="122" spans="1:14">
      <c r="A122" s="9">
        <v>1966</v>
      </c>
      <c r="B122" s="9">
        <v>-0.123</v>
      </c>
      <c r="C122" s="9">
        <f t="shared" si="7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8"/>
        <v>0.53358369207491796</v>
      </c>
      <c r="I122" s="2">
        <f t="shared" si="12"/>
        <v>0.2669452250635283</v>
      </c>
      <c r="J122" s="2">
        <f t="shared" si="9"/>
        <v>4.1025785068801626E-2</v>
      </c>
      <c r="K122" s="2">
        <f>carbondioxide!S222</f>
        <v>303.84155571014884</v>
      </c>
      <c r="L122" s="2">
        <f t="shared" si="10"/>
        <v>0.53358369207491796</v>
      </c>
      <c r="M122" s="2">
        <f t="shared" si="13"/>
        <v>0.2669452250635283</v>
      </c>
      <c r="N122" s="2">
        <f t="shared" si="11"/>
        <v>4.1025785068801626E-2</v>
      </c>
    </row>
    <row r="123" spans="1:14">
      <c r="A123" s="9">
        <v>1967</v>
      </c>
      <c r="B123" s="9">
        <v>-0.121</v>
      </c>
      <c r="C123" s="9">
        <f t="shared" si="7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8"/>
        <v>0.55154593505651406</v>
      </c>
      <c r="I123" s="2">
        <f t="shared" si="12"/>
        <v>0.27466626855522391</v>
      </c>
      <c r="J123" s="2">
        <f t="shared" si="9"/>
        <v>4.2309007487971673E-2</v>
      </c>
      <c r="K123" s="2">
        <f>carbondioxide!S223</f>
        <v>304.86339645633899</v>
      </c>
      <c r="L123" s="2">
        <f t="shared" si="10"/>
        <v>0.55154593505651406</v>
      </c>
      <c r="M123" s="2">
        <f t="shared" si="13"/>
        <v>0.27466626855522391</v>
      </c>
      <c r="N123" s="2">
        <f t="shared" si="11"/>
        <v>4.2309007487971673E-2</v>
      </c>
    </row>
    <row r="124" spans="1:14">
      <c r="A124" s="9">
        <v>1968</v>
      </c>
      <c r="B124" s="9">
        <v>-0.20599999999999999</v>
      </c>
      <c r="C124" s="9">
        <f t="shared" si="7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8"/>
        <v>0.56993483486363039</v>
      </c>
      <c r="I124" s="2">
        <f t="shared" si="12"/>
        <v>0.28268299845818584</v>
      </c>
      <c r="J124" s="2">
        <f t="shared" si="9"/>
        <v>4.3628796730833669E-2</v>
      </c>
      <c r="K124" s="2">
        <f>carbondioxide!S224</f>
        <v>305.91306899560601</v>
      </c>
      <c r="L124" s="2">
        <f t="shared" si="10"/>
        <v>0.56993483486363039</v>
      </c>
      <c r="M124" s="2">
        <f t="shared" si="13"/>
        <v>0.28268299845818584</v>
      </c>
      <c r="N124" s="2">
        <f t="shared" si="11"/>
        <v>4.3628796730833669E-2</v>
      </c>
    </row>
    <row r="125" spans="1:14">
      <c r="A125" s="9">
        <v>1969</v>
      </c>
      <c r="B125" s="9">
        <v>-6.8000000000000005E-2</v>
      </c>
      <c r="C125" s="9">
        <f t="shared" si="7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8"/>
        <v>0.58930796367739735</v>
      </c>
      <c r="I125" s="2">
        <f t="shared" si="12"/>
        <v>0.29101488114419993</v>
      </c>
      <c r="J125" s="2">
        <f t="shared" si="9"/>
        <v>4.4986624596645028E-2</v>
      </c>
      <c r="K125" s="2">
        <f>carbondioxide!S225</f>
        <v>307.02283284658216</v>
      </c>
      <c r="L125" s="2">
        <f t="shared" si="10"/>
        <v>0.58930796367739735</v>
      </c>
      <c r="M125" s="2">
        <f t="shared" si="13"/>
        <v>0.29101488114419993</v>
      </c>
      <c r="N125" s="2">
        <f t="shared" si="11"/>
        <v>4.4986624596645028E-2</v>
      </c>
    </row>
    <row r="126" spans="1:14">
      <c r="A126" s="9">
        <v>1970</v>
      </c>
      <c r="B126" s="9">
        <v>-2.5000000000000001E-2</v>
      </c>
      <c r="C126" s="9">
        <f t="shared" si="7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8"/>
        <v>0.60995751034300372</v>
      </c>
      <c r="I126" s="2">
        <f t="shared" si="12"/>
        <v>0.29968934573485972</v>
      </c>
      <c r="J126" s="2">
        <f t="shared" si="9"/>
        <v>4.6384065093835136E-2</v>
      </c>
      <c r="K126" s="2">
        <f>carbondioxide!S226</f>
        <v>308.21014746015669</v>
      </c>
      <c r="L126" s="2">
        <f t="shared" si="10"/>
        <v>0.60995751034300372</v>
      </c>
      <c r="M126" s="2">
        <f t="shared" si="13"/>
        <v>0.29968934573485972</v>
      </c>
      <c r="N126" s="2">
        <f t="shared" si="11"/>
        <v>4.6384065093835136E-2</v>
      </c>
    </row>
    <row r="127" spans="1:14">
      <c r="A127" s="9">
        <v>1971</v>
      </c>
      <c r="B127" s="9">
        <v>-0.19900000000000001</v>
      </c>
      <c r="C127" s="9">
        <f t="shared" si="7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8"/>
        <v>0.63230332093335151</v>
      </c>
      <c r="I127" s="2">
        <f t="shared" si="12"/>
        <v>0.30874527691211306</v>
      </c>
      <c r="J127" s="2">
        <f t="shared" si="9"/>
        <v>4.7822839087876157E-2</v>
      </c>
      <c r="K127" s="2">
        <f>carbondioxide!S227</f>
        <v>309.50016780010583</v>
      </c>
      <c r="L127" s="2">
        <f t="shared" si="10"/>
        <v>0.63230332093335151</v>
      </c>
      <c r="M127" s="2">
        <f t="shared" si="13"/>
        <v>0.30874527691211306</v>
      </c>
      <c r="N127" s="2">
        <f t="shared" si="11"/>
        <v>4.7822839087876157E-2</v>
      </c>
    </row>
    <row r="128" spans="1:14">
      <c r="A128" s="9">
        <v>1972</v>
      </c>
      <c r="B128" s="9">
        <v>-0.17199999999999999</v>
      </c>
      <c r="C128" s="9">
        <f t="shared" si="7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8"/>
        <v>0.65530831293187208</v>
      </c>
      <c r="I128" s="2">
        <f t="shared" si="12"/>
        <v>0.31818978686165267</v>
      </c>
      <c r="J128" s="2">
        <f t="shared" si="9"/>
        <v>4.9304878534717822E-2</v>
      </c>
      <c r="K128" s="2">
        <f>carbondioxide!S228</f>
        <v>310.83388349146423</v>
      </c>
      <c r="L128" s="2">
        <f t="shared" si="10"/>
        <v>0.65530831293187208</v>
      </c>
      <c r="M128" s="2">
        <f t="shared" si="13"/>
        <v>0.31818978686165267</v>
      </c>
      <c r="N128" s="2">
        <f t="shared" si="11"/>
        <v>4.9304878534717822E-2</v>
      </c>
    </row>
    <row r="129" spans="1:14">
      <c r="A129" s="9">
        <v>1973</v>
      </c>
      <c r="B129" s="9">
        <v>0.13100000000000001</v>
      </c>
      <c r="C129" s="9">
        <f t="shared" si="7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8"/>
        <v>0.67907565391512381</v>
      </c>
      <c r="I129" s="2">
        <f t="shared" si="12"/>
        <v>0.32803280184267269</v>
      </c>
      <c r="J129" s="2">
        <f t="shared" si="9"/>
        <v>5.083214481401481E-2</v>
      </c>
      <c r="K129" s="2">
        <f>carbondioxide!S229</f>
        <v>312.2178328595374</v>
      </c>
      <c r="L129" s="2">
        <f t="shared" si="10"/>
        <v>0.67907565391512381</v>
      </c>
      <c r="M129" s="2">
        <f t="shared" si="13"/>
        <v>0.32803280184267269</v>
      </c>
      <c r="N129" s="2">
        <f t="shared" si="11"/>
        <v>5.083214481401481E-2</v>
      </c>
    </row>
    <row r="130" spans="1:14">
      <c r="A130" s="9">
        <v>1974</v>
      </c>
      <c r="B130" s="9">
        <v>-0.29499999999999998</v>
      </c>
      <c r="C130" s="9">
        <f t="shared" si="7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8"/>
        <v>0.70415799093832032</v>
      </c>
      <c r="I130" s="2">
        <f t="shared" si="12"/>
        <v>0.3383001897343027</v>
      </c>
      <c r="J130" s="2">
        <f t="shared" si="9"/>
        <v>5.2406644545937589E-2</v>
      </c>
      <c r="K130" s="2">
        <f>carbondioxide!S230</f>
        <v>313.68503640675294</v>
      </c>
      <c r="L130" s="2">
        <f t="shared" si="10"/>
        <v>0.70415799093832032</v>
      </c>
      <c r="M130" s="2">
        <f t="shared" si="13"/>
        <v>0.3383001897343027</v>
      </c>
      <c r="N130" s="2">
        <f t="shared" si="11"/>
        <v>5.2406644545937589E-2</v>
      </c>
    </row>
    <row r="131" spans="1:14">
      <c r="A131" s="9">
        <v>1975</v>
      </c>
      <c r="B131" s="9">
        <v>-0.109</v>
      </c>
      <c r="C131" s="9">
        <f t="shared" si="7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8"/>
        <v>0.72865493302505169</v>
      </c>
      <c r="I131" s="2">
        <f t="shared" si="12"/>
        <v>0.34896108560374145</v>
      </c>
      <c r="J131" s="2">
        <f t="shared" si="9"/>
        <v>5.40305198826075E-2</v>
      </c>
      <c r="K131" s="2">
        <f>carbondioxide!S231</f>
        <v>315.12465207114838</v>
      </c>
      <c r="L131" s="2">
        <f t="shared" si="10"/>
        <v>0.72865493302505169</v>
      </c>
      <c r="M131" s="2">
        <f t="shared" si="13"/>
        <v>0.34896108560374145</v>
      </c>
      <c r="N131" s="2">
        <f t="shared" si="11"/>
        <v>5.40305198826075E-2</v>
      </c>
    </row>
    <row r="132" spans="1:14">
      <c r="A132" s="9">
        <v>1976</v>
      </c>
      <c r="B132" s="9">
        <v>-0.34899999999999998</v>
      </c>
      <c r="C132" s="9">
        <f t="shared" si="7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8"/>
        <v>0.75237103754730339</v>
      </c>
      <c r="I132" s="2">
        <f t="shared" si="12"/>
        <v>0.35997990987374023</v>
      </c>
      <c r="J132" s="2">
        <f t="shared" si="9"/>
        <v>5.5705725495903538E-2</v>
      </c>
      <c r="K132" s="2">
        <f>carbondioxide!S232</f>
        <v>316.52467421250219</v>
      </c>
      <c r="L132" s="2">
        <f t="shared" si="10"/>
        <v>0.75237103754730339</v>
      </c>
      <c r="M132" s="2">
        <f t="shared" si="13"/>
        <v>0.35997990987374023</v>
      </c>
      <c r="N132" s="2">
        <f t="shared" si="11"/>
        <v>5.5705725495903538E-2</v>
      </c>
    </row>
    <row r="133" spans="1:14">
      <c r="A133" s="9">
        <v>1977</v>
      </c>
      <c r="B133" s="9">
        <v>6.5000000000000002E-2</v>
      </c>
      <c r="C133" s="9">
        <f t="shared" si="7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8"/>
        <v>0.77771251953881215</v>
      </c>
      <c r="I133" s="2">
        <f t="shared" si="12"/>
        <v>0.3713930426551918</v>
      </c>
      <c r="J133" s="2">
        <f t="shared" si="9"/>
        <v>5.7434002863169652E-2</v>
      </c>
      <c r="K133" s="2">
        <f>carbondioxide!S233</f>
        <v>318.02752121879541</v>
      </c>
      <c r="L133" s="2">
        <f t="shared" si="10"/>
        <v>0.77771251953881215</v>
      </c>
      <c r="M133" s="2">
        <f t="shared" si="13"/>
        <v>0.3713930426551918</v>
      </c>
      <c r="N133" s="2">
        <f t="shared" si="11"/>
        <v>5.7434002863169652E-2</v>
      </c>
    </row>
    <row r="134" spans="1:14">
      <c r="A134" s="9">
        <v>1978</v>
      </c>
      <c r="B134" s="9">
        <v>-4.7E-2</v>
      </c>
      <c r="C134" s="9">
        <f t="shared" si="7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8"/>
        <v>0.80373328263351618</v>
      </c>
      <c r="I134" s="2">
        <f t="shared" si="12"/>
        <v>0.38320785040977656</v>
      </c>
      <c r="J134" s="2">
        <f t="shared" si="9"/>
        <v>5.9217290209188339E-2</v>
      </c>
      <c r="K134" s="2">
        <f>carbondioxide!S234</f>
        <v>319.5780774360698</v>
      </c>
      <c r="L134" s="2">
        <f t="shared" si="10"/>
        <v>0.80373328263351618</v>
      </c>
      <c r="M134" s="2">
        <f t="shared" si="13"/>
        <v>0.38320785040977656</v>
      </c>
      <c r="N134" s="2">
        <f t="shared" si="11"/>
        <v>5.9217290209188339E-2</v>
      </c>
    </row>
    <row r="135" spans="1:14">
      <c r="A135" s="9">
        <v>1979</v>
      </c>
      <c r="B135" s="9">
        <v>6.8000000000000005E-2</v>
      </c>
      <c r="C135" s="9">
        <f t="shared" ref="C135:C168" si="14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15">H$3*LN(G135/G$3)</f>
        <v>0.82961788214101762</v>
      </c>
      <c r="I135" s="2">
        <f t="shared" si="12"/>
        <v>0.39540748701285749</v>
      </c>
      <c r="J135" s="2">
        <f t="shared" ref="J135:J198" si="16">J134+J$3*(I134-J134)</f>
        <v>6.105755659112768E-2</v>
      </c>
      <c r="K135" s="2">
        <f>carbondioxide!S235</f>
        <v>321.12802027624508</v>
      </c>
      <c r="L135" s="2">
        <f t="shared" ref="L135:L198" si="17">L$3*LN(K135/K$3)</f>
        <v>0.82961788214101762</v>
      </c>
      <c r="M135" s="2">
        <f t="shared" si="13"/>
        <v>0.39540748701285749</v>
      </c>
      <c r="N135" s="2">
        <f t="shared" ref="N135:N198" si="18">N134+N$3*(M134-N134)</f>
        <v>6.105755659112768E-2</v>
      </c>
    </row>
    <row r="136" spans="1:14">
      <c r="A136" s="9">
        <v>1980</v>
      </c>
      <c r="B136" s="9">
        <v>0.128</v>
      </c>
      <c r="C136" s="9">
        <f t="shared" si="14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15"/>
        <v>0.85712097673509802</v>
      </c>
      <c r="I136" s="2">
        <f t="shared" ref="I136:I199" si="19">I135+I$3*(I$4*H136-I135)+I$5*(J135-I135)</f>
        <v>0.40802728466103888</v>
      </c>
      <c r="J136" s="2">
        <f t="shared" si="16"/>
        <v>6.2956664195923107E-2</v>
      </c>
      <c r="K136" s="2">
        <f>carbondioxide!S236</f>
        <v>322.78311465500713</v>
      </c>
      <c r="L136" s="2">
        <f t="shared" si="17"/>
        <v>0.85712097673509802</v>
      </c>
      <c r="M136" s="2">
        <f t="shared" ref="M136:M199" si="20">M135+M$3*(M$4*L136-M135)+M$5*(N135-M135)</f>
        <v>0.40802728466103888</v>
      </c>
      <c r="N136" s="2">
        <f t="shared" si="18"/>
        <v>6.2956664195923107E-2</v>
      </c>
    </row>
    <row r="137" spans="1:14">
      <c r="A137" s="9">
        <v>1981</v>
      </c>
      <c r="B137" s="9">
        <v>0.23100000000000001</v>
      </c>
      <c r="C137" s="9">
        <f t="shared" si="14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15"/>
        <v>0.88354560471989507</v>
      </c>
      <c r="I137" s="2">
        <f t="shared" si="19"/>
        <v>0.42102210071858376</v>
      </c>
      <c r="J137" s="2">
        <f t="shared" si="16"/>
        <v>6.4916665320164962E-2</v>
      </c>
      <c r="K137" s="2">
        <f>carbondioxide!S237</f>
        <v>324.38134318563186</v>
      </c>
      <c r="L137" s="2">
        <f t="shared" si="17"/>
        <v>0.88354560471989507</v>
      </c>
      <c r="M137" s="2">
        <f t="shared" si="20"/>
        <v>0.42102210071858376</v>
      </c>
      <c r="N137" s="2">
        <f t="shared" si="18"/>
        <v>6.4916665320164962E-2</v>
      </c>
    </row>
    <row r="138" spans="1:14">
      <c r="A138" s="9">
        <v>1982</v>
      </c>
      <c r="B138" s="9">
        <v>3.1E-2</v>
      </c>
      <c r="C138" s="9">
        <f t="shared" si="14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15"/>
        <v>0.90814561034951224</v>
      </c>
      <c r="I138" s="2">
        <f t="shared" si="19"/>
        <v>0.43432635048900214</v>
      </c>
      <c r="J138" s="2">
        <f t="shared" si="16"/>
        <v>6.6939344193227987E-2</v>
      </c>
      <c r="K138" s="2">
        <f>carbondioxide!S238</f>
        <v>325.87632581499628</v>
      </c>
      <c r="L138" s="2">
        <f t="shared" si="17"/>
        <v>0.90814561034951224</v>
      </c>
      <c r="M138" s="2">
        <f t="shared" si="20"/>
        <v>0.43432635048900214</v>
      </c>
      <c r="N138" s="2">
        <f t="shared" si="18"/>
        <v>6.6939344193227987E-2</v>
      </c>
    </row>
    <row r="139" spans="1:14">
      <c r="A139" s="9">
        <v>1983</v>
      </c>
      <c r="B139" s="9">
        <v>0.30499999999999999</v>
      </c>
      <c r="C139" s="9">
        <f t="shared" si="14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15"/>
        <v>0.93201925555544629</v>
      </c>
      <c r="I139" s="2">
        <f t="shared" si="19"/>
        <v>0.44790892762148837</v>
      </c>
      <c r="J139" s="2">
        <f t="shared" si="16"/>
        <v>6.9026102388987987E-2</v>
      </c>
      <c r="K139" s="2">
        <f>carbondioxide!S239</f>
        <v>327.3337538345445</v>
      </c>
      <c r="L139" s="2">
        <f t="shared" si="17"/>
        <v>0.93201925555544629</v>
      </c>
      <c r="M139" s="2">
        <f t="shared" si="20"/>
        <v>0.44790892762148837</v>
      </c>
      <c r="N139" s="2">
        <f t="shared" si="18"/>
        <v>6.9026102388987987E-2</v>
      </c>
    </row>
    <row r="140" spans="1:14">
      <c r="A140" s="9">
        <v>1984</v>
      </c>
      <c r="B140" s="9">
        <v>-4.8000000000000001E-2</v>
      </c>
      <c r="C140" s="9">
        <f t="shared" si="14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15"/>
        <v>0.95536256828266342</v>
      </c>
      <c r="I140" s="2">
        <f t="shared" si="19"/>
        <v>0.46174552759071869</v>
      </c>
      <c r="J140" s="2">
        <f t="shared" si="16"/>
        <v>7.1178156836308584E-2</v>
      </c>
      <c r="K140" s="2">
        <f>carbondioxide!S240</f>
        <v>328.76510865971892</v>
      </c>
      <c r="L140" s="2">
        <f t="shared" si="17"/>
        <v>0.95536256828266342</v>
      </c>
      <c r="M140" s="2">
        <f t="shared" si="20"/>
        <v>0.46174552759071869</v>
      </c>
      <c r="N140" s="2">
        <f t="shared" si="18"/>
        <v>7.1178156836308584E-2</v>
      </c>
    </row>
    <row r="141" spans="1:14">
      <c r="A141" s="9">
        <v>1985</v>
      </c>
      <c r="B141" s="9">
        <v>-2E-3</v>
      </c>
      <c r="C141" s="9">
        <f t="shared" si="14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15"/>
        <v>0.97976159704940036</v>
      </c>
      <c r="I141" s="2">
        <f t="shared" si="19"/>
        <v>0.47585930544043098</v>
      </c>
      <c r="J141" s="2">
        <f t="shared" si="16"/>
        <v>7.3396579502193637E-2</v>
      </c>
      <c r="K141" s="2">
        <f>carbondioxide!S241</f>
        <v>330.26788783446779</v>
      </c>
      <c r="L141" s="2">
        <f t="shared" si="17"/>
        <v>0.97976159704940036</v>
      </c>
      <c r="M141" s="2">
        <f t="shared" si="20"/>
        <v>0.47585930544043098</v>
      </c>
      <c r="N141" s="2">
        <f t="shared" si="18"/>
        <v>7.3396579502193637E-2</v>
      </c>
    </row>
    <row r="142" spans="1:14">
      <c r="A142" s="9">
        <v>1986</v>
      </c>
      <c r="B142" s="9">
        <v>0.124</v>
      </c>
      <c r="C142" s="9">
        <f t="shared" si="14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15"/>
        <v>1.0048956214775397</v>
      </c>
      <c r="I142" s="2">
        <f t="shared" si="19"/>
        <v>0.49026322741083628</v>
      </c>
      <c r="J142" s="2">
        <f t="shared" si="16"/>
        <v>7.568256778552282E-2</v>
      </c>
      <c r="K142" s="2">
        <f>carbondioxide!S242</f>
        <v>331.82311969899791</v>
      </c>
      <c r="L142" s="2">
        <f t="shared" si="17"/>
        <v>1.0048956214775397</v>
      </c>
      <c r="M142" s="2">
        <f t="shared" si="20"/>
        <v>0.49026322741083628</v>
      </c>
      <c r="N142" s="2">
        <f t="shared" si="18"/>
        <v>7.568256778552282E-2</v>
      </c>
    </row>
    <row r="143" spans="1:14">
      <c r="A143" s="9">
        <v>1987</v>
      </c>
      <c r="B143" s="9">
        <v>0.28399999999999997</v>
      </c>
      <c r="C143" s="9">
        <f t="shared" si="14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15"/>
        <v>1.0307889317853733</v>
      </c>
      <c r="I143" s="2">
        <f t="shared" si="19"/>
        <v>0.50497055537878766</v>
      </c>
      <c r="J143" s="2">
        <f t="shared" si="16"/>
        <v>7.80373859321946E-2</v>
      </c>
      <c r="K143" s="2">
        <f>carbondioxide!S243</f>
        <v>333.43299346979262</v>
      </c>
      <c r="L143" s="2">
        <f t="shared" si="17"/>
        <v>1.0307889317853733</v>
      </c>
      <c r="M143" s="2">
        <f t="shared" si="20"/>
        <v>0.50497055537878766</v>
      </c>
      <c r="N143" s="2">
        <f t="shared" si="18"/>
        <v>7.80373859321946E-2</v>
      </c>
    </row>
    <row r="144" spans="1:14">
      <c r="A144" s="9">
        <v>1988</v>
      </c>
      <c r="B144" s="9">
        <v>0.33800000000000002</v>
      </c>
      <c r="C144" s="9">
        <f t="shared" si="14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15"/>
        <v>1.0572323399842118</v>
      </c>
      <c r="I144" s="2">
        <f t="shared" si="19"/>
        <v>0.51998797051557488</v>
      </c>
      <c r="J144" s="2">
        <f t="shared" si="16"/>
        <v>8.0462366334651245E-2</v>
      </c>
      <c r="K144" s="2">
        <f>carbondioxide!S244</f>
        <v>335.08513007162856</v>
      </c>
      <c r="L144" s="2">
        <f t="shared" si="17"/>
        <v>1.0572323399842118</v>
      </c>
      <c r="M144" s="2">
        <f t="shared" si="20"/>
        <v>0.51998797051557488</v>
      </c>
      <c r="N144" s="2">
        <f t="shared" si="18"/>
        <v>8.0462366334651245E-2</v>
      </c>
    </row>
    <row r="145" spans="1:14">
      <c r="A145" s="9">
        <v>1989</v>
      </c>
      <c r="B145" s="9">
        <v>0.21</v>
      </c>
      <c r="C145" s="9">
        <f t="shared" si="14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15"/>
        <v>1.0847022133890509</v>
      </c>
      <c r="I145" s="2">
        <f t="shared" si="19"/>
        <v>0.53533595444580029</v>
      </c>
      <c r="J145" s="2">
        <f t="shared" si="16"/>
        <v>8.2958871766398892E-2</v>
      </c>
      <c r="K145" s="2">
        <f>carbondioxide!S245</f>
        <v>336.8100679671719</v>
      </c>
      <c r="L145" s="2">
        <f t="shared" si="17"/>
        <v>1.0847022133890509</v>
      </c>
      <c r="M145" s="2">
        <f t="shared" si="20"/>
        <v>0.53533595444580029</v>
      </c>
      <c r="N145" s="2">
        <f t="shared" si="18"/>
        <v>8.2958871766398892E-2</v>
      </c>
    </row>
    <row r="146" spans="1:14">
      <c r="A146" s="9">
        <v>1990</v>
      </c>
      <c r="B146" s="9">
        <v>0.42499999999999999</v>
      </c>
      <c r="C146" s="9">
        <f t="shared" si="14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15"/>
        <v>1.1124512668020434</v>
      </c>
      <c r="I146" s="2">
        <f t="shared" si="19"/>
        <v>0.55101234413696776</v>
      </c>
      <c r="J146" s="2">
        <f t="shared" si="16"/>
        <v>8.5528373596017893E-2</v>
      </c>
      <c r="K146" s="2">
        <f>carbondioxide!S246</f>
        <v>338.56155218651242</v>
      </c>
      <c r="L146" s="2">
        <f t="shared" si="17"/>
        <v>1.1124512668020434</v>
      </c>
      <c r="M146" s="2">
        <f t="shared" si="20"/>
        <v>0.55101234413696776</v>
      </c>
      <c r="N146" s="2">
        <f t="shared" si="18"/>
        <v>8.5528373596017893E-2</v>
      </c>
    </row>
    <row r="147" spans="1:14">
      <c r="A147" s="9">
        <v>1991</v>
      </c>
      <c r="B147" s="9">
        <v>0.33100000000000002</v>
      </c>
      <c r="C147" s="9">
        <f t="shared" si="14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15"/>
        <v>1.1400629014747341</v>
      </c>
      <c r="I147" s="2">
        <f t="shared" si="19"/>
        <v>0.56700280570613737</v>
      </c>
      <c r="J147" s="2">
        <f t="shared" si="16"/>
        <v>8.8172322548690493E-2</v>
      </c>
      <c r="K147" s="2">
        <f>carbondioxide!S247</f>
        <v>340.31340318166463</v>
      </c>
      <c r="L147" s="2">
        <f t="shared" si="17"/>
        <v>1.1400629014747341</v>
      </c>
      <c r="M147" s="2">
        <f t="shared" si="20"/>
        <v>0.56700280570613737</v>
      </c>
      <c r="N147" s="2">
        <f t="shared" si="18"/>
        <v>8.8172322548690493E-2</v>
      </c>
    </row>
    <row r="148" spans="1:14">
      <c r="A148" s="9">
        <v>1992</v>
      </c>
      <c r="B148" s="9">
        <v>0.11600000000000001</v>
      </c>
      <c r="C148" s="9">
        <f t="shared" si="14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15"/>
        <v>1.1677506031512332</v>
      </c>
      <c r="I148" s="2">
        <f t="shared" si="19"/>
        <v>0.58329976777321135</v>
      </c>
      <c r="J148" s="2">
        <f t="shared" si="16"/>
        <v>9.0892079693024791E-2</v>
      </c>
      <c r="K148" s="2">
        <f>carbondioxide!S248</f>
        <v>342.07918263701623</v>
      </c>
      <c r="L148" s="2">
        <f t="shared" si="17"/>
        <v>1.1677506031512332</v>
      </c>
      <c r="M148" s="2">
        <f t="shared" si="20"/>
        <v>0.58329976777321135</v>
      </c>
      <c r="N148" s="2">
        <f t="shared" si="18"/>
        <v>9.0892079693024791E-2</v>
      </c>
    </row>
    <row r="149" spans="1:14">
      <c r="A149" s="9">
        <v>1993</v>
      </c>
      <c r="B149" s="9">
        <v>0.19600000000000001</v>
      </c>
      <c r="C149" s="9">
        <f t="shared" si="14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15"/>
        <v>1.19443188370727</v>
      </c>
      <c r="I149" s="2">
        <f t="shared" si="19"/>
        <v>0.59986408045298067</v>
      </c>
      <c r="J149" s="2">
        <f t="shared" si="16"/>
        <v>9.3688955361320256E-2</v>
      </c>
      <c r="K149" s="2">
        <f>carbondioxide!S249</f>
        <v>343.78944575568528</v>
      </c>
      <c r="L149" s="2">
        <f t="shared" si="17"/>
        <v>1.19443188370727</v>
      </c>
      <c r="M149" s="2">
        <f t="shared" si="20"/>
        <v>0.59986408045298067</v>
      </c>
      <c r="N149" s="2">
        <f t="shared" si="18"/>
        <v>9.3688955361320256E-2</v>
      </c>
    </row>
    <row r="150" spans="1:14">
      <c r="A150" s="9">
        <v>1994</v>
      </c>
      <c r="B150" s="9">
        <v>0.33</v>
      </c>
      <c r="C150" s="9">
        <f t="shared" si="14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15"/>
        <v>1.2205891084949083</v>
      </c>
      <c r="I150" s="2">
        <f t="shared" si="19"/>
        <v>0.61667208207388147</v>
      </c>
      <c r="J150" s="2">
        <f t="shared" si="16"/>
        <v>9.6564030071840889E-2</v>
      </c>
      <c r="K150" s="2">
        <f>carbondioxide!S250</f>
        <v>345.47441714684123</v>
      </c>
      <c r="L150" s="2">
        <f t="shared" si="17"/>
        <v>1.2205891084949083</v>
      </c>
      <c r="M150" s="2">
        <f t="shared" si="20"/>
        <v>0.61667208207388147</v>
      </c>
      <c r="N150" s="2">
        <f t="shared" si="18"/>
        <v>9.6564030071840889E-2</v>
      </c>
    </row>
    <row r="151" spans="1:14">
      <c r="A151" s="9">
        <v>1995</v>
      </c>
      <c r="B151" s="9">
        <v>0.46</v>
      </c>
      <c r="C151" s="9">
        <f t="shared" si="14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15"/>
        <v>1.2471081190391364</v>
      </c>
      <c r="I151" s="2">
        <f t="shared" si="19"/>
        <v>0.63372695376407395</v>
      </c>
      <c r="J151" s="2">
        <f t="shared" si="16"/>
        <v>9.9518243807212484E-2</v>
      </c>
      <c r="K151" s="2">
        <f>carbondioxide!S251</f>
        <v>347.19112436073488</v>
      </c>
      <c r="L151" s="2">
        <f t="shared" si="17"/>
        <v>1.2471081190391364</v>
      </c>
      <c r="M151" s="2">
        <f t="shared" si="20"/>
        <v>0.63372695376407395</v>
      </c>
      <c r="N151" s="2">
        <f t="shared" si="18"/>
        <v>9.9518243807212484E-2</v>
      </c>
    </row>
    <row r="152" spans="1:14">
      <c r="A152" s="9">
        <v>1996</v>
      </c>
      <c r="B152" s="9">
        <v>0.20699999999999999</v>
      </c>
      <c r="C152" s="9">
        <f t="shared" si="14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15"/>
        <v>1.2741397528491138</v>
      </c>
      <c r="I152" s="2">
        <f t="shared" si="19"/>
        <v>0.65103621512377652</v>
      </c>
      <c r="J152" s="2">
        <f t="shared" si="16"/>
        <v>0.10255254927976745</v>
      </c>
      <c r="K152" s="2">
        <f>carbondioxide!S252</f>
        <v>348.94979598741145</v>
      </c>
      <c r="L152" s="2">
        <f t="shared" si="17"/>
        <v>1.2741397528491138</v>
      </c>
      <c r="M152" s="2">
        <f t="shared" si="20"/>
        <v>0.65103621512377652</v>
      </c>
      <c r="N152" s="2">
        <f t="shared" si="18"/>
        <v>0.10255254927976745</v>
      </c>
    </row>
    <row r="153" spans="1:14">
      <c r="A153" s="9">
        <v>1997</v>
      </c>
      <c r="B153" s="9">
        <v>0.47199999999999998</v>
      </c>
      <c r="C153" s="9">
        <f t="shared" si="14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15"/>
        <v>1.3015731650006379</v>
      </c>
      <c r="I153" s="2">
        <f t="shared" si="19"/>
        <v>0.6686038846053074</v>
      </c>
      <c r="J153" s="2">
        <f t="shared" si="16"/>
        <v>0.10566793650176143</v>
      </c>
      <c r="K153" s="2">
        <f>carbondioxide!S253</f>
        <v>350.74371546597212</v>
      </c>
      <c r="L153" s="2">
        <f t="shared" si="17"/>
        <v>1.3015731650006379</v>
      </c>
      <c r="M153" s="2">
        <f t="shared" si="20"/>
        <v>0.6686038846053074</v>
      </c>
      <c r="N153" s="2">
        <f t="shared" si="18"/>
        <v>0.10566793650176143</v>
      </c>
    </row>
    <row r="154" spans="1:14">
      <c r="A154" s="9">
        <v>1998</v>
      </c>
      <c r="B154" s="9">
        <v>0.79800000000000004</v>
      </c>
      <c r="C154" s="9">
        <f t="shared" si="14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15"/>
        <v>1.3292773850143107</v>
      </c>
      <c r="I154" s="2">
        <f t="shared" si="19"/>
        <v>0.68643000332128101</v>
      </c>
      <c r="J154" s="2">
        <f t="shared" si="16"/>
        <v>0.10886541268698957</v>
      </c>
      <c r="K154" s="2">
        <f>carbondioxide!S254</f>
        <v>352.56470309445297</v>
      </c>
      <c r="L154" s="2">
        <f t="shared" si="17"/>
        <v>1.3292773850143107</v>
      </c>
      <c r="M154" s="2">
        <f t="shared" si="20"/>
        <v>0.68643000332128101</v>
      </c>
      <c r="N154" s="2">
        <f t="shared" si="18"/>
        <v>0.10886541268698957</v>
      </c>
    </row>
    <row r="155" spans="1:14">
      <c r="A155" s="9">
        <v>1999</v>
      </c>
      <c r="B155" s="9">
        <v>0.502</v>
      </c>
      <c r="C155" s="9">
        <f t="shared" si="14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15"/>
        <v>1.3562629765903571</v>
      </c>
      <c r="I155" s="2">
        <f t="shared" si="19"/>
        <v>0.70448551705773521</v>
      </c>
      <c r="J155" s="2">
        <f t="shared" si="16"/>
        <v>0.11214597956179234</v>
      </c>
      <c r="K155" s="2">
        <f>carbondioxide!S255</f>
        <v>354.34754466009747</v>
      </c>
      <c r="L155" s="2">
        <f t="shared" si="17"/>
        <v>1.3562629765903571</v>
      </c>
      <c r="M155" s="2">
        <f t="shared" si="20"/>
        <v>0.70448551705773521</v>
      </c>
      <c r="N155" s="2">
        <f t="shared" si="18"/>
        <v>0.11214597956179234</v>
      </c>
    </row>
    <row r="156" spans="1:14">
      <c r="A156" s="9">
        <v>2000</v>
      </c>
      <c r="B156" s="9">
        <v>0.379</v>
      </c>
      <c r="C156" s="9">
        <f t="shared" si="14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15"/>
        <v>1.3823871061466175</v>
      </c>
      <c r="I156" s="2">
        <f t="shared" si="19"/>
        <v>0.72273813616516913</v>
      </c>
      <c r="J156" s="2">
        <f t="shared" si="16"/>
        <v>0.1155104681347693</v>
      </c>
      <c r="K156" s="2">
        <f>carbondioxide!S256</f>
        <v>356.08206037649791</v>
      </c>
      <c r="L156" s="2">
        <f t="shared" si="17"/>
        <v>1.3823871061466175</v>
      </c>
      <c r="M156" s="2">
        <f t="shared" si="20"/>
        <v>0.72273813616516913</v>
      </c>
      <c r="N156" s="2">
        <f t="shared" si="18"/>
        <v>0.1155104681347693</v>
      </c>
    </row>
    <row r="157" spans="1:14">
      <c r="A157" s="9">
        <v>2001</v>
      </c>
      <c r="B157" s="9">
        <v>0.55900000000000005</v>
      </c>
      <c r="C157" s="9">
        <f t="shared" si="14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15"/>
        <v>1.4092541005267196</v>
      </c>
      <c r="I157" s="2">
        <f t="shared" si="19"/>
        <v>0.74120382866846546</v>
      </c>
      <c r="J157" s="2">
        <f t="shared" si="16"/>
        <v>0.11895952128918197</v>
      </c>
      <c r="K157" s="2">
        <f>carbondioxide!S257</f>
        <v>357.87475509017264</v>
      </c>
      <c r="L157" s="2">
        <f t="shared" si="17"/>
        <v>1.4092541005267196</v>
      </c>
      <c r="M157" s="2">
        <f t="shared" si="20"/>
        <v>0.74120382866846546</v>
      </c>
      <c r="N157" s="2">
        <f t="shared" si="18"/>
        <v>0.11895952128918197</v>
      </c>
    </row>
    <row r="158" spans="1:14">
      <c r="A158" s="9">
        <v>2002</v>
      </c>
      <c r="B158" s="9">
        <v>0.65200000000000002</v>
      </c>
      <c r="C158" s="9">
        <f t="shared" si="14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15"/>
        <v>1.4367975306034066</v>
      </c>
      <c r="I158" s="2">
        <f t="shared" si="19"/>
        <v>0.75989608689108645</v>
      </c>
      <c r="J158" s="2">
        <f t="shared" si="16"/>
        <v>0.1224938689550963</v>
      </c>
      <c r="K158" s="2">
        <f>carbondioxide!S258</f>
        <v>359.72195426131492</v>
      </c>
      <c r="L158" s="2">
        <f t="shared" si="17"/>
        <v>1.4367975306034066</v>
      </c>
      <c r="M158" s="2">
        <f t="shared" si="20"/>
        <v>0.75989608689108645</v>
      </c>
      <c r="N158" s="2">
        <f t="shared" si="18"/>
        <v>0.1224938689550963</v>
      </c>
    </row>
    <row r="159" spans="1:14">
      <c r="A159" s="9">
        <v>2003</v>
      </c>
      <c r="B159" s="9">
        <v>0.64600000000000002</v>
      </c>
      <c r="C159" s="9">
        <f t="shared" si="14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15"/>
        <v>1.4642674215844711</v>
      </c>
      <c r="I159" s="2">
        <f t="shared" si="19"/>
        <v>0.77880590522953297</v>
      </c>
      <c r="J159" s="2">
        <f t="shared" si="16"/>
        <v>0.12611431355297273</v>
      </c>
      <c r="K159" s="2">
        <f>carbondioxide!S259</f>
        <v>361.57371780769779</v>
      </c>
      <c r="L159" s="2">
        <f t="shared" si="17"/>
        <v>1.4642674215844711</v>
      </c>
      <c r="M159" s="2">
        <f t="shared" si="20"/>
        <v>0.77880590522953297</v>
      </c>
      <c r="N159" s="2">
        <f t="shared" si="18"/>
        <v>0.12611431355297273</v>
      </c>
    </row>
    <row r="160" spans="1:14">
      <c r="A160" s="9">
        <v>2004</v>
      </c>
      <c r="B160" s="9">
        <v>0.621</v>
      </c>
      <c r="C160" s="9">
        <f t="shared" si="14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15"/>
        <v>1.4941036087418835</v>
      </c>
      <c r="I160" s="2">
        <f t="shared" si="19"/>
        <v>0.79799634169713995</v>
      </c>
      <c r="J160" s="2">
        <f t="shared" si="16"/>
        <v>0.12982160179369559</v>
      </c>
      <c r="K160" s="2">
        <f>carbondioxide!S260</f>
        <v>363.59579605631433</v>
      </c>
      <c r="L160" s="2">
        <f t="shared" si="17"/>
        <v>1.4941036087418835</v>
      </c>
      <c r="M160" s="2">
        <f t="shared" si="20"/>
        <v>0.79799634169713995</v>
      </c>
      <c r="N160" s="2">
        <f t="shared" si="18"/>
        <v>0.12982160179369559</v>
      </c>
    </row>
    <row r="161" spans="1:14">
      <c r="A161" s="9">
        <v>2005</v>
      </c>
      <c r="B161" s="9">
        <v>0.73899999999999999</v>
      </c>
      <c r="C161" s="9">
        <f t="shared" si="14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15"/>
        <v>1.5259213077370404</v>
      </c>
      <c r="I161" s="2">
        <f t="shared" si="19"/>
        <v>0.8175170628474826</v>
      </c>
      <c r="J161" s="2">
        <f t="shared" si="16"/>
        <v>0.13361683431634716</v>
      </c>
      <c r="K161" s="2">
        <f>carbondioxide!S261</f>
        <v>365.76462802191975</v>
      </c>
      <c r="L161" s="2">
        <f t="shared" si="17"/>
        <v>1.5259213077370404</v>
      </c>
      <c r="M161" s="2">
        <f t="shared" si="20"/>
        <v>0.8175170628474826</v>
      </c>
      <c r="N161" s="2">
        <f t="shared" si="18"/>
        <v>0.13361683431634716</v>
      </c>
    </row>
    <row r="162" spans="1:14">
      <c r="A162" s="9">
        <v>2006</v>
      </c>
      <c r="B162" s="9">
        <v>0.67</v>
      </c>
      <c r="C162" s="9">
        <f t="shared" si="14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15"/>
        <v>1.5590492508005818</v>
      </c>
      <c r="I162" s="2">
        <f t="shared" si="19"/>
        <v>0.8373963619560848</v>
      </c>
      <c r="J162" s="2">
        <f t="shared" si="16"/>
        <v>0.137501387614404</v>
      </c>
      <c r="K162" s="2">
        <f>carbondioxide!S262</f>
        <v>368.03652007621258</v>
      </c>
      <c r="L162" s="2">
        <f t="shared" si="17"/>
        <v>1.5590492508005818</v>
      </c>
      <c r="M162" s="2">
        <f t="shared" si="20"/>
        <v>0.8373963619560848</v>
      </c>
      <c r="N162" s="2">
        <f t="shared" si="18"/>
        <v>0.137501387614404</v>
      </c>
    </row>
    <row r="163" spans="1:14">
      <c r="A163" s="9">
        <v>2007</v>
      </c>
      <c r="B163" s="9">
        <v>0.66800000000000004</v>
      </c>
      <c r="C163" s="9">
        <f t="shared" si="14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15"/>
        <v>1.593160154100324</v>
      </c>
      <c r="I163" s="2">
        <f t="shared" si="19"/>
        <v>0.85765198323846703</v>
      </c>
      <c r="J163" s="2">
        <f t="shared" si="16"/>
        <v>0.14147679106866476</v>
      </c>
      <c r="K163" s="2">
        <f>carbondioxide!S263</f>
        <v>370.39056958277882</v>
      </c>
      <c r="L163" s="2">
        <f t="shared" si="17"/>
        <v>1.593160154100324</v>
      </c>
      <c r="M163" s="2">
        <f t="shared" si="20"/>
        <v>0.85765198323846703</v>
      </c>
      <c r="N163" s="2">
        <f t="shared" si="18"/>
        <v>0.14147679106866476</v>
      </c>
    </row>
    <row r="164" spans="1:14">
      <c r="A164" s="9">
        <v>2008</v>
      </c>
      <c r="B164" s="9">
        <v>0.54</v>
      </c>
      <c r="C164" s="9">
        <f t="shared" si="14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15"/>
        <v>1.6277440743011036</v>
      </c>
      <c r="I164" s="2">
        <f t="shared" si="19"/>
        <v>0.87828609848605044</v>
      </c>
      <c r="J164" s="2">
        <f t="shared" si="16"/>
        <v>0.14554466616018924</v>
      </c>
      <c r="K164" s="2">
        <f>carbondioxide!S264</f>
        <v>372.79263492279495</v>
      </c>
      <c r="L164" s="2">
        <f t="shared" si="17"/>
        <v>1.6277440743011036</v>
      </c>
      <c r="M164" s="2">
        <f t="shared" si="20"/>
        <v>0.87828609848605044</v>
      </c>
      <c r="N164" s="2">
        <f t="shared" si="18"/>
        <v>0.14554466616018924</v>
      </c>
    </row>
    <row r="165" spans="1:14">
      <c r="A165" s="9">
        <v>2009</v>
      </c>
      <c r="B165" s="9">
        <v>0.63300000000000001</v>
      </c>
      <c r="C165" s="9">
        <f t="shared" si="14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15"/>
        <v>1.6628916423170492</v>
      </c>
      <c r="I165" s="4">
        <f t="shared" si="19"/>
        <v>0.89930348547702965</v>
      </c>
      <c r="J165" s="4">
        <f t="shared" si="16"/>
        <v>0.14970663749580013</v>
      </c>
      <c r="K165" s="4">
        <f>carbondioxide!S265</f>
        <v>375.2498104521967</v>
      </c>
      <c r="L165" s="4">
        <f t="shared" si="17"/>
        <v>1.6628916423170492</v>
      </c>
      <c r="M165" s="4">
        <f t="shared" si="20"/>
        <v>0.89930348547702965</v>
      </c>
      <c r="N165" s="4">
        <f t="shared" si="18"/>
        <v>0.14970663749580013</v>
      </c>
    </row>
    <row r="166" spans="1:14">
      <c r="A166" s="9">
        <v>2010</v>
      </c>
      <c r="B166" s="9">
        <v>0.70599999999999996</v>
      </c>
      <c r="C166" s="9">
        <f t="shared" si="14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15"/>
        <v>1.6972134721603038</v>
      </c>
      <c r="I166" s="4">
        <f t="shared" si="19"/>
        <v>0.92066791164210093</v>
      </c>
      <c r="J166" s="4">
        <f t="shared" si="16"/>
        <v>0.15396434759233352</v>
      </c>
      <c r="K166" s="4">
        <f>carbondioxide!S266</f>
        <v>377.66488722913277</v>
      </c>
      <c r="L166" s="4">
        <f t="shared" si="17"/>
        <v>1.6972134721603038</v>
      </c>
      <c r="M166" s="4">
        <f t="shared" si="20"/>
        <v>0.92066791164210093</v>
      </c>
      <c r="N166" s="4">
        <f t="shared" si="18"/>
        <v>0.15396434759233352</v>
      </c>
    </row>
    <row r="167" spans="1:14">
      <c r="A167" s="9">
        <v>2011</v>
      </c>
      <c r="B167" s="9">
        <v>0.54200000000000004</v>
      </c>
      <c r="C167" s="9">
        <f t="shared" si="14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15"/>
        <v>1.7303783452452985</v>
      </c>
      <c r="I167" s="4">
        <f t="shared" si="19"/>
        <v>0.94233460964819415</v>
      </c>
      <c r="J167" s="4">
        <f t="shared" si="16"/>
        <v>0.1583192238361362</v>
      </c>
      <c r="K167" s="4">
        <f>carbondioxide!S267</f>
        <v>380.01331910607092</v>
      </c>
      <c r="L167" s="4">
        <f t="shared" si="17"/>
        <v>1.7303783452452985</v>
      </c>
      <c r="M167" s="4">
        <f t="shared" si="20"/>
        <v>0.94233460964819415</v>
      </c>
      <c r="N167" s="4">
        <f t="shared" si="18"/>
        <v>0.1583192238361362</v>
      </c>
    </row>
    <row r="168" spans="1:14">
      <c r="A168" s="9">
        <v>2012</v>
      </c>
      <c r="B168" s="9">
        <v>0.623</v>
      </c>
      <c r="C168" s="9">
        <f t="shared" si="14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15"/>
        <v>1.7643255472623276</v>
      </c>
      <c r="I168" s="4">
        <f t="shared" si="19"/>
        <v>0.96431733759652138</v>
      </c>
      <c r="J168" s="4">
        <f t="shared" si="16"/>
        <v>0.1627724312275487</v>
      </c>
      <c r="K168" s="4">
        <f>carbondioxide!S268</f>
        <v>382.4322730970452</v>
      </c>
      <c r="L168" s="4">
        <f t="shared" si="17"/>
        <v>1.7643255472623276</v>
      </c>
      <c r="M168" s="4">
        <f t="shared" si="20"/>
        <v>0.96431733759652138</v>
      </c>
      <c r="N168" s="4">
        <f t="shared" si="18"/>
        <v>0.1627724312275487</v>
      </c>
    </row>
    <row r="169" spans="1:14">
      <c r="A169" s="4">
        <f>1+A168</f>
        <v>2013</v>
      </c>
      <c r="G169" s="4">
        <f>carbondioxide!L269</f>
        <v>384.92454799073164</v>
      </c>
      <c r="H169" s="4">
        <f t="shared" si="15"/>
        <v>1.7990778742090634</v>
      </c>
      <c r="I169" s="4">
        <f t="shared" si="19"/>
        <v>0.98663007892208654</v>
      </c>
      <c r="J169" s="4">
        <f t="shared" si="16"/>
        <v>0.16732520629572445</v>
      </c>
      <c r="K169" s="4">
        <f>carbondioxide!S269</f>
        <v>384.92454799073164</v>
      </c>
      <c r="L169" s="4">
        <f t="shared" si="17"/>
        <v>1.7990778742090634</v>
      </c>
      <c r="M169" s="4">
        <f t="shared" si="20"/>
        <v>0.98663007892208654</v>
      </c>
      <c r="N169" s="4">
        <f t="shared" si="18"/>
        <v>0.16732520629572445</v>
      </c>
    </row>
    <row r="170" spans="1:14">
      <c r="A170" s="4">
        <f t="shared" ref="A170:A233" si="21">1+A169</f>
        <v>2014</v>
      </c>
      <c r="G170" s="4">
        <f>carbondioxide!L270</f>
        <v>387.48785163786459</v>
      </c>
      <c r="H170" s="4">
        <f t="shared" si="15"/>
        <v>1.8345866901253363</v>
      </c>
      <c r="I170" s="4">
        <f t="shared" si="19"/>
        <v>1.0092849345258457</v>
      </c>
      <c r="J170" s="4">
        <f t="shared" si="16"/>
        <v>0.17197885797224219</v>
      </c>
      <c r="K170" s="4">
        <f>carbondioxide!S270</f>
        <v>387.48785163786459</v>
      </c>
      <c r="L170" s="4">
        <f t="shared" si="17"/>
        <v>1.8345866901253363</v>
      </c>
      <c r="M170" s="4">
        <f t="shared" si="20"/>
        <v>1.0092849345258457</v>
      </c>
      <c r="N170" s="4">
        <f t="shared" si="18"/>
        <v>0.17197885797224219</v>
      </c>
    </row>
    <row r="171" spans="1:14">
      <c r="A171" s="4">
        <f t="shared" si="21"/>
        <v>2015</v>
      </c>
      <c r="G171" s="4">
        <f>carbondioxide!L271</f>
        <v>390.12061313352865</v>
      </c>
      <c r="H171" s="4">
        <f t="shared" si="15"/>
        <v>1.8708139907797623</v>
      </c>
      <c r="I171" s="4">
        <f t="shared" si="19"/>
        <v>1.0322924980965282</v>
      </c>
      <c r="J171" s="4">
        <f t="shared" si="16"/>
        <v>0.17673475648706666</v>
      </c>
      <c r="K171" s="4">
        <f>carbondioxide!S271</f>
        <v>390.12061313352865</v>
      </c>
      <c r="L171" s="4">
        <f t="shared" si="17"/>
        <v>1.8708139907797623</v>
      </c>
      <c r="M171" s="4">
        <f t="shared" si="20"/>
        <v>1.0322924980965282</v>
      </c>
      <c r="N171" s="4">
        <f t="shared" si="18"/>
        <v>0.17673475648706666</v>
      </c>
    </row>
    <row r="172" spans="1:14">
      <c r="A172" s="4">
        <f t="shared" si="21"/>
        <v>2016</v>
      </c>
      <c r="G172" s="4">
        <f>carbondioxide!L272</f>
        <v>392.82168754394274</v>
      </c>
      <c r="H172" s="4">
        <f t="shared" si="15"/>
        <v>1.9077280913813393</v>
      </c>
      <c r="I172" s="4">
        <f t="shared" si="19"/>
        <v>1.0556620921389206</v>
      </c>
      <c r="J172" s="4">
        <f t="shared" si="16"/>
        <v>0.1815943244594084</v>
      </c>
      <c r="K172" s="4">
        <f>carbondioxide!S272</f>
        <v>392.8221570275108</v>
      </c>
      <c r="L172" s="4">
        <f t="shared" si="17"/>
        <v>1.9077344854671747</v>
      </c>
      <c r="M172" s="4">
        <f t="shared" si="20"/>
        <v>1.0556622802024418</v>
      </c>
      <c r="N172" s="4">
        <f t="shared" si="18"/>
        <v>0.1815943244594084</v>
      </c>
    </row>
    <row r="173" spans="1:14">
      <c r="A173" s="4">
        <f t="shared" si="21"/>
        <v>2017</v>
      </c>
      <c r="G173" s="4">
        <f>carbondioxide!L273</f>
        <v>395.69559878420165</v>
      </c>
      <c r="H173" s="4">
        <f t="shared" si="15"/>
        <v>1.9467265850965179</v>
      </c>
      <c r="I173" s="4">
        <f t="shared" si="19"/>
        <v>1.0794438483568976</v>
      </c>
      <c r="J173" s="4">
        <f t="shared" si="16"/>
        <v>0.18655902937982805</v>
      </c>
      <c r="K173" s="4">
        <f>carbondioxide!S273</f>
        <v>395.69604081514478</v>
      </c>
      <c r="L173" s="4">
        <f t="shared" si="17"/>
        <v>1.9467325615699285</v>
      </c>
      <c r="M173" s="4">
        <f t="shared" si="20"/>
        <v>1.0794442059987448</v>
      </c>
      <c r="N173" s="4">
        <f t="shared" si="18"/>
        <v>0.18655903044802882</v>
      </c>
    </row>
    <row r="174" spans="1:14">
      <c r="A174" s="4">
        <f t="shared" si="21"/>
        <v>2018</v>
      </c>
      <c r="G174" s="4">
        <f>carbondioxide!L274</f>
        <v>398.6338179400442</v>
      </c>
      <c r="H174" s="4">
        <f t="shared" si="15"/>
        <v>1.9863059934566769</v>
      </c>
      <c r="I174" s="4">
        <f t="shared" si="19"/>
        <v>1.1036420354748731</v>
      </c>
      <c r="J174" s="4">
        <f t="shared" si="16"/>
        <v>0.19163061515161781</v>
      </c>
      <c r="K174" s="4">
        <f>carbondioxide!S274</f>
        <v>398.63424019763403</v>
      </c>
      <c r="L174" s="4">
        <f t="shared" si="17"/>
        <v>1.9863116605044973</v>
      </c>
      <c r="M174" s="4">
        <f t="shared" si="20"/>
        <v>1.1036425480093788</v>
      </c>
      <c r="N174" s="4">
        <f t="shared" si="18"/>
        <v>0.1916306182451569</v>
      </c>
    </row>
    <row r="175" spans="1:14">
      <c r="A175" s="4">
        <f t="shared" si="21"/>
        <v>2019</v>
      </c>
      <c r="G175" s="4">
        <f>carbondioxide!L275</f>
        <v>401.63750553392595</v>
      </c>
      <c r="H175" s="4">
        <f t="shared" si="15"/>
        <v>2.0264668829387635</v>
      </c>
      <c r="I175" s="4">
        <f t="shared" si="19"/>
        <v>1.1282608109660155</v>
      </c>
      <c r="J175" s="4">
        <f t="shared" si="16"/>
        <v>0.19681084001905388</v>
      </c>
      <c r="K175" s="4">
        <f>carbondioxide!S275</f>
        <v>401.63791281527233</v>
      </c>
      <c r="L175" s="4">
        <f t="shared" si="17"/>
        <v>2.026472308114621</v>
      </c>
      <c r="M175" s="4">
        <f t="shared" si="20"/>
        <v>1.1282614661858033</v>
      </c>
      <c r="N175" s="4">
        <f t="shared" si="18"/>
        <v>0.19681084600621768</v>
      </c>
    </row>
    <row r="176" spans="1:14">
      <c r="A176" s="4">
        <f t="shared" si="21"/>
        <v>2020</v>
      </c>
      <c r="G176" s="4">
        <f>carbondioxide!L276</f>
        <v>404.70658947383174</v>
      </c>
      <c r="H176" s="4">
        <f t="shared" si="15"/>
        <v>2.0671931150046219</v>
      </c>
      <c r="I176" s="4">
        <f t="shared" si="19"/>
        <v>1.1533037334974992</v>
      </c>
      <c r="J176" s="4">
        <f t="shared" si="16"/>
        <v>0.20210147585403263</v>
      </c>
      <c r="K176" s="4">
        <f>carbondioxide!S276</f>
        <v>404.70698482042644</v>
      </c>
      <c r="L176" s="4">
        <f t="shared" si="17"/>
        <v>2.0671983412680524</v>
      </c>
      <c r="M176" s="4">
        <f t="shared" si="20"/>
        <v>1.1533045208677302</v>
      </c>
      <c r="N176" s="4">
        <f t="shared" si="18"/>
        <v>0.20210148552883772</v>
      </c>
    </row>
    <row r="177" spans="1:14">
      <c r="A177" s="4">
        <f t="shared" si="21"/>
        <v>2021</v>
      </c>
      <c r="G177" s="4">
        <f>carbondioxide!L277</f>
        <v>407.84069080274821</v>
      </c>
      <c r="H177" s="4">
        <f t="shared" si="15"/>
        <v>2.1084646217089538</v>
      </c>
      <c r="I177" s="4">
        <f t="shared" si="19"/>
        <v>1.1787736672075635</v>
      </c>
      <c r="J177" s="4">
        <f t="shared" si="16"/>
        <v>0.20750430467744752</v>
      </c>
      <c r="K177" s="4">
        <f>carbondioxide!S277</f>
        <v>407.84107618417073</v>
      </c>
      <c r="L177" s="4">
        <f t="shared" si="17"/>
        <v>2.1084696770888676</v>
      </c>
      <c r="M177" s="4">
        <f t="shared" si="20"/>
        <v>1.1787745773710869</v>
      </c>
      <c r="N177" s="4">
        <f t="shared" si="18"/>
        <v>0.20750431876956263</v>
      </c>
    </row>
    <row r="178" spans="1:14">
      <c r="A178" s="4">
        <f t="shared" si="21"/>
        <v>2022</v>
      </c>
      <c r="G178" s="4">
        <f>carbondioxide!L278</f>
        <v>411.03923543639576</v>
      </c>
      <c r="H178" s="4">
        <f t="shared" si="15"/>
        <v>2.150259029578891</v>
      </c>
      <c r="I178" s="4">
        <f t="shared" si="19"/>
        <v>1.2046727368755592</v>
      </c>
      <c r="J178" s="4">
        <f t="shared" si="16"/>
        <v>0.21302111465661858</v>
      </c>
      <c r="K178" s="4">
        <f>carbondioxide!S278</f>
        <v>411.0396121653996</v>
      </c>
      <c r="L178" s="4">
        <f t="shared" si="17"/>
        <v>2.1502639330019053</v>
      </c>
      <c r="M178" s="4">
        <f t="shared" si="20"/>
        <v>1.2046737613458802</v>
      </c>
      <c r="N178" s="4">
        <f t="shared" si="18"/>
        <v>0.21302113383841928</v>
      </c>
    </row>
    <row r="179" spans="1:14">
      <c r="A179" s="4">
        <f t="shared" si="21"/>
        <v>2023</v>
      </c>
      <c r="G179" s="4">
        <f>carbondioxide!L279</f>
        <v>414.30152520317426</v>
      </c>
      <c r="H179" s="4">
        <f t="shared" si="15"/>
        <v>2.192552690522624</v>
      </c>
      <c r="I179" s="4">
        <f t="shared" si="19"/>
        <v>1.2310023148621401</v>
      </c>
      <c r="J179" s="4">
        <f t="shared" si="16"/>
        <v>0.21865369587082217</v>
      </c>
      <c r="K179" s="4">
        <f>carbondioxide!S279</f>
        <v>414.30189418782533</v>
      </c>
      <c r="L179" s="4">
        <f t="shared" si="17"/>
        <v>2.1925574553300993</v>
      </c>
      <c r="M179" s="4">
        <f t="shared" si="20"/>
        <v>1.2310034458300074</v>
      </c>
      <c r="N179" s="4">
        <f t="shared" si="18"/>
        <v>0.21865372076266165</v>
      </c>
    </row>
    <row r="180" spans="1:14">
      <c r="A180" s="4">
        <f t="shared" si="21"/>
        <v>2024</v>
      </c>
      <c r="G180" s="4">
        <f>carbondioxide!L280</f>
        <v>417.62678095782485</v>
      </c>
      <c r="H180" s="4">
        <f t="shared" si="15"/>
        <v>2.2353213110806376</v>
      </c>
      <c r="I180" s="4">
        <f t="shared" si="19"/>
        <v>1.2577630269565181</v>
      </c>
      <c r="J180" s="4">
        <f t="shared" si="16"/>
        <v>0.22440383602669287</v>
      </c>
      <c r="K180" s="4">
        <f>carbondioxide!S280</f>
        <v>417.6271428547858</v>
      </c>
      <c r="L180" s="4">
        <f t="shared" si="17"/>
        <v>2.2353259471528211</v>
      </c>
      <c r="M180" s="4">
        <f t="shared" si="20"/>
        <v>1.2577642571654069</v>
      </c>
      <c r="N180" s="4">
        <f t="shared" si="18"/>
        <v>0.22440386720104419</v>
      </c>
    </row>
    <row r="181" spans="1:14">
      <c r="A181" s="4">
        <f t="shared" si="21"/>
        <v>2025</v>
      </c>
      <c r="G181" s="4">
        <f>carbondioxide!L281</f>
        <v>421.01416879480257</v>
      </c>
      <c r="H181" s="4">
        <f t="shared" si="15"/>
        <v>2.278540339410577</v>
      </c>
      <c r="I181" s="4">
        <f t="shared" si="19"/>
        <v>1.2849547693812977</v>
      </c>
      <c r="J181" s="4">
        <f t="shared" si="16"/>
        <v>0.23027331623117428</v>
      </c>
      <c r="K181" s="4">
        <f>carbondioxide!S281</f>
        <v>421.01452410263761</v>
      </c>
      <c r="L181" s="4">
        <f t="shared" si="17"/>
        <v>2.2785448544512952</v>
      </c>
      <c r="M181" s="4">
        <f t="shared" si="20"/>
        <v>1.2849560920448138</v>
      </c>
      <c r="N181" s="4">
        <f t="shared" si="18"/>
        <v>0.23027335421604178</v>
      </c>
    </row>
    <row r="182" spans="1:14">
      <c r="A182" s="4">
        <f t="shared" si="21"/>
        <v>2026</v>
      </c>
      <c r="G182" s="4">
        <f>carbondioxide!L282</f>
        <v>424.46281602272143</v>
      </c>
      <c r="H182" s="4">
        <f t="shared" si="15"/>
        <v>2.322185205740888</v>
      </c>
      <c r="I182" s="4">
        <f t="shared" si="19"/>
        <v>1.3125767322775403</v>
      </c>
      <c r="J182" s="4">
        <f t="shared" si="16"/>
        <v>0.23626390688506699</v>
      </c>
      <c r="K182" s="4">
        <f>carbondioxide!S282</f>
        <v>424.46316513880424</v>
      </c>
      <c r="L182" s="4">
        <f t="shared" si="17"/>
        <v>2.3221896060563094</v>
      </c>
      <c r="M182" s="4">
        <f t="shared" si="20"/>
        <v>1.3125781410224791</v>
      </c>
      <c r="N182" s="4">
        <f t="shared" si="18"/>
        <v>0.23626395216690921</v>
      </c>
    </row>
    <row r="183" spans="1:14">
      <c r="A183" s="4">
        <f t="shared" si="21"/>
        <v>2027</v>
      </c>
      <c r="G183" s="4">
        <f>carbondioxide!L283</f>
        <v>427.97182093946435</v>
      </c>
      <c r="H183" s="4">
        <f t="shared" si="15"/>
        <v>2.3662314739937576</v>
      </c>
      <c r="I183" s="4">
        <f t="shared" si="19"/>
        <v>1.3406274268445371</v>
      </c>
      <c r="J183" s="4">
        <f t="shared" si="16"/>
        <v>0.24237736373329624</v>
      </c>
      <c r="K183" s="4">
        <f>carbondioxide!S283</f>
        <v>427.97216419479128</v>
      </c>
      <c r="L183" s="4">
        <f t="shared" si="17"/>
        <v>2.3662357649661363</v>
      </c>
      <c r="M183" s="4">
        <f t="shared" si="20"/>
        <v>1.3406289156697762</v>
      </c>
      <c r="N183" s="4">
        <f t="shared" si="18"/>
        <v>0.24237741675960883</v>
      </c>
    </row>
    <row r="184" spans="1:14">
      <c r="A184" s="4">
        <f t="shared" si="21"/>
        <v>2028</v>
      </c>
      <c r="G184" s="4">
        <f>carbondioxide!L284</f>
        <v>431.54025885736507</v>
      </c>
      <c r="H184" s="4">
        <f t="shared" si="15"/>
        <v>2.4106549393519057</v>
      </c>
      <c r="I184" s="4">
        <f t="shared" si="19"/>
        <v>1.3691047144250073</v>
      </c>
      <c r="J184" s="4">
        <f t="shared" si="16"/>
        <v>0.24861542409176809</v>
      </c>
      <c r="K184" s="4">
        <f>carbondioxide!S284</f>
        <v>431.54059653795093</v>
      </c>
      <c r="L184" s="4">
        <f t="shared" si="17"/>
        <v>2.4106591257293997</v>
      </c>
      <c r="M184" s="4">
        <f t="shared" si="20"/>
        <v>1.3691062776702967</v>
      </c>
      <c r="N184" s="4">
        <f t="shared" si="18"/>
        <v>0.24861548527341859</v>
      </c>
    </row>
    <row r="185" spans="1:14">
      <c r="A185" s="4">
        <f t="shared" si="21"/>
        <v>2029</v>
      </c>
      <c r="G185" s="4">
        <f>carbondioxide!L285</f>
        <v>435.16718586353511</v>
      </c>
      <c r="H185" s="4">
        <f t="shared" si="15"/>
        <v>2.45543169272936</v>
      </c>
      <c r="I185" s="4">
        <f t="shared" si="19"/>
        <v>1.3980058364994412</v>
      </c>
      <c r="J185" s="4">
        <f t="shared" si="16"/>
        <v>0.25497980326086089</v>
      </c>
      <c r="K185" s="4">
        <f>carbondioxide!S285</f>
        <v>435.16751822365438</v>
      </c>
      <c r="L185" s="4">
        <f t="shared" si="17"/>
        <v>2.4554357788048202</v>
      </c>
      <c r="M185" s="4">
        <f t="shared" si="20"/>
        <v>1.3980074688205002</v>
      </c>
      <c r="N185" s="4">
        <f t="shared" si="18"/>
        <v>0.25497987297423286</v>
      </c>
    </row>
    <row r="186" spans="1:14">
      <c r="A186" s="4">
        <f t="shared" si="21"/>
        <v>2030</v>
      </c>
      <c r="G186" s="4">
        <f>carbondioxide!L286</f>
        <v>438.85164121562673</v>
      </c>
      <c r="H186" s="4">
        <f t="shared" si="15"/>
        <v>2.5005381647840084</v>
      </c>
      <c r="I186" s="4">
        <f t="shared" si="19"/>
        <v>1.427327444959265</v>
      </c>
      <c r="J186" s="4">
        <f t="shared" si="16"/>
        <v>0.26147219112965603</v>
      </c>
      <c r="K186" s="4">
        <f>carbondioxide!S286</f>
        <v>438.85196848609405</v>
      </c>
      <c r="L186" s="4">
        <f t="shared" si="17"/>
        <v>2.5005421545066908</v>
      </c>
      <c r="M186" s="4">
        <f t="shared" si="20"/>
        <v>1.4273291413070006</v>
      </c>
      <c r="N186" s="4">
        <f t="shared" si="18"/>
        <v>0.26147226971863968</v>
      </c>
    </row>
    <row r="187" spans="1:14">
      <c r="A187" s="4">
        <f t="shared" si="21"/>
        <v>2031</v>
      </c>
      <c r="G187" s="4">
        <f>carbondioxide!L287</f>
        <v>442.59264891872238</v>
      </c>
      <c r="H187" s="4">
        <f t="shared" si="15"/>
        <v>2.5459511570975182</v>
      </c>
      <c r="I187" s="4">
        <f t="shared" si="19"/>
        <v>1.4570656322736004</v>
      </c>
      <c r="J187" s="4">
        <f t="shared" si="16"/>
        <v>0.26809424897140821</v>
      </c>
      <c r="K187" s="4">
        <f>carbondioxide!S287</f>
        <v>442.59297131215027</v>
      </c>
      <c r="L187" s="4">
        <f t="shared" si="17"/>
        <v>2.5459550541441938</v>
      </c>
      <c r="M187" s="4">
        <f t="shared" si="20"/>
        <v>1.4570673878761187</v>
      </c>
      <c r="N187" s="4">
        <f t="shared" si="18"/>
        <v>0.26809433674926159</v>
      </c>
    </row>
    <row r="188" spans="1:14">
      <c r="A188" s="4">
        <f t="shared" si="21"/>
        <v>2032</v>
      </c>
      <c r="G188" s="4">
        <f>carbondioxide!L288</f>
        <v>446.3892188140353</v>
      </c>
      <c r="H188" s="4">
        <f t="shared" si="15"/>
        <v>2.5916478651304677</v>
      </c>
      <c r="I188" s="4">
        <f t="shared" si="19"/>
        <v>1.4872159613126363</v>
      </c>
      <c r="J188" s="4">
        <f t="shared" si="16"/>
        <v>0.27484760642856465</v>
      </c>
      <c r="K188" s="4">
        <f>carbondioxide!S288</f>
        <v>446.38953652824455</v>
      </c>
      <c r="L188" s="4">
        <f t="shared" si="17"/>
        <v>2.5916516729518553</v>
      </c>
      <c r="M188" s="4">
        <f t="shared" si="20"/>
        <v>1.4872177716592248</v>
      </c>
      <c r="N188" s="4">
        <f t="shared" si="18"/>
        <v>0.27484770367966216</v>
      </c>
    </row>
    <row r="189" spans="1:14">
      <c r="A189" s="4">
        <f t="shared" si="21"/>
        <v>2033</v>
      </c>
      <c r="G189" s="4">
        <f>carbondioxide!L289</f>
        <v>450.24034737973983</v>
      </c>
      <c r="H189" s="4">
        <f t="shared" si="15"/>
        <v>2.6376058957441391</v>
      </c>
      <c r="I189" s="4">
        <f t="shared" si="19"/>
        <v>1.5177734946805259</v>
      </c>
      <c r="J189" s="4">
        <f t="shared" si="16"/>
        <v>0.28173385868430617</v>
      </c>
      <c r="K189" s="4">
        <f>carbondioxide!S289</f>
        <v>450.24066060003724</v>
      </c>
      <c r="L189" s="4">
        <f t="shared" si="17"/>
        <v>2.6376096175962962</v>
      </c>
      <c r="M189" s="4">
        <f t="shared" si="20"/>
        <v>1.5177753555071019</v>
      </c>
      <c r="N189" s="4">
        <f t="shared" si="18"/>
        <v>0.28173396566578607</v>
      </c>
    </row>
    <row r="190" spans="1:14">
      <c r="A190" s="4">
        <f t="shared" si="21"/>
        <v>2034</v>
      </c>
      <c r="G190" s="4">
        <f>carbondioxide!L290</f>
        <v>454.14501836521526</v>
      </c>
      <c r="H190" s="4">
        <f t="shared" si="15"/>
        <v>2.6838032809876933</v>
      </c>
      <c r="I190" s="4">
        <f t="shared" si="19"/>
        <v>1.5487328234655222</v>
      </c>
      <c r="J190" s="4">
        <f t="shared" si="16"/>
        <v>0.28875456381676468</v>
      </c>
      <c r="K190" s="4">
        <f>carbondioxide!S290</f>
        <v>454.1453272659727</v>
      </c>
      <c r="L190" s="4">
        <f t="shared" si="17"/>
        <v>2.6838069199541543</v>
      </c>
      <c r="M190" s="4">
        <f t="shared" si="20"/>
        <v>1.5487347307412231</v>
      </c>
      <c r="N190" s="4">
        <f t="shared" si="18"/>
        <v>0.28875468076008476</v>
      </c>
    </row>
    <row r="191" spans="1:14">
      <c r="A191" s="4">
        <f t="shared" si="21"/>
        <v>2035</v>
      </c>
      <c r="G191" s="4">
        <f>carbondioxide!L291</f>
        <v>458.10220333206803</v>
      </c>
      <c r="H191" s="4">
        <f t="shared" si="15"/>
        <v>2.7302184891921337</v>
      </c>
      <c r="I191" s="4">
        <f t="shared" si="19"/>
        <v>1.580088095348704</v>
      </c>
      <c r="J191" s="4">
        <f t="shared" si="16"/>
        <v>0.29591124033156962</v>
      </c>
      <c r="K191" s="4">
        <f>carbondioxide!S291</f>
        <v>458.10250807786559</v>
      </c>
      <c r="L191" s="4">
        <f t="shared" si="17"/>
        <v>2.7302220482002824</v>
      </c>
      <c r="M191" s="4">
        <f t="shared" si="20"/>
        <v>1.5800900452634139</v>
      </c>
      <c r="N191" s="4">
        <f t="shared" si="18"/>
        <v>0.29591136744397761</v>
      </c>
    </row>
    <row r="192" spans="1:14">
      <c r="A192" s="4">
        <f t="shared" si="21"/>
        <v>2036</v>
      </c>
      <c r="G192" s="4">
        <f>carbondioxide!L292</f>
        <v>462.11086214623958</v>
      </c>
      <c r="H192" s="4">
        <f t="shared" si="15"/>
        <v>2.7768304340173064</v>
      </c>
      <c r="I192" s="4">
        <f t="shared" si="19"/>
        <v>1.6118330420335576</v>
      </c>
      <c r="J192" s="4">
        <f t="shared" si="16"/>
        <v>0.30320536486806693</v>
      </c>
      <c r="K192" s="4">
        <f>carbondioxide!S292</f>
        <v>462.11116289273525</v>
      </c>
      <c r="L192" s="4">
        <f t="shared" si="17"/>
        <v>2.7768339158511264</v>
      </c>
      <c r="M192" s="4">
        <f t="shared" si="20"/>
        <v>1.6118350309862304</v>
      </c>
      <c r="N192" s="4">
        <f t="shared" si="18"/>
        <v>0.30320550233399202</v>
      </c>
    </row>
    <row r="193" spans="1:14">
      <c r="A193" s="4">
        <f t="shared" si="21"/>
        <v>2037</v>
      </c>
      <c r="G193" s="4">
        <f>carbondioxide!L293</f>
        <v>466.16994344788969</v>
      </c>
      <c r="H193" s="4">
        <f t="shared" si="15"/>
        <v>2.8236184818606365</v>
      </c>
      <c r="I193" s="4">
        <f t="shared" si="19"/>
        <v>1.6439610059719103</v>
      </c>
      <c r="J193" s="4">
        <f t="shared" si="16"/>
        <v>0.3106383700743669</v>
      </c>
      <c r="K193" s="4">
        <f>carbondioxide!S293</f>
        <v>466.1702403425117</v>
      </c>
      <c r="L193" s="4">
        <f t="shared" si="17"/>
        <v>2.8236218891710907</v>
      </c>
      <c r="M193" s="4">
        <f t="shared" si="20"/>
        <v>1.643963030559594</v>
      </c>
      <c r="N193" s="4">
        <f t="shared" si="18"/>
        <v>0.31063851805673676</v>
      </c>
    </row>
    <row r="194" spans="1:14">
      <c r="A194" s="4">
        <f t="shared" si="21"/>
        <v>2038</v>
      </c>
      <c r="G194" s="4">
        <f>carbondioxide!L294</f>
        <v>470.2783851150466</v>
      </c>
      <c r="H194" s="4">
        <f t="shared" si="15"/>
        <v>2.8705624578933548</v>
      </c>
      <c r="I194" s="4">
        <f t="shared" si="19"/>
        <v>1.6764649663702975</v>
      </c>
      <c r="J194" s="4">
        <f t="shared" si="16"/>
        <v>0.31821164264626495</v>
      </c>
      <c r="K194" s="4">
        <f>carbondioxide!S294</f>
        <v>470.27867829756985</v>
      </c>
      <c r="L194" s="4">
        <f t="shared" si="17"/>
        <v>2.8705657932072031</v>
      </c>
      <c r="M194" s="4">
        <f t="shared" si="20"/>
        <v>1.676467023377789</v>
      </c>
      <c r="N194" s="4">
        <f t="shared" si="18"/>
        <v>0.318211801287753</v>
      </c>
    </row>
    <row r="195" spans="1:14">
      <c r="A195" s="4">
        <f t="shared" si="21"/>
        <v>2039</v>
      </c>
      <c r="G195" s="4">
        <f>carbondioxide!L295</f>
        <v>474.4351147305224</v>
      </c>
      <c r="H195" s="4">
        <f t="shared" si="15"/>
        <v>2.9176426509040363</v>
      </c>
      <c r="I195" s="4">
        <f t="shared" si="19"/>
        <v>1.7093375644666264</v>
      </c>
      <c r="J195" s="4">
        <f t="shared" si="16"/>
        <v>0.32592652152501744</v>
      </c>
      <c r="K195" s="4">
        <f>carbondioxide!S295</f>
        <v>474.4354043335652</v>
      </c>
      <c r="L195" s="4">
        <f t="shared" si="17"/>
        <v>2.9176459166315469</v>
      </c>
      <c r="M195" s="4">
        <f t="shared" si="20"/>
        <v>1.709339650856704</v>
      </c>
      <c r="N195" s="4">
        <f t="shared" si="18"/>
        <v>0.32592669094922438</v>
      </c>
    </row>
    <row r="196" spans="1:14">
      <c r="A196" s="4">
        <f t="shared" si="21"/>
        <v>2040</v>
      </c>
      <c r="G196" s="4">
        <f>carbondioxide!L296</f>
        <v>478.63905005763536</v>
      </c>
      <c r="H196" s="4">
        <f t="shared" si="15"/>
        <v>2.9648398170772512</v>
      </c>
      <c r="I196" s="4">
        <f t="shared" si="19"/>
        <v>1.7425711280710525</v>
      </c>
      <c r="J196" s="4">
        <f t="shared" si="16"/>
        <v>0.3337842962489258</v>
      </c>
      <c r="K196" s="4">
        <f>carbondioxide!S296</f>
        <v>478.63933620709997</v>
      </c>
      <c r="L196" s="4">
        <f t="shared" si="17"/>
        <v>2.9648430155191208</v>
      </c>
      <c r="M196" s="4">
        <f t="shared" si="20"/>
        <v>1.7425732409752426</v>
      </c>
      <c r="N196" s="4">
        <f t="shared" si="18"/>
        <v>0.33378447656149884</v>
      </c>
    </row>
    <row r="197" spans="1:14">
      <c r="A197" s="4">
        <f t="shared" si="21"/>
        <v>2041</v>
      </c>
      <c r="G197" s="4">
        <f>carbondioxide!L297</f>
        <v>482.88909952786514</v>
      </c>
      <c r="H197" s="4">
        <f t="shared" si="15"/>
        <v>3.012135182803664</v>
      </c>
      <c r="I197" s="4">
        <f t="shared" si="19"/>
        <v>1.7761576953679836</v>
      </c>
      <c r="J197" s="4">
        <f t="shared" si="16"/>
        <v>0.3417862054536755</v>
      </c>
      <c r="K197" s="4">
        <f>carbondioxide!S297</f>
        <v>482.88938234333546</v>
      </c>
      <c r="L197" s="4">
        <f t="shared" si="17"/>
        <v>3.0121383161573148</v>
      </c>
      <c r="M197" s="4">
        <f t="shared" si="20"/>
        <v>1.7761598320778258</v>
      </c>
      <c r="N197" s="4">
        <f t="shared" si="18"/>
        <v>0.34178639674336891</v>
      </c>
    </row>
    <row r="198" spans="1:14">
      <c r="A198" s="4">
        <f t="shared" si="21"/>
        <v>2042</v>
      </c>
      <c r="G198" s="4">
        <f>carbondioxide!L298</f>
        <v>487.1841627420801</v>
      </c>
      <c r="H198" s="4">
        <f t="shared" si="15"/>
        <v>3.0595104465984795</v>
      </c>
      <c r="I198" s="4">
        <f t="shared" si="19"/>
        <v>1.8100890379784533</v>
      </c>
      <c r="J198" s="4">
        <f t="shared" si="16"/>
        <v>0.34993343551638878</v>
      </c>
      <c r="K198" s="4">
        <f>carbondioxide!S298</f>
        <v>487.18444233718725</v>
      </c>
      <c r="L198" s="4">
        <f t="shared" si="17"/>
        <v>3.0595135169638734</v>
      </c>
      <c r="M198" s="4">
        <f t="shared" si="20"/>
        <v>1.8100911959372308</v>
      </c>
      <c r="N198" s="4">
        <f t="shared" si="18"/>
        <v>0.34993363785606862</v>
      </c>
    </row>
    <row r="199" spans="1:14">
      <c r="A199" s="4">
        <f t="shared" si="21"/>
        <v>2043</v>
      </c>
      <c r="G199" s="4">
        <f>carbondioxide!L299</f>
        <v>491.52313098605737</v>
      </c>
      <c r="H199" s="4">
        <f t="shared" ref="H199:H262" si="22">H$3*LN(G199/G$3)</f>
        <v>3.1069477801931114</v>
      </c>
      <c r="I199" s="4">
        <f t="shared" si="19"/>
        <v>1.8443566832839959</v>
      </c>
      <c r="J199" s="4">
        <f t="shared" ref="J199:J262" si="23">J198+J$3*(I198-J198)</f>
        <v>0.35822711933837331</v>
      </c>
      <c r="K199" s="4">
        <f>carbondioxide!S299</f>
        <v>491.52340746881737</v>
      </c>
      <c r="L199" s="4">
        <f t="shared" ref="L199:L262" si="24">L$3*LN(K199/K$3)</f>
        <v>3.1069507895781365</v>
      </c>
      <c r="M199" s="4">
        <f t="shared" si="20"/>
        <v>1.8443588600789067</v>
      </c>
      <c r="N199" s="4">
        <f t="shared" ref="N199:N262" si="25">N198+N$3*(M198-N198)</f>
        <v>0.35822733278596963</v>
      </c>
    </row>
    <row r="200" spans="1:14">
      <c r="A200" s="4">
        <f t="shared" si="21"/>
        <v>2044</v>
      </c>
      <c r="G200" s="4">
        <f>carbondioxide!L300</f>
        <v>495.90488776043202</v>
      </c>
      <c r="H200" s="4">
        <f t="shared" si="22"/>
        <v>3.1544298288570816</v>
      </c>
      <c r="I200" s="4">
        <f t="shared" ref="I200:I263" si="26">I199+I$3*(I$4*H200-I199)+I$5*(J199-I199)</f>
        <v>1.8789519360147668</v>
      </c>
      <c r="J200" s="4">
        <f t="shared" si="23"/>
        <v>0.36666833526158443</v>
      </c>
      <c r="K200" s="4">
        <f>carbondioxide!S300</f>
        <v>495.90516123356105</v>
      </c>
      <c r="L200" s="4">
        <f t="shared" si="24"/>
        <v>3.1544327791825837</v>
      </c>
      <c r="M200" s="4">
        <f t="shared" ref="M200:M263" si="27">M199+M$3*(M$4*L200-M199)+M$5*(N199-M199)</f>
        <v>1.8789541293695069</v>
      </c>
      <c r="N200" s="4">
        <f t="shared" si="25"/>
        <v>0.3666685598609935</v>
      </c>
    </row>
    <row r="201" spans="1:14">
      <c r="A201" s="4">
        <f t="shared" si="21"/>
        <v>2045</v>
      </c>
      <c r="G201" s="4">
        <f>carbondioxide!L301</f>
        <v>500.32830932484097</v>
      </c>
      <c r="H201" s="4">
        <f t="shared" si="22"/>
        <v>3.2019397110019439</v>
      </c>
      <c r="I201" s="4">
        <f t="shared" si="26"/>
        <v>1.9138658991060398</v>
      </c>
      <c r="J201" s="4">
        <f t="shared" si="23"/>
        <v>0.37525810611386251</v>
      </c>
      <c r="K201" s="4">
        <f>carbondioxide!S301</f>
        <v>500.32857988605025</v>
      </c>
      <c r="L201" s="4">
        <f t="shared" si="24"/>
        <v>3.2019426041064341</v>
      </c>
      <c r="M201" s="4">
        <f t="shared" si="27"/>
        <v>1.913868106873776</v>
      </c>
      <c r="N201" s="4">
        <f t="shared" si="25"/>
        <v>0.37525834189580187</v>
      </c>
    </row>
    <row r="202" spans="1:14">
      <c r="A202" s="4">
        <f t="shared" si="21"/>
        <v>2046</v>
      </c>
      <c r="G202" s="4">
        <f>carbondioxide!L302</f>
        <v>504.79226525577809</v>
      </c>
      <c r="H202" s="4">
        <f t="shared" si="22"/>
        <v>3.2494610171152343</v>
      </c>
      <c r="I202" s="4">
        <f t="shared" si="26"/>
        <v>1.949089493828456</v>
      </c>
      <c r="J202" s="4">
        <f t="shared" si="23"/>
        <v>0.38399739837805807</v>
      </c>
      <c r="K202" s="4">
        <f>carbondioxide!S302</f>
        <v>504.79253299805094</v>
      </c>
      <c r="L202" s="4">
        <f t="shared" si="24"/>
        <v>3.2494638547593073</v>
      </c>
      <c r="M202" s="4">
        <f t="shared" si="27"/>
        <v>1.9490917139851671</v>
      </c>
      <c r="N202" s="4">
        <f t="shared" si="25"/>
        <v>0.38399764536087677</v>
      </c>
    </row>
    <row r="203" spans="1:14">
      <c r="A203" s="4">
        <f t="shared" si="21"/>
        <v>2047</v>
      </c>
      <c r="G203" s="4">
        <f>carbondioxide!L303</f>
        <v>509.29561901750731</v>
      </c>
      <c r="H203" s="4">
        <f t="shared" si="22"/>
        <v>3.2969778080695997</v>
      </c>
      <c r="I203" s="4">
        <f t="shared" si="26"/>
        <v>1.9846134791985139</v>
      </c>
      <c r="J203" s="4">
        <f t="shared" si="23"/>
        <v>0.39288712148021632</v>
      </c>
      <c r="K203" s="4">
        <f>carbondioxide!S303</f>
        <v>509.29588402935894</v>
      </c>
      <c r="L203" s="4">
        <f t="shared" si="24"/>
        <v>3.2969805919400761</v>
      </c>
      <c r="M203" s="4">
        <f t="shared" si="27"/>
        <v>1.9846157098366795</v>
      </c>
      <c r="N203" s="4">
        <f t="shared" si="25"/>
        <v>0.39288737967066273</v>
      </c>
    </row>
    <row r="204" spans="1:14">
      <c r="A204" s="4">
        <f t="shared" si="21"/>
        <v>2048</v>
      </c>
      <c r="G204" s="4">
        <f>carbondioxide!L304</f>
        <v>513.83722854525593</v>
      </c>
      <c r="H204" s="4">
        <f t="shared" si="22"/>
        <v>3.3444746128498326</v>
      </c>
      <c r="I204" s="4">
        <f t="shared" si="26"/>
        <v>2.0204284706767948</v>
      </c>
      <c r="J204" s="4">
        <f t="shared" si="23"/>
        <v>0.40192812719205623</v>
      </c>
      <c r="K204" s="4">
        <f>carbondioxide!S304</f>
        <v>513.83749091097911</v>
      </c>
      <c r="L204" s="4">
        <f t="shared" si="24"/>
        <v>3.3444773445636566</v>
      </c>
      <c r="M204" s="4">
        <f t="shared" si="27"/>
        <v>2.0204307099994114</v>
      </c>
      <c r="N204" s="4">
        <f t="shared" si="25"/>
        <v>0.40192839658600571</v>
      </c>
    </row>
    <row r="205" spans="1:14">
      <c r="A205" s="4">
        <f t="shared" si="21"/>
        <v>2049</v>
      </c>
      <c r="G205" s="4">
        <f>carbondioxide!L305</f>
        <v>518.41594683982225</v>
      </c>
      <c r="H205" s="4">
        <f t="shared" si="22"/>
        <v>3.3919364257385163</v>
      </c>
      <c r="I205" s="4">
        <f t="shared" si="26"/>
        <v>2.0565249581623353</v>
      </c>
      <c r="J205" s="4">
        <f t="shared" si="23"/>
        <v>0.41112120914304956</v>
      </c>
      <c r="K205" s="4">
        <f>carbondioxide!S305</f>
        <v>518.41620663971764</v>
      </c>
      <c r="L205" s="4">
        <f t="shared" si="24"/>
        <v>3.3919391068464195</v>
      </c>
      <c r="M205" s="4">
        <f t="shared" si="27"/>
        <v>2.0565272044772454</v>
      </c>
      <c r="N205" s="4">
        <f t="shared" si="25"/>
        <v>0.41112148972619383</v>
      </c>
    </row>
    <row r="206" spans="1:14">
      <c r="A206" s="4">
        <f t="shared" si="21"/>
        <v>2050</v>
      </c>
      <c r="G206" s="4">
        <f>carbondioxide!L306</f>
        <v>523.0306225726539</v>
      </c>
      <c r="H206" s="4">
        <f t="shared" si="22"/>
        <v>3.4393487029990499</v>
      </c>
      <c r="I206" s="4">
        <f t="shared" si="26"/>
        <v>2.0928933232923859</v>
      </c>
      <c r="J206" s="4">
        <f t="shared" si="23"/>
        <v>0.42046710243747909</v>
      </c>
      <c r="K206" s="4">
        <f>carbondioxide!S306</f>
        <v>523.03087988324819</v>
      </c>
      <c r="L206" s="4">
        <f t="shared" si="24"/>
        <v>3.4393513349889973</v>
      </c>
      <c r="M206" s="4">
        <f t="shared" si="27"/>
        <v>2.0928955750068972</v>
      </c>
      <c r="N206" s="4">
        <f t="shared" si="25"/>
        <v>0.42046739418597978</v>
      </c>
    </row>
    <row r="207" spans="1:14">
      <c r="A207" s="4">
        <f t="shared" si="21"/>
        <v>2051</v>
      </c>
      <c r="G207" s="4">
        <f>carbondioxide!L307</f>
        <v>527.68010070040202</v>
      </c>
      <c r="H207" s="4">
        <f t="shared" si="22"/>
        <v>3.4866973590930725</v>
      </c>
      <c r="I207" s="4">
        <f t="shared" si="26"/>
        <v>2.1295238560575416</v>
      </c>
      <c r="J207" s="4">
        <f t="shared" si="23"/>
        <v>0.42996648337193494</v>
      </c>
      <c r="K207" s="4">
        <f>carbondioxide!S307</f>
        <v>527.68035559465272</v>
      </c>
      <c r="L207" s="4">
        <f t="shared" si="24"/>
        <v>3.4866999433935031</v>
      </c>
      <c r="M207" s="4">
        <f t="shared" si="27"/>
        <v>2.1295261116733268</v>
      </c>
      <c r="N207" s="4">
        <f t="shared" si="25"/>
        <v>0.42996678625304258</v>
      </c>
    </row>
    <row r="208" spans="1:14">
      <c r="A208" s="4">
        <f t="shared" si="21"/>
        <v>2052</v>
      </c>
      <c r="G208" s="4">
        <f>carbondioxide!L308</f>
        <v>532.36322308790272</v>
      </c>
      <c r="H208" s="4">
        <f t="shared" si="22"/>
        <v>3.5339687624675689</v>
      </c>
      <c r="I208" s="4">
        <f t="shared" si="26"/>
        <v>2.1664067707429155</v>
      </c>
      <c r="J208" s="4">
        <f t="shared" si="23"/>
        <v>0.43961996924878921</v>
      </c>
      <c r="K208" s="4">
        <f>carbondioxide!S308</f>
        <v>532.36347563539209</v>
      </c>
      <c r="L208" s="4">
        <f t="shared" si="24"/>
        <v>3.5339713004504518</v>
      </c>
      <c r="M208" s="4">
        <f t="shared" si="27"/>
        <v>2.1664090288511724</v>
      </c>
      <c r="N208" s="4">
        <f t="shared" si="25"/>
        <v>0.43962028322142976</v>
      </c>
    </row>
    <row r="209" spans="1:14">
      <c r="A209" s="4">
        <f t="shared" si="21"/>
        <v>2053</v>
      </c>
      <c r="G209" s="4">
        <f>carbondioxide!L309</f>
        <v>537.0788291385029</v>
      </c>
      <c r="H209" s="4">
        <f t="shared" si="22"/>
        <v>3.5811497309453233</v>
      </c>
      <c r="I209" s="4">
        <f t="shared" si="26"/>
        <v>2.2035322212066131</v>
      </c>
      <c r="J209" s="4">
        <f t="shared" si="23"/>
        <v>0.44942811828127582</v>
      </c>
      <c r="K209" s="4">
        <f>carbondioxide!S309</f>
        <v>537.07907940562052</v>
      </c>
      <c r="L209" s="4">
        <f t="shared" si="24"/>
        <v>3.5811522239290241</v>
      </c>
      <c r="M209" s="4">
        <f t="shared" si="27"/>
        <v>2.2035344804834751</v>
      </c>
      <c r="N209" s="4">
        <f t="shared" si="25"/>
        <v>0.44942844329660669</v>
      </c>
    </row>
    <row r="210" spans="1:14">
      <c r="A210" s="4">
        <f t="shared" si="21"/>
        <v>2054</v>
      </c>
      <c r="G210" s="4">
        <f>carbondioxide!L310</f>
        <v>541.82575643061386</v>
      </c>
      <c r="H210" s="4">
        <f t="shared" si="22"/>
        <v>3.6282275267507544</v>
      </c>
      <c r="I210" s="4">
        <f t="shared" si="26"/>
        <v>2.2408903155073259</v>
      </c>
      <c r="J210" s="4">
        <f t="shared" si="23"/>
        <v>0.45939142958589174</v>
      </c>
      <c r="K210" s="4">
        <f>carbondioxide!S310</f>
        <v>541.82600448072844</v>
      </c>
      <c r="L210" s="4">
        <f t="shared" si="24"/>
        <v>3.6282299760027397</v>
      </c>
      <c r="M210" s="4">
        <f t="shared" si="27"/>
        <v>2.2408925747095054</v>
      </c>
      <c r="N210" s="4">
        <f t="shared" si="25"/>
        <v>0.45939176558782813</v>
      </c>
    </row>
    <row r="211" spans="1:14">
      <c r="A211" s="4">
        <f t="shared" si="21"/>
        <v>2055</v>
      </c>
      <c r="G211" s="4">
        <f>carbondioxide!L311</f>
        <v>546.60284135934853</v>
      </c>
      <c r="H211" s="4">
        <f t="shared" si="22"/>
        <v>3.6751898512016434</v>
      </c>
      <c r="I211" s="4">
        <f t="shared" si="26"/>
        <v>2.278471129893322</v>
      </c>
      <c r="J211" s="4">
        <f t="shared" si="23"/>
        <v>0.46951034325792551</v>
      </c>
      <c r="K211" s="4">
        <f>carbondioxide!S311</f>
        <v>546.60308725297148</v>
      </c>
      <c r="L211" s="4">
        <f t="shared" si="24"/>
        <v>3.675192257941029</v>
      </c>
      <c r="M211" s="4">
        <f t="shared" si="27"/>
        <v>2.2784733878539787</v>
      </c>
      <c r="N211" s="4">
        <f t="shared" si="25"/>
        <v>0.46951069018363928</v>
      </c>
    </row>
    <row r="212" spans="1:14">
      <c r="A212" s="4">
        <f t="shared" si="21"/>
        <v>2056</v>
      </c>
      <c r="G212" s="4">
        <f>carbondioxide!L312</f>
        <v>551.40891978208424</v>
      </c>
      <c r="H212" s="4">
        <f t="shared" si="22"/>
        <v>3.7220248390957265</v>
      </c>
      <c r="I212" s="4">
        <f t="shared" si="26"/>
        <v>2.3162647221655357</v>
      </c>
      <c r="J212" s="4">
        <f t="shared" si="23"/>
        <v>0.47978524052601457</v>
      </c>
      <c r="K212" s="4">
        <f>carbondioxide!S312</f>
        <v>551.40916357702235</v>
      </c>
      <c r="L212" s="4">
        <f t="shared" si="24"/>
        <v>3.7220272044956757</v>
      </c>
      <c r="M212" s="4">
        <f t="shared" si="27"/>
        <v>2.316266977790352</v>
      </c>
      <c r="N212" s="4">
        <f t="shared" si="25"/>
        <v>0.47978559830640682</v>
      </c>
    </row>
    <row r="213" spans="1:14">
      <c r="A213" s="4">
        <f t="shared" si="21"/>
        <v>2057</v>
      </c>
      <c r="G213" s="4">
        <f>carbondioxide!L313</f>
        <v>556.24282766677356</v>
      </c>
      <c r="H213" s="4">
        <f t="shared" si="22"/>
        <v>3.7687210528197128</v>
      </c>
      <c r="I213" s="4">
        <f t="shared" si="26"/>
        <v>2.3542611444278143</v>
      </c>
      <c r="J213" s="4">
        <f t="shared" si="23"/>
        <v>0.49021644398172703</v>
      </c>
      <c r="K213" s="4">
        <f>carbondioxide!S313</f>
        <v>556.24306941827388</v>
      </c>
      <c r="L213" s="4">
        <f t="shared" si="24"/>
        <v>3.7687233780096858</v>
      </c>
      <c r="M213" s="4">
        <f t="shared" si="27"/>
        <v>2.354263396691274</v>
      </c>
      <c r="N213" s="4">
        <f t="shared" si="25"/>
        <v>0.49021681254187566</v>
      </c>
    </row>
    <row r="214" spans="1:14">
      <c r="A214" s="4">
        <f t="shared" si="21"/>
        <v>2058</v>
      </c>
      <c r="G214" s="4">
        <f>carbondioxide!L314</f>
        <v>561.10340174182102</v>
      </c>
      <c r="H214" s="4">
        <f t="shared" si="22"/>
        <v>3.8152674762067988</v>
      </c>
      <c r="I214" s="4">
        <f t="shared" si="26"/>
        <v>2.3924504552376975</v>
      </c>
      <c r="J214" s="4">
        <f t="shared" si="23"/>
        <v>0.50080421788026086</v>
      </c>
      <c r="K214" s="4">
        <f>carbondioxide!S314</f>
        <v>561.10364150270755</v>
      </c>
      <c r="L214" s="4">
        <f t="shared" si="24"/>
        <v>3.8152697622746881</v>
      </c>
      <c r="M214" s="4">
        <f t="shared" si="27"/>
        <v>2.3924527031795497</v>
      </c>
      <c r="N214" s="4">
        <f t="shared" si="25"/>
        <v>0.50080459713984427</v>
      </c>
    </row>
    <row r="215" spans="1:14">
      <c r="A215" s="4">
        <f t="shared" si="21"/>
        <v>2059</v>
      </c>
      <c r="G215" s="4">
        <f>carbondioxide!L315</f>
        <v>565.98948014633993</v>
      </c>
      <c r="H215" s="4">
        <f t="shared" si="22"/>
        <v>3.8616535081674828</v>
      </c>
      <c r="I215" s="4">
        <f t="shared" si="26"/>
        <v>2.4308227311713462</v>
      </c>
      <c r="J215" s="4">
        <f t="shared" si="23"/>
        <v>0.5115487685084511</v>
      </c>
      <c r="K215" s="4">
        <f>carbondioxide!S315</f>
        <v>565.9897179671425</v>
      </c>
      <c r="L215" s="4">
        <f t="shared" si="24"/>
        <v>3.8616557561616087</v>
      </c>
      <c r="M215" s="4">
        <f t="shared" si="27"/>
        <v>2.4308249738932504</v>
      </c>
      <c r="N215" s="4">
        <f t="shared" si="25"/>
        <v>0.51154915838214976</v>
      </c>
    </row>
    <row r="216" spans="1:14">
      <c r="A216" s="4">
        <f t="shared" si="21"/>
        <v>2060</v>
      </c>
      <c r="G216" s="4">
        <f>carbondioxide!L316</f>
        <v>570.89990307960613</v>
      </c>
      <c r="H216" s="4">
        <f t="shared" si="22"/>
        <v>3.907868956117083</v>
      </c>
      <c r="I216" s="4">
        <f t="shared" si="26"/>
        <v>2.4693680778164708</v>
      </c>
      <c r="J216" s="4">
        <f t="shared" si="23"/>
        <v>0.52245024461637635</v>
      </c>
      <c r="K216" s="4">
        <f>carbondioxide!S316</f>
        <v>570.90013900868257</v>
      </c>
      <c r="L216" s="4">
        <f t="shared" si="24"/>
        <v>3.9078711670480906</v>
      </c>
      <c r="M216" s="4">
        <f t="shared" si="27"/>
        <v>2.4693703144788084</v>
      </c>
      <c r="N216" s="4">
        <f t="shared" si="25"/>
        <v>0.52245064501425276</v>
      </c>
    </row>
    <row r="217" spans="1:14">
      <c r="A217" s="4">
        <f t="shared" si="21"/>
        <v>2061</v>
      </c>
      <c r="G217" s="4">
        <f>carbondioxide!L317</f>
        <v>575.83351344853361</v>
      </c>
      <c r="H217" s="4">
        <f t="shared" si="22"/>
        <v>3.953904029222171</v>
      </c>
      <c r="I217" s="4">
        <f t="shared" si="26"/>
        <v>2.5080766402072574</v>
      </c>
      <c r="J217" s="4">
        <f t="shared" si="23"/>
        <v>0.53350873790895292</v>
      </c>
      <c r="K217" s="4">
        <f>carbondioxide!S317</f>
        <v>575.83374753218391</v>
      </c>
      <c r="L217" s="4">
        <f t="shared" si="24"/>
        <v>3.9539062040648036</v>
      </c>
      <c r="M217" s="4">
        <f t="shared" si="27"/>
        <v>2.5080788700261061</v>
      </c>
      <c r="N217" s="4">
        <f t="shared" si="25"/>
        <v>0.53350914873681143</v>
      </c>
    </row>
    <row r="218" spans="1:14">
      <c r="A218" s="4">
        <f t="shared" si="21"/>
        <v>2062</v>
      </c>
      <c r="G218" s="4">
        <f>carbondioxide!L318</f>
        <v>580.78915751200748</v>
      </c>
      <c r="H218" s="4">
        <f t="shared" si="22"/>
        <v>3.9997493314868771</v>
      </c>
      <c r="I218" s="4">
        <f t="shared" si="26"/>
        <v>2.5469386127154339</v>
      </c>
      <c r="J218" s="4">
        <f t="shared" si="23"/>
        <v>0.54472428359400726</v>
      </c>
      <c r="K218" s="4">
        <f>carbondioxide!S318</f>
        <v>580.7893897945828</v>
      </c>
      <c r="L218" s="4">
        <f t="shared" si="24"/>
        <v>3.9997514711816589</v>
      </c>
      <c r="M218" s="4">
        <f t="shared" si="27"/>
        <v>2.5469408349596931</v>
      </c>
      <c r="N218" s="4">
        <f t="shared" si="25"/>
        <v>0.54472470475373458</v>
      </c>
    </row>
    <row r="219" spans="1:14">
      <c r="A219" s="4">
        <f t="shared" si="21"/>
        <v>2063</v>
      </c>
      <c r="G219" s="4">
        <f>carbondioxide!L319</f>
        <v>585.76568552092863</v>
      </c>
      <c r="H219" s="4">
        <f t="shared" si="22"/>
        <v>4.0453958546988824</v>
      </c>
      <c r="I219" s="4">
        <f t="shared" si="26"/>
        <v>2.5859442484116997</v>
      </c>
      <c r="J219" s="4">
        <f t="shared" si="23"/>
        <v>0.55609686098341693</v>
      </c>
      <c r="K219" s="4">
        <f>carbondioxide!S319</f>
        <v>585.76591604493342</v>
      </c>
      <c r="L219" s="4">
        <f t="shared" si="24"/>
        <v>4.0453979601536973</v>
      </c>
      <c r="M219" s="4">
        <f t="shared" si="27"/>
        <v>2.5859464624003592</v>
      </c>
      <c r="N219" s="4">
        <f t="shared" si="25"/>
        <v>0.55609729237330441</v>
      </c>
    </row>
    <row r="220" spans="1:14">
      <c r="A220" s="4">
        <f t="shared" si="21"/>
        <v>2064</v>
      </c>
      <c r="G220" s="4">
        <f>carbondioxide!L320</f>
        <v>590.76195235284399</v>
      </c>
      <c r="H220" s="4">
        <f t="shared" si="22"/>
        <v>4.090834971253793</v>
      </c>
      <c r="I220" s="4">
        <f t="shared" si="26"/>
        <v>2.6250838679118016</v>
      </c>
      <c r="J220" s="4">
        <f t="shared" si="23"/>
        <v>0.56762639414400962</v>
      </c>
      <c r="K220" s="4">
        <f>carbondioxide!S320</f>
        <v>590.76218115903248</v>
      </c>
      <c r="L220" s="4">
        <f t="shared" si="24"/>
        <v>4.0908370433453802</v>
      </c>
      <c r="M220" s="4">
        <f t="shared" si="27"/>
        <v>2.6250860730113472</v>
      </c>
      <c r="N220" s="4">
        <f t="shared" si="25"/>
        <v>0.56762683565905803</v>
      </c>
    </row>
    <row r="221" spans="1:14">
      <c r="A221" s="4">
        <f t="shared" si="21"/>
        <v>2065</v>
      </c>
      <c r="G221" s="4">
        <f>carbondioxide!L321</f>
        <v>595.77681814006314</v>
      </c>
      <c r="H221" s="4">
        <f t="shared" si="22"/>
        <v>4.1360584268755591</v>
      </c>
      <c r="I221" s="4">
        <f t="shared" si="26"/>
        <v>2.6643478677215615</v>
      </c>
      <c r="J221" s="4">
        <f t="shared" si="23"/>
        <v>0.57931275259501069</v>
      </c>
      <c r="K221" s="4">
        <f>carbondioxide!S321</f>
        <v>595.77704526753098</v>
      </c>
      <c r="L221" s="4">
        <f t="shared" si="24"/>
        <v>4.1360604664509246</v>
      </c>
      <c r="M221" s="4">
        <f t="shared" si="27"/>
        <v>2.6643500633435093</v>
      </c>
      <c r="N221" s="4">
        <f t="shared" si="25"/>
        <v>0.57931320412721898</v>
      </c>
    </row>
    <row r="222" spans="1:14">
      <c r="A222" s="4">
        <f t="shared" si="21"/>
        <v>2066</v>
      </c>
      <c r="G222" s="4">
        <f>carbondioxide!L322</f>
        <v>600.80914889018834</v>
      </c>
      <c r="H222" s="4">
        <f t="shared" si="22"/>
        <v>4.1810583332495241</v>
      </c>
      <c r="I222" s="4">
        <f t="shared" si="26"/>
        <v>2.7037267280951567</v>
      </c>
      <c r="J222" s="4">
        <f t="shared" si="23"/>
        <v>0.59115575204892945</v>
      </c>
      <c r="K222" s="4">
        <f>carbondioxide!S322</f>
        <v>600.80937437645855</v>
      </c>
      <c r="L222" s="4">
        <f t="shared" si="24"/>
        <v>4.1810603411272691</v>
      </c>
      <c r="M222" s="4">
        <f t="shared" si="27"/>
        <v>2.7037289136937099</v>
      </c>
      <c r="N222" s="4">
        <f t="shared" si="25"/>
        <v>0.59115621348756753</v>
      </c>
    </row>
    <row r="223" spans="1:14">
      <c r="A223" s="4">
        <f t="shared" si="21"/>
        <v>2067</v>
      </c>
      <c r="G223" s="4">
        <f>carbondioxide!L323</f>
        <v>605.857817098022</v>
      </c>
      <c r="H223" s="4">
        <f t="shared" si="22"/>
        <v>4.2258271605838207</v>
      </c>
      <c r="I223" s="4">
        <f t="shared" si="26"/>
        <v>2.7432110204209126</v>
      </c>
      <c r="J223" s="4">
        <f t="shared" si="23"/>
        <v>0.60315515519287199</v>
      </c>
      <c r="K223" s="4">
        <f>carbondioxide!S323</f>
        <v>605.85804097912614</v>
      </c>
      <c r="L223" s="4">
        <f t="shared" si="24"/>
        <v>4.2258291375554009</v>
      </c>
      <c r="M223" s="4">
        <f t="shared" si="27"/>
        <v>2.7432131954907373</v>
      </c>
      <c r="N223" s="4">
        <f t="shared" si="25"/>
        <v>0.60315562642473841</v>
      </c>
    </row>
    <row r="224" spans="1:14">
      <c r="A224" s="4">
        <f t="shared" si="21"/>
        <v>2068</v>
      </c>
      <c r="G224" s="4">
        <f>carbondioxide!L324</f>
        <v>610.92170234784419</v>
      </c>
      <c r="H224" s="4">
        <f t="shared" si="22"/>
        <v>4.2703577301137852</v>
      </c>
      <c r="I224" s="4">
        <f t="shared" si="26"/>
        <v>2.7827914141488219</v>
      </c>
      <c r="J224" s="4">
        <f t="shared" si="23"/>
        <v>0.61531067250736726</v>
      </c>
      <c r="K224" s="4">
        <f>carbondioxide!S324</f>
        <v>610.92192465839935</v>
      </c>
      <c r="L224" s="4">
        <f t="shared" si="24"/>
        <v>4.270359676944695</v>
      </c>
      <c r="M224" s="4">
        <f t="shared" si="27"/>
        <v>2.7827935782229294</v>
      </c>
      <c r="N224" s="4">
        <f t="shared" si="25"/>
        <v>0.61531115341703324</v>
      </c>
    </row>
    <row r="225" spans="1:14">
      <c r="A225" s="4">
        <f t="shared" si="21"/>
        <v>2069</v>
      </c>
      <c r="G225" s="4">
        <f>carbondioxide!L325</f>
        <v>615.99969190509864</v>
      </c>
      <c r="H225" s="4">
        <f t="shared" si="22"/>
        <v>4.3146432065632805</v>
      </c>
      <c r="I225" s="4">
        <f t="shared" si="26"/>
        <v>2.8224586832739069</v>
      </c>
      <c r="J225" s="4">
        <f t="shared" si="23"/>
        <v>0.62762196311989071</v>
      </c>
      <c r="K225" s="4">
        <f>carbondioxide!S325</f>
        <v>615.99991267838004</v>
      </c>
      <c r="L225" s="4">
        <f t="shared" si="24"/>
        <v>4.3146451239941808</v>
      </c>
      <c r="M225" s="4">
        <f t="shared" si="27"/>
        <v>2.8224608359216421</v>
      </c>
      <c r="N225" s="4">
        <f t="shared" si="25"/>
        <v>0.62762245358993074</v>
      </c>
    </row>
    <row r="226" spans="1:14">
      <c r="A226" s="4">
        <f t="shared" si="21"/>
        <v>2070</v>
      </c>
      <c r="G226" s="4">
        <f>carbondioxide!L326</f>
        <v>621.09068129656316</v>
      </c>
      <c r="H226" s="4">
        <f t="shared" si="22"/>
        <v>4.3586770905759504</v>
      </c>
      <c r="I226" s="4">
        <f t="shared" si="26"/>
        <v>2.8622037123894462</v>
      </c>
      <c r="J226" s="4">
        <f t="shared" si="23"/>
        <v>0.64008863569036556</v>
      </c>
      <c r="K226" s="4">
        <f>carbondioxide!S326</f>
        <v>621.09090056457228</v>
      </c>
      <c r="L226" s="4">
        <f t="shared" si="24"/>
        <v>4.3586789793237237</v>
      </c>
      <c r="M226" s="4">
        <f t="shared" si="27"/>
        <v>2.8622058532145744</v>
      </c>
      <c r="N226" s="4">
        <f t="shared" si="25"/>
        <v>0.64008913560157488</v>
      </c>
    </row>
    <row r="227" spans="1:14">
      <c r="A227" s="4">
        <f t="shared" si="21"/>
        <v>2071</v>
      </c>
      <c r="G227" s="4">
        <f>carbondioxide!L327</f>
        <v>626.19357487812181</v>
      </c>
      <c r="H227" s="4">
        <f t="shared" si="22"/>
        <v>4.4024532111285835</v>
      </c>
      <c r="I227" s="4">
        <f t="shared" si="26"/>
        <v>2.9020175023239609</v>
      </c>
      <c r="J227" s="4">
        <f t="shared" si="23"/>
        <v>0.65271024932601629</v>
      </c>
      <c r="K227" s="4">
        <f>carbondioxide!S327</f>
        <v>626.19379267165141</v>
      </c>
      <c r="L227" s="4">
        <f t="shared" si="24"/>
        <v>4.4024550718873439</v>
      </c>
      <c r="M227" s="4">
        <f t="shared" si="27"/>
        <v>2.9020196309628523</v>
      </c>
      <c r="N227" s="4">
        <f t="shared" si="25"/>
        <v>0.65271075855761673</v>
      </c>
    </row>
    <row r="228" spans="1:14">
      <c r="A228" s="4">
        <f t="shared" si="21"/>
        <v>2072</v>
      </c>
      <c r="G228" s="4">
        <f>carbondioxide!L328</f>
        <v>631.30728638930691</v>
      </c>
      <c r="H228" s="4">
        <f t="shared" si="22"/>
        <v>4.4459657179380718</v>
      </c>
      <c r="I228" s="4">
        <f t="shared" si="26"/>
        <v>2.9418911753757215</v>
      </c>
      <c r="J228" s="4">
        <f t="shared" si="23"/>
        <v>0.66548631452304463</v>
      </c>
      <c r="K228" s="4">
        <f>carbondioxide!S328</f>
        <v>631.30750273800209</v>
      </c>
      <c r="L228" s="4">
        <f t="shared" si="24"/>
        <v>4.4459675513801145</v>
      </c>
      <c r="M228" s="4">
        <f t="shared" si="27"/>
        <v>2.9418932914956204</v>
      </c>
      <c r="N228" s="4">
        <f t="shared" si="25"/>
        <v>0.66548683295287847</v>
      </c>
    </row>
    <row r="229" spans="1:14">
      <c r="A229" s="4">
        <f t="shared" si="21"/>
        <v>2073</v>
      </c>
      <c r="G229" s="4">
        <f>carbondioxide!L329</f>
        <v>636.4307394938204</v>
      </c>
      <c r="H229" s="4">
        <f t="shared" si="22"/>
        <v>4.4892090738726802</v>
      </c>
      <c r="I229" s="4">
        <f t="shared" si="26"/>
        <v>2.9818159801583657</v>
      </c>
      <c r="J229" s="4">
        <f t="shared" si="23"/>
        <v>0.67841629413268789</v>
      </c>
      <c r="K229" s="4">
        <f>carbondioxide!S329</f>
        <v>636.43095442623633</v>
      </c>
      <c r="L229" s="4">
        <f t="shared" si="24"/>
        <v>4.48921088064938</v>
      </c>
      <c r="M229" s="4">
        <f t="shared" si="27"/>
        <v>2.9818180834557477</v>
      </c>
      <c r="N229" s="4">
        <f t="shared" si="25"/>
        <v>0.67841682163740125</v>
      </c>
    </row>
    <row r="230" spans="1:14">
      <c r="A230" s="4">
        <f t="shared" si="21"/>
        <v>2074</v>
      </c>
      <c r="G230" s="4">
        <f>carbondioxide!L330</f>
        <v>641.56286830529723</v>
      </c>
      <c r="H230" s="4">
        <f t="shared" si="22"/>
        <v>4.5321780473776565</v>
      </c>
      <c r="I230" s="4">
        <f t="shared" si="26"/>
        <v>3.0217832960710593</v>
      </c>
      <c r="J230" s="4">
        <f t="shared" si="23"/>
        <v>0.69149960434931379</v>
      </c>
      <c r="K230" s="4">
        <f>carbondioxide!S330</f>
        <v>641.56308184895329</v>
      </c>
      <c r="L230" s="4">
        <f t="shared" si="24"/>
        <v>4.5321798281203201</v>
      </c>
      <c r="M230" s="4">
        <f t="shared" si="27"/>
        <v>3.0217853862700679</v>
      </c>
      <c r="N230" s="4">
        <f t="shared" si="25"/>
        <v>0.69150014080452948</v>
      </c>
    </row>
    <row r="231" spans="1:14">
      <c r="A231" s="4">
        <f t="shared" si="21"/>
        <v>2075</v>
      </c>
      <c r="G231" s="4">
        <f>carbondioxide!L331</f>
        <v>646.70261789761935</v>
      </c>
      <c r="H231" s="4">
        <f t="shared" si="22"/>
        <v>4.5748677049245696</v>
      </c>
      <c r="I231" s="4">
        <f t="shared" si="26"/>
        <v>3.0617846374064448</v>
      </c>
      <c r="J231" s="4">
        <f t="shared" si="23"/>
        <v>0.70473561571829335</v>
      </c>
      <c r="K231" s="4">
        <f>carbondioxide!S331</f>
        <v>646.70283007905141</v>
      </c>
      <c r="L231" s="4">
        <f t="shared" si="24"/>
        <v>4.5748694602452451</v>
      </c>
      <c r="M231" s="4">
        <f t="shared" si="27"/>
        <v>3.0617867142574049</v>
      </c>
      <c r="N231" s="4">
        <f t="shared" si="25"/>
        <v>0.70473616099877379</v>
      </c>
    </row>
    <row r="232" spans="1:14">
      <c r="A232" s="4">
        <f t="shared" si="21"/>
        <v>2076</v>
      </c>
      <c r="G232" s="4">
        <f>carbondioxide!L332</f>
        <v>651.84894479914237</v>
      </c>
      <c r="H232" s="4">
        <f t="shared" si="22"/>
        <v>4.6172734034931153</v>
      </c>
      <c r="I232" s="4">
        <f t="shared" si="26"/>
        <v>3.101811657109419</v>
      </c>
      <c r="J232" s="4">
        <f t="shared" si="23"/>
        <v>0.71812365416148205</v>
      </c>
      <c r="K232" s="4">
        <f>carbondioxide!S332</f>
        <v>651.84915564395067</v>
      </c>
      <c r="L232" s="4">
        <f t="shared" si="24"/>
        <v>4.6172751339853573</v>
      </c>
      <c r="M232" s="4">
        <f t="shared" si="27"/>
        <v>3.101813720387423</v>
      </c>
      <c r="N232" s="4">
        <f t="shared" si="25"/>
        <v>0.71812420814128286</v>
      </c>
    </row>
    <row r="233" spans="1:14">
      <c r="A233" s="4">
        <f t="shared" si="21"/>
        <v>2077</v>
      </c>
      <c r="G233" s="4">
        <f>carbondioxide!L333</f>
        <v>657.00081747024569</v>
      </c>
      <c r="H233" s="4">
        <f t="shared" si="22"/>
        <v>4.6593907830935475</v>
      </c>
      <c r="I233" s="4">
        <f t="shared" si="26"/>
        <v>3.141856150199585</v>
      </c>
      <c r="J233" s="4">
        <f t="shared" si="23"/>
        <v>0.73166300201822632</v>
      </c>
      <c r="K233" s="4">
        <f>carbondioxide!S333</f>
        <v>657.00102700314119</v>
      </c>
      <c r="L233" s="4">
        <f t="shared" si="24"/>
        <v>4.6593924893331478</v>
      </c>
      <c r="M233" s="4">
        <f t="shared" si="27"/>
        <v>3.1418581997031487</v>
      </c>
      <c r="N233" s="4">
        <f t="shared" si="25"/>
        <v>0.73166356457084092</v>
      </c>
    </row>
    <row r="234" spans="1:14">
      <c r="A234" s="4">
        <f t="shared" ref="A234:A297" si="28">1+A233</f>
        <v>2078</v>
      </c>
      <c r="G234" s="4">
        <f>carbondioxide!L334</f>
        <v>662.15721676367104</v>
      </c>
      <c r="H234" s="4">
        <f t="shared" si="22"/>
        <v>4.701215759337332</v>
      </c>
      <c r="I234" s="4">
        <f t="shared" si="26"/>
        <v>3.1819100568700014</v>
      </c>
      <c r="J234" s="4">
        <f t="shared" si="23"/>
        <v>0.74535289909989644</v>
      </c>
      <c r="K234" s="4">
        <f>carbondioxide!S334</f>
        <v>662.15742500851889</v>
      </c>
      <c r="L234" s="4">
        <f t="shared" si="24"/>
        <v>4.7012174418830064</v>
      </c>
      <c r="M234" s="4">
        <f t="shared" si="27"/>
        <v>3.1819120924197848</v>
      </c>
      <c r="N234" s="4">
        <f t="shared" si="25"/>
        <v>0.74535347009839248</v>
      </c>
    </row>
    <row r="235" spans="1:14">
      <c r="A235" s="4">
        <f t="shared" si="28"/>
        <v>2079</v>
      </c>
      <c r="G235" s="4">
        <f>carbondioxide!L335</f>
        <v>667.31713636716427</v>
      </c>
      <c r="H235" s="4">
        <f t="shared" si="22"/>
        <v>4.7427445160630484</v>
      </c>
      <c r="I235" s="4">
        <f t="shared" si="26"/>
        <v>3.2219654652746281</v>
      </c>
      <c r="J235" s="4">
        <f t="shared" si="23"/>
        <v>0.75919254375603062</v>
      </c>
      <c r="K235" s="4">
        <f>carbondioxide!S335</f>
        <v>667.31734334702492</v>
      </c>
      <c r="L235" s="4">
        <f t="shared" si="24"/>
        <v>4.7427461754570936</v>
      </c>
      <c r="M235" s="4">
        <f t="shared" si="27"/>
        <v>3.2219674867122192</v>
      </c>
      <c r="N235" s="4">
        <f t="shared" si="25"/>
        <v>0.75919312307317799</v>
      </c>
    </row>
    <row r="236" spans="1:14">
      <c r="A236" s="4">
        <f t="shared" si="28"/>
        <v>2080</v>
      </c>
      <c r="G236" s="4">
        <f>carbondioxide!L336</f>
        <v>672.47958322798581</v>
      </c>
      <c r="H236" s="4">
        <f t="shared" si="22"/>
        <v>4.7839734980240696</v>
      </c>
      <c r="I236" s="4">
        <f t="shared" si="26"/>
        <v>3.2620146140166417</v>
      </c>
      <c r="J236" s="4">
        <f t="shared" si="23"/>
        <v>0.77318109395025625</v>
      </c>
      <c r="K236" s="4">
        <f>carbondioxide!S336</f>
        <v>672.47978896515383</v>
      </c>
      <c r="L236" s="4">
        <f t="shared" si="24"/>
        <v>4.7839751347929891</v>
      </c>
      <c r="M236" s="4">
        <f t="shared" si="27"/>
        <v>3.2620166212034003</v>
      </c>
      <c r="N236" s="4">
        <f t="shared" si="25"/>
        <v>0.77318168145864774</v>
      </c>
    </row>
    <row r="237" spans="1:14">
      <c r="A237" s="4">
        <f t="shared" si="28"/>
        <v>2081</v>
      </c>
      <c r="G237" s="4">
        <f>carbondioxide!L337</f>
        <v>677.64357795891192</v>
      </c>
      <c r="H237" s="4">
        <f t="shared" si="22"/>
        <v>4.8248994036440838</v>
      </c>
      <c r="I237" s="4">
        <f t="shared" si="26"/>
        <v>3.3020498943495502</v>
      </c>
      <c r="J237" s="4">
        <f t="shared" si="23"/>
        <v>0.78731766834423333</v>
      </c>
      <c r="K237" s="4">
        <f>carbondioxide!S337</f>
        <v>677.64378247495245</v>
      </c>
      <c r="L237" s="4">
        <f t="shared" si="24"/>
        <v>4.8249010182991725</v>
      </c>
      <c r="M237" s="4">
        <f t="shared" si="27"/>
        <v>3.302051887165506</v>
      </c>
      <c r="N237" s="4">
        <f t="shared" si="25"/>
        <v>0.78731826391639792</v>
      </c>
    </row>
    <row r="238" spans="1:14">
      <c r="A238" s="4">
        <f t="shared" si="28"/>
        <v>2082</v>
      </c>
      <c r="G238" s="4">
        <f>carbondioxide!L338</f>
        <v>682.80815522539137</v>
      </c>
      <c r="H238" s="4">
        <f t="shared" si="22"/>
        <v>4.8655191778459903</v>
      </c>
      <c r="I238" s="4">
        <f t="shared" si="26"/>
        <v>3.3420638521027968</v>
      </c>
      <c r="J238" s="4">
        <f t="shared" si="23"/>
        <v>0.80160134738794353</v>
      </c>
      <c r="K238" s="4">
        <f>carbondioxide!S338</f>
        <v>682.80835854117515</v>
      </c>
      <c r="L238" s="4">
        <f t="shared" si="24"/>
        <v>4.865520770883907</v>
      </c>
      <c r="M238" s="4">
        <f t="shared" si="27"/>
        <v>3.3420658304456028</v>
      </c>
      <c r="N238" s="4">
        <f t="shared" si="25"/>
        <v>0.80160195089645281</v>
      </c>
    </row>
    <row r="239" spans="1:14">
      <c r="A239" s="4">
        <f t="shared" si="28"/>
        <v>2083</v>
      </c>
      <c r="G239" s="4">
        <f>carbondioxide!L339</f>
        <v>687.97236411358142</v>
      </c>
      <c r="H239" s="4">
        <f t="shared" si="22"/>
        <v>4.9058300049593386</v>
      </c>
      <c r="I239" s="4">
        <f t="shared" si="26"/>
        <v>3.3820491893432965</v>
      </c>
      <c r="J239" s="4">
        <f t="shared" si="23"/>
        <v>0.81603117441472395</v>
      </c>
      <c r="K239" s="4">
        <f>carbondioxide!S339</f>
        <v>687.97256624931742</v>
      </c>
      <c r="L239" s="4">
        <f t="shared" si="24"/>
        <v>4.9058315768626368</v>
      </c>
      <c r="M239" s="4">
        <f t="shared" si="27"/>
        <v>3.3820511531272341</v>
      </c>
      <c r="N239" s="4">
        <f t="shared" si="25"/>
        <v>0.81603178573229196</v>
      </c>
    </row>
    <row r="240" spans="1:14">
      <c r="A240" s="4">
        <f t="shared" si="28"/>
        <v>2084</v>
      </c>
      <c r="G240" s="4">
        <f>carbondioxide!L340</f>
        <v>693.13526847902904</v>
      </c>
      <c r="H240" s="4">
        <f t="shared" si="22"/>
        <v>4.9458293017109796</v>
      </c>
      <c r="I240" s="4">
        <f t="shared" si="26"/>
        <v>3.4219987657840978</v>
      </c>
      <c r="J240" s="4">
        <f t="shared" si="23"/>
        <v>0.83060615673951821</v>
      </c>
      <c r="K240" s="4">
        <f>carbondioxide!S340</f>
        <v>693.13546945429539</v>
      </c>
      <c r="L240" s="4">
        <f t="shared" si="24"/>
        <v>4.945830852948621</v>
      </c>
      <c r="M240" s="4">
        <f t="shared" si="27"/>
        <v>3.4220007149391281</v>
      </c>
      <c r="N240" s="4">
        <f t="shared" si="25"/>
        <v>0.83060677573909525</v>
      </c>
    </row>
    <row r="241" spans="1:14">
      <c r="A241" s="4">
        <f t="shared" si="28"/>
        <v>2085</v>
      </c>
      <c r="G241" s="4">
        <f>carbondioxide!L341</f>
        <v>698.29594727581718</v>
      </c>
      <c r="H241" s="4">
        <f t="shared" si="22"/>
        <v>4.9855147103032627</v>
      </c>
      <c r="I241" s="4">
        <f t="shared" si="26"/>
        <v>3.461905599951105</v>
      </c>
      <c r="J241" s="4">
        <f t="shared" si="23"/>
        <v>0.84532526675889141</v>
      </c>
      <c r="K241" s="4">
        <f>carbondioxide!S341</f>
        <v>698.29614710959095</v>
      </c>
      <c r="L241" s="4">
        <f t="shared" si="24"/>
        <v>4.985516241331104</v>
      </c>
      <c r="M241" s="4">
        <f t="shared" si="27"/>
        <v>3.4619075344219707</v>
      </c>
      <c r="N241" s="4">
        <f t="shared" si="25"/>
        <v>0.84532589331375141</v>
      </c>
    </row>
    <row r="242" spans="1:14">
      <c r="A242" s="4">
        <f t="shared" si="28"/>
        <v>2086</v>
      </c>
      <c r="G242" s="4">
        <f>carbondioxide!L342</f>
        <v>703.45349486604027</v>
      </c>
      <c r="H242" s="4">
        <f t="shared" si="22"/>
        <v>5.0248840915836812</v>
      </c>
      <c r="I242" s="4">
        <f t="shared" si="26"/>
        <v>3.5017628701185495</v>
      </c>
      <c r="J242" s="4">
        <f t="shared" si="23"/>
        <v>0.86018744305142314</v>
      </c>
      <c r="K242" s="4">
        <f>carbondioxide!S342</f>
        <v>703.45369357672462</v>
      </c>
      <c r="L242" s="4">
        <f t="shared" si="24"/>
        <v>5.024885602844936</v>
      </c>
      <c r="M242" s="4">
        <f t="shared" si="27"/>
        <v>3.5017647898639148</v>
      </c>
      <c r="N242" s="4">
        <f t="shared" si="25"/>
        <v>0.86018807703524613</v>
      </c>
    </row>
    <row r="243" spans="1:14">
      <c r="A243" s="4">
        <f t="shared" si="28"/>
        <v>2087</v>
      </c>
      <c r="G243" s="4">
        <f>carbondioxide!L343</f>
        <v>708.60702130951972</v>
      </c>
      <c r="H243" s="4">
        <f t="shared" si="22"/>
        <v>5.0639355183095285</v>
      </c>
      <c r="I243" s="4">
        <f t="shared" si="26"/>
        <v>3.5415639150236222</v>
      </c>
      <c r="J243" s="4">
        <f t="shared" si="23"/>
        <v>0.87519159147716441</v>
      </c>
      <c r="K243" s="4">
        <f>carbondioxide!S343</f>
        <v>708.60721891497064</v>
      </c>
      <c r="L243" s="4">
        <f t="shared" si="24"/>
        <v>5.0639370102352128</v>
      </c>
      <c r="M243" s="4">
        <f t="shared" si="27"/>
        <v>3.5415658200152604</v>
      </c>
      <c r="N243" s="4">
        <f t="shared" si="25"/>
        <v>0.87519223276411295</v>
      </c>
    </row>
    <row r="244" spans="1:14">
      <c r="A244" s="4">
        <f t="shared" si="28"/>
        <v>2088</v>
      </c>
      <c r="G244" s="4">
        <f>carbondioxide!L344</f>
        <v>713.75565263371618</v>
      </c>
      <c r="H244" s="4">
        <f t="shared" si="22"/>
        <v>5.102667268510781</v>
      </c>
      <c r="I244" s="4">
        <f t="shared" si="26"/>
        <v>3.5813022343704479</v>
      </c>
      <c r="J244" s="4">
        <f t="shared" si="23"/>
        <v>0.8903365862749083</v>
      </c>
      <c r="K244" s="4">
        <f>carbondioxide!S344</f>
        <v>713.75584915126728</v>
      </c>
      <c r="L244" s="4">
        <f t="shared" si="24"/>
        <v>5.1026687415201355</v>
      </c>
      <c r="M244" s="4">
        <f t="shared" si="27"/>
        <v>3.5813041245924646</v>
      </c>
      <c r="N244" s="4">
        <f t="shared" si="25"/>
        <v>0.8903372347396995</v>
      </c>
    </row>
    <row r="245" spans="1:14">
      <c r="A245" s="4">
        <f t="shared" si="28"/>
        <v>2089</v>
      </c>
      <c r="G245" s="4">
        <f>carbondioxide!L345</f>
        <v>718.89853108383863</v>
      </c>
      <c r="H245" s="4">
        <f t="shared" si="22"/>
        <v>5.1410778189540993</v>
      </c>
      <c r="I245" s="4">
        <f t="shared" si="26"/>
        <v>3.6209714891332925</v>
      </c>
      <c r="J245" s="4">
        <f t="shared" si="23"/>
        <v>0.90562127115609092</v>
      </c>
      <c r="K245" s="4">
        <f>carbondioxide!S345</f>
        <v>718.89872653032432</v>
      </c>
      <c r="L245" s="4">
        <f t="shared" si="24"/>
        <v>5.1410792734549933</v>
      </c>
      <c r="M245" s="4">
        <f t="shared" si="27"/>
        <v>3.6209733645813897</v>
      </c>
      <c r="N245" s="4">
        <f t="shared" si="25"/>
        <v>0.90562192667406316</v>
      </c>
    </row>
    <row r="246" spans="1:14">
      <c r="A246" s="4">
        <f t="shared" si="28"/>
        <v>2090</v>
      </c>
      <c r="G246" s="4">
        <f>carbondioxide!L346</f>
        <v>724.03481535318917</v>
      </c>
      <c r="H246" s="4">
        <f t="shared" si="22"/>
        <v>5.1791658387104995</v>
      </c>
      <c r="I246" s="4">
        <f t="shared" si="26"/>
        <v>3.6605655016686587</v>
      </c>
      <c r="J246" s="4">
        <f t="shared" si="23"/>
        <v>0.9210444603942014</v>
      </c>
      <c r="K246" s="4">
        <f>carbondioxide!S346</f>
        <v>724.03500974496706</v>
      </c>
      <c r="L246" s="4">
        <f t="shared" si="24"/>
        <v>5.1791672750998137</v>
      </c>
      <c r="M246" s="4">
        <f t="shared" si="27"/>
        <v>3.6605673623494335</v>
      </c>
      <c r="N246" s="4">
        <f t="shared" si="25"/>
        <v>0.92104512284137674</v>
      </c>
    </row>
    <row r="247" spans="1:14">
      <c r="A247" s="4">
        <f t="shared" si="28"/>
        <v>2091</v>
      </c>
      <c r="G247" s="4">
        <f>carbondioxide!L347</f>
        <v>729.16368079382778</v>
      </c>
      <c r="H247" s="4">
        <f t="shared" si="22"/>
        <v>5.216930182828996</v>
      </c>
      <c r="I247" s="4">
        <f t="shared" si="26"/>
        <v>3.7000782556456526</v>
      </c>
      <c r="J247" s="4">
        <f t="shared" si="23"/>
        <v>0.93660493990864035</v>
      </c>
      <c r="K247" s="4">
        <f>carbondioxide!S347</f>
        <v>729.16387414680003</v>
      </c>
      <c r="L247" s="4">
        <f t="shared" si="24"/>
        <v>5.2169316014929956</v>
      </c>
      <c r="M247" s="4">
        <f t="shared" si="27"/>
        <v>3.7000801015759293</v>
      </c>
      <c r="N247" s="4">
        <f t="shared" si="25"/>
        <v>0.93660560916178248</v>
      </c>
    </row>
    <row r="248" spans="1:14">
      <c r="A248" s="4">
        <f t="shared" si="28"/>
        <v>2092</v>
      </c>
      <c r="G248" s="4">
        <f>carbondioxide!L348</f>
        <v>734.28431960767523</v>
      </c>
      <c r="H248" s="4">
        <f t="shared" si="22"/>
        <v>5.2543698861182051</v>
      </c>
      <c r="I248" s="4">
        <f t="shared" si="26"/>
        <v>3.7395038958037472</v>
      </c>
      <c r="J248" s="4">
        <f t="shared" si="23"/>
        <v>0.95230146834202656</v>
      </c>
      <c r="K248" s="4">
        <f>carbondioxide!S348</f>
        <v>734.28451193730825</v>
      </c>
      <c r="L248" s="4">
        <f t="shared" si="24"/>
        <v>5.2543712874328925</v>
      </c>
      <c r="M248" s="4">
        <f t="shared" si="27"/>
        <v>3.7395057270099454</v>
      </c>
      <c r="N248" s="4">
        <f t="shared" si="25"/>
        <v>0.95230214427869486</v>
      </c>
    </row>
    <row r="249" spans="1:14">
      <c r="A249" s="4">
        <f t="shared" si="28"/>
        <v>2093</v>
      </c>
      <c r="G249" s="4">
        <f>carbondioxide!L349</f>
        <v>739.39594101821194</v>
      </c>
      <c r="H249" s="4">
        <f t="shared" si="22"/>
        <v>5.2914841570376421</v>
      </c>
      <c r="I249" s="4">
        <f t="shared" si="26"/>
        <v>3.7788367275468198</v>
      </c>
      <c r="J249" s="4">
        <f t="shared" si="23"/>
        <v>0.96813277813000909</v>
      </c>
      <c r="K249" s="4">
        <f>carbondioxide!S349</f>
        <v>739.39613233955515</v>
      </c>
      <c r="L249" s="4">
        <f t="shared" si="24"/>
        <v>5.2914855413690898</v>
      </c>
      <c r="M249" s="4">
        <f t="shared" si="27"/>
        <v>3.7788385440643513</v>
      </c>
      <c r="N249" s="4">
        <f t="shared" si="25"/>
        <v>0.96813346062860839</v>
      </c>
    </row>
    <row r="250" spans="1:14">
      <c r="A250" s="4">
        <f t="shared" si="28"/>
        <v>2094</v>
      </c>
      <c r="G250" s="4">
        <f>carbondioxide!L350</f>
        <v>744.49777142296352</v>
      </c>
      <c r="H250" s="4">
        <f t="shared" si="22"/>
        <v>5.3282723717001828</v>
      </c>
      <c r="I250" s="4">
        <f t="shared" si="26"/>
        <v>3.8180712163820689</v>
      </c>
      <c r="J250" s="4">
        <f t="shared" si="23"/>
        <v>0.98409757656269659</v>
      </c>
      <c r="K250" s="4">
        <f>carbondioxide!S350</f>
        <v>744.4979617506674</v>
      </c>
      <c r="L250" s="4">
        <f t="shared" si="24"/>
        <v>5.3282737394048629</v>
      </c>
      <c r="M250" s="4">
        <f t="shared" si="27"/>
        <v>3.8180730182547649</v>
      </c>
      <c r="N250" s="4">
        <f t="shared" si="25"/>
        <v>0.98409826550252344</v>
      </c>
    </row>
    <row r="251" spans="1:14">
      <c r="A251" s="4">
        <f t="shared" si="28"/>
        <v>2095</v>
      </c>
      <c r="G251" s="4">
        <f>carbondioxide!L351</f>
        <v>749.58905452699855</v>
      </c>
      <c r="H251" s="4">
        <f t="shared" si="22"/>
        <v>5.3647340679869586</v>
      </c>
      <c r="I251" s="4">
        <f t="shared" si="26"/>
        <v>3.8572019872121786</v>
      </c>
      <c r="J251" s="4">
        <f t="shared" si="23"/>
        <v>1.0001945468368707</v>
      </c>
      <c r="K251" s="4">
        <f>carbondioxide!S351</f>
        <v>749.5892438753317</v>
      </c>
      <c r="L251" s="4">
        <f t="shared" si="24"/>
        <v>5.3647354194120487</v>
      </c>
      <c r="M251" s="4">
        <f t="shared" si="27"/>
        <v>3.8572037744917451</v>
      </c>
      <c r="N251" s="4">
        <f t="shared" si="25"/>
        <v>1.0001952420981561</v>
      </c>
    </row>
    <row r="252" spans="1:14">
      <c r="A252" s="4">
        <f t="shared" si="28"/>
        <v>2096</v>
      </c>
      <c r="G252" s="4">
        <f>carbondioxide!L352</f>
        <v>754.66905145769624</v>
      </c>
      <c r="H252" s="4">
        <f t="shared" si="22"/>
        <v>5.4008689397756866</v>
      </c>
      <c r="I252" s="4">
        <f t="shared" si="26"/>
        <v>3.8962238234888336</v>
      </c>
      <c r="J252" s="4">
        <f t="shared" si="23"/>
        <v>1.0164223490982025</v>
      </c>
      <c r="K252" s="4">
        <f>carbondioxide!S352</f>
        <v>754.6692398405612</v>
      </c>
      <c r="L252" s="4">
        <f t="shared" si="24"/>
        <v>5.4008702752593658</v>
      </c>
      <c r="M252" s="4">
        <f t="shared" si="27"/>
        <v>3.8962255962343342</v>
      </c>
      <c r="N252" s="4">
        <f t="shared" si="25"/>
        <v>1.0164230505621517</v>
      </c>
    </row>
    <row r="253" spans="1:14">
      <c r="A253" s="4">
        <f t="shared" si="28"/>
        <v>2097</v>
      </c>
      <c r="G253" s="4">
        <f>carbondioxide!L353</f>
        <v>759.73704086106522</v>
      </c>
      <c r="H253" s="4">
        <f t="shared" si="22"/>
        <v>5.436676831283215</v>
      </c>
      <c r="I253" s="4">
        <f t="shared" si="26"/>
        <v>3.9351316662354474</v>
      </c>
      <c r="J253" s="4">
        <f t="shared" si="23"/>
        <v>1.0327796214727414</v>
      </c>
      <c r="K253" s="4">
        <f>carbondioxide!S353</f>
        <v>759.73722829201392</v>
      </c>
      <c r="L253" s="4">
        <f t="shared" si="24"/>
        <v>5.4366781511549584</v>
      </c>
      <c r="M253" s="4">
        <f t="shared" si="27"/>
        <v>3.9351334245128107</v>
      </c>
      <c r="N253" s="4">
        <f t="shared" si="25"/>
        <v>1.0327803290215696</v>
      </c>
    </row>
    <row r="254" spans="1:14">
      <c r="A254" s="4">
        <f t="shared" si="28"/>
        <v>2098</v>
      </c>
      <c r="G254" s="4">
        <f>carbondioxide!L354</f>
        <v>764.7923189799335</v>
      </c>
      <c r="H254" s="4">
        <f t="shared" si="22"/>
        <v>5.472157731522965</v>
      </c>
      <c r="I254" s="4">
        <f t="shared" si="26"/>
        <v>3.9739206129467126</v>
      </c>
      <c r="J254" s="4">
        <f t="shared" si="23"/>
        <v>1.0492649810869936</v>
      </c>
      <c r="K254" s="4">
        <f>carbondioxide!S354</f>
        <v>764.79250547218112</v>
      </c>
      <c r="L254" s="4">
        <f t="shared" si="24"/>
        <v>5.4721590361038013</v>
      </c>
      <c r="M254" s="4">
        <f t="shared" si="27"/>
        <v>3.9739223568282669</v>
      </c>
      <c r="N254" s="4">
        <f t="shared" si="25"/>
        <v>1.0492656946039598</v>
      </c>
    </row>
    <row r="255" spans="1:14">
      <c r="A255" s="4">
        <f t="shared" si="28"/>
        <v>2099</v>
      </c>
      <c r="G255" s="4">
        <f>carbondioxide!L355</f>
        <v>769.83419971434068</v>
      </c>
      <c r="H255" s="4">
        <f t="shared" si="22"/>
        <v>5.5073117688775843</v>
      </c>
      <c r="I255" s="4">
        <f t="shared" si="26"/>
        <v>4.0125859163723447</v>
      </c>
      <c r="J255" s="4">
        <f t="shared" si="23"/>
        <v>1.0658770250759568</v>
      </c>
      <c r="K255" s="4">
        <f>carbondioxide!S355</f>
        <v>769.83438528078023</v>
      </c>
      <c r="L255" s="4">
        <f t="shared" si="24"/>
        <v>5.5073130584803742</v>
      </c>
      <c r="M255" s="4">
        <f t="shared" si="27"/>
        <v>4.0125876459363727</v>
      </c>
      <c r="N255" s="4">
        <f t="shared" si="25"/>
        <v>1.065877744445394</v>
      </c>
    </row>
    <row r="256" spans="1:14">
      <c r="A256" s="4">
        <f t="shared" si="28"/>
        <v>2100</v>
      </c>
      <c r="G256" s="4">
        <f>carbondioxide!L356</f>
        <v>774.86201466450325</v>
      </c>
      <c r="H256" s="4">
        <f t="shared" si="22"/>
        <v>5.5421392057871453</v>
      </c>
      <c r="I256" s="4">
        <f t="shared" si="26"/>
        <v>4.051122983192144</v>
      </c>
      <c r="J256" s="4">
        <f t="shared" si="23"/>
        <v>1.0826143315785204</v>
      </c>
      <c r="K256" s="4">
        <f>carbondioxide!S356</f>
        <v>774.86219931771768</v>
      </c>
      <c r="L256" s="4">
        <f t="shared" si="24"/>
        <v>5.5421404807168244</v>
      </c>
      <c r="M256" s="4">
        <f t="shared" si="27"/>
        <v>4.0511246985224627</v>
      </c>
      <c r="N256" s="4">
        <f t="shared" si="25"/>
        <v>1.0826150566858628</v>
      </c>
    </row>
    <row r="257" spans="1:14">
      <c r="A257" s="4">
        <f t="shared" si="28"/>
        <v>2101</v>
      </c>
      <c r="G257" s="4">
        <f>carbondioxide!L357</f>
        <v>779.87511315673009</v>
      </c>
      <c r="H257" s="4">
        <f t="shared" si="22"/>
        <v>5.5766404335528827</v>
      </c>
      <c r="I257" s="4">
        <f t="shared" si="26"/>
        <v>4.0895273725892709</v>
      </c>
      <c r="J257" s="4">
        <f t="shared" si="23"/>
        <v>1.0994754607196857</v>
      </c>
      <c r="K257" s="4">
        <f>carbondioxide!S357</f>
        <v>779.87529690900521</v>
      </c>
      <c r="L257" s="4">
        <f t="shared" si="24"/>
        <v>5.5766416941067067</v>
      </c>
      <c r="M257" s="4">
        <f t="shared" si="27"/>
        <v>4.0895290737748278</v>
      </c>
      <c r="N257" s="4">
        <f t="shared" si="25"/>
        <v>1.0994761914514946</v>
      </c>
    </row>
    <row r="258" spans="1:14">
      <c r="A258" s="4">
        <f t="shared" si="28"/>
        <v>2102</v>
      </c>
      <c r="G258" s="4">
        <f>carbondioxide!L358</f>
        <v>784.87286225269963</v>
      </c>
      <c r="H258" s="4">
        <f t="shared" si="22"/>
        <v>5.6108159672564479</v>
      </c>
      <c r="I258" s="4">
        <f t="shared" si="26"/>
        <v>4.1277947947283797</v>
      </c>
      <c r="J258" s="4">
        <f t="shared" si="23"/>
        <v>1.1164589555791049</v>
      </c>
      <c r="K258" s="4">
        <f>carbondioxide!S358</f>
        <v>784.8730451160352</v>
      </c>
      <c r="L258" s="4">
        <f t="shared" si="24"/>
        <v>5.6108172137242249</v>
      </c>
      <c r="M258" s="4">
        <f t="shared" si="27"/>
        <v>4.1277964818628785</v>
      </c>
      <c r="N258" s="4">
        <f t="shared" si="25"/>
        <v>1.1164596918230911</v>
      </c>
    </row>
    <row r="259" spans="1:14">
      <c r="A259" s="4">
        <f t="shared" si="28"/>
        <v>2103</v>
      </c>
      <c r="G259" s="4">
        <f>carbondioxide!L359</f>
        <v>789.85464674251614</v>
      </c>
      <c r="H259" s="4">
        <f t="shared" si="22"/>
        <v>5.6446664407943894</v>
      </c>
      <c r="I259" s="4">
        <f t="shared" si="26"/>
        <v>4.1659211091450565</v>
      </c>
      <c r="J259" s="4">
        <f t="shared" si="23"/>
        <v>1.1335633431454728</v>
      </c>
      <c r="K259" s="4">
        <f>carbondioxide!S359</f>
        <v>789.85482872863747</v>
      </c>
      <c r="L259" s="4">
        <f t="shared" si="24"/>
        <v>5.6446676734587022</v>
      </c>
      <c r="M259" s="4">
        <f t="shared" si="27"/>
        <v>4.1659227823265921</v>
      </c>
      <c r="N259" s="4">
        <f t="shared" si="25"/>
        <v>1.1335640847905171</v>
      </c>
    </row>
    <row r="260" spans="1:14">
      <c r="A260" s="4">
        <f t="shared" si="28"/>
        <v>2104</v>
      </c>
      <c r="G260" s="4">
        <f>carbondioxide!L360</f>
        <v>794.81986912198977</v>
      </c>
      <c r="H260" s="4">
        <f t="shared" si="22"/>
        <v>5.6781926020275248</v>
      </c>
      <c r="I260" s="4">
        <f t="shared" si="26"/>
        <v>4.2039023230527404</v>
      </c>
      <c r="J260" s="4">
        <f t="shared" si="23"/>
        <v>1.1507871352563503</v>
      </c>
      <c r="K260" s="4">
        <f>carbondioxide!S360</f>
        <v>794.82005024235809</v>
      </c>
      <c r="L260" s="4">
        <f t="shared" si="24"/>
        <v>5.6781938211639584</v>
      </c>
      <c r="M260" s="4">
        <f t="shared" si="27"/>
        <v>4.2039039823834576</v>
      </c>
      <c r="N260" s="4">
        <f t="shared" si="25"/>
        <v>1.1507878821925219</v>
      </c>
    </row>
    <row r="261" spans="1:14">
      <c r="A261" s="4">
        <f t="shared" si="28"/>
        <v>2105</v>
      </c>
      <c r="G261" s="4">
        <f>carbondioxide!L361</f>
        <v>799.76794955459138</v>
      </c>
      <c r="H261" s="4">
        <f t="shared" si="22"/>
        <v>5.7113953080447093</v>
      </c>
      <c r="I261" s="4">
        <f t="shared" si="26"/>
        <v>4.2417345895731184</v>
      </c>
      <c r="J261" s="4">
        <f t="shared" si="23"/>
        <v>1.1681288295230339</v>
      </c>
      <c r="K261" s="4">
        <f>carbondioxide!S361</f>
        <v>799.76812982041349</v>
      </c>
      <c r="L261" s="4">
        <f t="shared" si="24"/>
        <v>5.7113965139220388</v>
      </c>
      <c r="M261" s="4">
        <f t="shared" si="27"/>
        <v>4.2417362351588874</v>
      </c>
      <c r="N261" s="4">
        <f t="shared" si="25"/>
        <v>1.1681295816416064</v>
      </c>
    </row>
    <row r="262" spans="1:14">
      <c r="A262" s="4">
        <f t="shared" si="28"/>
        <v>2106</v>
      </c>
      <c r="G262" s="4">
        <f>carbondioxide!L362</f>
        <v>804.69832581855064</v>
      </c>
      <c r="H262" s="4">
        <f t="shared" si="22"/>
        <v>5.7442755205403255</v>
      </c>
      <c r="I262" s="4">
        <f t="shared" si="26"/>
        <v>4.2794142058957521</v>
      </c>
      <c r="J262" s="4">
        <f t="shared" si="23"/>
        <v>1.1855869102401184</v>
      </c>
      <c r="K262" s="4">
        <f>carbondioxide!S362</f>
        <v>804.69850524078856</v>
      </c>
      <c r="L262" s="4">
        <f t="shared" si="24"/>
        <v>5.7442767134207315</v>
      </c>
      <c r="M262" s="4">
        <f t="shared" si="27"/>
        <v>4.2794158378458613</v>
      </c>
      <c r="N262" s="4">
        <f t="shared" si="25"/>
        <v>1.1855876674335846</v>
      </c>
    </row>
    <row r="263" spans="1:14">
      <c r="A263" s="4">
        <f t="shared" si="28"/>
        <v>2107</v>
      </c>
      <c r="G263" s="4">
        <f>carbondioxide!L363</f>
        <v>809.61045323957728</v>
      </c>
      <c r="H263" s="4">
        <f t="shared" ref="H263:H326" si="29">H$3*LN(G263/G$3)</f>
        <v>5.7768343013048256</v>
      </c>
      <c r="I263" s="4">
        <f t="shared" si="26"/>
        <v>4.3169376113724782</v>
      </c>
      <c r="J263" s="4">
        <f t="shared" ref="J263:J326" si="30">J262+J$3*(I262-J262)</f>
        <v>1.2031598492794424</v>
      </c>
      <c r="K263" s="4">
        <f>carbondioxide!S363</f>
        <v>809.61063182895748</v>
      </c>
      <c r="L263" s="4">
        <f t="shared" ref="L263:L326" si="31">L$3*LN(K263/K$3)</f>
        <v>5.7768354814440821</v>
      </c>
      <c r="M263" s="4">
        <f t="shared" si="27"/>
        <v>4.3169392297993401</v>
      </c>
      <c r="N263" s="4">
        <f t="shared" ref="N263:N326" si="32">N262+N$3*(M262-N262)</f>
        <v>1.2031606114415263</v>
      </c>
    </row>
    <row r="264" spans="1:14">
      <c r="A264" s="4">
        <f t="shared" si="28"/>
        <v>2108</v>
      </c>
      <c r="G264" s="4">
        <f>carbondioxide!L364</f>
        <v>814.50380460969382</v>
      </c>
      <c r="H264" s="4">
        <f t="shared" si="29"/>
        <v>5.8090728078274605</v>
      </c>
      <c r="I264" s="4">
        <f t="shared" ref="I264:I327" si="33">I263+I$3*(I$4*H264-I263)+I$5*(J263-I263)</f>
        <v>4.3543013855519179</v>
      </c>
      <c r="J264" s="4">
        <f t="shared" si="30"/>
        <v>1.2208461069681309</v>
      </c>
      <c r="K264" s="4">
        <f>carbondioxide!S364</f>
        <v>814.5039823767155</v>
      </c>
      <c r="L264" s="4">
        <f t="shared" si="31"/>
        <v>5.8090739754751208</v>
      </c>
      <c r="M264" s="4">
        <f t="shared" ref="M264:M327" si="34">M263+M$3*(M$4*L264-M263)+M$5*(N263-M263)</f>
        <v>4.3543029905707931</v>
      </c>
      <c r="N264" s="4">
        <f t="shared" si="32"/>
        <v>1.2208468739937988</v>
      </c>
    </row>
    <row r="265" spans="1:14">
      <c r="A265" s="4">
        <f t="shared" si="28"/>
        <v>2109</v>
      </c>
      <c r="G265" s="4">
        <f>carbondioxide!L365</f>
        <v>819.37787009267515</v>
      </c>
      <c r="H265" s="4">
        <f t="shared" si="29"/>
        <v>5.8409922890102317</v>
      </c>
      <c r="I265" s="4">
        <f t="shared" si="33"/>
        <v>4.391502246159229</v>
      </c>
      <c r="J265" s="4">
        <f t="shared" si="30"/>
        <v>1.2386441329504867</v>
      </c>
      <c r="K265" s="4">
        <f>carbondioxide!S365</f>
        <v>819.37804704761857</v>
      </c>
      <c r="L265" s="4">
        <f t="shared" si="31"/>
        <v>5.8409934444098095</v>
      </c>
      <c r="M265" s="4">
        <f t="shared" si="34"/>
        <v>4.3915038378879645</v>
      </c>
      <c r="N265" s="4">
        <f t="shared" si="32"/>
        <v>1.238644904735956</v>
      </c>
    </row>
    <row r="266" spans="1:14">
      <c r="A266" s="4">
        <f t="shared" si="28"/>
        <v>2110</v>
      </c>
      <c r="G266" s="4">
        <f>carbondioxide!L366</f>
        <v>824.23215711660271</v>
      </c>
      <c r="H266" s="4">
        <f t="shared" si="29"/>
        <v>5.8725940809921102</v>
      </c>
      <c r="I266" s="4">
        <f t="shared" si="33"/>
        <v>4.4285370470260288</v>
      </c>
      <c r="J266" s="4">
        <f t="shared" si="30"/>
        <v>1.2565523670335124</v>
      </c>
      <c r="K266" s="4">
        <f>carbondioxide!S366</f>
        <v>824.2323332695363</v>
      </c>
      <c r="L266" s="4">
        <f t="shared" si="31"/>
        <v>5.8725952243812456</v>
      </c>
      <c r="M266" s="4">
        <f t="shared" si="34"/>
        <v>4.4285386255848076</v>
      </c>
      <c r="N266" s="4">
        <f t="shared" si="32"/>
        <v>1.2565531434762593</v>
      </c>
    </row>
    <row r="267" spans="1:14">
      <c r="A267" s="4">
        <f t="shared" si="28"/>
        <v>2111</v>
      </c>
      <c r="G267" s="4">
        <f>carbondioxide!L367</f>
        <v>829.06619025403654</v>
      </c>
      <c r="H267" s="4">
        <f t="shared" si="29"/>
        <v>5.9038796030823342</v>
      </c>
      <c r="I267" s="4">
        <f t="shared" si="33"/>
        <v>4.465402775975214</v>
      </c>
      <c r="J267" s="4">
        <f t="shared" si="30"/>
        <v>1.2745692400158699</v>
      </c>
      <c r="K267" s="4">
        <f>carbondioxide!S367</f>
        <v>829.06636561482537</v>
      </c>
      <c r="L267" s="4">
        <f t="shared" si="31"/>
        <v>5.9038807346929723</v>
      </c>
      <c r="M267" s="4">
        <f t="shared" si="34"/>
        <v>4.4654043414863223</v>
      </c>
      <c r="N267" s="4">
        <f t="shared" si="32"/>
        <v>1.274570021014636</v>
      </c>
    </row>
    <row r="268" spans="1:14">
      <c r="A268" s="4">
        <f t="shared" si="28"/>
        <v>2112</v>
      </c>
      <c r="G268" s="4">
        <f>carbondioxide!L368</f>
        <v>833.87951109032417</v>
      </c>
      <c r="H268" s="4">
        <f t="shared" si="29"/>
        <v>5.9348503538016724</v>
      </c>
      <c r="I268" s="4">
        <f t="shared" si="33"/>
        <v>4.5020965526652263</v>
      </c>
      <c r="J268" s="4">
        <f t="shared" si="30"/>
        <v>1.2926931745001189</v>
      </c>
      <c r="K268" s="4">
        <f>carbondioxide!S368</f>
        <v>833.87968566863606</v>
      </c>
      <c r="L268" s="4">
        <f t="shared" si="31"/>
        <v>5.9348514738602161</v>
      </c>
      <c r="M268" s="4">
        <f t="shared" si="34"/>
        <v>4.5020981052528279</v>
      </c>
      <c r="N268" s="4">
        <f t="shared" si="32"/>
        <v>1.2926939599549152</v>
      </c>
    </row>
    <row r="269" spans="1:14">
      <c r="A269" s="4">
        <f t="shared" si="28"/>
        <v>2113</v>
      </c>
      <c r="G269" s="4">
        <f>carbondioxide!L369</f>
        <v>838.67167808055831</v>
      </c>
      <c r="H269" s="4">
        <f t="shared" si="29"/>
        <v>5.9655079070303616</v>
      </c>
      <c r="I269" s="4">
        <f t="shared" si="33"/>
        <v>4.5386156263981103</v>
      </c>
      <c r="J269" s="4">
        <f t="shared" si="30"/>
        <v>1.3109225856880966</v>
      </c>
      <c r="K269" s="4">
        <f>carbondioxide!S369</f>
        <v>838.67185188587075</v>
      </c>
      <c r="L269" s="4">
        <f t="shared" si="31"/>
        <v>5.9655090157578288</v>
      </c>
      <c r="M269" s="4">
        <f t="shared" si="34"/>
        <v>4.538617166188037</v>
      </c>
      <c r="N269" s="4">
        <f t="shared" si="32"/>
        <v>1.3109233755002074</v>
      </c>
    </row>
    <row r="270" spans="1:14">
      <c r="A270" s="4">
        <f t="shared" si="28"/>
        <v>2114</v>
      </c>
      <c r="G270" s="4">
        <f>carbondioxide!L370</f>
        <v>843.44226639570002</v>
      </c>
      <c r="H270" s="4">
        <f t="shared" si="29"/>
        <v>5.9958539082614086</v>
      </c>
      <c r="I270" s="4">
        <f t="shared" si="33"/>
        <v>4.5749573738955291</v>
      </c>
      <c r="J270" s="4">
        <f t="shared" si="30"/>
        <v>1.3292558821593294</v>
      </c>
      <c r="K270" s="4">
        <f>carbondioxide!S370</f>
        <v>843.44243943730635</v>
      </c>
      <c r="L270" s="4">
        <f t="shared" si="31"/>
        <v>5.9958550058735804</v>
      </c>
      <c r="M270" s="4">
        <f t="shared" si="34"/>
        <v>4.5749589010150817</v>
      </c>
      <c r="N270" s="4">
        <f t="shared" si="32"/>
        <v>1.3292566762313143</v>
      </c>
    </row>
    <row r="271" spans="1:14">
      <c r="A271" s="4">
        <f t="shared" si="28"/>
        <v>2115</v>
      </c>
      <c r="G271" s="4">
        <f>carbondioxide!L371</f>
        <v>848.19086775838514</v>
      </c>
      <c r="H271" s="4">
        <f t="shared" si="29"/>
        <v>6.0258900709578755</v>
      </c>
      <c r="I271" s="4">
        <f t="shared" si="33"/>
        <v>4.6111192970467387</v>
      </c>
      <c r="J271" s="4">
        <f t="shared" si="30"/>
        <v>1.3476914666323911</v>
      </c>
      <c r="K271" s="4">
        <f>carbondioxide!S371</f>
        <v>848.19104004540088</v>
      </c>
      <c r="L271" s="4">
        <f t="shared" si="31"/>
        <v>6.0258911576654501</v>
      </c>
      <c r="M271" s="4">
        <f t="shared" si="34"/>
        <v>4.6111208116244962</v>
      </c>
      <c r="N271" s="4">
        <f t="shared" si="32"/>
        <v>1.347692264868086</v>
      </c>
    </row>
    <row r="272" spans="1:14">
      <c r="A272" s="4">
        <f t="shared" si="28"/>
        <v>2116</v>
      </c>
      <c r="G272" s="4">
        <f>carbondioxide!L372</f>
        <v>852.91709026893125</v>
      </c>
      <c r="H272" s="4">
        <f t="shared" si="29"/>
        <v>6.0556181730127578</v>
      </c>
      <c r="I272" s="4">
        <f t="shared" si="33"/>
        <v>4.6470990206323242</v>
      </c>
      <c r="J272" s="4">
        <f t="shared" si="30"/>
        <v>1.3662277367091447</v>
      </c>
      <c r="K272" s="4">
        <f>carbondioxide!S372</f>
        <v>852.91726181029969</v>
      </c>
      <c r="L272" s="4">
        <f t="shared" si="31"/>
        <v>6.05561924902148</v>
      </c>
      <c r="M272" s="4">
        <f t="shared" si="34"/>
        <v>4.6471005227979667</v>
      </c>
      <c r="N272" s="4">
        <f t="shared" si="32"/>
        <v>1.3662285390136624</v>
      </c>
    </row>
    <row r="273" spans="1:14">
      <c r="A273" s="4">
        <f t="shared" si="28"/>
        <v>2117</v>
      </c>
      <c r="G273" s="4">
        <f>carbondioxide!L373</f>
        <v>857.62055822205468</v>
      </c>
      <c r="H273" s="4">
        <f t="shared" si="29"/>
        <v>6.0850400533099283</v>
      </c>
      <c r="I273" s="4">
        <f t="shared" si="33"/>
        <v>4.6828942900273534</v>
      </c>
      <c r="J273" s="4">
        <f t="shared" si="30"/>
        <v>1.3848630856018282</v>
      </c>
      <c r="K273" s="4">
        <f>carbondioxide!S373</f>
        <v>857.62072902655223</v>
      </c>
      <c r="L273" s="4">
        <f t="shared" si="31"/>
        <v>6.0850411188207332</v>
      </c>
      <c r="M273" s="4">
        <f t="shared" si="34"/>
        <v>4.6828957799114956</v>
      </c>
      <c r="N273" s="4">
        <f t="shared" si="32"/>
        <v>1.3848638918815572</v>
      </c>
    </row>
    <row r="274" spans="1:14">
      <c r="A274" s="4">
        <f t="shared" si="28"/>
        <v>2118</v>
      </c>
      <c r="G274" s="4">
        <f>carbondioxide!L374</f>
        <v>862.30091191481142</v>
      </c>
      <c r="H274" s="4">
        <f t="shared" si="29"/>
        <v>6.1141576083846649</v>
      </c>
      <c r="I274" s="4">
        <f t="shared" si="33"/>
        <v>4.7185029688874245</v>
      </c>
      <c r="J274" s="4">
        <f t="shared" si="30"/>
        <v>1.4035959028429652</v>
      </c>
      <c r="K274" s="4">
        <f>carbondioxide!S374</f>
        <v>862.30108199105314</v>
      </c>
      <c r="L274" s="4">
        <f t="shared" si="31"/>
        <v>6.1141586635938046</v>
      </c>
      <c r="M274" s="4">
        <f t="shared" si="34"/>
        <v>4.7185044466214539</v>
      </c>
      <c r="N274" s="4">
        <f t="shared" si="32"/>
        <v>1.4035967130055673</v>
      </c>
    </row>
    <row r="275" spans="1:14">
      <c r="A275" s="4">
        <f t="shared" si="28"/>
        <v>2119</v>
      </c>
      <c r="G275" s="4">
        <f>carbondioxide!L375</f>
        <v>866.957807446267</v>
      </c>
      <c r="H275" s="4">
        <f t="shared" si="29"/>
        <v>6.1429727891822008</v>
      </c>
      <c r="I275" s="4">
        <f t="shared" si="33"/>
        <v>4.7539230368209315</v>
      </c>
      <c r="J275" s="4">
        <f t="shared" si="30"/>
        <v>1.4224245749780977</v>
      </c>
      <c r="K275" s="4">
        <f>carbondioxide!S375</f>
        <v>866.9579768027113</v>
      </c>
      <c r="L275" s="4">
        <f t="shared" si="31"/>
        <v>6.1429738342813742</v>
      </c>
      <c r="M275" s="4">
        <f t="shared" si="34"/>
        <v>4.7539245025368579</v>
      </c>
      <c r="N275" s="4">
        <f t="shared" si="32"/>
        <v>1.4224253889325056</v>
      </c>
    </row>
    <row r="276" spans="1:14">
      <c r="A276" s="4">
        <f t="shared" si="28"/>
        <v>2120</v>
      </c>
      <c r="G276" s="4">
        <f>carbondioxide!L376</f>
        <v>871.59091650939536</v>
      </c>
      <c r="H276" s="4">
        <f t="shared" si="29"/>
        <v>6.171487597912706</v>
      </c>
      <c r="I276" s="4">
        <f t="shared" si="33"/>
        <v>4.789152587050701</v>
      </c>
      <c r="J276" s="4">
        <f t="shared" si="30"/>
        <v>1.4413474862413651</v>
      </c>
      <c r="K276" s="4">
        <f>carbondioxide!S376</f>
        <v>871.59108515434878</v>
      </c>
      <c r="L276" s="4">
        <f t="shared" si="31"/>
        <v>6.1714886330891812</v>
      </c>
      <c r="M276" s="4">
        <f t="shared" si="34"/>
        <v>4.7891540408810185</v>
      </c>
      <c r="N276" s="4">
        <f t="shared" si="32"/>
        <v>1.4413483038977783</v>
      </c>
    </row>
    <row r="277" spans="1:14">
      <c r="A277" s="4">
        <f t="shared" si="28"/>
        <v>2121</v>
      </c>
      <c r="G277" s="4">
        <f>carbondioxide!L377</f>
        <v>876.19992617570324</v>
      </c>
      <c r="H277" s="4">
        <f t="shared" si="29"/>
        <v>6.199704085001092</v>
      </c>
      <c r="I277" s="4">
        <f t="shared" si="33"/>
        <v>4.8241898240680339</v>
      </c>
      <c r="J277" s="4">
        <f t="shared" si="30"/>
        <v>1.4603630192139621</v>
      </c>
      <c r="K277" s="4">
        <f>carbondioxide!S377</f>
        <v>876.20009411732508</v>
      </c>
      <c r="L277" s="4">
        <f t="shared" si="31"/>
        <v>6.1997051104378258</v>
      </c>
      <c r="M277" s="4">
        <f t="shared" si="34"/>
        <v>4.8241912661455837</v>
      </c>
      <c r="N277" s="4">
        <f t="shared" si="32"/>
        <v>1.460363840483843</v>
      </c>
    </row>
    <row r="278" spans="1:14">
      <c r="A278" s="4">
        <f t="shared" si="28"/>
        <v>2122</v>
      </c>
      <c r="G278" s="4">
        <f>carbondioxide!L378</f>
        <v>880.78453867306678</v>
      </c>
      <c r="H278" s="4">
        <f t="shared" si="29"/>
        <v>6.2276243461299821</v>
      </c>
      <c r="I278" s="4">
        <f t="shared" si="33"/>
        <v>4.8590330612819912</v>
      </c>
      <c r="J278" s="4">
        <f t="shared" si="30"/>
        <v>1.4794695554655333</v>
      </c>
      <c r="K278" s="4">
        <f>carbondioxide!S378</f>
        <v>880.78470591937332</v>
      </c>
      <c r="L278" s="4">
        <f t="shared" si="31"/>
        <v>6.2276253620057345</v>
      </c>
      <c r="M278" s="4">
        <f t="shared" si="34"/>
        <v>4.8590344917398385</v>
      </c>
      <c r="N278" s="4">
        <f t="shared" si="32"/>
        <v>1.4794703802616018</v>
      </c>
    </row>
    <row r="279" spans="1:14">
      <c r="A279" s="4">
        <f t="shared" si="28"/>
        <v>2123</v>
      </c>
      <c r="G279" s="4">
        <f>carbondioxide!L379</f>
        <v>885.34447115726266</v>
      </c>
      <c r="H279" s="4">
        <f t="shared" si="29"/>
        <v>6.2552505193742007</v>
      </c>
      <c r="I279" s="4">
        <f t="shared" si="33"/>
        <v>4.8936807186666691</v>
      </c>
      <c r="J279" s="4">
        <f t="shared" si="30"/>
        <v>1.4986654761785707</v>
      </c>
      <c r="K279" s="4">
        <f>carbondioxide!S379</f>
        <v>885.34463771613184</v>
      </c>
      <c r="L279" s="4">
        <f t="shared" si="31"/>
        <v>6.2552515258636454</v>
      </c>
      <c r="M279" s="4">
        <f t="shared" si="34"/>
        <v>4.8936821376379847</v>
      </c>
      <c r="N279" s="4">
        <f t="shared" si="32"/>
        <v>1.4986663044147983</v>
      </c>
    </row>
    <row r="280" spans="1:14">
      <c r="A280" s="4">
        <f t="shared" si="28"/>
        <v>2124</v>
      </c>
      <c r="G280" s="4">
        <f>carbondioxide!L380</f>
        <v>889.87945547766617</v>
      </c>
      <c r="H280" s="4">
        <f t="shared" si="29"/>
        <v>6.2825847824251033</v>
      </c>
      <c r="I280" s="4">
        <f t="shared" si="33"/>
        <v>4.9281313204090305</v>
      </c>
      <c r="J280" s="4">
        <f t="shared" si="30"/>
        <v>1.5179491627559032</v>
      </c>
      <c r="K280" s="4">
        <f>carbondioxide!S380</f>
        <v>889.87962135684052</v>
      </c>
      <c r="L280" s="4">
        <f t="shared" si="31"/>
        <v>6.2825857796989428</v>
      </c>
      <c r="M280" s="4">
        <f t="shared" si="34"/>
        <v>4.9281327280269771</v>
      </c>
      <c r="N280" s="4">
        <f t="shared" si="32"/>
        <v>1.5179499943475061</v>
      </c>
    </row>
    <row r="281" spans="1:14">
      <c r="A281" s="4">
        <f t="shared" si="28"/>
        <v>2125</v>
      </c>
      <c r="G281" s="4">
        <f>carbondioxide!L381</f>
        <v>894.38923793757817</v>
      </c>
      <c r="H281" s="4">
        <f t="shared" si="29"/>
        <v>6.3096293499030356</v>
      </c>
      <c r="I281" s="4">
        <f t="shared" si="33"/>
        <v>4.9623834925597494</v>
      </c>
      <c r="J281" s="4">
        <f t="shared" si="30"/>
        <v>1.537318997411373</v>
      </c>
      <c r="K281" s="4">
        <f>carbondioxide!S381</f>
        <v>894.38940314466947</v>
      </c>
      <c r="L281" s="4">
        <f t="shared" si="31"/>
        <v>6.3096303381280947</v>
      </c>
      <c r="M281" s="4">
        <f t="shared" si="34"/>
        <v>4.9623848889573816</v>
      </c>
      <c r="N281" s="4">
        <f t="shared" si="32"/>
        <v>1.5373198322748054</v>
      </c>
    </row>
    <row r="282" spans="1:14">
      <c r="A282" s="4">
        <f t="shared" si="28"/>
        <v>2126</v>
      </c>
      <c r="G282" s="4">
        <f>carbondioxide!L382</f>
        <v>898.87357904963847</v>
      </c>
      <c r="H282" s="4">
        <f t="shared" si="29"/>
        <v>6.3363864707562305</v>
      </c>
      <c r="I282" s="4">
        <f t="shared" si="33"/>
        <v>4.9964359606893884</v>
      </c>
      <c r="J282" s="4">
        <f t="shared" si="30"/>
        <v>1.5567733637438157</v>
      </c>
      <c r="K282" s="4">
        <f>carbondioxide!S382</f>
        <v>898.87374359213106</v>
      </c>
      <c r="L282" s="4">
        <f t="shared" si="31"/>
        <v>6.336387450095569</v>
      </c>
      <c r="M282" s="4">
        <f t="shared" si="34"/>
        <v>4.9964373459995501</v>
      </c>
      <c r="N282" s="4">
        <f t="shared" si="32"/>
        <v>1.5567742017967625</v>
      </c>
    </row>
    <row r="283" spans="1:14">
      <c r="A283" s="4">
        <f t="shared" si="28"/>
        <v>2127</v>
      </c>
      <c r="G283" s="4">
        <f>carbondioxide!L383</f>
        <v>903.3322532867686</v>
      </c>
      <c r="H283" s="4">
        <f t="shared" si="29"/>
        <v>6.3628584257444327</v>
      </c>
      <c r="I283" s="4">
        <f t="shared" si="33"/>
        <v>5.0302875475520956</v>
      </c>
      <c r="J283" s="4">
        <f t="shared" si="30"/>
        <v>1.5763106472944666</v>
      </c>
      <c r="K283" s="4">
        <f>carbondioxide!S383</f>
        <v>903.33241717202259</v>
      </c>
      <c r="L283" s="4">
        <f t="shared" si="31"/>
        <v>6.3628593963574342</v>
      </c>
      <c r="M283" s="4">
        <f t="shared" si="34"/>
        <v>5.0302889219073306</v>
      </c>
      <c r="N283" s="4">
        <f t="shared" si="32"/>
        <v>1.5763114884558342</v>
      </c>
    </row>
    <row r="284" spans="1:14">
      <c r="A284" s="4">
        <f t="shared" si="28"/>
        <v>2128</v>
      </c>
      <c r="G284" s="4">
        <f>carbondioxide!L384</f>
        <v>907.7650488290775</v>
      </c>
      <c r="H284" s="4">
        <f t="shared" si="29"/>
        <v>6.3890475250055117</v>
      </c>
      <c r="I284" s="4">
        <f t="shared" si="33"/>
        <v>5.0639371707588996</v>
      </c>
      <c r="J284" s="4">
        <f t="shared" si="30"/>
        <v>1.5959292360879298</v>
      </c>
      <c r="K284" s="4">
        <f>carbondioxide!S384</f>
        <v>907.76521206433256</v>
      </c>
      <c r="L284" s="4">
        <f t="shared" si="31"/>
        <v>6.3890484870479893</v>
      </c>
      <c r="M284" s="4">
        <f t="shared" si="34"/>
        <v>5.0639385342913634</v>
      </c>
      <c r="N284" s="4">
        <f t="shared" si="32"/>
        <v>1.5959300802778387</v>
      </c>
    </row>
    <row r="285" spans="1:14">
      <c r="A285" s="4">
        <f t="shared" si="28"/>
        <v>2129</v>
      </c>
      <c r="G285" s="4">
        <f>carbondioxide!L385</f>
        <v>912.17176730715664</v>
      </c>
      <c r="H285" s="4">
        <f t="shared" si="29"/>
        <v>6.4149561057033724</v>
      </c>
      <c r="I285" s="4">
        <f t="shared" si="33"/>
        <v>5.0973838404625464</v>
      </c>
      <c r="J285" s="4">
        <f t="shared" si="30"/>
        <v>1.6156275211568609</v>
      </c>
      <c r="K285" s="4">
        <f>carbondioxide!S385</f>
        <v>912.17192989953492</v>
      </c>
      <c r="L285" s="4">
        <f t="shared" si="31"/>
        <v>6.4149570593276533</v>
      </c>
      <c r="M285" s="4">
        <f t="shared" si="34"/>
        <v>5.0973851933039276</v>
      </c>
      <c r="N285" s="4">
        <f t="shared" si="32"/>
        <v>1.6156283682966355</v>
      </c>
    </row>
    <row r="286" spans="1:14">
      <c r="A286" s="4">
        <f t="shared" si="28"/>
        <v>2130</v>
      </c>
      <c r="G286" s="4">
        <f>carbondioxide!L386</f>
        <v>916.55222354217358</v>
      </c>
      <c r="H286" s="4">
        <f t="shared" si="29"/>
        <v>6.4405865297554143</v>
      </c>
      <c r="I286" s="4">
        <f t="shared" si="33"/>
        <v>5.1306266570557275</v>
      </c>
      <c r="J286" s="4">
        <f t="shared" si="30"/>
        <v>1.6354038970505171</v>
      </c>
      <c r="K286" s="4">
        <f>carbondioxide!S386</f>
        <v>916.55238549868284</v>
      </c>
      <c r="L286" s="4">
        <f t="shared" si="31"/>
        <v>6.4405874751104362</v>
      </c>
      <c r="M286" s="4">
        <f t="shared" si="34"/>
        <v>5.1306279993371717</v>
      </c>
      <c r="N286" s="4">
        <f t="shared" si="32"/>
        <v>1.6354047470626769</v>
      </c>
    </row>
    <row r="287" spans="1:14">
      <c r="A287" s="4">
        <f t="shared" si="28"/>
        <v>2131</v>
      </c>
      <c r="G287" s="4">
        <f>carbondioxide!L387</f>
        <v>920.90624528316903</v>
      </c>
      <c r="H287" s="4">
        <f t="shared" si="29"/>
        <v>6.4659411816378398</v>
      </c>
      <c r="I287" s="4">
        <f t="shared" si="33"/>
        <v>5.1636648088844206</v>
      </c>
      <c r="J287" s="4">
        <f t="shared" si="30"/>
        <v>1.6552567623273466</v>
      </c>
      <c r="K287" s="4">
        <f>carbondioxide!S387</f>
        <v>920.90640661070518</v>
      </c>
      <c r="L287" s="4">
        <f t="shared" si="31"/>
        <v>6.4659421188692328</v>
      </c>
      <c r="M287" s="4">
        <f t="shared" si="34"/>
        <v>5.1636661407364599</v>
      </c>
      <c r="N287" s="4">
        <f t="shared" si="32"/>
        <v>1.655257615135596</v>
      </c>
    </row>
    <row r="288" spans="1:14">
      <c r="A288" s="4">
        <f t="shared" si="28"/>
        <v>2132</v>
      </c>
      <c r="G288" s="4">
        <f>carbondioxide!L388</f>
        <v>925.2336729419427</v>
      </c>
      <c r="H288" s="4">
        <f t="shared" si="29"/>
        <v>6.4910224662670828</v>
      </c>
      <c r="I288" s="4">
        <f t="shared" si="33"/>
        <v>5.1964975699779679</v>
      </c>
      <c r="J288" s="4">
        <f t="shared" si="30"/>
        <v>1.6751845200317907</v>
      </c>
      <c r="K288" s="4">
        <f>carbondioxide!S388</f>
        <v>925.23383364729341</v>
      </c>
      <c r="L288" s="4">
        <f t="shared" si="31"/>
        <v>6.4910233955172565</v>
      </c>
      <c r="M288" s="4">
        <f t="shared" si="34"/>
        <v>5.1964988915304557</v>
      </c>
      <c r="N288" s="4">
        <f t="shared" si="32"/>
        <v>1.6751853755610089</v>
      </c>
    </row>
    <row r="289" spans="1:14">
      <c r="A289" s="4">
        <f t="shared" si="28"/>
        <v>2133</v>
      </c>
      <c r="G289" s="4">
        <f>carbondioxide!L389</f>
        <v>929.5343593259098</v>
      </c>
      <c r="H289" s="4">
        <f t="shared" si="29"/>
        <v>6.5158328069556539</v>
      </c>
      <c r="I289" s="4">
        <f t="shared" si="33"/>
        <v>5.2291242977974139</v>
      </c>
      <c r="J289" s="4">
        <f t="shared" si="30"/>
        <v>1.695185578155485</v>
      </c>
      <c r="K289" s="4">
        <f>carbondioxide!S389</f>
        <v>929.53451941575611</v>
      </c>
      <c r="L289" s="4">
        <f t="shared" si="31"/>
        <v>6.5158337283638792</v>
      </c>
      <c r="M289" s="4">
        <f t="shared" si="34"/>
        <v>5.2291256091794613</v>
      </c>
      <c r="N289" s="4">
        <f t="shared" si="32"/>
        <v>1.6951864363317153</v>
      </c>
    </row>
    <row r="290" spans="1:14">
      <c r="A290" s="4">
        <f t="shared" si="28"/>
        <v>2134</v>
      </c>
      <c r="G290" s="4">
        <f>carbondioxide!L390</f>
        <v>933.80816936929023</v>
      </c>
      <c r="H290" s="4">
        <f t="shared" si="29"/>
        <v>6.540374643440714</v>
      </c>
      <c r="I290" s="4">
        <f t="shared" si="33"/>
        <v>5.2615444310035189</v>
      </c>
      <c r="J290" s="4">
        <f t="shared" si="30"/>
        <v>1.7152583500830512</v>
      </c>
      <c r="K290" s="4">
        <f>carbondioxide!S390</f>
        <v>933.80832885021016</v>
      </c>
      <c r="L290" s="4">
        <f t="shared" si="31"/>
        <v>6.5403755571432027</v>
      </c>
      <c r="M290" s="4">
        <f t="shared" si="34"/>
        <v>5.26154573234344</v>
      </c>
      <c r="N290" s="4">
        <f t="shared" si="32"/>
        <v>1.7152592108334905</v>
      </c>
    </row>
    <row r="291" spans="1:14">
      <c r="A291" s="4">
        <f t="shared" si="28"/>
        <v>2135</v>
      </c>
      <c r="G291" s="4">
        <f>carbondioxide!L391</f>
        <v>938.05497986298576</v>
      </c>
      <c r="H291" s="4">
        <f t="shared" si="29"/>
        <v>6.5646504299836632</v>
      </c>
      <c r="I291" s="4">
        <f t="shared" si="33"/>
        <v>5.2937574872457835</v>
      </c>
      <c r="J291" s="4">
        <f t="shared" si="30"/>
        <v>1.7354012550226794</v>
      </c>
      <c r="K291" s="4">
        <f>carbondioxide!S391</f>
        <v>938.05513874145629</v>
      </c>
      <c r="L291" s="4">
        <f t="shared" si="31"/>
        <v>6.5646513361136494</v>
      </c>
      <c r="M291" s="4">
        <f t="shared" si="34"/>
        <v>5.2937587786710427</v>
      </c>
      <c r="N291" s="4">
        <f t="shared" si="32"/>
        <v>1.7354021182756671</v>
      </c>
    </row>
    <row r="292" spans="1:14">
      <c r="A292" s="4">
        <f t="shared" si="28"/>
        <v>2136</v>
      </c>
      <c r="G292" s="4">
        <f>carbondioxide!L392</f>
        <v>942.2746791834868</v>
      </c>
      <c r="H292" s="4">
        <f t="shared" si="29"/>
        <v>6.5886626335390872</v>
      </c>
      <c r="I292" s="4">
        <f t="shared" si="33"/>
        <v>5.3257630609737108</v>
      </c>
      <c r="J292" s="4">
        <f t="shared" si="30"/>
        <v>1.7556127184217065</v>
      </c>
      <c r="K292" s="4">
        <f>carbondioxide!S392</f>
        <v>942.27483746588609</v>
      </c>
      <c r="L292" s="4">
        <f t="shared" si="31"/>
        <v>6.5886635322268958</v>
      </c>
      <c r="M292" s="4">
        <f t="shared" si="34"/>
        <v>5.3257643426108716</v>
      </c>
      <c r="N292" s="4">
        <f t="shared" si="32"/>
        <v>1.7556135841067129</v>
      </c>
    </row>
    <row r="293" spans="1:14">
      <c r="A293" s="4">
        <f t="shared" si="28"/>
        <v>2137</v>
      </c>
      <c r="G293" s="4">
        <f>carbondioxide!L393</f>
        <v>946.46716702113383</v>
      </c>
      <c r="H293" s="4">
        <f t="shared" si="29"/>
        <v>6.6124137319913858</v>
      </c>
      <c r="I293" s="4">
        <f t="shared" si="33"/>
        <v>5.3575608212714556</v>
      </c>
      <c r="J293" s="4">
        <f t="shared" si="30"/>
        <v>1.7758911723674018</v>
      </c>
      <c r="K293" s="4">
        <f>carbondioxide!S393</f>
        <v>946.46732471374366</v>
      </c>
      <c r="L293" s="4">
        <f t="shared" si="31"/>
        <v>6.612414623364506</v>
      </c>
      <c r="M293" s="4">
        <f t="shared" si="34"/>
        <v>5.3575620932461376</v>
      </c>
      <c r="N293" s="4">
        <f t="shared" si="32"/>
        <v>1.7758920404150165</v>
      </c>
    </row>
    <row r="294" spans="1:14">
      <c r="A294" s="4">
        <f t="shared" si="28"/>
        <v>2138</v>
      </c>
      <c r="G294" s="4">
        <f>carbondioxide!L394</f>
        <v>950.63235410805373</v>
      </c>
      <c r="H294" s="4">
        <f t="shared" si="29"/>
        <v>6.6359062124574217</v>
      </c>
      <c r="I294" s="4">
        <f t="shared" si="33"/>
        <v>5.3891505097169219</v>
      </c>
      <c r="J294" s="4">
        <f t="shared" si="30"/>
        <v>1.7962350559731768</v>
      </c>
      <c r="K294" s="4">
        <f>carbondioxide!S394</f>
        <v>950.6325112170623</v>
      </c>
      <c r="L294" s="4">
        <f t="shared" si="31"/>
        <v>6.6359070966405893</v>
      </c>
      <c r="M294" s="4">
        <f t="shared" si="34"/>
        <v>5.3891517721537587</v>
      </c>
      <c r="N294" s="4">
        <f t="shared" si="32"/>
        <v>1.7962359263150973</v>
      </c>
    </row>
    <row r="295" spans="1:14">
      <c r="A295" s="4">
        <f t="shared" si="28"/>
        <v>2139</v>
      </c>
      <c r="G295" s="4">
        <f>carbondioxide!L395</f>
        <v>954.7701619460729</v>
      </c>
      <c r="H295" s="4">
        <f t="shared" si="29"/>
        <v>6.6591425696535973</v>
      </c>
      <c r="I295" s="4">
        <f t="shared" si="33"/>
        <v>5.4205319382662926</v>
      </c>
      <c r="J295" s="4">
        <f t="shared" si="30"/>
        <v>1.8166428157504413</v>
      </c>
      <c r="K295" s="4">
        <f>carbondioxide!S395</f>
        <v>954.77031847757587</v>
      </c>
      <c r="L295" s="4">
        <f t="shared" si="31"/>
        <v>6.6591434467688497</v>
      </c>
      <c r="M295" s="4">
        <f t="shared" si="34"/>
        <v>5.4205331912888912</v>
      </c>
      <c r="N295" s="4">
        <f t="shared" si="32"/>
        <v>1.816643688319461</v>
      </c>
    </row>
    <row r="296" spans="1:14">
      <c r="A296" s="4">
        <f t="shared" si="28"/>
        <v>2140</v>
      </c>
      <c r="G296" s="4">
        <f>carbondioxide!L396</f>
        <v>958.88052253489707</v>
      </c>
      <c r="H296" s="4">
        <f t="shared" si="29"/>
        <v>6.6821253043256696</v>
      </c>
      <c r="I296" s="4">
        <f t="shared" si="33"/>
        <v>5.4517049871648844</v>
      </c>
      <c r="J296" s="4">
        <f t="shared" si="30"/>
        <v>1.8371129059663314</v>
      </c>
      <c r="K296" s="4">
        <f>carbondioxide!S396</f>
        <v>958.88067849490028</v>
      </c>
      <c r="L296" s="4">
        <f t="shared" si="31"/>
        <v>6.6821261744924216</v>
      </c>
      <c r="M296" s="4">
        <f t="shared" si="34"/>
        <v>5.4517062308957929</v>
      </c>
      <c r="N296" s="4">
        <f t="shared" si="32"/>
        <v>1.8371137806963274</v>
      </c>
    </row>
    <row r="297" spans="1:14">
      <c r="A297" s="4">
        <f t="shared" si="28"/>
        <v>2141</v>
      </c>
      <c r="G297" s="4">
        <f>carbondioxide!L397</f>
        <v>962.96337810083844</v>
      </c>
      <c r="H297" s="4">
        <f t="shared" si="29"/>
        <v>6.7048569217397826</v>
      </c>
      <c r="I297" s="4">
        <f t="shared" si="33"/>
        <v>5.4826696028851645</v>
      </c>
      <c r="J297" s="4">
        <f t="shared" si="30"/>
        <v>1.8576437889875392</v>
      </c>
      <c r="K297" s="4">
        <f>carbondioxide!S397</f>
        <v>962.96353349525964</v>
      </c>
      <c r="L297" s="4">
        <f t="shared" si="31"/>
        <v>6.7048577850748847</v>
      </c>
      <c r="M297" s="4">
        <f t="shared" si="34"/>
        <v>5.4826708374458377</v>
      </c>
      <c r="N297" s="4">
        <f t="shared" si="32"/>
        <v>1.8576446658134602</v>
      </c>
    </row>
    <row r="298" spans="1:14">
      <c r="A298" s="4">
        <f t="shared" ref="A298:A361" si="35">1+A297</f>
        <v>2142</v>
      </c>
      <c r="G298" s="4">
        <f>carbondioxide!L398</f>
        <v>967.01868082635588</v>
      </c>
      <c r="H298" s="4">
        <f t="shared" si="29"/>
        <v>6.727339930233069</v>
      </c>
      <c r="I298" s="4">
        <f t="shared" si="33"/>
        <v>5.5134257960926796</v>
      </c>
      <c r="J298" s="4">
        <f t="shared" si="30"/>
        <v>1.8782339356104778</v>
      </c>
      <c r="K298" s="4">
        <f>carbondioxide!S398</f>
        <v>967.01883566102686</v>
      </c>
      <c r="L298" s="4">
        <f t="shared" si="31"/>
        <v>6.7273407868508777</v>
      </c>
      <c r="M298" s="4">
        <f t="shared" si="34"/>
        <v>5.5134270216034498</v>
      </c>
      <c r="N298" s="4">
        <f t="shared" si="32"/>
        <v>1.8782348144683321</v>
      </c>
    </row>
    <row r="299" spans="1:14">
      <c r="A299" s="4">
        <f t="shared" si="35"/>
        <v>2143</v>
      </c>
      <c r="G299" s="4">
        <f>carbondioxide!L399</f>
        <v>971.04639258066118</v>
      </c>
      <c r="H299" s="4">
        <f t="shared" si="29"/>
        <v>6.7495768398222982</v>
      </c>
      <c r="I299" s="4">
        <f t="shared" si="33"/>
        <v>5.543973639640579</v>
      </c>
      <c r="J299" s="4">
        <f t="shared" si="30"/>
        <v>1.8988818253780166</v>
      </c>
      <c r="K299" s="4">
        <f>carbondioxide!S399</f>
        <v>971.0465468613296</v>
      </c>
      <c r="L299" s="4">
        <f t="shared" si="31"/>
        <v>6.7495776898347355</v>
      </c>
      <c r="M299" s="4">
        <f t="shared" si="34"/>
        <v>5.5439748562206299</v>
      </c>
      <c r="N299" s="4">
        <f t="shared" si="32"/>
        <v>1.8988827062048594</v>
      </c>
    </row>
    <row r="300" spans="1:14">
      <c r="A300" s="4">
        <f t="shared" si="35"/>
        <v>2144</v>
      </c>
      <c r="G300" s="4">
        <f>carbondioxide!L400</f>
        <v>975.04648465163632</v>
      </c>
      <c r="H300" s="4">
        <f t="shared" si="29"/>
        <v>6.7715701608690244</v>
      </c>
      <c r="I300" s="4">
        <f t="shared" si="33"/>
        <v>5.5743132665933581</v>
      </c>
      <c r="J300" s="4">
        <f t="shared" si="30"/>
        <v>1.9195859468830281</v>
      </c>
      <c r="K300" s="4">
        <f>carbondioxide!S400</f>
        <v>975.04663838396709</v>
      </c>
      <c r="L300" s="4">
        <f t="shared" si="31"/>
        <v>6.7715710043856339</v>
      </c>
      <c r="M300" s="4">
        <f t="shared" si="34"/>
        <v>5.5743144743607003</v>
      </c>
      <c r="N300" s="4">
        <f t="shared" si="32"/>
        <v>1.9195868296169489</v>
      </c>
    </row>
    <row r="301" spans="1:14">
      <c r="A301" s="4">
        <f t="shared" si="35"/>
        <v>2145</v>
      </c>
      <c r="G301" s="4">
        <f>carbondioxide!L401</f>
        <v>979.01893747928716</v>
      </c>
      <c r="H301" s="4">
        <f t="shared" si="29"/>
        <v>6.7933224027996948</v>
      </c>
      <c r="I301" s="4">
        <f t="shared" si="33"/>
        <v>5.6044448682803747</v>
      </c>
      <c r="J301" s="4">
        <f t="shared" si="30"/>
        <v>1.9403447980589827</v>
      </c>
      <c r="K301" s="4">
        <f>carbondioxide!S401</f>
        <v>979.01909066886469</v>
      </c>
      <c r="L301" s="4">
        <f t="shared" si="31"/>
        <v>6.7933232399277053</v>
      </c>
      <c r="M301" s="4">
        <f t="shared" si="34"/>
        <v>5.6044460673518222</v>
      </c>
      <c r="N301" s="4">
        <f t="shared" si="32"/>
        <v>1.9403456826390935</v>
      </c>
    </row>
    <row r="302" spans="1:14">
      <c r="A302" s="4">
        <f t="shared" si="35"/>
        <v>2146</v>
      </c>
      <c r="G302" s="4">
        <f>carbondioxide!L402</f>
        <v>982.96374039095679</v>
      </c>
      <c r="H302" s="4">
        <f t="shared" si="29"/>
        <v>6.8148360728792481</v>
      </c>
      <c r="I302" s="4">
        <f t="shared" si="33"/>
        <v>5.6343686923796303</v>
      </c>
      <c r="J302" s="4">
        <f t="shared" si="30"/>
        <v>1.9611568864578401</v>
      </c>
      <c r="K302" s="4">
        <f>carbondioxide!S402</f>
        <v>982.96389304328591</v>
      </c>
      <c r="L302" s="4">
        <f t="shared" si="31"/>
        <v>6.8148369037236272</v>
      </c>
      <c r="M302" s="4">
        <f t="shared" si="34"/>
        <v>5.6343698828707849</v>
      </c>
      <c r="N302" s="4">
        <f t="shared" si="32"/>
        <v>1.9611577728242617</v>
      </c>
    </row>
    <row r="303" spans="1:14">
      <c r="A303" s="4">
        <f t="shared" si="35"/>
        <v>2147</v>
      </c>
      <c r="G303" s="4">
        <f>carbondioxide!L403</f>
        <v>986.88089133849974</v>
      </c>
      <c r="H303" s="4">
        <f t="shared" si="29"/>
        <v>6.8361136750367058</v>
      </c>
      <c r="I303" s="4">
        <f t="shared" si="33"/>
        <v>5.664085041032263</v>
      </c>
      <c r="J303" s="4">
        <f t="shared" si="30"/>
        <v>1.9820207295154759</v>
      </c>
      <c r="K303" s="4">
        <f>carbondioxide!S403</f>
        <v>986.88104345900808</v>
      </c>
      <c r="L303" s="4">
        <f t="shared" si="31"/>
        <v>6.836114499700213</v>
      </c>
      <c r="M303" s="4">
        <f t="shared" si="34"/>
        <v>5.6640862230574918</v>
      </c>
      <c r="N303" s="4">
        <f t="shared" si="32"/>
        <v>1.9820216176093259</v>
      </c>
    </row>
    <row r="304" spans="1:14">
      <c r="A304" s="4">
        <f t="shared" si="35"/>
        <v>2148</v>
      </c>
      <c r="G304" s="4">
        <f>carbondioxide!L404</f>
        <v>990.77039663761707</v>
      </c>
      <c r="H304" s="4">
        <f t="shared" si="29"/>
        <v>6.8571577087413118</v>
      </c>
      <c r="I304" s="4">
        <f t="shared" si="33"/>
        <v>5.6935942689881225</v>
      </c>
      <c r="J304" s="4">
        <f t="shared" si="30"/>
        <v>2.0029348548048911</v>
      </c>
      <c r="K304" s="4">
        <f>carbondioxide!S404</f>
        <v>990.77054823165622</v>
      </c>
      <c r="L304" s="4">
        <f t="shared" si="31"/>
        <v>6.8571585273245574</v>
      </c>
      <c r="M304" s="4">
        <f t="shared" si="34"/>
        <v>5.6935954426605484</v>
      </c>
      <c r="N304" s="4">
        <f t="shared" si="32"/>
        <v>2.0029357445682714</v>
      </c>
    </row>
    <row r="305" spans="1:14">
      <c r="A305" s="4">
        <f t="shared" si="35"/>
        <v>2149</v>
      </c>
      <c r="G305" s="4">
        <f>carbondioxide!L405</f>
        <v>994.63227070953224</v>
      </c>
      <c r="H305" s="4">
        <f t="shared" si="29"/>
        <v>6.8779706679277988</v>
      </c>
      <c r="I305" s="4">
        <f t="shared" si="33"/>
        <v>5.7228967817827678</v>
      </c>
      <c r="J305" s="4">
        <f t="shared" si="30"/>
        <v>2.0238978002774517</v>
      </c>
      <c r="K305" s="4">
        <f>carbondioxide!S405</f>
        <v>994.63242178237897</v>
      </c>
      <c r="L305" s="4">
        <f t="shared" si="31"/>
        <v>6.8779714805292924</v>
      </c>
      <c r="M305" s="4">
        <f t="shared" si="34"/>
        <v>5.7228979472142507</v>
      </c>
      <c r="N305" s="4">
        <f t="shared" si="32"/>
        <v>2.0238986916534354</v>
      </c>
    </row>
    <row r="306" spans="1:14">
      <c r="A306" s="4">
        <f t="shared" si="35"/>
        <v>2150</v>
      </c>
      <c r="G306" s="4">
        <f>carbondioxide!L406</f>
        <v>998.46653582518115</v>
      </c>
      <c r="H306" s="4">
        <f t="shared" si="29"/>
        <v>6.8985550399693585</v>
      </c>
      <c r="I306" s="4">
        <f t="shared" si="33"/>
        <v>5.7519930339461558</v>
      </c>
      <c r="J306" s="4">
        <f t="shared" si="30"/>
        <v>2.0449081144924017</v>
      </c>
      <c r="K306" s="4">
        <f>carbondioxide!S406</f>
        <v>998.46668638203971</v>
      </c>
      <c r="L306" s="4">
        <f t="shared" si="31"/>
        <v>6.8985558466855617</v>
      </c>
      <c r="M306" s="4">
        <f t="shared" si="34"/>
        <v>5.7519941912472845</v>
      </c>
      <c r="N306" s="4">
        <f t="shared" si="32"/>
        <v>2.0449090074250207</v>
      </c>
    </row>
    <row r="307" spans="1:14">
      <c r="A307" s="4">
        <f t="shared" si="35"/>
        <v>2151</v>
      </c>
      <c r="G307" s="4">
        <f>carbondioxide!L407</f>
        <v>1002.27322185208</v>
      </c>
      <c r="H307" s="4">
        <f t="shared" si="29"/>
        <v>6.9189133046969475</v>
      </c>
      <c r="I307" s="4">
        <f t="shared" si="33"/>
        <v>5.7808835272432599</v>
      </c>
      <c r="J307" s="4">
        <f t="shared" si="30"/>
        <v>2.0659643568348991</v>
      </c>
      <c r="K307" s="4">
        <f>carbondioxide!S407</f>
        <v>1002.2733718980824</v>
      </c>
      <c r="L307" s="4">
        <f t="shared" si="31"/>
        <v>6.9189141056223189</v>
      </c>
      <c r="M307" s="4">
        <f t="shared" si="34"/>
        <v>5.7808846765233408</v>
      </c>
      <c r="N307" s="4">
        <f t="shared" si="32"/>
        <v>2.0659652512691311</v>
      </c>
    </row>
    <row r="308" spans="1:14">
      <c r="A308" s="4">
        <f t="shared" si="35"/>
        <v>2152</v>
      </c>
      <c r="G308" s="4">
        <f>carbondioxide!L408</f>
        <v>1006.0523660040192</v>
      </c>
      <c r="H308" s="4">
        <f t="shared" si="29"/>
        <v>6.939047933463578</v>
      </c>
      <c r="I308" s="4">
        <f t="shared" si="33"/>
        <v>5.8095688089468016</v>
      </c>
      <c r="J308" s="4">
        <f t="shared" si="30"/>
        <v>2.0870650977228187</v>
      </c>
      <c r="K308" s="4">
        <f>carbondioxide!S408</f>
        <v>1006.0525155442272</v>
      </c>
      <c r="L308" s="4">
        <f t="shared" si="31"/>
        <v>6.9390487286906257</v>
      </c>
      <c r="M308" s="4">
        <f t="shared" si="34"/>
        <v>5.8095699503138514</v>
      </c>
      <c r="N308" s="4">
        <f t="shared" si="32"/>
        <v>2.087065993604575</v>
      </c>
    </row>
    <row r="309" spans="1:14">
      <c r="A309" s="4">
        <f t="shared" si="35"/>
        <v>2153</v>
      </c>
      <c r="G309" s="4">
        <f>carbondioxide!L409</f>
        <v>1009.8040125937248</v>
      </c>
      <c r="H309" s="4">
        <f t="shared" si="29"/>
        <v>6.9589613882522237</v>
      </c>
      <c r="I309" s="4">
        <f t="shared" si="33"/>
        <v>5.8380494701422316</v>
      </c>
      <c r="J309" s="4">
        <f t="shared" si="30"/>
        <v>2.1082089188025708</v>
      </c>
      <c r="K309" s="4">
        <f>carbondioxide!S409</f>
        <v>1009.8041616331316</v>
      </c>
      <c r="L309" s="4">
        <f t="shared" si="31"/>
        <v>6.9589621778715536</v>
      </c>
      <c r="M309" s="4">
        <f t="shared" si="34"/>
        <v>5.8380506037029694</v>
      </c>
      <c r="N309" s="4">
        <f t="shared" si="32"/>
        <v>2.1082098160786837</v>
      </c>
    </row>
    <row r="310" spans="1:14">
      <c r="A310" s="4">
        <f t="shared" si="35"/>
        <v>2154</v>
      </c>
      <c r="G310" s="4">
        <f>carbondioxide!L410</f>
        <v>1013.5282127886212</v>
      </c>
      <c r="H310" s="4">
        <f t="shared" si="29"/>
        <v>6.9786561208260958</v>
      </c>
      <c r="I310" s="4">
        <f t="shared" si="33"/>
        <v>5.8663261440650682</v>
      </c>
      <c r="J310" s="4">
        <f t="shared" si="30"/>
        <v>2.1293944131341802</v>
      </c>
      <c r="K310" s="4">
        <f>carbondioxide!S410</f>
        <v>1013.5283613321517</v>
      </c>
      <c r="L310" s="4">
        <f t="shared" si="31"/>
        <v>6.9786569049264502</v>
      </c>
      <c r="M310" s="4">
        <f t="shared" si="34"/>
        <v>5.8663272699249127</v>
      </c>
      <c r="N310" s="4">
        <f t="shared" si="32"/>
        <v>2.1293953117523898</v>
      </c>
    </row>
    <row r="311" spans="1:14">
      <c r="A311" s="4">
        <f t="shared" si="35"/>
        <v>2155</v>
      </c>
      <c r="G311" s="4">
        <f>carbondioxide!L411</f>
        <v>1017.2250243698097</v>
      </c>
      <c r="H311" s="4">
        <f t="shared" si="29"/>
        <v>6.9981345719199348</v>
      </c>
      <c r="I311" s="4">
        <f t="shared" si="33"/>
        <v>5.8943995044706519</v>
      </c>
      <c r="J311" s="4">
        <f t="shared" si="30"/>
        <v>2.1506201853658675</v>
      </c>
      <c r="K311" s="4">
        <f>carbondioxide!S411</f>
        <v>1017.2251724223228</v>
      </c>
      <c r="L311" s="4">
        <f t="shared" si="31"/>
        <v>6.9981353505882415</v>
      </c>
      <c r="M311" s="4">
        <f t="shared" si="34"/>
        <v>5.8944006227337153</v>
      </c>
      <c r="N311" s="4">
        <f t="shared" si="32"/>
        <v>2.1506210852748096</v>
      </c>
    </row>
    <row r="312" spans="1:14">
      <c r="A312" s="4">
        <f t="shared" si="35"/>
        <v>2156</v>
      </c>
      <c r="G312" s="4">
        <f>carbondioxide!L412</f>
        <v>1020.89451149438</v>
      </c>
      <c r="H312" s="4">
        <f t="shared" si="29"/>
        <v>7.0173991704711129</v>
      </c>
      <c r="I312" s="4">
        <f t="shared" si="33"/>
        <v>5.9222702640363361</v>
      </c>
      <c r="J312" s="4">
        <f t="shared" si="30"/>
        <v>2.1718848518983829</v>
      </c>
      <c r="K312" s="4">
        <f>carbondioxide!S412</f>
        <v>1020.8946590606686</v>
      </c>
      <c r="L312" s="4">
        <f t="shared" si="31"/>
        <v>7.017399943792527</v>
      </c>
      <c r="M312" s="4">
        <f t="shared" si="34"/>
        <v>5.9222713748054217</v>
      </c>
      <c r="N312" s="4">
        <f t="shared" si="32"/>
        <v>2.1718857530475759</v>
      </c>
    </row>
    <row r="313" spans="1:14">
      <c r="A313" s="4">
        <f t="shared" si="35"/>
        <v>2157</v>
      </c>
      <c r="G313" s="4">
        <f>carbondioxide!L413</f>
        <v>1024.5367444611516</v>
      </c>
      <c r="H313" s="4">
        <f t="shared" si="29"/>
        <v>7.0364523328892838</v>
      </c>
      <c r="I313" s="4">
        <f t="shared" si="33"/>
        <v>5.949939172796106</v>
      </c>
      <c r="J313" s="4">
        <f t="shared" si="30"/>
        <v>2.1931870410393266</v>
      </c>
      <c r="K313" s="4">
        <f>carbondioxide!S413</f>
        <v>1024.5368915459449</v>
      </c>
      <c r="L313" s="4">
        <f t="shared" si="31"/>
        <v>7.03645310094723</v>
      </c>
      <c r="M313" s="4">
        <f t="shared" si="34"/>
        <v>5.9499402761727076</v>
      </c>
      <c r="N313" s="4">
        <f t="shared" si="32"/>
        <v>2.1931879433791606</v>
      </c>
    </row>
    <row r="314" spans="1:14">
      <c r="A314" s="4">
        <f t="shared" si="35"/>
        <v>2158</v>
      </c>
      <c r="G314" s="4">
        <f>carbondioxide!L414</f>
        <v>1028.1517994799417</v>
      </c>
      <c r="H314" s="4">
        <f t="shared" si="29"/>
        <v>7.0552964623633834</v>
      </c>
      <c r="I314" s="4">
        <f t="shared" si="33"/>
        <v>5.9774070166075788</v>
      </c>
      <c r="J314" s="4">
        <f t="shared" si="30"/>
        <v>2.2145253931477051</v>
      </c>
      <c r="K314" s="4">
        <f>carbondioxide!S414</f>
        <v>1028.1519460879063</v>
      </c>
      <c r="L314" s="4">
        <f t="shared" si="31"/>
        <v>7.0552972252395989</v>
      </c>
      <c r="M314" s="4">
        <f t="shared" si="34"/>
        <v>5.977408112691883</v>
      </c>
      <c r="N314" s="4">
        <f t="shared" si="32"/>
        <v>2.2145262966294279</v>
      </c>
    </row>
    <row r="315" spans="1:14">
      <c r="A315" s="4">
        <f t="shared" si="35"/>
        <v>2159</v>
      </c>
      <c r="G315" s="4">
        <f>carbondioxide!L415</f>
        <v>1031.7397584444411</v>
      </c>
      <c r="H315" s="4">
        <f t="shared" si="29"/>
        <v>7.0739339482047843</v>
      </c>
      <c r="I315" s="4">
        <f t="shared" si="33"/>
        <v>6.0046746156513144</v>
      </c>
      <c r="J315" s="4">
        <f t="shared" si="30"/>
        <v>2.2358985607689572</v>
      </c>
      <c r="K315" s="4">
        <f>carbondioxide!S415</f>
        <v>1031.7399045801808</v>
      </c>
      <c r="L315" s="4">
        <f t="shared" si="31"/>
        <v>7.0739347059793545</v>
      </c>
      <c r="M315" s="4">
        <f t="shared" si="34"/>
        <v>6.0046757045421986</v>
      </c>
      <c r="N315" s="4">
        <f t="shared" si="32"/>
        <v>2.2358994653446627</v>
      </c>
    </row>
    <row r="316" spans="1:14">
      <c r="A316" s="4">
        <f t="shared" si="35"/>
        <v>2160</v>
      </c>
      <c r="G316" s="4">
        <f>carbondioxide!L416</f>
        <v>1035.3007087087733</v>
      </c>
      <c r="H316" s="4">
        <f t="shared" si="29"/>
        <v>7.092367165225463</v>
      </c>
      <c r="I316" s="4">
        <f t="shared" si="33"/>
        <v>6.0317428229623218</v>
      </c>
      <c r="J316" s="4">
        <f t="shared" si="30"/>
        <v>2.2573052087606889</v>
      </c>
      <c r="K316" s="4">
        <f>carbondioxide!S416</f>
        <v>1035.3008543768315</v>
      </c>
      <c r="L316" s="4">
        <f t="shared" si="31"/>
        <v>7.0923679179768611</v>
      </c>
      <c r="M316" s="4">
        <f t="shared" si="34"/>
        <v>6.0317439047573558</v>
      </c>
      <c r="N316" s="4">
        <f t="shared" si="32"/>
        <v>2.2573061143833049</v>
      </c>
    </row>
    <row r="317" spans="1:14">
      <c r="A317" s="4">
        <f t="shared" si="35"/>
        <v>2161</v>
      </c>
      <c r="G317" s="4">
        <f>carbondioxide!L417</f>
        <v>1038.8347428678039</v>
      </c>
      <c r="H317" s="4">
        <f t="shared" si="29"/>
        <v>7.1105984731500049</v>
      </c>
      <c r="I317" s="4">
        <f t="shared" si="33"/>
        <v>6.058612522993629</v>
      </c>
      <c r="J317" s="4">
        <f t="shared" si="30"/>
        <v>2.2787440144093543</v>
      </c>
      <c r="K317" s="4">
        <f>carbondioxide!S417</f>
        <v>1038.8348880726644</v>
      </c>
      <c r="L317" s="4">
        <f t="shared" si="31"/>
        <v>7.1105992209551356</v>
      </c>
      <c r="M317" s="4">
        <f t="shared" si="34"/>
        <v>6.0586135977890798</v>
      </c>
      <c r="N317" s="4">
        <f t="shared" si="32"/>
        <v>2.2787449210326294</v>
      </c>
    </row>
    <row r="318" spans="1:14">
      <c r="A318" s="4">
        <f t="shared" si="35"/>
        <v>2162</v>
      </c>
      <c r="G318" s="4">
        <f>carbondioxide!L418</f>
        <v>1042.3419585412621</v>
      </c>
      <c r="H318" s="4">
        <f t="shared" si="29"/>
        <v>7.128630216060392</v>
      </c>
      <c r="I318" s="4">
        <f t="shared" si="33"/>
        <v>6.0852846302117625</v>
      </c>
      <c r="J318" s="4">
        <f t="shared" si="30"/>
        <v>2.3002136675381131</v>
      </c>
      <c r="K318" s="4">
        <f>carbondioxide!S418</f>
        <v>1042.3421032873498</v>
      </c>
      <c r="L318" s="4">
        <f t="shared" si="31"/>
        <v>7.1286309589946173</v>
      </c>
      <c r="M318" s="4">
        <f t="shared" si="34"/>
        <v>6.0852856981025987</v>
      </c>
      <c r="N318" s="4">
        <f t="shared" si="32"/>
        <v>2.3002145751166059</v>
      </c>
    </row>
    <row r="319" spans="1:14">
      <c r="A319" s="4">
        <f t="shared" si="35"/>
        <v>2163</v>
      </c>
      <c r="G319" s="4">
        <f>carbondioxide!L419</f>
        <v>1045.8224581617214</v>
      </c>
      <c r="H319" s="4">
        <f t="shared" si="29"/>
        <v>7.1464647218724258</v>
      </c>
      <c r="I319" s="4">
        <f t="shared" si="33"/>
        <v>6.1117600877239422</v>
      </c>
      <c r="J319" s="4">
        <f t="shared" si="30"/>
        <v>2.3217128706060994</v>
      </c>
      <c r="K319" s="4">
        <f>carbondioxide!S419</f>
        <v>1045.8226024534031</v>
      </c>
      <c r="L319" s="4">
        <f t="shared" si="31"/>
        <v>7.1464654600096083</v>
      </c>
      <c r="M319" s="4">
        <f t="shared" si="34"/>
        <v>6.1117611488038355</v>
      </c>
      <c r="N319" s="4">
        <f t="shared" si="32"/>
        <v>2.3217137790951665</v>
      </c>
    </row>
    <row r="320" spans="1:14">
      <c r="A320" s="4">
        <f t="shared" si="35"/>
        <v>2164</v>
      </c>
      <c r="G320" s="4">
        <f>carbondioxide!L420</f>
        <v>1049.2763487664856</v>
      </c>
      <c r="H320" s="4">
        <f t="shared" si="29"/>
        <v>7.1641043018427544</v>
      </c>
      <c r="I320" s="4">
        <f t="shared" si="33"/>
        <v>6.1380398659367801</v>
      </c>
      <c r="J320" s="4">
        <f t="shared" si="30"/>
        <v>2.3432403387993288</v>
      </c>
      <c r="K320" s="4">
        <f>carbondioxide!S420</f>
        <v>1049.2764926080713</v>
      </c>
      <c r="L320" s="4">
        <f t="shared" si="31"/>
        <v>7.164105035255294</v>
      </c>
      <c r="M320" s="4">
        <f t="shared" si="34"/>
        <v>6.1380409202981134</v>
      </c>
      <c r="N320" s="4">
        <f t="shared" si="32"/>
        <v>2.3432412481551119</v>
      </c>
    </row>
    <row r="321" spans="1:14">
      <c r="A321" s="4">
        <f t="shared" si="35"/>
        <v>2165</v>
      </c>
      <c r="G321" s="4">
        <f>carbondioxide!L421</f>
        <v>1052.7037417934166</v>
      </c>
      <c r="H321" s="4">
        <f t="shared" si="29"/>
        <v>7.1815512501054624</v>
      </c>
      <c r="I321" s="4">
        <f t="shared" si="33"/>
        <v>6.1641249612462632</v>
      </c>
      <c r="J321" s="4">
        <f t="shared" si="30"/>
        <v>2.3647948001134695</v>
      </c>
      <c r="K321" s="4">
        <f>carbondioxide!S421</f>
        <v>1052.7038851891607</v>
      </c>
      <c r="L321" s="4">
        <f t="shared" si="31"/>
        <v>7.1815519788643218</v>
      </c>
      <c r="M321" s="4">
        <f t="shared" si="34"/>
        <v>6.164126008980138</v>
      </c>
      <c r="N321" s="4">
        <f t="shared" si="32"/>
        <v>2.364795710292884</v>
      </c>
    </row>
    <row r="322" spans="1:14">
      <c r="A322" s="4">
        <f t="shared" si="35"/>
        <v>2166</v>
      </c>
      <c r="G322" s="4">
        <f>carbondioxide!L422</f>
        <v>1056.1047528807337</v>
      </c>
      <c r="H322" s="4">
        <f t="shared" si="29"/>
        <v>7.1988078432371729</v>
      </c>
      <c r="I322" s="4">
        <f t="shared" si="33"/>
        <v>6.1900163947587581</v>
      </c>
      <c r="J322" s="4">
        <f t="shared" si="30"/>
        <v>2.3863749954287039</v>
      </c>
      <c r="K322" s="4">
        <f>carbondioxide!S422</f>
        <v>1056.1048958348356</v>
      </c>
      <c r="L322" s="4">
        <f t="shared" si="31"/>
        <v>7.1988085674119207</v>
      </c>
      <c r="M322" s="4">
        <f t="shared" si="34"/>
        <v>6.1900174359549966</v>
      </c>
      <c r="N322" s="4">
        <f t="shared" si="32"/>
        <v>2.3863759063894276</v>
      </c>
    </row>
    <row r="323" spans="1:14">
      <c r="A323" s="4">
        <f t="shared" si="35"/>
        <v>2167</v>
      </c>
      <c r="G323" s="4">
        <f>carbondioxide!L423</f>
        <v>1059.4795016708072</v>
      </c>
      <c r="H323" s="4">
        <f t="shared" si="29"/>
        <v>7.2158763398497188</v>
      </c>
      <c r="I323" s="4">
        <f t="shared" si="33"/>
        <v>6.215715211042764</v>
      </c>
      <c r="J323" s="4">
        <f t="shared" si="30"/>
        <v>2.4079796785768988</v>
      </c>
      <c r="K323" s="4">
        <f>carbondioxide!S423</f>
        <v>1059.4796441874118</v>
      </c>
      <c r="L323" s="4">
        <f t="shared" si="31"/>
        <v>7.2158770595085526</v>
      </c>
      <c r="M323" s="4">
        <f t="shared" si="34"/>
        <v>6.2157162457899213</v>
      </c>
      <c r="N323" s="4">
        <f t="shared" si="32"/>
        <v>2.4079805902773601</v>
      </c>
    </row>
    <row r="324" spans="1:14">
      <c r="A324" s="4">
        <f t="shared" si="35"/>
        <v>2168</v>
      </c>
      <c r="G324" s="4">
        <f>carbondioxide!L424</f>
        <v>1062.8281116179621</v>
      </c>
      <c r="H324" s="4">
        <f t="shared" si="29"/>
        <v>7.2327589802093488</v>
      </c>
      <c r="I324" s="4">
        <f t="shared" si="33"/>
        <v>6.2412224769111377</v>
      </c>
      <c r="J324" s="4">
        <f t="shared" si="30"/>
        <v>2.429607616401305</v>
      </c>
      <c r="K324" s="4">
        <f>carbondioxide!S424</f>
        <v>1062.8282537011619</v>
      </c>
      <c r="L324" s="4">
        <f t="shared" si="31"/>
        <v>7.2327596954191353</v>
      </c>
      <c r="M324" s="4">
        <f t="shared" si="34"/>
        <v>6.2412235052965084</v>
      </c>
      <c r="N324" s="4">
        <f t="shared" si="32"/>
        <v>2.4296085288006712</v>
      </c>
    </row>
    <row r="325" spans="1:14">
      <c r="A325" s="4">
        <f t="shared" si="35"/>
        <v>2169</v>
      </c>
      <c r="G325" s="4">
        <f>carbondioxide!L425</f>
        <v>1066.1507098003049</v>
      </c>
      <c r="H325" s="4">
        <f t="shared" si="29"/>
        <v>7.2494579858815662</v>
      </c>
      <c r="I325" s="4">
        <f t="shared" si="33"/>
        <v>6.2665392802334674</v>
      </c>
      <c r="J325" s="4">
        <f t="shared" si="30"/>
        <v>2.4512575888090007</v>
      </c>
      <c r="K325" s="4">
        <f>carbondioxide!S425</f>
        <v>1066.1508514541392</v>
      </c>
      <c r="L325" s="4">
        <f t="shared" si="31"/>
        <v>7.2494586967078654</v>
      </c>
      <c r="M325" s="4">
        <f t="shared" si="34"/>
        <v>6.2665403023430928</v>
      </c>
      <c r="N325" s="4">
        <f t="shared" si="32"/>
        <v>2.4512585018671675</v>
      </c>
    </row>
    <row r="326" spans="1:14">
      <c r="A326" s="4">
        <f t="shared" si="35"/>
        <v>2170</v>
      </c>
      <c r="G326" s="4">
        <f>carbondioxide!L426</f>
        <v>1069.4474267355736</v>
      </c>
      <c r="H326" s="4">
        <f t="shared" si="29"/>
        <v>7.2659755594006432</v>
      </c>
      <c r="I326" s="4">
        <f t="shared" si="33"/>
        <v>6.2916667287782841</v>
      </c>
      <c r="J326" s="4">
        <f t="shared" si="30"/>
        <v>2.4729283888162916</v>
      </c>
      <c r="K326" s="4">
        <f>carbondioxide!S426</f>
        <v>1069.4475679640302</v>
      </c>
      <c r="L326" s="4">
        <f t="shared" si="31"/>
        <v>7.265976265907736</v>
      </c>
      <c r="M326" s="4">
        <f t="shared" si="34"/>
        <v>6.291667744696964</v>
      </c>
      <c r="N326" s="4">
        <f t="shared" si="32"/>
        <v>2.472929302493871</v>
      </c>
    </row>
    <row r="327" spans="1:14">
      <c r="A327" s="4">
        <f t="shared" si="35"/>
        <v>2171</v>
      </c>
      <c r="G327" s="4">
        <f>carbondioxide!L427</f>
        <v>1072.7183962010131</v>
      </c>
      <c r="H327" s="4">
        <f t="shared" ref="H327:H390" si="36">H$3*LN(G327/G$3)</f>
        <v>7.2823138839628951</v>
      </c>
      <c r="I327" s="4">
        <f t="shared" si="33"/>
        <v>6.3166059490847726</v>
      </c>
      <c r="J327" s="4">
        <f t="shared" ref="J327:J390" si="37">J326+J$3*(I326-J326)</f>
        <v>2.4946188225872756</v>
      </c>
      <c r="K327" s="4">
        <f>carbondioxide!S427</f>
        <v>1072.7185370080297</v>
      </c>
      <c r="L327" s="4">
        <f t="shared" ref="L327:L390" si="38">L$3*LN(K327/K$3)</f>
        <v>7.2823145862138228</v>
      </c>
      <c r="M327" s="4">
        <f t="shared" si="34"/>
        <v>6.316606958896072</v>
      </c>
      <c r="N327" s="4">
        <f t="shared" ref="N327:N390" si="39">N326+N$3*(M326-N326)</f>
        <v>2.4946197368455847</v>
      </c>
    </row>
    <row r="328" spans="1:14">
      <c r="A328" s="4">
        <f t="shared" si="35"/>
        <v>2172</v>
      </c>
      <c r="G328" s="4">
        <f>carbondioxide!L428</f>
        <v>1075.9637550572693</v>
      </c>
      <c r="H328" s="4">
        <f t="shared" si="36"/>
        <v>7.2984751231428575</v>
      </c>
      <c r="I328" s="4">
        <f t="shared" ref="I328:I391" si="40">I327+I$3*(I$4*H328-I327)+I$5*(J327-I327)</f>
        <v>6.3413580853636251</v>
      </c>
      <c r="J328" s="4">
        <f t="shared" si="37"/>
        <v>2.5163277094657812</v>
      </c>
      <c r="K328" s="4">
        <f>carbondioxide!S428</f>
        <v>1075.9638954467332</v>
      </c>
      <c r="L328" s="4">
        <f t="shared" si="38"/>
        <v>7.2984758211994425</v>
      </c>
      <c r="M328" s="4">
        <f t="shared" ref="M328:M391" si="41">M327+M$3*(M$4*L328-M327)+M$5*(N327-M327)</f>
        <v>6.3413590891498881</v>
      </c>
      <c r="N328" s="4">
        <f t="shared" si="39"/>
        <v>2.5163286242668317</v>
      </c>
    </row>
    <row r="329" spans="1:14">
      <c r="A329" s="4">
        <f t="shared" si="35"/>
        <v>2173</v>
      </c>
      <c r="G329" s="4">
        <f>carbondioxide!L429</f>
        <v>1079.1836430762864</v>
      </c>
      <c r="H329" s="4">
        <f t="shared" si="36"/>
        <v>7.3144614206314715</v>
      </c>
      <c r="I329" s="4">
        <f t="shared" si="40"/>
        <v>6.3659242984266866</v>
      </c>
      <c r="J329" s="4">
        <f t="shared" si="37"/>
        <v>2.5380538820008809</v>
      </c>
      <c r="K329" s="4">
        <f>carbondioxide!S429</f>
        <v>1079.1837830520358</v>
      </c>
      <c r="L329" s="4">
        <f t="shared" si="38"/>
        <v>7.3144621145543409</v>
      </c>
      <c r="M329" s="4">
        <f t="shared" si="41"/>
        <v>6.3659252962690429</v>
      </c>
      <c r="N329" s="4">
        <f t="shared" si="39"/>
        <v>2.5380547973073675</v>
      </c>
    </row>
    <row r="330" spans="1:14">
      <c r="A330" s="4">
        <f t="shared" si="35"/>
        <v>2174</v>
      </c>
      <c r="G330" s="4">
        <f>carbondioxide!L430</f>
        <v>1082.3782027731936</v>
      </c>
      <c r="H330" s="4">
        <f t="shared" si="36"/>
        <v>7.330274899995417</v>
      </c>
      <c r="I330" s="4">
        <f t="shared" si="40"/>
        <v>6.3903057646450039</v>
      </c>
      <c r="J330" s="4">
        <f t="shared" si="37"/>
        <v>2.5597961859661793</v>
      </c>
      <c r="K330" s="4">
        <f>carbondioxide!S430</f>
        <v>1082.3783423390182</v>
      </c>
      <c r="L330" s="4">
        <f t="shared" si="38"/>
        <v>7.3302755898440406</v>
      </c>
      <c r="M330" s="4">
        <f t="shared" si="41"/>
        <v>6.3903067566233807</v>
      </c>
      <c r="N330" s="4">
        <f t="shared" si="39"/>
        <v>2.55979710174147</v>
      </c>
    </row>
    <row r="331" spans="1:14">
      <c r="A331" s="4">
        <f t="shared" si="35"/>
        <v>2175</v>
      </c>
      <c r="G331" s="4">
        <f>carbondioxide!L431</f>
        <v>1085.5475792421564</v>
      </c>
      <c r="H331" s="4">
        <f t="shared" si="36"/>
        <v>7.3459176644568052</v>
      </c>
      <c r="I331" s="4">
        <f t="shared" si="40"/>
        <v>6.4145036749349043</v>
      </c>
      <c r="J331" s="4">
        <f t="shared" si="37"/>
        <v>2.5815534803730751</v>
      </c>
      <c r="K331" s="4">
        <f>carbondioxide!S431</f>
        <v>1085.5477184017982</v>
      </c>
      <c r="L331" s="4">
        <f t="shared" si="38"/>
        <v>7.3459183502895131</v>
      </c>
      <c r="M331" s="4">
        <f t="shared" si="41"/>
        <v>6.4145046611280394</v>
      </c>
      <c r="N331" s="4">
        <f t="shared" si="39"/>
        <v>2.5815543965811991</v>
      </c>
    </row>
    <row r="332" spans="1:14">
      <c r="A332" s="4">
        <f t="shared" si="35"/>
        <v>2176</v>
      </c>
      <c r="G332" s="4">
        <f>carbondioxide!L432</f>
        <v>1088.6919199961681</v>
      </c>
      <c r="H332" s="4">
        <f t="shared" si="36"/>
        <v>7.3613917966923763</v>
      </c>
      <c r="I332" s="4">
        <f t="shared" si="40"/>
        <v>6.4385192337717063</v>
      </c>
      <c r="J332" s="4">
        <f t="shared" si="37"/>
        <v>2.6033246374781864</v>
      </c>
      <c r="K332" s="4">
        <f>carbondioxide!S432</f>
        <v>1088.6920587533223</v>
      </c>
      <c r="L332" s="4">
        <f t="shared" si="38"/>
        <v>7.3613924785663878</v>
      </c>
      <c r="M332" s="4">
        <f t="shared" si="41"/>
        <v>6.4385202142571583</v>
      </c>
      <c r="N332" s="4">
        <f t="shared" si="39"/>
        <v>2.6033255540838254</v>
      </c>
    </row>
    <row r="333" spans="1:14">
      <c r="A333" s="4">
        <f t="shared" si="35"/>
        <v>2177</v>
      </c>
      <c r="G333" s="4">
        <f>carbondioxide!L433</f>
        <v>1091.8113748107471</v>
      </c>
      <c r="H333" s="4">
        <f t="shared" si="36"/>
        <v>7.3766993586514316</v>
      </c>
      <c r="I333" s="4">
        <f t="shared" si="40"/>
        <v>6.4623536582306533</v>
      </c>
      <c r="J333" s="4">
        <f t="shared" si="37"/>
        <v>2.6251085427851337</v>
      </c>
      <c r="K333" s="4">
        <f>carbondioxide!S433</f>
        <v>1091.8115131690631</v>
      </c>
      <c r="L333" s="4">
        <f t="shared" si="38"/>
        <v>7.3767000366228839</v>
      </c>
      <c r="M333" s="4">
        <f t="shared" si="41"/>
        <v>6.4623546330848125</v>
      </c>
      <c r="N333" s="4">
        <f t="shared" si="39"/>
        <v>2.62510945975361</v>
      </c>
    </row>
    <row r="334" spans="1:14">
      <c r="A334" s="4">
        <f t="shared" si="35"/>
        <v>2178</v>
      </c>
      <c r="G334" s="4">
        <f>carbondioxide!L434</f>
        <v>1094.9060955715083</v>
      </c>
      <c r="H334" s="4">
        <f t="shared" si="36"/>
        <v>7.3918423913917248</v>
      </c>
      <c r="I334" s="4">
        <f t="shared" si="40"/>
        <v>6.4860081770546687</v>
      </c>
      <c r="J334" s="4">
        <f t="shared" si="37"/>
        <v>2.6469040950408642</v>
      </c>
      <c r="K334" s="4">
        <f>carbondioxide!S434</f>
        <v>1094.9062335345893</v>
      </c>
      <c r="L334" s="4">
        <f t="shared" si="38"/>
        <v>7.3918430655156895</v>
      </c>
      <c r="M334" s="4">
        <f t="shared" si="41"/>
        <v>6.4860091463527692</v>
      </c>
      <c r="N334" s="4">
        <f t="shared" si="39"/>
        <v>2.6469050123381312</v>
      </c>
    </row>
    <row r="335" spans="1:14">
      <c r="A335" s="4">
        <f t="shared" si="35"/>
        <v>2179</v>
      </c>
      <c r="G335" s="4">
        <f>carbondioxide!L435</f>
        <v>1097.9762361255609</v>
      </c>
      <c r="H335" s="4">
        <f t="shared" si="36"/>
        <v>7.4068229149325244</v>
      </c>
      <c r="I335" s="4">
        <f t="shared" si="40"/>
        <v>6.5094840297485037</v>
      </c>
      <c r="J335" s="4">
        <f t="shared" si="37"/>
        <v>2.6687102062267027</v>
      </c>
      <c r="K335" s="4">
        <f>carbondioxide!S435</f>
        <v>1097.9763736969653</v>
      </c>
      <c r="L335" s="4">
        <f t="shared" si="38"/>
        <v>7.4068235852630311</v>
      </c>
      <c r="M335" s="4">
        <f t="shared" si="41"/>
        <v>6.5094849935646382</v>
      </c>
      <c r="N335" s="4">
        <f t="shared" si="39"/>
        <v>2.6687111238193344</v>
      </c>
    </row>
    <row r="336" spans="1:14">
      <c r="A336" s="4">
        <f t="shared" si="35"/>
        <v>2180</v>
      </c>
      <c r="G336" s="4">
        <f>carbondioxide!L436</f>
        <v>1101.0219521366976</v>
      </c>
      <c r="H336" s="4">
        <f t="shared" si="36"/>
        <v>7.4216429281241387</v>
      </c>
      <c r="I336" s="4">
        <f t="shared" si="40"/>
        <v>6.5327824656988609</v>
      </c>
      <c r="J336" s="4">
        <f t="shared" si="37"/>
        <v>2.6905258015443065</v>
      </c>
      <c r="K336" s="4">
        <f>carbondioxide!S436</f>
        <v>1101.0220893199398</v>
      </c>
      <c r="L336" s="4">
        <f t="shared" si="38"/>
        <v>7.421643594714209</v>
      </c>
      <c r="M336" s="4">
        <f t="shared" si="41"/>
        <v>6.5327834241059897</v>
      </c>
      <c r="N336" s="4">
        <f t="shared" si="39"/>
        <v>2.6905267193994877</v>
      </c>
    </row>
    <row r="337" spans="1:14">
      <c r="A337" s="4">
        <f t="shared" si="35"/>
        <v>2181</v>
      </c>
      <c r="G337" s="4">
        <f>carbondioxide!L437</f>
        <v>1104.0434009443193</v>
      </c>
      <c r="H337" s="4">
        <f t="shared" si="36"/>
        <v>7.4363044085331609</v>
      </c>
      <c r="I337" s="4">
        <f t="shared" si="40"/>
        <v>6.5559047433200517</v>
      </c>
      <c r="J337" s="4">
        <f t="shared" si="37"/>
        <v>2.7123498193967044</v>
      </c>
      <c r="K337" s="4">
        <f>carbondioxide!S437</f>
        <v>1104.0435377428703</v>
      </c>
      <c r="L337" s="4">
        <f t="shared" si="38"/>
        <v>7.4363050714348207</v>
      </c>
      <c r="M337" s="4">
        <f t="shared" si="41"/>
        <v>6.5559056963900177</v>
      </c>
      <c r="N337" s="4">
        <f t="shared" si="39"/>
        <v>2.7123507374822209</v>
      </c>
    </row>
    <row r="338" spans="1:14">
      <c r="A338" s="4">
        <f t="shared" si="35"/>
        <v>2182</v>
      </c>
      <c r="G338" s="4">
        <f>carbondioxide!L438</f>
        <v>1107.0407414260462</v>
      </c>
      <c r="H338" s="4">
        <f t="shared" si="36"/>
        <v>7.4508093123426953</v>
      </c>
      <c r="I338" s="4">
        <f t="shared" si="40"/>
        <v>6.578852129224761</v>
      </c>
      <c r="J338" s="4">
        <f t="shared" si="37"/>
        <v>2.7341812113645889</v>
      </c>
      <c r="K338" s="4">
        <f>carbondioxide!S438</f>
        <v>1107.0408778433341</v>
      </c>
      <c r="L338" s="4">
        <f t="shared" si="38"/>
        <v>7.4508099716069998</v>
      </c>
      <c r="M338" s="4">
        <f t="shared" si="41"/>
        <v>6.5788530770283007</v>
      </c>
      <c r="N338" s="4">
        <f t="shared" si="39"/>
        <v>2.7341821296488171</v>
      </c>
    </row>
    <row r="339" spans="1:14">
      <c r="A339" s="4">
        <f t="shared" si="35"/>
        <v>2183</v>
      </c>
      <c r="G339" s="4">
        <f>carbondioxide!L439</f>
        <v>1110.0141338639592</v>
      </c>
      <c r="H339" s="4">
        <f t="shared" si="36"/>
        <v>7.4651595742669103</v>
      </c>
      <c r="I339" s="4">
        <f t="shared" si="40"/>
        <v>6.601625897419467</v>
      </c>
      <c r="J339" s="4">
        <f t="shared" si="37"/>
        <v>2.7560189421780348</v>
      </c>
      <c r="K339" s="4">
        <f>carbondioxide!S439</f>
        <v>1110.0142699033695</v>
      </c>
      <c r="L339" s="4">
        <f t="shared" si="38"/>
        <v>7.465160229943967</v>
      </c>
      <c r="M339" s="4">
        <f t="shared" si="41"/>
        <v>6.6016268400262259</v>
      </c>
      <c r="N339" s="4">
        <f t="shared" si="39"/>
        <v>2.7560198606299324</v>
      </c>
    </row>
    <row r="340" spans="1:14">
      <c r="A340" s="4">
        <f t="shared" si="35"/>
        <v>2184</v>
      </c>
      <c r="G340" s="4">
        <f>carbondioxide!L440</f>
        <v>1112.9637398144073</v>
      </c>
      <c r="H340" s="4">
        <f t="shared" si="36"/>
        <v>7.4793571074791654</v>
      </c>
      <c r="I340" s="4">
        <f t="shared" si="40"/>
        <v>6.6242273285240794</v>
      </c>
      <c r="J340" s="4">
        <f t="shared" si="37"/>
        <v>2.7778619896838062</v>
      </c>
      <c r="K340" s="4">
        <f>carbondioxide!S440</f>
        <v>1112.9638754792838</v>
      </c>
      <c r="L340" s="4">
        <f t="shared" si="38"/>
        <v>7.4793577596181526</v>
      </c>
      <c r="M340" s="4">
        <f t="shared" si="41"/>
        <v>6.6242282660026213</v>
      </c>
      <c r="N340" s="4">
        <f t="shared" si="39"/>
        <v>2.7778629082729034</v>
      </c>
    </row>
    <row r="341" spans="1:14">
      <c r="A341" s="4">
        <f t="shared" si="35"/>
        <v>2185</v>
      </c>
      <c r="G341" s="4">
        <f>carbondioxide!L441</f>
        <v>1115.8897219813239</v>
      </c>
      <c r="H341" s="4">
        <f t="shared" si="36"/>
        <v>7.4934038035531065</v>
      </c>
      <c r="I341" s="4">
        <f t="shared" si="40"/>
        <v>6.6466577090153312</v>
      </c>
      <c r="J341" s="4">
        <f t="shared" si="37"/>
        <v>2.7997093448084187</v>
      </c>
      <c r="K341" s="4">
        <f>carbondioxide!S441</f>
        <v>1115.8898572749695</v>
      </c>
      <c r="L341" s="4">
        <f t="shared" si="38"/>
        <v>7.4934044522022925</v>
      </c>
      <c r="M341" s="4">
        <f t="shared" si="41"/>
        <v>6.6466586414331559</v>
      </c>
      <c r="N341" s="4">
        <f t="shared" si="39"/>
        <v>2.7997102635048083</v>
      </c>
    </row>
    <row r="342" spans="1:14">
      <c r="A342" s="4">
        <f t="shared" si="35"/>
        <v>2186</v>
      </c>
      <c r="G342" s="4">
        <f>carbondioxide!L442</f>
        <v>1118.7922440929767</v>
      </c>
      <c r="H342" s="4">
        <f t="shared" si="36"/>
        <v>7.5073015324159842</v>
      </c>
      <c r="I342" s="4">
        <f t="shared" si="40"/>
        <v>6.6689183304934883</v>
      </c>
      <c r="J342" s="4">
        <f t="shared" si="37"/>
        <v>2.8215600115171138</v>
      </c>
      <c r="K342" s="4">
        <f>carbondioxide!S442</f>
        <v>1118.7923790186546</v>
      </c>
      <c r="L342" s="4">
        <f t="shared" si="38"/>
        <v>7.5073021776227575</v>
      </c>
      <c r="M342" s="4">
        <f t="shared" si="41"/>
        <v>6.6689192579170413</v>
      </c>
      <c r="N342" s="4">
        <f t="shared" si="39"/>
        <v>2.8215609302914415</v>
      </c>
    </row>
    <row r="343" spans="1:14">
      <c r="A343" s="4">
        <f t="shared" si="35"/>
        <v>2187</v>
      </c>
      <c r="G343" s="4">
        <f>carbondioxide!L443</f>
        <v>1121.6714707820856</v>
      </c>
      <c r="H343" s="4">
        <f t="shared" si="36"/>
        <v>7.521052142313609</v>
      </c>
      <c r="I343" s="4">
        <f t="shared" si="40"/>
        <v>6.6910104889719015</v>
      </c>
      <c r="J343" s="4">
        <f t="shared" si="37"/>
        <v>2.8434130067688996</v>
      </c>
      <c r="K343" s="4">
        <f>carbondioxide!S443</f>
        <v>1121.6716053430182</v>
      </c>
      <c r="L343" s="4">
        <f t="shared" si="38"/>
        <v>7.5210527841244827</v>
      </c>
      <c r="M343" s="4">
        <f t="shared" si="41"/>
        <v>6.6910114114665893</v>
      </c>
      <c r="N343" s="4">
        <f t="shared" si="39"/>
        <v>2.8434139255923547</v>
      </c>
    </row>
    <row r="344" spans="1:14">
      <c r="A344" s="4">
        <f t="shared" si="35"/>
        <v>2188</v>
      </c>
      <c r="G344" s="4">
        <f>carbondioxide!L444</f>
        <v>1124.5275674692277</v>
      </c>
      <c r="H344" s="4">
        <f t="shared" si="36"/>
        <v>7.5346574597862288</v>
      </c>
      <c r="I344" s="4">
        <f t="shared" si="40"/>
        <v>6.7129354841889537</v>
      </c>
      <c r="J344" s="4">
        <f t="shared" si="37"/>
        <v>2.8652673604678127</v>
      </c>
      <c r="K344" s="4">
        <f>carbondioxide!S444</f>
        <v>1124.5277016685982</v>
      </c>
      <c r="L344" s="4">
        <f t="shared" si="38"/>
        <v>7.5346580982468669</v>
      </c>
      <c r="M344" s="4">
        <f t="shared" si="41"/>
        <v>6.712936401819154</v>
      </c>
      <c r="N344" s="4">
        <f t="shared" si="39"/>
        <v>2.8652682793121205</v>
      </c>
    </row>
    <row r="345" spans="1:14">
      <c r="A345" s="4">
        <f t="shared" si="35"/>
        <v>2189</v>
      </c>
      <c r="G345" s="4">
        <f>carbondioxide!L445</f>
        <v>1127.3607002494509</v>
      </c>
      <c r="H345" s="4">
        <f t="shared" si="36"/>
        <v>7.5481192896547125</v>
      </c>
      <c r="I345" s="4">
        <f t="shared" si="40"/>
        <v>6.7346946189419246</v>
      </c>
      <c r="J345" s="4">
        <f t="shared" si="37"/>
        <v>2.8871221154105489</v>
      </c>
      <c r="K345" s="4">
        <f>carbondioxide!S445</f>
        <v>1127.3608340904038</v>
      </c>
      <c r="L345" s="4">
        <f t="shared" si="38"/>
        <v>7.5481199248099529</v>
      </c>
      <c r="M345" s="4">
        <f t="shared" si="41"/>
        <v>6.7346955317710036</v>
      </c>
      <c r="N345" s="4">
        <f t="shared" si="39"/>
        <v>2.8871230342479604</v>
      </c>
    </row>
    <row r="346" spans="1:14">
      <c r="A346" s="4">
        <f t="shared" si="35"/>
        <v>2190</v>
      </c>
      <c r="G346" s="4">
        <f>carbondioxide!L446</f>
        <v>1130.1710357820164</v>
      </c>
      <c r="H346" s="4">
        <f t="shared" si="36"/>
        <v>7.5614394150164177</v>
      </c>
      <c r="I346" s="4">
        <f t="shared" si="40"/>
        <v>6.7562891984423263</v>
      </c>
      <c r="J346" s="4">
        <f t="shared" si="37"/>
        <v>2.9089763272306071</v>
      </c>
      <c r="K346" s="4">
        <f>carbondioxide!S446</f>
        <v>1130.1711692676586</v>
      </c>
      <c r="L346" s="4">
        <f t="shared" si="38"/>
        <v>7.5614400469102829</v>
      </c>
      <c r="M346" s="4">
        <f t="shared" si="41"/>
        <v>6.7562901065326511</v>
      </c>
      <c r="N346" s="4">
        <f t="shared" si="39"/>
        <v>2.9089772460338912</v>
      </c>
    </row>
    <row r="347" spans="1:14">
      <c r="A347" s="4">
        <f t="shared" si="35"/>
        <v>2191</v>
      </c>
      <c r="G347" s="4">
        <f>carbondioxide!L447</f>
        <v>1132.9587411831726</v>
      </c>
      <c r="H347" s="4">
        <f t="shared" si="36"/>
        <v>7.5746195972500399</v>
      </c>
      <c r="I347" s="4">
        <f t="shared" si="40"/>
        <v>6.7777205296922256</v>
      </c>
      <c r="J347" s="4">
        <f t="shared" si="37"/>
        <v>2.9308290643390897</v>
      </c>
      <c r="K347" s="4">
        <f>carbondioxide!S447</f>
        <v>1132.9588743165723</v>
      </c>
      <c r="L347" s="4">
        <f t="shared" si="38"/>
        <v>7.574620225925754</v>
      </c>
      <c r="M347" s="4">
        <f t="shared" si="41"/>
        <v>6.7777214331051763</v>
      </c>
      <c r="N347" s="4">
        <f t="shared" si="39"/>
        <v>2.9308299830815243</v>
      </c>
    </row>
    <row r="348" spans="1:14">
      <c r="A348" s="4">
        <f t="shared" si="35"/>
        <v>2192</v>
      </c>
      <c r="G348" s="4">
        <f>carbondioxide!L448</f>
        <v>1135.7239839218771</v>
      </c>
      <c r="H348" s="4">
        <f t="shared" si="36"/>
        <v>7.5876615760288848</v>
      </c>
      <c r="I348" s="4">
        <f t="shared" si="40"/>
        <v>6.7989899208810884</v>
      </c>
      <c r="J348" s="4">
        <f t="shared" si="37"/>
        <v>2.9526794078622958</v>
      </c>
      <c r="K348" s="4">
        <f>carbondioxide!S448</f>
        <v>1135.7241167060661</v>
      </c>
      <c r="L348" s="4">
        <f t="shared" si="38"/>
        <v>7.5876622015289001</v>
      </c>
      <c r="M348" s="4">
        <f t="shared" si="41"/>
        <v>6.7989908196770719</v>
      </c>
      <c r="N348" s="4">
        <f t="shared" si="39"/>
        <v>2.9526803265176587</v>
      </c>
    </row>
    <row r="349" spans="1:14">
      <c r="A349" s="4">
        <f t="shared" si="35"/>
        <v>2193</v>
      </c>
      <c r="G349" s="4">
        <f>carbondioxide!L449</f>
        <v>1138.4669317183602</v>
      </c>
      <c r="H349" s="4">
        <f t="shared" si="36"/>
        <v>7.6005670693418628</v>
      </c>
      <c r="I349" s="4">
        <f t="shared" si="40"/>
        <v>6.8200986808026736</v>
      </c>
      <c r="J349" s="4">
        <f t="shared" si="37"/>
        <v>2.9745264515762426</v>
      </c>
      <c r="K349" s="4">
        <f>carbondioxide!S449</f>
        <v>1138.4670641563339</v>
      </c>
      <c r="L349" s="4">
        <f t="shared" si="38"/>
        <v>7.6005676917078695</v>
      </c>
      <c r="M349" s="4">
        <f t="shared" si="41"/>
        <v>6.8200995750411355</v>
      </c>
      <c r="N349" s="4">
        <f t="shared" si="39"/>
        <v>2.9745273701188042</v>
      </c>
    </row>
    <row r="350" spans="1:14">
      <c r="A350" s="4">
        <f t="shared" si="35"/>
        <v>2194</v>
      </c>
      <c r="G350" s="4">
        <f>carbondioxide!L450</f>
        <v>1141.1877524454319</v>
      </c>
      <c r="H350" s="4">
        <f t="shared" si="36"/>
        <v>7.613337773521585</v>
      </c>
      <c r="I350" s="4">
        <f t="shared" si="40"/>
        <v>6.8410481182914999</v>
      </c>
      <c r="J350" s="4">
        <f t="shared" si="37"/>
        <v>2.9963693018382487</v>
      </c>
      <c r="K350" s="4">
        <f>carbondioxide!S450</f>
        <v>1141.1878845401491</v>
      </c>
      <c r="L350" s="4">
        <f t="shared" si="38"/>
        <v>7.6133383927945273</v>
      </c>
      <c r="M350" s="4">
        <f t="shared" si="41"/>
        <v>6.8410490080309421</v>
      </c>
      <c r="N350" s="4">
        <f t="shared" si="39"/>
        <v>2.9963702202427629</v>
      </c>
    </row>
    <row r="351" spans="1:14">
      <c r="A351" s="4">
        <f t="shared" si="35"/>
        <v>2195</v>
      </c>
      <c r="G351" s="4">
        <f>carbondioxide!L451</f>
        <v>1143.8866140324194</v>
      </c>
      <c r="H351" s="4">
        <f t="shared" si="36"/>
        <v>7.6259753632789167</v>
      </c>
      <c r="I351" s="4">
        <f t="shared" si="40"/>
        <v>6.861839541678413</v>
      </c>
      <c r="J351" s="4">
        <f t="shared" si="37"/>
        <v>3.0182070775157031</v>
      </c>
      <c r="K351" s="4">
        <f>carbondioxide!S451</f>
        <v>1143.8867457868034</v>
      </c>
      <c r="L351" s="4">
        <f t="shared" si="38"/>
        <v>7.6259759794990085</v>
      </c>
      <c r="M351" s="4">
        <f t="shared" si="41"/>
        <v>6.8618404269764026</v>
      </c>
      <c r="N351" s="4">
        <f t="shared" si="39"/>
        <v>3.0182079957574</v>
      </c>
    </row>
    <row r="352" spans="1:14">
      <c r="A352" s="4">
        <f t="shared" si="35"/>
        <v>2196</v>
      </c>
      <c r="G352" s="4">
        <f>carbondioxide!L452</f>
        <v>1146.563684371622</v>
      </c>
      <c r="H352" s="4">
        <f t="shared" si="36"/>
        <v>7.638481491743315</v>
      </c>
      <c r="I352" s="4">
        <f t="shared" si="40"/>
        <v>6.8824742582647636</v>
      </c>
      <c r="J352" s="4">
        <f t="shared" si="37"/>
        <v>3.0400389099121474</v>
      </c>
      <c r="K352" s="4">
        <f>carbondioxide!S452</f>
        <v>1146.563815788561</v>
      </c>
      <c r="L352" s="4">
        <f t="shared" si="38"/>
        <v>7.6384821049500591</v>
      </c>
      <c r="M352" s="4">
        <f t="shared" si="41"/>
        <v>6.8824751391779504</v>
      </c>
      <c r="N352" s="4">
        <f t="shared" si="39"/>
        <v>3.0400398279667238</v>
      </c>
    </row>
    <row r="353" spans="1:14">
      <c r="A353" s="4">
        <f t="shared" si="35"/>
        <v>2197</v>
      </c>
      <c r="G353" s="4">
        <f>carbondioxide!L453</f>
        <v>1149.2191312271577</v>
      </c>
      <c r="H353" s="4">
        <f t="shared" si="36"/>
        <v>7.6508577905082804</v>
      </c>
      <c r="I353" s="4">
        <f t="shared" si="40"/>
        <v>6.9029535738147239</v>
      </c>
      <c r="J353" s="4">
        <f t="shared" si="37"/>
        <v>3.0618639426907901</v>
      </c>
      <c r="K353" s="4">
        <f>carbondioxide!S453</f>
        <v>1149.2192623095057</v>
      </c>
      <c r="L353" s="4">
        <f t="shared" si="38"/>
        <v>7.650858400740483</v>
      </c>
      <c r="M353" s="4">
        <f t="shared" si="41"/>
        <v>6.9029544503988509</v>
      </c>
      <c r="N353" s="4">
        <f t="shared" si="39"/>
        <v>3.0618648605344037</v>
      </c>
    </row>
    <row r="354" spans="1:14">
      <c r="A354" s="4">
        <f t="shared" si="35"/>
        <v>2198</v>
      </c>
      <c r="G354" s="4">
        <f>carbondioxide!L454</f>
        <v>1151.8531221460748</v>
      </c>
      <c r="H354" s="4">
        <f t="shared" si="36"/>
        <v>7.663105869681254</v>
      </c>
      <c r="I354" s="4">
        <f t="shared" si="40"/>
        <v>6.923278792065247</v>
      </c>
      <c r="J354" s="4">
        <f t="shared" si="37"/>
        <v>3.083681331795574</v>
      </c>
      <c r="K354" s="4">
        <f>carbondioxide!S454</f>
        <v>1151.8532528966516</v>
      </c>
      <c r="L354" s="4">
        <f t="shared" si="38"/>
        <v>7.6631064769770392</v>
      </c>
      <c r="M354" s="4">
        <f t="shared" si="41"/>
        <v>6.923279664375162</v>
      </c>
      <c r="N354" s="4">
        <f t="shared" si="39"/>
        <v>3.0836822494048337</v>
      </c>
    </row>
    <row r="355" spans="1:14">
      <c r="A355" s="4">
        <f t="shared" si="35"/>
        <v>2199</v>
      </c>
      <c r="G355" s="4">
        <f>carbondioxide!L455</f>
        <v>1154.4658243715835</v>
      </c>
      <c r="H355" s="4">
        <f t="shared" si="36"/>
        <v>7.6752273179371979</v>
      </c>
      <c r="I355" s="4">
        <f t="shared" si="40"/>
        <v>6.943451214253181</v>
      </c>
      <c r="J355" s="4">
        <f t="shared" si="37"/>
        <v>3.1054902453699058</v>
      </c>
      <c r="K355" s="4">
        <f>carbondioxide!S455</f>
        <v>1154.4659547931747</v>
      </c>
      <c r="L355" s="4">
        <f t="shared" si="38"/>
        <v>7.6752279223340176</v>
      </c>
      <c r="M355" s="4">
        <f t="shared" si="41"/>
        <v>6.9434520823428532</v>
      </c>
      <c r="N355" s="4">
        <f t="shared" si="39"/>
        <v>3.1054911627218651</v>
      </c>
    </row>
    <row r="356" spans="1:14">
      <c r="A356" s="4">
        <f t="shared" si="35"/>
        <v>2200</v>
      </c>
      <c r="G356" s="4">
        <f>carbondioxide!L456</f>
        <v>1157.0574047582627</v>
      </c>
      <c r="H356" s="4">
        <f t="shared" si="36"/>
        <v>7.6872237025751664</v>
      </c>
      <c r="I356" s="4">
        <f t="shared" si="40"/>
        <v>6.9634721386590437</v>
      </c>
      <c r="J356" s="4">
        <f t="shared" si="37"/>
        <v>3.127289863673163</v>
      </c>
      <c r="K356" s="4">
        <f>carbondioxide!S456</f>
        <v>1157.0575348536208</v>
      </c>
      <c r="L356" s="4">
        <f t="shared" si="38"/>
        <v>7.6872243041098223</v>
      </c>
      <c r="M356" s="4">
        <f t="shared" si="41"/>
        <v>6.9634730025815763</v>
      </c>
      <c r="N356" s="4">
        <f t="shared" si="39"/>
        <v>3.1272907807453123</v>
      </c>
    </row>
    <row r="357" spans="1:14">
      <c r="A357" s="4">
        <f t="shared" si="35"/>
        <v>2201</v>
      </c>
      <c r="G357" s="4">
        <f>carbondioxide!L457</f>
        <v>1159.62802968908</v>
      </c>
      <c r="H357" s="4">
        <f t="shared" si="36"/>
        <v>7.6990965695770841</v>
      </c>
      <c r="I357" s="4">
        <f t="shared" si="40"/>
        <v>6.9833428601669594</v>
      </c>
      <c r="J357" s="4">
        <f t="shared" si="37"/>
        <v>3.1490793789950828</v>
      </c>
      <c r="K357" s="4">
        <f>carbondioxide!S457</f>
        <v>1159.6281594609254</v>
      </c>
      <c r="L357" s="4">
        <f t="shared" si="38"/>
        <v>7.6990971682857356</v>
      </c>
      <c r="M357" s="4">
        <f t="shared" si="41"/>
        <v>6.9833437199746005</v>
      </c>
      <c r="N357" s="4">
        <f t="shared" si="39"/>
        <v>3.1490802957653421</v>
      </c>
    </row>
    <row r="358" spans="1:14">
      <c r="A358" s="4">
        <f t="shared" si="35"/>
        <v>2202</v>
      </c>
      <c r="G358" s="4">
        <f>carbondioxide!L458</f>
        <v>1162.1778649940507</v>
      </c>
      <c r="H358" s="4">
        <f t="shared" si="36"/>
        <v>7.7108474436678804</v>
      </c>
      <c r="I358" s="4">
        <f t="shared" si="40"/>
        <v>7.0030646698402403</v>
      </c>
      <c r="J358" s="4">
        <f t="shared" si="37"/>
        <v>3.1708579955681393</v>
      </c>
      <c r="K358" s="4">
        <f>carbondioxide!S458</f>
        <v>1162.1779944450709</v>
      </c>
      <c r="L358" s="4">
        <f t="shared" si="38"/>
        <v>7.710848039586061</v>
      </c>
      <c r="M358" s="4">
        <f t="shared" si="41"/>
        <v>7.0030655255843985</v>
      </c>
      <c r="N358" s="4">
        <f t="shared" si="39"/>
        <v>3.1708589120148507</v>
      </c>
    </row>
    <row r="359" spans="1:14">
      <c r="A359" s="4">
        <f t="shared" si="35"/>
        <v>2203</v>
      </c>
      <c r="G359" s="4">
        <f>carbondioxide!L459</f>
        <v>1164.7070758703494</v>
      </c>
      <c r="H359" s="4">
        <f t="shared" si="36"/>
        <v>7.7224778283761832</v>
      </c>
      <c r="I359" s="4">
        <f t="shared" si="40"/>
        <v>7.0226388545121079</v>
      </c>
      <c r="J359" s="4">
        <f t="shared" si="37"/>
        <v>3.1926249294780047</v>
      </c>
      <c r="K359" s="4">
        <f>carbondioxide!S459</f>
        <v>1164.7072050032007</v>
      </c>
      <c r="L359" s="4">
        <f t="shared" si="38"/>
        <v>7.722478421538816</v>
      </c>
      <c r="M359" s="4">
        <f t="shared" si="41"/>
        <v>7.0226397062433623</v>
      </c>
      <c r="N359" s="4">
        <f t="shared" si="39"/>
        <v>3.1926258455799257</v>
      </c>
    </row>
    <row r="360" spans="1:14">
      <c r="A360" s="4">
        <f t="shared" si="35"/>
        <v>2204</v>
      </c>
      <c r="G360" s="4">
        <f>carbondioxide!L460</f>
        <v>1167.2158268036694</v>
      </c>
      <c r="H360" s="4">
        <f t="shared" si="36"/>
        <v>7.7339892060945896</v>
      </c>
      <c r="I360" s="4">
        <f t="shared" si="40"/>
        <v>7.0420666963910223</v>
      </c>
      <c r="J360" s="4">
        <f t="shared" si="37"/>
        <v>3.2143794085721984</v>
      </c>
      <c r="K360" s="4">
        <f>carbondioxide!S460</f>
        <v>1167.2159556209758</v>
      </c>
      <c r="L360" s="4">
        <f t="shared" si="38"/>
        <v>7.7339897965359921</v>
      </c>
      <c r="M360" s="4">
        <f t="shared" si="41"/>
        <v>7.0420675441591367</v>
      </c>
      <c r="N360" s="4">
        <f t="shared" si="39"/>
        <v>3.2143803243084941</v>
      </c>
    </row>
    <row r="361" spans="1:14">
      <c r="A361" s="4">
        <f t="shared" si="35"/>
        <v>2205</v>
      </c>
      <c r="G361" s="4">
        <f>carbondioxide!L461</f>
        <v>1169.7042814906033</v>
      </c>
      <c r="H361" s="4">
        <f t="shared" si="36"/>
        <v>7.7453830381385442</v>
      </c>
      <c r="I361" s="4">
        <f t="shared" si="40"/>
        <v>7.0613494726800869</v>
      </c>
      <c r="J361" s="4">
        <f t="shared" si="37"/>
        <v>3.2361206723670093</v>
      </c>
      <c r="K361" s="4">
        <f>carbondioxide!S461</f>
        <v>1169.7044099949583</v>
      </c>
      <c r="L361" s="4">
        <f t="shared" si="38"/>
        <v>7.7453836258924511</v>
      </c>
      <c r="M361" s="4">
        <f t="shared" si="41"/>
        <v>7.0613503165340221</v>
      </c>
      <c r="N361" s="4">
        <f t="shared" si="39"/>
        <v>3.2361215877172458</v>
      </c>
    </row>
    <row r="362" spans="1:14">
      <c r="A362" s="4">
        <f t="shared" ref="A362:A425" si="42">1+A361</f>
        <v>2206</v>
      </c>
      <c r="G362" s="4">
        <f>carbondioxide!L462</f>
        <v>1172.1726027618024</v>
      </c>
      <c r="H362" s="4">
        <f t="shared" si="36"/>
        <v>7.7566607648027626</v>
      </c>
      <c r="I362" s="4">
        <f t="shared" si="40"/>
        <v>7.0804884552099736</v>
      </c>
      <c r="J362" s="4">
        <f t="shared" si="37"/>
        <v>3.2578479719527875</v>
      </c>
      <c r="K362" s="4">
        <f>carbondioxide!S462</f>
        <v>1172.1727309557693</v>
      </c>
      <c r="L362" s="4">
        <f t="shared" si="38"/>
        <v>7.7566613499023322</v>
      </c>
      <c r="M362" s="4">
        <f t="shared" si="41"/>
        <v>7.0804892951979008</v>
      </c>
      <c r="N362" s="4">
        <f t="shared" si="39"/>
        <v>3.2578488868969249</v>
      </c>
    </row>
    <row r="363" spans="1:14">
      <c r="A363" s="4">
        <f t="shared" si="42"/>
        <v>2207</v>
      </c>
      <c r="G363" s="4">
        <f>carbondioxide!L463</f>
        <v>1174.6209525056418</v>
      </c>
      <c r="H363" s="4">
        <f t="shared" si="36"/>
        <v>7.7678238054140127</v>
      </c>
      <c r="I363" s="4">
        <f t="shared" si="40"/>
        <v>7.099484910084815</v>
      </c>
      <c r="J363" s="4">
        <f t="shared" si="37"/>
        <v>3.2795605698976882</v>
      </c>
      <c r="K363" s="4">
        <f>carbondioxide!S463</f>
        <v>1174.6210803917531</v>
      </c>
      <c r="L363" s="4">
        <f t="shared" si="38"/>
        <v>7.7678243878918387</v>
      </c>
      <c r="M363" s="4">
        <f t="shared" si="41"/>
        <v>7.0994857462541265</v>
      </c>
      <c r="N363" s="4">
        <f t="shared" si="39"/>
        <v>3.2795614844160745</v>
      </c>
    </row>
    <row r="364" spans="1:14">
      <c r="A364" s="4">
        <f t="shared" si="42"/>
        <v>2208</v>
      </c>
      <c r="G364" s="4">
        <f>carbondioxide!L464</f>
        <v>1177.049491592084</v>
      </c>
      <c r="H364" s="4">
        <f t="shared" si="36"/>
        <v>7.7788735583789546</v>
      </c>
      <c r="I364" s="4">
        <f t="shared" si="40"/>
        <v>7.1183400973404636</v>
      </c>
      <c r="J364" s="4">
        <f t="shared" si="37"/>
        <v>3.3012577401499512</v>
      </c>
      <c r="K364" s="4">
        <f>carbondioxide!S464</f>
        <v>1177.049619172843</v>
      </c>
      <c r="L364" s="4">
        <f t="shared" si="38"/>
        <v>7.7788741382670805</v>
      </c>
      <c r="M364" s="4">
        <f t="shared" si="41"/>
        <v>7.1183409297377871</v>
      </c>
      <c r="N364" s="4">
        <f t="shared" si="39"/>
        <v>3.3012586542233149</v>
      </c>
    </row>
    <row r="365" spans="1:14">
      <c r="A365" s="4">
        <f t="shared" si="42"/>
        <v>2209</v>
      </c>
      <c r="G365" s="4">
        <f>carbondioxide!L465</f>
        <v>1179.4583797964092</v>
      </c>
      <c r="H365" s="4">
        <f t="shared" si="36"/>
        <v>7.7898114012256237</v>
      </c>
      <c r="I365" s="4">
        <f t="shared" si="40"/>
        <v>7.1370552706145274</v>
      </c>
      <c r="J365" s="4">
        <f t="shared" si="37"/>
        <v>3.3229387679387932</v>
      </c>
      <c r="K365" s="4">
        <f>carbondioxide!S465</f>
        <v>1179.4585070742896</v>
      </c>
      <c r="L365" s="4">
        <f t="shared" si="38"/>
        <v>7.7898119785555515</v>
      </c>
      <c r="M365" s="4">
        <f t="shared" si="41"/>
        <v>7.1370560992857373</v>
      </c>
      <c r="N365" s="4">
        <f t="shared" si="39"/>
        <v>3.3229396815482373</v>
      </c>
    </row>
    <row r="366" spans="1:14">
      <c r="A366" s="4">
        <f t="shared" si="42"/>
        <v>2210</v>
      </c>
      <c r="G366" s="4">
        <f>carbondioxide!L466</f>
        <v>1181.8477757224268</v>
      </c>
      <c r="H366" s="4">
        <f t="shared" si="36"/>
        <v>7.8006386906369434</v>
      </c>
      <c r="I366" s="4">
        <f t="shared" si="40"/>
        <v>7.1556316768275376</v>
      </c>
      <c r="J366" s="4">
        <f t="shared" si="37"/>
        <v>3.3446029496739915</v>
      </c>
      <c r="K366" s="4">
        <f>carbondioxide!S466</f>
        <v>1181.8479026998734</v>
      </c>
      <c r="L366" s="4">
        <f t="shared" si="38"/>
        <v>7.8006392654396528</v>
      </c>
      <c r="M366" s="4">
        <f t="shared" si="41"/>
        <v>7.1556325018177658</v>
      </c>
      <c r="N366" s="4">
        <f t="shared" si="39"/>
        <v>3.3446038628009864</v>
      </c>
    </row>
    <row r="367" spans="1:14">
      <c r="A367" s="4">
        <f t="shared" si="42"/>
        <v>2211</v>
      </c>
      <c r="G367" s="4">
        <f>carbondioxide!L467</f>
        <v>1184.2178367247395</v>
      </c>
      <c r="H367" s="4">
        <f t="shared" si="36"/>
        <v>7.8113567624744835</v>
      </c>
      <c r="I367" s="4">
        <f t="shared" si="40"/>
        <v>7.1740705558745903</v>
      </c>
      <c r="J367" s="4">
        <f t="shared" si="37"/>
        <v>3.3662495928442238</v>
      </c>
      <c r="K367" s="4">
        <f>carbondioxide!S467</f>
        <v>1184.2179634041681</v>
      </c>
      <c r="L367" s="4">
        <f t="shared" si="38"/>
        <v>7.8113573347804266</v>
      </c>
      <c r="M367" s="4">
        <f t="shared" si="41"/>
        <v>7.1740713772282394</v>
      </c>
      <c r="N367" s="4">
        <f t="shared" si="39"/>
        <v>3.3662505054706018</v>
      </c>
    </row>
    <row r="368" spans="1:14">
      <c r="A368" s="4">
        <f t="shared" si="42"/>
        <v>2212</v>
      </c>
      <c r="G368" s="4">
        <f>carbondioxide!L468</f>
        <v>1186.568718829571</v>
      </c>
      <c r="H368" s="4">
        <f t="shared" si="36"/>
        <v>7.821966931790393</v>
      </c>
      <c r="I368" s="4">
        <f t="shared" si="40"/>
        <v>7.1923731403267581</v>
      </c>
      <c r="J368" s="4">
        <f t="shared" si="37"/>
        <v>3.3878780159142363</v>
      </c>
      <c r="K368" s="4">
        <f>carbondioxide!S468</f>
        <v>1186.56884521337</v>
      </c>
      <c r="L368" s="4">
        <f t="shared" si="38"/>
        <v>7.8219675016295254</v>
      </c>
      <c r="M368" s="4">
        <f t="shared" si="41"/>
        <v>7.1923739580875141</v>
      </c>
      <c r="N368" s="4">
        <f t="shared" si="39"/>
        <v>3.387878928022185</v>
      </c>
    </row>
    <row r="369" spans="1:14">
      <c r="A369" s="4">
        <f t="shared" si="42"/>
        <v>2213</v>
      </c>
      <c r="G369" s="4">
        <f>carbondioxide!L469</f>
        <v>1188.9005766535988</v>
      </c>
      <c r="H369" s="4">
        <f t="shared" si="36"/>
        <v>7.8324704928252267</v>
      </c>
      <c r="I369" s="4">
        <f t="shared" si="40"/>
        <v>7.2105406551415303</v>
      </c>
      <c r="J369" s="4">
        <f t="shared" si="37"/>
        <v>3.4094875482208993</v>
      </c>
      <c r="K369" s="4">
        <f>carbondioxide!S469</f>
        <v>1188.9007027441285</v>
      </c>
      <c r="L369" s="4">
        <f t="shared" si="38"/>
        <v>7.832471060227002</v>
      </c>
      <c r="M369" s="4">
        <f t="shared" si="41"/>
        <v>7.2105414693523731</v>
      </c>
      <c r="N369" s="4">
        <f t="shared" si="39"/>
        <v>3.4094884597929562</v>
      </c>
    </row>
    <row r="370" spans="1:14">
      <c r="A370" s="4">
        <f t="shared" si="42"/>
        <v>2214</v>
      </c>
      <c r="G370" s="4">
        <f>carbondioxide!L470</f>
        <v>1191.2135633201467</v>
      </c>
      <c r="H370" s="4">
        <f t="shared" si="36"/>
        <v>7.8428687189889592</v>
      </c>
      <c r="I370" s="4">
        <f t="shared" si="40"/>
        <v>7.2285743173814687</v>
      </c>
      <c r="J370" s="4">
        <f t="shared" si="37"/>
        <v>3.4310775298682086</v>
      </c>
      <c r="K370" s="4">
        <f>carbondioxide!S470</f>
        <v>1191.2136891197397</v>
      </c>
      <c r="L370" s="4">
        <f t="shared" si="38"/>
        <v>7.8428692839823464</v>
      </c>
      <c r="M370" s="4">
        <f t="shared" si="41"/>
        <v>7.2285751280846844</v>
      </c>
      <c r="N370" s="4">
        <f t="shared" si="39"/>
        <v>3.4310784408872537</v>
      </c>
    </row>
    <row r="371" spans="1:14">
      <c r="A371" s="4">
        <f t="shared" si="42"/>
        <v>2215</v>
      </c>
      <c r="G371" s="4">
        <f>carbondioxide!L471</f>
        <v>1193.5078303719924</v>
      </c>
      <c r="H371" s="4">
        <f t="shared" si="36"/>
        <v>7.8531628628221046</v>
      </c>
      <c r="I371" s="4">
        <f t="shared" si="40"/>
        <v>7.246475335940235</v>
      </c>
      <c r="J371" s="4">
        <f t="shared" si="37"/>
        <v>3.4526473116212837</v>
      </c>
      <c r="K371" s="4">
        <f>carbondioxide!S471</f>
        <v>1193.507955882955</v>
      </c>
      <c r="L371" s="4">
        <f t="shared" si="38"/>
        <v>7.8531634254356009</v>
      </c>
      <c r="M371" s="4">
        <f t="shared" si="41"/>
        <v>7.2464761431774249</v>
      </c>
      <c r="N371" s="4">
        <f t="shared" si="39"/>
        <v>3.4526482220705352</v>
      </c>
    </row>
    <row r="372" spans="1:14">
      <c r="A372" s="4">
        <f t="shared" si="42"/>
        <v>2216</v>
      </c>
      <c r="G372" s="4">
        <f>carbondioxide!L472</f>
        <v>1195.7835276799292</v>
      </c>
      <c r="H372" s="4">
        <f t="shared" si="36"/>
        <v>7.8633541559333811</v>
      </c>
      <c r="I372" s="4">
        <f t="shared" si="40"/>
        <v>7.2642449112750267</v>
      </c>
      <c r="J372" s="4">
        <f t="shared" si="37"/>
        <v>3.4741962547994154</v>
      </c>
      <c r="K372" s="4">
        <f>carbondioxide!S472</f>
        <v>1195.7836529045398</v>
      </c>
      <c r="L372" s="4">
        <f t="shared" si="38"/>
        <v>7.8633547161950137</v>
      </c>
      <c r="M372" s="4">
        <f t="shared" si="41"/>
        <v>7.2642457150871227</v>
      </c>
      <c r="N372" s="4">
        <f t="shared" si="39"/>
        <v>3.4741971646624226</v>
      </c>
    </row>
    <row r="373" spans="1:14">
      <c r="A373" s="4">
        <f t="shared" si="42"/>
        <v>2217</v>
      </c>
      <c r="G373" s="4">
        <f>carbondioxide!L473</f>
        <v>1198.0408033460562</v>
      </c>
      <c r="H373" s="4">
        <f t="shared" si="36"/>
        <v>7.8734438089096583</v>
      </c>
      <c r="I373" s="4">
        <f t="shared" si="40"/>
        <v>7.2818842351444077</v>
      </c>
      <c r="J373" s="4">
        <f t="shared" si="37"/>
        <v>3.495723731168197</v>
      </c>
      <c r="K373" s="4">
        <f>carbondioxide!S473</f>
        <v>1198.040928286568</v>
      </c>
      <c r="L373" s="4">
        <f t="shared" si="38"/>
        <v>7.8734443668470018</v>
      </c>
      <c r="M373" s="4">
        <f t="shared" si="41"/>
        <v>7.2818850355716815</v>
      </c>
      <c r="N373" s="4">
        <f t="shared" si="39"/>
        <v>3.4957246404288349</v>
      </c>
    </row>
    <row r="374" spans="1:14">
      <c r="A374" s="4">
        <f t="shared" si="42"/>
        <v>2218</v>
      </c>
      <c r="G374" s="4">
        <f>carbondioxide!L474</f>
        <v>1200.2798036006152</v>
      </c>
      <c r="H374" s="4">
        <f t="shared" si="36"/>
        <v>7.8834330111932953</v>
      </c>
      <c r="I374" s="4">
        <f t="shared" si="40"/>
        <v>7.2993944903503776</v>
      </c>
      <c r="J374" s="4">
        <f t="shared" si="37"/>
        <v>3.5172291228307819</v>
      </c>
      <c r="K374" s="4">
        <f>carbondioxide!S474</f>
        <v>1200.2799282592546</v>
      </c>
      <c r="L374" s="4">
        <f t="shared" si="38"/>
        <v>7.8834335668334763</v>
      </c>
      <c r="M374" s="4">
        <f t="shared" si="41"/>
        <v>7.2993952874324508</v>
      </c>
      <c r="N374" s="4">
        <f t="shared" si="39"/>
        <v>3.5172300314732463</v>
      </c>
    </row>
    <row r="375" spans="1:14">
      <c r="A375" s="4">
        <f t="shared" si="42"/>
        <v>2219</v>
      </c>
      <c r="G375" s="4">
        <f>carbondioxide!L475</f>
        <v>1202.5006726909437</v>
      </c>
      <c r="H375" s="4">
        <f t="shared" si="36"/>
        <v>7.8933229309209203</v>
      </c>
      <c r="I375" s="4">
        <f t="shared" si="40"/>
        <v>7.3167768504834045</v>
      </c>
      <c r="J375" s="4">
        <f t="shared" si="37"/>
        <v>3.5387118221182932</v>
      </c>
      <c r="K375" s="4">
        <f>carbondioxide!S475</f>
        <v>1202.5007970699116</v>
      </c>
      <c r="L375" s="4">
        <f t="shared" si="38"/>
        <v>7.8933234842906268</v>
      </c>
      <c r="M375" s="4">
        <f t="shared" si="41"/>
        <v>7.3167776442592594</v>
      </c>
      <c r="N375" s="4">
        <f t="shared" si="39"/>
        <v>3.5387127301270946</v>
      </c>
    </row>
    <row r="376" spans="1:14">
      <c r="A376" s="4">
        <f t="shared" si="42"/>
        <v>2220</v>
      </c>
      <c r="G376" s="4">
        <f>carbondioxide!L476</f>
        <v>1204.7035527608632</v>
      </c>
      <c r="H376" s="4">
        <f t="shared" si="36"/>
        <v>7.9031147147166916</v>
      </c>
      <c r="I376" s="4">
        <f t="shared" si="40"/>
        <v>7.3340324796689744</v>
      </c>
      <c r="J376" s="4">
        <f t="shared" si="37"/>
        <v>3.5601712314794072</v>
      </c>
      <c r="K376" s="4">
        <f>carbondioxide!S476</f>
        <v>1204.7036768623361</v>
      </c>
      <c r="L376" s="4">
        <f t="shared" si="38"/>
        <v>7.9031152658421897</v>
      </c>
      <c r="M376" s="4">
        <f t="shared" si="41"/>
        <v>7.3340332701769677</v>
      </c>
      <c r="N376" s="4">
        <f t="shared" si="39"/>
        <v>3.5601721388393655</v>
      </c>
    </row>
    <row r="377" spans="1:14">
      <c r="A377" s="4">
        <f t="shared" si="42"/>
        <v>2221</v>
      </c>
      <c r="G377" s="4">
        <f>carbondioxide!L477</f>
        <v>1206.888583718468</v>
      </c>
      <c r="H377" s="4">
        <f t="shared" si="36"/>
        <v>7.9128094874315575</v>
      </c>
      <c r="I377" s="4">
        <f t="shared" si="40"/>
        <v>7.3511625323140226</v>
      </c>
      <c r="J377" s="4">
        <f t="shared" si="37"/>
        <v>3.5816067633691238</v>
      </c>
      <c r="K377" s="4">
        <f>carbondioxide!S477</f>
        <v>1206.8887075445964</v>
      </c>
      <c r="L377" s="4">
        <f t="shared" si="38"/>
        <v>7.9128100363386924</v>
      </c>
      <c r="M377" s="4">
        <f t="shared" si="41"/>
        <v>7.3511633195918922</v>
      </c>
      <c r="N377" s="4">
        <f t="shared" si="39"/>
        <v>3.5816076700653632</v>
      </c>
    </row>
    <row r="378" spans="1:14">
      <c r="A378" s="4">
        <f t="shared" si="42"/>
        <v>2222</v>
      </c>
      <c r="G378" s="4">
        <f>carbondioxide!L478</f>
        <v>1209.0559030898544</v>
      </c>
      <c r="H378" s="4">
        <f t="shared" si="36"/>
        <v>7.9224083518183113</v>
      </c>
      <c r="I378" s="4">
        <f t="shared" si="40"/>
        <v>7.3681681528513394</v>
      </c>
      <c r="J378" s="4">
        <f t="shared" si="37"/>
        <v>3.6030178401367308</v>
      </c>
      <c r="K378" s="4">
        <f>carbondioxide!S478</f>
        <v>1209.0560266427642</v>
      </c>
      <c r="L378" s="4">
        <f t="shared" si="38"/>
        <v>7.9224088985325141</v>
      </c>
      <c r="M378" s="4">
        <f t="shared" si="41"/>
        <v>7.3681689369362182</v>
      </c>
      <c r="N378" s="4">
        <f t="shared" si="39"/>
        <v>3.6030187461546737</v>
      </c>
    </row>
    <row r="379" spans="1:14">
      <c r="A379" s="4">
        <f t="shared" si="42"/>
        <v>2223</v>
      </c>
      <c r="G379" s="4">
        <f>carbondioxide!L479</f>
        <v>1211.2056458558084</v>
      </c>
      <c r="H379" s="4">
        <f t="shared" si="36"/>
        <v>7.9319123881299749</v>
      </c>
      <c r="I379" s="4">
        <f t="shared" si="40"/>
        <v>7.3850504754797752</v>
      </c>
      <c r="J379" s="4">
        <f t="shared" si="37"/>
        <v>3.6244038939129499</v>
      </c>
      <c r="K379" s="4">
        <f>carbondioxide!S479</f>
        <v>1211.2057691376017</v>
      </c>
      <c r="L379" s="4">
        <f t="shared" si="38"/>
        <v>7.9319129326762825</v>
      </c>
      <c r="M379" s="4">
        <f t="shared" si="41"/>
        <v>7.3850512564081994</v>
      </c>
      <c r="N379" s="4">
        <f t="shared" si="39"/>
        <v>3.624404799238313</v>
      </c>
    </row>
    <row r="380" spans="1:14">
      <c r="A380" s="4">
        <f t="shared" si="42"/>
        <v>2224</v>
      </c>
      <c r="G380" s="4">
        <f>carbondioxide!L480</f>
        <v>1213.337944267776</v>
      </c>
      <c r="H380" s="4">
        <f t="shared" si="36"/>
        <v>7.9413226536262478</v>
      </c>
      <c r="I380" s="4">
        <f t="shared" si="40"/>
        <v>7.4018106238976609</v>
      </c>
      <c r="J380" s="4">
        <f t="shared" si="37"/>
        <v>3.6457643664962496</v>
      </c>
      <c r="K380" s="4">
        <f>carbondioxide!S480</f>
        <v>1213.3380672805306</v>
      </c>
      <c r="L380" s="4">
        <f t="shared" si="38"/>
        <v>7.9413231960293</v>
      </c>
      <c r="M380" s="4">
        <f t="shared" si="41"/>
        <v>7.4018114017055812</v>
      </c>
      <c r="N380" s="4">
        <f t="shared" si="39"/>
        <v>3.6457652711150379</v>
      </c>
    </row>
    <row r="381" spans="1:14">
      <c r="A381" s="4">
        <f t="shared" si="42"/>
        <v>2225</v>
      </c>
      <c r="G381" s="4">
        <f>carbondioxide!L481</f>
        <v>1215.4529276385829</v>
      </c>
      <c r="H381" s="4">
        <f t="shared" si="36"/>
        <v>7.9506401819690513</v>
      </c>
      <c r="I381" s="4">
        <f t="shared" si="40"/>
        <v>7.4184497110263994</v>
      </c>
      <c r="J381" s="4">
        <f t="shared" si="37"/>
        <v>3.6670987092382896</v>
      </c>
      <c r="K381" s="4">
        <f>carbondioxide!S481</f>
        <v>1215.4530503843532</v>
      </c>
      <c r="L381" s="4">
        <f t="shared" si="38"/>
        <v>7.9506407222531079</v>
      </c>
      <c r="M381" s="4">
        <f t="shared" si="41"/>
        <v>7.4184504857491929</v>
      </c>
      <c r="N381" s="4">
        <f t="shared" si="39"/>
        <v>3.6670996131367923</v>
      </c>
    </row>
    <row r="382" spans="1:14">
      <c r="A382" s="4">
        <f t="shared" si="42"/>
        <v>2226</v>
      </c>
      <c r="G382" s="4">
        <f>carbondioxide!L482</f>
        <v>1217.5507221022513</v>
      </c>
      <c r="H382" s="4">
        <f t="shared" si="36"/>
        <v>7.959865982483608</v>
      </c>
      <c r="I382" s="4">
        <f t="shared" si="40"/>
        <v>7.4349688387206028</v>
      </c>
      <c r="J382" s="4">
        <f t="shared" si="37"/>
        <v>3.6884063829284459</v>
      </c>
      <c r="K382" s="4">
        <f>carbondioxide!S482</f>
        <v>1217.5508445830678</v>
      </c>
      <c r="L382" s="4">
        <f t="shared" si="38"/>
        <v>7.9598665206725512</v>
      </c>
      <c r="M382" s="4">
        <f t="shared" si="41"/>
        <v>7.434969610393078</v>
      </c>
      <c r="N382" s="4">
        <f t="shared" si="39"/>
        <v>3.6884072860932307</v>
      </c>
    </row>
    <row r="383" spans="1:14">
      <c r="A383" s="4">
        <f t="shared" si="42"/>
        <v>2227</v>
      </c>
      <c r="G383" s="4">
        <f>carbondioxide!L483</f>
        <v>1219.6314503358021</v>
      </c>
      <c r="H383" s="4">
        <f t="shared" si="36"/>
        <v>7.9690010392553061</v>
      </c>
      <c r="I383" s="4">
        <f t="shared" si="40"/>
        <v>7.451369097460363</v>
      </c>
      <c r="J383" s="4">
        <f t="shared" si="37"/>
        <v>3.7096868576773452</v>
      </c>
      <c r="K383" s="4">
        <f>carbondioxide!S483</f>
        <v>1219.6315725536724</v>
      </c>
      <c r="L383" s="4">
        <f t="shared" si="38"/>
        <v>7.9690015753726513</v>
      </c>
      <c r="M383" s="4">
        <f t="shared" si="41"/>
        <v>7.4513698661167753</v>
      </c>
      <c r="N383" s="4">
        <f t="shared" si="39"/>
        <v>3.7096877600952536</v>
      </c>
    </row>
    <row r="384" spans="1:14">
      <c r="A384" s="4">
        <f t="shared" si="42"/>
        <v>2228</v>
      </c>
      <c r="G384" s="4">
        <f>carbondioxide!L484</f>
        <v>1221.6952312340309</v>
      </c>
      <c r="H384" s="4">
        <f t="shared" si="36"/>
        <v>7.9780463100246566</v>
      </c>
      <c r="I384" s="4">
        <f t="shared" si="40"/>
        <v>7.4676515660203213</v>
      </c>
      <c r="J384" s="4">
        <f t="shared" si="37"/>
        <v>3.7309396127993129</v>
      </c>
      <c r="K384" s="4">
        <f>carbondioxide!S484</f>
        <v>1221.6953531909405</v>
      </c>
      <c r="L384" s="4">
        <f t="shared" si="38"/>
        <v>7.9780468440935621</v>
      </c>
      <c r="M384" s="4">
        <f t="shared" si="41"/>
        <v>7.4676523316943797</v>
      </c>
      <c r="N384" s="4">
        <f t="shared" si="39"/>
        <v>3.7309405144574557</v>
      </c>
    </row>
    <row r="385" spans="1:14">
      <c r="A385" s="4">
        <f t="shared" si="42"/>
        <v>2229</v>
      </c>
      <c r="G385" s="4">
        <f>carbondioxide!L485</f>
        <v>1223.7421795257001</v>
      </c>
      <c r="H385" s="4">
        <f t="shared" si="36"/>
        <v>7.9870027248319975</v>
      </c>
      <c r="I385" s="4">
        <f t="shared" si="40"/>
        <v>7.4838173111089139</v>
      </c>
      <c r="J385" s="4">
        <f t="shared" si="37"/>
        <v>3.752164136693608</v>
      </c>
      <c r="K385" s="4">
        <f>carbondioxide!S485</f>
        <v>1223.7423012236109</v>
      </c>
      <c r="L385" s="4">
        <f t="shared" si="38"/>
        <v>7.9870032568752656</v>
      </c>
      <c r="M385" s="4">
        <f t="shared" si="41"/>
        <v>7.4838180738337909</v>
      </c>
      <c r="N385" s="4">
        <f t="shared" si="39"/>
        <v>3.7521650375793616</v>
      </c>
    </row>
    <row r="386" spans="1:14">
      <c r="A386" s="4">
        <f t="shared" si="42"/>
        <v>2230</v>
      </c>
      <c r="G386" s="4">
        <f>carbondioxide!L486</f>
        <v>1225.7724053161842</v>
      </c>
      <c r="H386" s="4">
        <f t="shared" si="36"/>
        <v>7.9958711843492214</v>
      </c>
      <c r="I386" s="4">
        <f t="shared" si="40"/>
        <v>7.4998673869695756</v>
      </c>
      <c r="J386" s="4">
        <f t="shared" si="37"/>
        <v>3.7733599267242868</v>
      </c>
      <c r="K386" s="4">
        <f>carbondioxide!S486</f>
        <v>1225.772526757037</v>
      </c>
      <c r="L386" s="4">
        <f t="shared" si="38"/>
        <v>7.9958717143893239</v>
      </c>
      <c r="M386" s="4">
        <f t="shared" si="41"/>
        <v>7.499868146777918</v>
      </c>
      <c r="N386" s="4">
        <f t="shared" si="39"/>
        <v>3.7733608268252867</v>
      </c>
    </row>
    <row r="387" spans="1:14">
      <c r="A387" s="4">
        <f t="shared" si="42"/>
        <v>2231</v>
      </c>
      <c r="G387" s="4">
        <f>carbondioxide!L487</f>
        <v>1227.7860135369781</v>
      </c>
      <c r="H387" s="4">
        <f t="shared" si="36"/>
        <v>8.0046525578164864</v>
      </c>
      <c r="I387" s="4">
        <f t="shared" si="40"/>
        <v>7.5158028349335213</v>
      </c>
      <c r="J387" s="4">
        <f t="shared" si="37"/>
        <v>3.7945264890984802</v>
      </c>
      <c r="K387" s="4">
        <f>carbondioxide!S487</f>
        <v>1227.7861347226913</v>
      </c>
      <c r="L387" s="4">
        <f t="shared" si="38"/>
        <v>8.0046530858755514</v>
      </c>
      <c r="M387" s="4">
        <f t="shared" si="41"/>
        <v>7.5158035918574582</v>
      </c>
      <c r="N387" s="4">
        <f t="shared" si="39"/>
        <v>3.7945273884026176</v>
      </c>
    </row>
    <row r="388" spans="1:14">
      <c r="A388" s="4">
        <f t="shared" si="42"/>
        <v>2232</v>
      </c>
      <c r="G388" s="4">
        <f>carbondioxide!L488</f>
        <v>1229.7831032760887</v>
      </c>
      <c r="H388" s="4">
        <f t="shared" si="36"/>
        <v>8.0133476804749062</v>
      </c>
      <c r="I388" s="4">
        <f t="shared" si="40"/>
        <v>7.53162468291087</v>
      </c>
      <c r="J388" s="4">
        <f t="shared" si="37"/>
        <v>3.8156633387428234</v>
      </c>
      <c r="K388" s="4">
        <f>carbondioxide!S488</f>
        <v>1229.7832242085587</v>
      </c>
      <c r="L388" s="4">
        <f t="shared" si="38"/>
        <v>8.0133482065747366</v>
      </c>
      <c r="M388" s="4">
        <f t="shared" si="41"/>
        <v>7.5316254369820239</v>
      </c>
      <c r="N388" s="4">
        <f t="shared" si="39"/>
        <v>3.815664237238241</v>
      </c>
    </row>
    <row r="389" spans="1:14">
      <c r="A389" s="4">
        <f t="shared" si="42"/>
        <v>2233</v>
      </c>
      <c r="G389" s="4">
        <f>carbondioxide!L489</f>
        <v>1231.7637669543942</v>
      </c>
      <c r="H389" s="4">
        <f t="shared" si="36"/>
        <v>8.0219573503487531</v>
      </c>
      <c r="I389" s="4">
        <f t="shared" si="40"/>
        <v>7.5473339448029977</v>
      </c>
      <c r="J389" s="4">
        <f t="shared" si="37"/>
        <v>3.8367699991776978</v>
      </c>
      <c r="K389" s="4">
        <f>carbondioxide!S489</f>
        <v>1231.7638876354972</v>
      </c>
      <c r="L389" s="4">
        <f t="shared" si="38"/>
        <v>8.0219578745108429</v>
      </c>
      <c r="M389" s="4">
        <f t="shared" si="41"/>
        <v>7.5473346960524914</v>
      </c>
      <c r="N389" s="4">
        <f t="shared" si="39"/>
        <v>3.8367708968527858</v>
      </c>
    </row>
    <row r="390" spans="1:14">
      <c r="A390" s="4">
        <f t="shared" si="42"/>
        <v>2234</v>
      </c>
      <c r="G390" s="4">
        <f>carbondioxide!L490</f>
        <v>1233.728089300374</v>
      </c>
      <c r="H390" s="4">
        <f t="shared" si="36"/>
        <v>8.0304823241773757</v>
      </c>
      <c r="I390" s="4">
        <f t="shared" si="40"/>
        <v>7.5629316198136891</v>
      </c>
      <c r="J390" s="4">
        <f t="shared" si="37"/>
        <v>3.8578460023888494</v>
      </c>
      <c r="K390" s="4">
        <f>carbondioxide!S490</f>
        <v>1233.7282097319639</v>
      </c>
      <c r="L390" s="4">
        <f t="shared" si="38"/>
        <v>8.0304828464229026</v>
      </c>
      <c r="M390" s="4">
        <f t="shared" si="41"/>
        <v>7.5629323682721568</v>
      </c>
      <c r="N390" s="4">
        <f t="shared" si="39"/>
        <v>3.8578468992322401</v>
      </c>
    </row>
    <row r="391" spans="1:14">
      <c r="A391" s="4">
        <f t="shared" si="42"/>
        <v>2235</v>
      </c>
      <c r="G391" s="4">
        <f>carbondioxide!L491</f>
        <v>1235.6761460572247</v>
      </c>
      <c r="H391" s="4">
        <f t="shared" ref="H391:H454" si="43">H$3*LN(G391/G$3)</f>
        <v>8.0389233122196835</v>
      </c>
      <c r="I391" s="4">
        <f t="shared" si="40"/>
        <v>7.5784186916292535</v>
      </c>
      <c r="J391" s="4">
        <f t="shared" ref="J391:J454" si="44">J390+J$3*(I390-J390)</f>
        <v>3.8788908886958224</v>
      </c>
      <c r="K391" s="4">
        <f>carbondioxide!S491</f>
        <v>1235.6762662411361</v>
      </c>
      <c r="L391" s="4">
        <f t="shared" ref="L391:L454" si="45">L$3*LN(K391/K$3)</f>
        <v>8.038923832569532</v>
      </c>
      <c r="M391" s="4">
        <f t="shared" si="41"/>
        <v>7.5784194373268496</v>
      </c>
      <c r="N391" s="4">
        <f t="shared" ref="N391:N454" si="46">N390+N$3*(M390-N390)</f>
        <v>3.8788917846963868</v>
      </c>
    </row>
    <row r="392" spans="1:14">
      <c r="A392" s="4">
        <f t="shared" si="42"/>
        <v>2236</v>
      </c>
      <c r="G392" s="4">
        <f>carbondioxide!L492</f>
        <v>1237.6080023293027</v>
      </c>
      <c r="H392" s="4">
        <f t="shared" si="43"/>
        <v>8.0472809715401823</v>
      </c>
      <c r="I392" s="4">
        <f t="shared" ref="I392:I455" si="47">I391+I$3*(I$4*H392-I391)+I$5*(J391-I391)</f>
        <v>7.5937961274272334</v>
      </c>
      <c r="J392" s="4">
        <f t="shared" si="44"/>
        <v>3.8999042066164842</v>
      </c>
      <c r="K392" s="4">
        <f>carbondioxide!S492</f>
        <v>1237.6081222673481</v>
      </c>
      <c r="L392" s="4">
        <f t="shared" si="45"/>
        <v>8.0472814900149423</v>
      </c>
      <c r="M392" s="4">
        <f t="shared" ref="M392:M455" si="48">M391+M$3*(M$4*L392-M391)+M$5*(N391-M391)</f>
        <v>7.5937968703936409</v>
      </c>
      <c r="N392" s="4">
        <f t="shared" si="46"/>
        <v>3.8999051017633279</v>
      </c>
    </row>
    <row r="393" spans="1:14">
      <c r="A393" s="4">
        <f t="shared" si="42"/>
        <v>2237</v>
      </c>
      <c r="G393" s="4">
        <f>carbondioxide!L493</f>
        <v>1239.5237104339471</v>
      </c>
      <c r="H393" s="4">
        <f t="shared" si="43"/>
        <v>8.0555558972135284</v>
      </c>
      <c r="I393" s="4">
        <f t="shared" si="47"/>
        <v>7.6090648766581159</v>
      </c>
      <c r="J393" s="4">
        <f t="shared" si="44"/>
        <v>3.9208855127266893</v>
      </c>
      <c r="K393" s="4">
        <f>carbondioxide!S493</f>
        <v>1239.5238301279198</v>
      </c>
      <c r="L393" s="4">
        <f t="shared" si="45"/>
        <v>8.0555564138335161</v>
      </c>
      <c r="M393" s="4">
        <f t="shared" si="48"/>
        <v>7.609065616922555</v>
      </c>
      <c r="N393" s="4">
        <f t="shared" si="46"/>
        <v>3.920886407009148</v>
      </c>
    </row>
    <row r="394" spans="1:14">
      <c r="A394" s="4">
        <f t="shared" si="42"/>
        <v>2238</v>
      </c>
      <c r="G394" s="4">
        <f>carbondioxide!L494</f>
        <v>1241.4233070616428</v>
      </c>
      <c r="H394" s="4">
        <f t="shared" si="43"/>
        <v>8.0637486106189478</v>
      </c>
      <c r="I394" s="4">
        <f t="shared" si="47"/>
        <v>7.6242258695219007</v>
      </c>
      <c r="J394" s="4">
        <f t="shared" si="44"/>
        <v>3.9418343715138198</v>
      </c>
      <c r="K394" s="4">
        <f>carbondioxide!S494</f>
        <v>1241.4234265133159</v>
      </c>
      <c r="L394" s="4">
        <f t="shared" si="45"/>
        <v>8.0637491254042075</v>
      </c>
      <c r="M394" s="4">
        <f t="shared" si="48"/>
        <v>7.6242266071131404</v>
      </c>
      <c r="N394" s="4">
        <f t="shared" si="46"/>
        <v>3.9418352649214561</v>
      </c>
    </row>
    <row r="395" spans="1:14">
      <c r="A395" s="4">
        <f t="shared" si="42"/>
        <v>2239</v>
      </c>
      <c r="G395" s="4">
        <f>carbondioxide!L495</f>
        <v>1243.3068094472542</v>
      </c>
      <c r="H395" s="4">
        <f t="shared" si="43"/>
        <v>8.0718595435739093</v>
      </c>
      <c r="I395" s="4">
        <f t="shared" si="47"/>
        <v>7.6392800150271691</v>
      </c>
      <c r="J395" s="4">
        <f t="shared" si="44"/>
        <v>3.9627503552225058</v>
      </c>
      <c r="K395" s="4">
        <f>carbondioxide!S495</f>
        <v>1243.3069286583809</v>
      </c>
      <c r="L395" s="4">
        <f t="shared" si="45"/>
        <v>8.0718600565442333</v>
      </c>
      <c r="M395" s="4">
        <f t="shared" si="48"/>
        <v>7.6392807499735342</v>
      </c>
      <c r="N395" s="4">
        <f t="shared" si="46"/>
        <v>3.9627512477451048</v>
      </c>
    </row>
    <row r="396" spans="1:14">
      <c r="A396" s="4">
        <f t="shared" si="42"/>
        <v>2240</v>
      </c>
      <c r="G396" s="4">
        <f>carbondioxide!L496</f>
        <v>1245.1742100909896</v>
      </c>
      <c r="H396" s="4">
        <f t="shared" si="43"/>
        <v>8.0798890163654384</v>
      </c>
      <c r="I396" s="4">
        <f t="shared" si="47"/>
        <v>7.6542281984668801</v>
      </c>
      <c r="J396" s="4">
        <f t="shared" si="44"/>
        <v>3.9836330436901966</v>
      </c>
      <c r="K396" s="4">
        <f>carbondioxide!S496</f>
        <v>1245.174329063304</v>
      </c>
      <c r="L396" s="4">
        <f t="shared" si="45"/>
        <v>8.0798895275403773</v>
      </c>
      <c r="M396" s="4">
        <f t="shared" si="48"/>
        <v>7.6542289307962612</v>
      </c>
      <c r="N396" s="4">
        <f t="shared" si="46"/>
        <v>3.9836339353177621</v>
      </c>
    </row>
    <row r="397" spans="1:14">
      <c r="A397" s="4">
        <f t="shared" si="42"/>
        <v>2241</v>
      </c>
      <c r="G397" s="4">
        <f>carbondioxide!L497</f>
        <v>1247.0254692894159</v>
      </c>
      <c r="H397" s="4">
        <f t="shared" si="43"/>
        <v>8.0878372065647959</v>
      </c>
      <c r="I397" s="4">
        <f t="shared" si="47"/>
        <v>7.6690712780589765</v>
      </c>
      <c r="J397" s="4">
        <f t="shared" si="44"/>
        <v>4.0044820241693282</v>
      </c>
      <c r="K397" s="4">
        <f>carbondioxide!S497</f>
        <v>1247.0255880246327</v>
      </c>
      <c r="L397" s="4">
        <f t="shared" si="45"/>
        <v>8.0878377159636781</v>
      </c>
      <c r="M397" s="4">
        <f t="shared" si="48"/>
        <v>7.6690720077988388</v>
      </c>
      <c r="N397" s="4">
        <f t="shared" si="46"/>
        <v>4.0044829148920797</v>
      </c>
    </row>
    <row r="398" spans="1:14">
      <c r="A398" s="4">
        <f t="shared" si="42"/>
        <v>2242</v>
      </c>
      <c r="G398" s="4">
        <f>carbondioxide!L498</f>
        <v>1248.8605042450497</v>
      </c>
      <c r="H398" s="4">
        <f t="shared" si="43"/>
        <v>8.0957041034388482</v>
      </c>
      <c r="I398" s="4">
        <f t="shared" si="47"/>
        <v>7.6838100803556113</v>
      </c>
      <c r="J398" s="4">
        <f t="shared" si="44"/>
        <v>4.0252968911314211</v>
      </c>
      <c r="K398" s="4">
        <f>carbondioxide!S498</f>
        <v>1248.8606227448649</v>
      </c>
      <c r="L398" s="4">
        <f t="shared" si="45"/>
        <v>8.0957046110807962</v>
      </c>
      <c r="M398" s="4">
        <f t="shared" si="48"/>
        <v>7.6838108075330052</v>
      </c>
      <c r="N398" s="4">
        <f t="shared" si="46"/>
        <v>4.0252977809397903</v>
      </c>
    </row>
    <row r="399" spans="1:14">
      <c r="A399" s="4">
        <f t="shared" si="42"/>
        <v>2243</v>
      </c>
      <c r="G399" s="4">
        <f>carbondioxide!L499</f>
        <v>1250.6791726116244</v>
      </c>
      <c r="H399" s="4">
        <f t="shared" si="43"/>
        <v>8.1034894389294383</v>
      </c>
      <c r="I399" s="4">
        <f t="shared" si="47"/>
        <v>7.6984453937722934</v>
      </c>
      <c r="J399" s="4">
        <f t="shared" si="44"/>
        <v>4.0460772460462149</v>
      </c>
      <c r="K399" s="4">
        <f>carbondioxide!S499</f>
        <v>1250.6792908777147</v>
      </c>
      <c r="L399" s="4">
        <f t="shared" si="45"/>
        <v>8.1034899448334041</v>
      </c>
      <c r="M399" s="4">
        <f t="shared" si="48"/>
        <v>7.6984461184138633</v>
      </c>
      <c r="N399" s="4">
        <f t="shared" si="46"/>
        <v>4.0460781349308395</v>
      </c>
    </row>
    <row r="400" spans="1:14">
      <c r="A400" s="4">
        <f t="shared" si="42"/>
        <v>2244</v>
      </c>
      <c r="G400" s="4">
        <f>carbondioxide!L500</f>
        <v>1252.4812465448856</v>
      </c>
      <c r="H400" s="4">
        <f t="shared" si="43"/>
        <v>8.1111925786361656</v>
      </c>
      <c r="I400" s="4">
        <f t="shared" si="47"/>
        <v>7.7129779591223846</v>
      </c>
      <c r="J400" s="4">
        <f t="shared" si="44"/>
        <v>4.066822697125299</v>
      </c>
      <c r="K400" s="4">
        <f>carbondioxide!S500</f>
        <v>1252.48136457891</v>
      </c>
      <c r="L400" s="4">
        <f t="shared" si="45"/>
        <v>8.1111930828209609</v>
      </c>
      <c r="M400" s="4">
        <f t="shared" si="48"/>
        <v>7.7129786812543797</v>
      </c>
      <c r="N400" s="4">
        <f t="shared" si="46"/>
        <v>4.0668235850770227</v>
      </c>
    </row>
    <row r="401" spans="1:14">
      <c r="A401" s="4">
        <f t="shared" si="42"/>
        <v>2245</v>
      </c>
      <c r="G401" s="4">
        <f>carbondioxide!L501</f>
        <v>1254.2663695765846</v>
      </c>
      <c r="H401" s="4">
        <f t="shared" si="43"/>
        <v>8.1188123404124113</v>
      </c>
      <c r="I401" s="4">
        <f t="shared" si="47"/>
        <v>7.727408455126402</v>
      </c>
      <c r="J401" s="4">
        <f t="shared" si="44"/>
        <v>4.0875328590134421</v>
      </c>
      <c r="K401" s="4">
        <f>carbondioxide!S501</f>
        <v>1254.2664873801832</v>
      </c>
      <c r="L401" s="4">
        <f t="shared" si="45"/>
        <v>8.1188128428967623</v>
      </c>
      <c r="M401" s="4">
        <f t="shared" si="48"/>
        <v>7.7274091747746905</v>
      </c>
      <c r="N401" s="4">
        <f t="shared" si="46"/>
        <v>4.0875337460233103</v>
      </c>
    </row>
    <row r="402" spans="1:14">
      <c r="A402" s="4">
        <f t="shared" si="42"/>
        <v>2246</v>
      </c>
      <c r="G402" s="4">
        <f>carbondioxide!L502</f>
        <v>1256.0339800599809</v>
      </c>
      <c r="H402" s="4">
        <f t="shared" si="43"/>
        <v>8.1263466720317119</v>
      </c>
      <c r="I402" s="4">
        <f t="shared" si="47"/>
        <v>7.74173747491644</v>
      </c>
      <c r="J402" s="4">
        <f t="shared" si="44"/>
        <v>4.1082073523993641</v>
      </c>
      <c r="K402" s="4">
        <f>carbondioxide!S502</f>
        <v>1256.0340976347761</v>
      </c>
      <c r="L402" s="4">
        <f t="shared" si="45"/>
        <v>8.126347172834345</v>
      </c>
      <c r="M402" s="4">
        <f t="shared" si="48"/>
        <v>7.7417381921065207</v>
      </c>
      <c r="N402" s="4">
        <f t="shared" si="46"/>
        <v>4.1082082384586185</v>
      </c>
    </row>
    <row r="403" spans="1:14">
      <c r="A403" s="4">
        <f t="shared" si="42"/>
        <v>2247</v>
      </c>
      <c r="G403" s="4">
        <f>carbondioxide!L503</f>
        <v>1257.7831631517911</v>
      </c>
      <c r="H403" s="4">
        <f t="shared" si="43"/>
        <v>8.1337920274560567</v>
      </c>
      <c r="I403" s="4">
        <f t="shared" si="47"/>
        <v>7.755965484967339</v>
      </c>
      <c r="J403" s="4">
        <f t="shared" si="44"/>
        <v>4.1288458034952606</v>
      </c>
      <c r="K403" s="4">
        <f>carbondioxide!S503</f>
        <v>1257.783280499388</v>
      </c>
      <c r="L403" s="4">
        <f t="shared" si="45"/>
        <v>8.1337925265958404</v>
      </c>
      <c r="M403" s="4">
        <f t="shared" si="48"/>
        <v>7.7559661997243596</v>
      </c>
      <c r="N403" s="4">
        <f t="shared" si="46"/>
        <v>4.1288466885953383</v>
      </c>
    </row>
    <row r="404" spans="1:14">
      <c r="A404" s="4">
        <f t="shared" si="42"/>
        <v>2248</v>
      </c>
      <c r="G404" s="4">
        <f>carbondioxide!L504</f>
        <v>1259.5123294766402</v>
      </c>
      <c r="H404" s="4">
        <f t="shared" si="43"/>
        <v>8.1411420118500804</v>
      </c>
      <c r="I404" s="4">
        <f t="shared" si="47"/>
        <v>7.7700927455254787</v>
      </c>
      <c r="J404" s="4">
        <f t="shared" si="44"/>
        <v>4.1494478432860218</v>
      </c>
      <c r="K404" s="4">
        <f>carbondioxide!S504</f>
        <v>1259.5124465986255</v>
      </c>
      <c r="L404" s="4">
        <f t="shared" si="45"/>
        <v>8.1411425093462757</v>
      </c>
      <c r="M404" s="4">
        <f t="shared" si="48"/>
        <v>7.7700934578742613</v>
      </c>
      <c r="N404" s="4">
        <f t="shared" si="46"/>
        <v>4.1494487274185508</v>
      </c>
    </row>
    <row r="405" spans="1:14">
      <c r="A405" s="4">
        <f t="shared" si="42"/>
        <v>2249</v>
      </c>
      <c r="G405" s="4">
        <f>carbondioxide!L505</f>
        <v>1261.2183902234879</v>
      </c>
      <c r="H405" s="4">
        <f t="shared" si="43"/>
        <v>8.1483839011308206</v>
      </c>
      <c r="I405" s="4">
        <f t="shared" si="47"/>
        <v>7.7841191312889215</v>
      </c>
      <c r="J405" s="4">
        <f t="shared" si="44"/>
        <v>4.1700131063307415</v>
      </c>
      <c r="K405" s="4">
        <f>carbondioxide!S505</f>
        <v>1261.2185071214312</v>
      </c>
      <c r="L405" s="4">
        <f t="shared" si="45"/>
        <v>8.148384397003678</v>
      </c>
      <c r="M405" s="4">
        <f t="shared" si="48"/>
        <v>7.7841198412540029</v>
      </c>
      <c r="N405" s="4">
        <f t="shared" si="46"/>
        <v>4.170013989487539</v>
      </c>
    </row>
    <row r="406" spans="1:14">
      <c r="A406" s="4">
        <f t="shared" si="42"/>
        <v>2250</v>
      </c>
      <c r="G406" s="4">
        <f>carbondioxide!L506</f>
        <v>1262.893980038567</v>
      </c>
      <c r="H406" s="4">
        <f t="shared" si="43"/>
        <v>8.1554869183602303</v>
      </c>
      <c r="I406" s="4">
        <f t="shared" si="47"/>
        <v>7.7980436131767137</v>
      </c>
      <c r="J406" s="4">
        <f t="shared" si="44"/>
        <v>4.1905412285525037</v>
      </c>
      <c r="K406" s="4">
        <f>carbondioxide!S506</f>
        <v>1262.8940967140215</v>
      </c>
      <c r="L406" s="4">
        <f t="shared" si="45"/>
        <v>8.1554874126326418</v>
      </c>
      <c r="M406" s="4">
        <f t="shared" si="48"/>
        <v>7.7980443207824353</v>
      </c>
      <c r="N406" s="4">
        <f t="shared" si="46"/>
        <v>4.1905421107255725</v>
      </c>
    </row>
    <row r="407" spans="1:14">
      <c r="A407" s="4">
        <f t="shared" si="42"/>
        <v>2251</v>
      </c>
      <c r="G407" s="4">
        <f>carbondioxide!L507</f>
        <v>1264.5309292060294</v>
      </c>
      <c r="H407" s="4">
        <f t="shared" si="43"/>
        <v>8.1624170386090711</v>
      </c>
      <c r="I407" s="4">
        <f t="shared" si="47"/>
        <v>7.8118641926153281</v>
      </c>
      <c r="J407" s="4">
        <f t="shared" si="44"/>
        <v>4.2110318420971691</v>
      </c>
      <c r="K407" s="4">
        <f>carbondioxide!S507</f>
        <v>1264.5310456605312</v>
      </c>
      <c r="L407" s="4">
        <f t="shared" si="45"/>
        <v>8.1624175313068292</v>
      </c>
      <c r="M407" s="4">
        <f t="shared" si="48"/>
        <v>7.8118648978859282</v>
      </c>
      <c r="N407" s="4">
        <f t="shared" si="46"/>
        <v>4.211032723278695</v>
      </c>
    </row>
    <row r="408" spans="1:14">
      <c r="A408" s="4">
        <f t="shared" si="42"/>
        <v>2252</v>
      </c>
      <c r="G408" s="4">
        <f>carbondioxide!L508</f>
        <v>1266.1619769695108</v>
      </c>
      <c r="H408" s="4">
        <f t="shared" si="43"/>
        <v>8.1693132579975032</v>
      </c>
      <c r="I408" s="4">
        <f t="shared" si="47"/>
        <v>7.8255830223978498</v>
      </c>
      <c r="J408" s="4">
        <f t="shared" si="44"/>
        <v>4.2314845698481118</v>
      </c>
      <c r="K408" s="4">
        <f>carbondioxide!S508</f>
        <v>1266.1620932045785</v>
      </c>
      <c r="L408" s="4">
        <f t="shared" si="45"/>
        <v>8.1693137491333871</v>
      </c>
      <c r="M408" s="4">
        <f t="shared" si="48"/>
        <v>7.8255837253570855</v>
      </c>
      <c r="N408" s="4">
        <f t="shared" si="46"/>
        <v>4.2314854500304637</v>
      </c>
    </row>
    <row r="409" spans="1:14">
      <c r="A409" s="4">
        <f t="shared" si="42"/>
        <v>2253</v>
      </c>
      <c r="G409" s="4">
        <f>carbondioxide!L509</f>
        <v>1267.7861628790399</v>
      </c>
      <c r="H409" s="4">
        <f t="shared" si="43"/>
        <v>8.1761716428786482</v>
      </c>
      <c r="I409" s="4">
        <f t="shared" si="47"/>
        <v>7.8392020658382942</v>
      </c>
      <c r="J409" s="4">
        <f t="shared" si="44"/>
        <v>4.2518990490585944</v>
      </c>
      <c r="K409" s="4">
        <f>carbondioxide!S509</f>
        <v>1267.786278896177</v>
      </c>
      <c r="L409" s="4">
        <f t="shared" si="45"/>
        <v>8.1761721324656733</v>
      </c>
      <c r="M409" s="4">
        <f t="shared" si="48"/>
        <v>7.839202766509465</v>
      </c>
      <c r="N409" s="4">
        <f t="shared" si="46"/>
        <v>4.2518999282343186</v>
      </c>
    </row>
    <row r="410" spans="1:14">
      <c r="A410" s="4">
        <f t="shared" si="42"/>
        <v>2254</v>
      </c>
      <c r="G410" s="4">
        <f>carbondioxide!L510</f>
        <v>1269.4028824403927</v>
      </c>
      <c r="H410" s="4">
        <f t="shared" si="43"/>
        <v>8.1829897795404438</v>
      </c>
      <c r="I410" s="4">
        <f t="shared" si="47"/>
        <v>7.8527231478311581</v>
      </c>
      <c r="J410" s="4">
        <f t="shared" si="44"/>
        <v>4.2722749301939027</v>
      </c>
      <c r="K410" s="4">
        <f>carbondioxide!S510</f>
        <v>1269.4029982410852</v>
      </c>
      <c r="L410" s="4">
        <f t="shared" si="45"/>
        <v>8.1829902675917037</v>
      </c>
      <c r="M410" s="4">
        <f t="shared" si="48"/>
        <v>7.8527238462371258</v>
      </c>
      <c r="N410" s="4">
        <f t="shared" si="46"/>
        <v>4.2722758083557215</v>
      </c>
    </row>
    <row r="411" spans="1:14">
      <c r="A411" s="4">
        <f t="shared" si="42"/>
        <v>2255</v>
      </c>
      <c r="G411" s="4">
        <f>carbondioxide!L511</f>
        <v>1271.0117455043242</v>
      </c>
      <c r="H411" s="4">
        <f t="shared" si="43"/>
        <v>8.1897661682827376</v>
      </c>
      <c r="I411" s="4">
        <f t="shared" si="47"/>
        <v>7.8661479863970127</v>
      </c>
      <c r="J411" s="4">
        <f t="shared" si="44"/>
        <v>4.2926118760700822</v>
      </c>
      <c r="K411" s="4">
        <f>carbondioxide!S511</f>
        <v>1271.0118610900431</v>
      </c>
      <c r="L411" s="4">
        <f t="shared" si="45"/>
        <v>8.1897666548113399</v>
      </c>
      <c r="M411" s="4">
        <f t="shared" si="48"/>
        <v>7.8661486825602163</v>
      </c>
      <c r="N411" s="4">
        <f t="shared" si="46"/>
        <v>4.2926127532108875</v>
      </c>
    </row>
    <row r="412" spans="1:14">
      <c r="A412" s="4">
        <f t="shared" si="42"/>
        <v>2256</v>
      </c>
      <c r="G412" s="4">
        <f>carbondioxide!L512</f>
        <v>1272.6124935277421</v>
      </c>
      <c r="H412" s="4">
        <f t="shared" si="43"/>
        <v>8.1964998696875568</v>
      </c>
      <c r="I412" s="4">
        <f t="shared" si="47"/>
        <v>7.8794782127774363</v>
      </c>
      <c r="J412" s="4">
        <f t="shared" si="44"/>
        <v>4.3129095611767392</v>
      </c>
      <c r="K412" s="4">
        <f>carbondioxide!S512</f>
        <v>1272.612608899942</v>
      </c>
      <c r="L412" s="4">
        <f t="shared" si="45"/>
        <v>8.1965003547065578</v>
      </c>
      <c r="M412" s="4">
        <f t="shared" si="48"/>
        <v>7.879478906719906</v>
      </c>
      <c r="N412" s="4">
        <f t="shared" si="46"/>
        <v>4.3129104372895917</v>
      </c>
    </row>
    <row r="413" spans="1:14">
      <c r="A413" s="4">
        <f t="shared" si="42"/>
        <v>2257</v>
      </c>
      <c r="G413" s="4">
        <f>carbondioxide!L513</f>
        <v>1274.2049497119376</v>
      </c>
      <c r="H413" s="4">
        <f t="shared" si="43"/>
        <v>8.2031902916637058</v>
      </c>
      <c r="I413" s="4">
        <f t="shared" si="47"/>
        <v>7.8927153845987421</v>
      </c>
      <c r="J413" s="4">
        <f t="shared" si="44"/>
        <v>4.3331676711178311</v>
      </c>
      <c r="K413" s="4">
        <f>carbondioxide!S513</f>
        <v>1274.2050648720578</v>
      </c>
      <c r="L413" s="4">
        <f t="shared" si="45"/>
        <v>8.2031907751860889</v>
      </c>
      <c r="M413" s="4">
        <f t="shared" si="48"/>
        <v>7.8927160763421131</v>
      </c>
      <c r="N413" s="4">
        <f t="shared" si="46"/>
        <v>4.3331685461959557</v>
      </c>
    </row>
    <row r="414" spans="1:14">
      <c r="A414" s="4">
        <f t="shared" si="42"/>
        <v>2258</v>
      </c>
      <c r="G414" s="4">
        <f>carbondioxide!L514</f>
        <v>1275.7889886976418</v>
      </c>
      <c r="H414" s="4">
        <f t="shared" si="43"/>
        <v>8.2098370601410178</v>
      </c>
      <c r="I414" s="4">
        <f t="shared" si="47"/>
        <v>7.9058609947942955</v>
      </c>
      <c r="J414" s="4">
        <f t="shared" si="44"/>
        <v>4.3533859021304027</v>
      </c>
      <c r="K414" s="4">
        <f>carbondioxide!S514</f>
        <v>1275.789103647106</v>
      </c>
      <c r="L414" s="4">
        <f t="shared" si="45"/>
        <v>8.2098375421796721</v>
      </c>
      <c r="M414" s="4">
        <f t="shared" si="48"/>
        <v>7.9058616843598175</v>
      </c>
      <c r="N414" s="4">
        <f t="shared" si="46"/>
        <v>4.3533867761671861</v>
      </c>
    </row>
    <row r="415" spans="1:14">
      <c r="A415" s="4">
        <f t="shared" si="42"/>
        <v>2259</v>
      </c>
      <c r="G415" s="4">
        <f>carbondioxide!L515</f>
        <v>1277.3645180756341</v>
      </c>
      <c r="H415" s="4">
        <f t="shared" si="43"/>
        <v>8.2164399402419086</v>
      </c>
      <c r="I415" s="4">
        <f t="shared" si="47"/>
        <v>7.9189164779105035</v>
      </c>
      <c r="J415" s="4">
        <f t="shared" si="44"/>
        <v>4.3735639606567336</v>
      </c>
      <c r="K415" s="4">
        <f>carbondioxide!S515</f>
        <v>1277.3646328158507</v>
      </c>
      <c r="L415" s="4">
        <f t="shared" si="45"/>
        <v>8.2164404208096116</v>
      </c>
      <c r="M415" s="4">
        <f t="shared" si="48"/>
        <v>7.918917165319054</v>
      </c>
      <c r="N415" s="4">
        <f t="shared" si="46"/>
        <v>4.3735648336457205</v>
      </c>
    </row>
    <row r="416" spans="1:14">
      <c r="A416" s="4">
        <f t="shared" si="42"/>
        <v>2260</v>
      </c>
      <c r="G416" s="4">
        <f>carbondioxide!L516</f>
        <v>1278.9314670643048</v>
      </c>
      <c r="H416" s="4">
        <f t="shared" si="43"/>
        <v>8.2229987880342499</v>
      </c>
      <c r="I416" s="4">
        <f t="shared" si="47"/>
        <v>7.9318832147826317</v>
      </c>
      <c r="J416" s="4">
        <f t="shared" si="44"/>
        <v>4.3937015629547354</v>
      </c>
      <c r="K416" s="4">
        <f>carbondioxide!S516</f>
        <v>1278.9315815966679</v>
      </c>
      <c r="L416" s="4">
        <f t="shared" si="45"/>
        <v>8.2229992671436722</v>
      </c>
      <c r="M416" s="4">
        <f t="shared" si="48"/>
        <v>7.9318839000547232</v>
      </c>
      <c r="N416" s="4">
        <f t="shared" si="46"/>
        <v>4.393702434889625</v>
      </c>
    </row>
    <row r="417" spans="1:14">
      <c r="A417" s="4">
        <f t="shared" si="42"/>
        <v>2261</v>
      </c>
      <c r="G417" s="4">
        <f>carbondioxide!L517</f>
        <v>1280.4897795406291</v>
      </c>
      <c r="H417" s="4">
        <f t="shared" si="43"/>
        <v>8.2295135208392338</v>
      </c>
      <c r="I417" s="4">
        <f t="shared" si="47"/>
        <v>7.9447625361802228</v>
      </c>
      <c r="J417" s="4">
        <f t="shared" si="44"/>
        <v>4.4137984347371182</v>
      </c>
      <c r="K417" s="4">
        <f>carbondioxide!S517</f>
        <v>1280.4898938665169</v>
      </c>
      <c r="L417" s="4">
        <f t="shared" si="45"/>
        <v>8.2295139985029238</v>
      </c>
      <c r="M417" s="4">
        <f t="shared" si="48"/>
        <v>7.9447632193360143</v>
      </c>
      <c r="N417" s="4">
        <f t="shared" si="46"/>
        <v>4.4137993056117626</v>
      </c>
    </row>
    <row r="418" spans="1:14">
      <c r="A418" s="4">
        <f t="shared" si="42"/>
        <v>2262</v>
      </c>
      <c r="G418" s="4">
        <f>carbondioxide!L518</f>
        <v>1282.0394097183239</v>
      </c>
      <c r="H418" s="4">
        <f t="shared" si="43"/>
        <v>8.2359840988104178</v>
      </c>
      <c r="I418" s="4">
        <f t="shared" si="47"/>
        <v>7.9575557257878327</v>
      </c>
      <c r="J418" s="4">
        <f t="shared" si="44"/>
        <v>4.4338543108333148</v>
      </c>
      <c r="K418" s="4">
        <f>carbondioxide!S518</f>
        <v>1282.0395238391004</v>
      </c>
      <c r="L418" s="4">
        <f t="shared" si="45"/>
        <v>8.2359845750408063</v>
      </c>
      <c r="M418" s="4">
        <f t="shared" si="48"/>
        <v>7.9575564068471385</v>
      </c>
      <c r="N418" s="4">
        <f t="shared" si="46"/>
        <v>4.4338551806417161</v>
      </c>
    </row>
    <row r="419" spans="1:14">
      <c r="A419" s="4">
        <f t="shared" si="42"/>
        <v>2263</v>
      </c>
      <c r="G419" s="4">
        <f>carbondioxide!L519</f>
        <v>1283.5803194378675</v>
      </c>
      <c r="H419" s="4">
        <f t="shared" si="43"/>
        <v>8.2424105133699221</v>
      </c>
      <c r="I419" s="4">
        <f t="shared" si="47"/>
        <v>7.970264022744848</v>
      </c>
      <c r="J419" s="4">
        <f t="shared" si="44"/>
        <v>4.4538689348702567</v>
      </c>
      <c r="K419" s="4">
        <f>carbondioxide!S519</f>
        <v>1283.5804333548826</v>
      </c>
      <c r="L419" s="4">
        <f t="shared" si="45"/>
        <v>8.2424109881793246</v>
      </c>
      <c r="M419" s="4">
        <f t="shared" si="48"/>
        <v>7.9702647017271477</v>
      </c>
      <c r="N419" s="4">
        <f t="shared" si="46"/>
        <v>4.4538698036065627</v>
      </c>
    </row>
    <row r="420" spans="1:14">
      <c r="A420" s="4">
        <f t="shared" si="42"/>
        <v>2264</v>
      </c>
      <c r="G420" s="4">
        <f>carbondioxide!L520</f>
        <v>1285.1124764399503</v>
      </c>
      <c r="H420" s="4">
        <f t="shared" si="43"/>
        <v>8.2487927798257736</v>
      </c>
      <c r="I420" s="4">
        <f t="shared" si="47"/>
        <v>7.9828886238820456</v>
      </c>
      <c r="J420" s="4">
        <f t="shared" si="44"/>
        <v>4.4738420589693844</v>
      </c>
      <c r="K420" s="4">
        <f>carbondioxide!S520</f>
        <v>1285.1125901545397</v>
      </c>
      <c r="L420" s="4">
        <f t="shared" si="45"/>
        <v>8.2487932532263812</v>
      </c>
      <c r="M420" s="4">
        <f t="shared" si="48"/>
        <v>7.9828893008064918</v>
      </c>
      <c r="N420" s="4">
        <f t="shared" si="46"/>
        <v>4.4738429266278876</v>
      </c>
    </row>
    <row r="421" spans="1:14">
      <c r="A421" s="4">
        <f t="shared" si="42"/>
        <v>2265</v>
      </c>
      <c r="G421" s="4">
        <f>carbondioxide!L521</f>
        <v>1286.6358532407498</v>
      </c>
      <c r="H421" s="4">
        <f t="shared" si="43"/>
        <v>8.255130932547365</v>
      </c>
      <c r="I421" s="4">
        <f t="shared" si="47"/>
        <v>7.9954306857402591</v>
      </c>
      <c r="J421" s="4">
        <f t="shared" si="44"/>
        <v>4.493773443458088</v>
      </c>
      <c r="K421" s="4">
        <f>carbondioxide!S521</f>
        <v>1286.6359667542342</v>
      </c>
      <c r="L421" s="4">
        <f t="shared" si="45"/>
        <v>8.2551314045512445</v>
      </c>
      <c r="M421" s="4">
        <f t="shared" si="48"/>
        <v>7.995431360625683</v>
      </c>
      <c r="N421" s="4">
        <f t="shared" si="46"/>
        <v>4.4937743100332224</v>
      </c>
    </row>
    <row r="422" spans="1:14">
      <c r="A422" s="4">
        <f t="shared" si="42"/>
        <v>2266</v>
      </c>
      <c r="G422" s="4">
        <f>carbondioxide!L522</f>
        <v>1288.150426377199</v>
      </c>
      <c r="H422" s="4">
        <f t="shared" si="43"/>
        <v>8.2614250217140945</v>
      </c>
      <c r="I422" s="4">
        <f t="shared" si="47"/>
        <v>8.0078913264246996</v>
      </c>
      <c r="J422" s="4">
        <f t="shared" si="44"/>
        <v>4.5136628565942507</v>
      </c>
      <c r="K422" s="4">
        <f>carbondioxide!S522</f>
        <v>1288.150539690886</v>
      </c>
      <c r="L422" s="4">
        <f t="shared" si="45"/>
        <v>8.2614254923331973</v>
      </c>
      <c r="M422" s="4">
        <f t="shared" si="48"/>
        <v>8.0078919992896243</v>
      </c>
      <c r="N422" s="4">
        <f t="shared" si="46"/>
        <v>4.5136637220805875</v>
      </c>
    </row>
    <row r="423" spans="1:14">
      <c r="A423" s="4">
        <f t="shared" si="42"/>
        <v>2267</v>
      </c>
      <c r="G423" s="4">
        <f>carbondioxide!L523</f>
        <v>1289.6561758812832</v>
      </c>
      <c r="H423" s="4">
        <f t="shared" si="43"/>
        <v>8.267675111038864</v>
      </c>
      <c r="I423" s="4">
        <f t="shared" si="47"/>
        <v>8.0202716273291426</v>
      </c>
      <c r="J423" s="4">
        <f t="shared" si="44"/>
        <v>4.533510074302888</v>
      </c>
      <c r="K423" s="4">
        <f>carbondioxide!S523</f>
        <v>1289.6562889964666</v>
      </c>
      <c r="L423" s="4">
        <f t="shared" si="45"/>
        <v>8.2676755802850224</v>
      </c>
      <c r="M423" s="4">
        <f t="shared" si="48"/>
        <v>8.020272298191788</v>
      </c>
      <c r="N423" s="4">
        <f t="shared" si="46"/>
        <v>4.5335109386951347</v>
      </c>
    </row>
    <row r="424" spans="1:14">
      <c r="A424" s="4">
        <f t="shared" si="42"/>
        <v>2268</v>
      </c>
      <c r="G424" s="4">
        <f>carbondioxide!L524</f>
        <v>1291.1530848975474</v>
      </c>
      <c r="H424" s="4">
        <f t="shared" si="43"/>
        <v>8.2738812761025002</v>
      </c>
      <c r="I424" s="4">
        <f t="shared" si="47"/>
        <v>8.0325726347523148</v>
      </c>
      <c r="J424" s="4">
        <f t="shared" si="44"/>
        <v>4.553314879924077</v>
      </c>
      <c r="K424" s="4">
        <f>carbondioxide!S524</f>
        <v>1291.1531978155074</v>
      </c>
      <c r="L424" s="4">
        <f t="shared" si="45"/>
        <v>8.2738817439874222</v>
      </c>
      <c r="M424" s="4">
        <f t="shared" si="48"/>
        <v>8.0325733036306044</v>
      </c>
      <c r="N424" s="4">
        <f t="shared" si="46"/>
        <v>4.5533157432170759</v>
      </c>
    </row>
    <row r="425" spans="1:14">
      <c r="A425" s="4">
        <f t="shared" si="42"/>
        <v>2269</v>
      </c>
      <c r="G425" s="4">
        <f>carbondioxide!L525</f>
        <v>1292.6411393914768</v>
      </c>
      <c r="H425" s="4">
        <f t="shared" si="43"/>
        <v>8.2800436030772016</v>
      </c>
      <c r="I425" s="4">
        <f t="shared" si="47"/>
        <v>8.0447953614215688</v>
      </c>
      <c r="J425" s="4">
        <f t="shared" si="44"/>
        <v>4.5730770639715015</v>
      </c>
      <c r="K425" s="4">
        <f>carbondioxide!S525</f>
        <v>1292.6412521134798</v>
      </c>
      <c r="L425" s="4">
        <f t="shared" si="45"/>
        <v>8.280044069612476</v>
      </c>
      <c r="M425" s="4">
        <f t="shared" si="48"/>
        <v>8.0447960283331383</v>
      </c>
      <c r="N425" s="4">
        <f t="shared" si="46"/>
        <v>4.5730779261602246</v>
      </c>
    </row>
    <row r="426" spans="1:14">
      <c r="A426" s="4">
        <f t="shared" ref="A426:A456" si="49">1+A425</f>
        <v>2270</v>
      </c>
      <c r="G426" s="4">
        <f>carbondioxide!L526</f>
        <v>1294.1203279167385</v>
      </c>
      <c r="H426" s="4">
        <f t="shared" si="43"/>
        <v>8.2861621877033649</v>
      </c>
      <c r="I426" s="4">
        <f t="shared" si="47"/>
        <v>8.0569407879344244</v>
      </c>
      <c r="J426" s="4">
        <f t="shared" si="44"/>
        <v>4.5927964239010182</v>
      </c>
      <c r="K426" s="4">
        <f>carbondioxide!S526</f>
        <v>1294.1204404440384</v>
      </c>
      <c r="L426" s="4">
        <f t="shared" si="45"/>
        <v>8.2861626529004688</v>
      </c>
      <c r="M426" s="4">
        <f t="shared" si="48"/>
        <v>8.0569414528966288</v>
      </c>
      <c r="N426" s="4">
        <f t="shared" si="46"/>
        <v>4.5927972849805672</v>
      </c>
    </row>
    <row r="427" spans="1:14">
      <c r="A427" s="4">
        <f t="shared" si="49"/>
        <v>2271</v>
      </c>
      <c r="G427" s="4">
        <f>carbondioxide!L527</f>
        <v>1295.5906414216188</v>
      </c>
      <c r="H427" s="4">
        <f t="shared" si="43"/>
        <v>8.292237134436375</v>
      </c>
      <c r="I427" s="4">
        <f t="shared" si="47"/>
        <v>8.0690098641257713</v>
      </c>
      <c r="J427" s="4">
        <f t="shared" si="44"/>
        <v>4.6124727638887277</v>
      </c>
      <c r="K427" s="4">
        <f>carbondioxide!S527</f>
        <v>1295.5907537554558</v>
      </c>
      <c r="L427" s="4">
        <f t="shared" si="45"/>
        <v>8.2922375983066612</v>
      </c>
      <c r="M427" s="4">
        <f t="shared" si="48"/>
        <v>8.069010527155692</v>
      </c>
      <c r="N427" s="4">
        <f t="shared" si="46"/>
        <v>4.6124736238543305</v>
      </c>
    </row>
    <row r="428" spans="1:14">
      <c r="A428" s="4">
        <f t="shared" si="49"/>
        <v>2272</v>
      </c>
      <c r="G428" s="4">
        <f>carbondioxide!L528</f>
        <v>1297.052073082496</v>
      </c>
      <c r="H428" s="4">
        <f t="shared" si="43"/>
        <v>8.2982685557117026</v>
      </c>
      <c r="I428" s="4">
        <f t="shared" si="47"/>
        <v>8.081003510366731</v>
      </c>
      <c r="J428" s="4">
        <f t="shared" si="44"/>
        <v>4.632105894618074</v>
      </c>
      <c r="K428" s="4">
        <f>carbondioxide!S528</f>
        <v>1297.0521852240977</v>
      </c>
      <c r="L428" s="4">
        <f t="shared" si="45"/>
        <v>8.2982690182664118</v>
      </c>
      <c r="M428" s="4">
        <f t="shared" si="48"/>
        <v>8.0810041714811778</v>
      </c>
      <c r="N428" s="4">
        <f t="shared" si="46"/>
        <v>4.6321067534650826</v>
      </c>
    </row>
    <row r="429" spans="1:14">
      <c r="A429" s="4">
        <f t="shared" si="49"/>
        <v>2273</v>
      </c>
      <c r="G429" s="4">
        <f>carbondioxide!L529</f>
        <v>1298.50461815677</v>
      </c>
      <c r="H429" s="4">
        <f t="shared" si="43"/>
        <v>8.3042565712960723</v>
      </c>
      <c r="I429" s="4">
        <f t="shared" si="47"/>
        <v>8.092922618800019</v>
      </c>
      <c r="J429" s="4">
        <f t="shared" si="44"/>
        <v>4.6516956330755264</v>
      </c>
      <c r="K429" s="4">
        <f>carbondioxide!S529</f>
        <v>1298.5047301073516</v>
      </c>
      <c r="L429" s="4">
        <f t="shared" si="45"/>
        <v>8.3042570325463263</v>
      </c>
      <c r="M429" s="4">
        <f t="shared" si="48"/>
        <v>8.0929232780155402</v>
      </c>
      <c r="N429" s="4">
        <f t="shared" si="46"/>
        <v>4.6516964907994138</v>
      </c>
    </row>
    <row r="430" spans="1:14">
      <c r="A430" s="4">
        <f t="shared" si="49"/>
        <v>2274</v>
      </c>
      <c r="G430" s="4">
        <f>carbondioxide!L530</f>
        <v>1299.9482738504403</v>
      </c>
      <c r="H430" s="4">
        <f t="shared" si="43"/>
        <v>8.3102013077040908</v>
      </c>
      <c r="I430" s="4">
        <f t="shared" si="47"/>
        <v>8.1047680545159029</v>
      </c>
      <c r="J430" s="4">
        <f t="shared" si="44"/>
        <v>4.6712418023544418</v>
      </c>
      <c r="K430" s="4">
        <f>carbondioxide!S530</f>
        <v>1299.9483856112038</v>
      </c>
      <c r="L430" s="4">
        <f t="shared" si="45"/>
        <v>8.3102017676608995</v>
      </c>
      <c r="M430" s="4">
        <f t="shared" si="48"/>
        <v>8.1047687118487968</v>
      </c>
      <c r="N430" s="4">
        <f t="shared" si="46"/>
        <v>4.6712426589508018</v>
      </c>
    </row>
    <row r="431" spans="1:14">
      <c r="A431" s="4">
        <f t="shared" si="49"/>
        <v>2275</v>
      </c>
      <c r="G431" s="4">
        <f>carbondioxide!L531</f>
        <v>1301.3830391972378</v>
      </c>
      <c r="H431" s="4">
        <f t="shared" si="43"/>
        <v>8.3161028976670721</v>
      </c>
      <c r="I431" s="4">
        <f t="shared" si="47"/>
        <v>8.1165406566723117</v>
      </c>
      <c r="J431" s="4">
        <f t="shared" si="44"/>
        <v>4.6907442314667191</v>
      </c>
      <c r="K431" s="4">
        <f>carbondioxide!S531</f>
        <v>1301.3831507693735</v>
      </c>
      <c r="L431" s="4">
        <f t="shared" si="45"/>
        <v>8.316103356341328</v>
      </c>
      <c r="M431" s="4">
        <f t="shared" si="48"/>
        <v>8.1165413121386241</v>
      </c>
      <c r="N431" s="4">
        <f t="shared" si="46"/>
        <v>4.6907450869312628</v>
      </c>
    </row>
    <row r="432" spans="1:14">
      <c r="A432" s="4">
        <f t="shared" si="49"/>
        <v>2276</v>
      </c>
      <c r="G432" s="4">
        <f>carbondioxide!L532</f>
        <v>1302.8089149472648</v>
      </c>
      <c r="H432" s="4">
        <f t="shared" si="43"/>
        <v>8.3219614796451111</v>
      </c>
      <c r="I432" s="4">
        <f t="shared" si="47"/>
        <v>8.1282412395622572</v>
      </c>
      <c r="J432" s="4">
        <f t="shared" si="44"/>
        <v>4.7102027551618866</v>
      </c>
      <c r="K432" s="4">
        <f>carbondioxide!S532</f>
        <v>1302.80902633195</v>
      </c>
      <c r="L432" s="4">
        <f t="shared" si="45"/>
        <v>8.3219619370476003</v>
      </c>
      <c r="M432" s="4">
        <f t="shared" si="48"/>
        <v>8.1282418931777904</v>
      </c>
      <c r="N432" s="4">
        <f t="shared" si="46"/>
        <v>4.7102036094904403</v>
      </c>
    </row>
    <row r="433" spans="1:14">
      <c r="A433" s="4">
        <f t="shared" si="49"/>
        <v>2277</v>
      </c>
      <c r="G433" s="4">
        <f>carbondioxide!L533</f>
        <v>1304.2259034637273</v>
      </c>
      <c r="H433" s="4">
        <f t="shared" si="43"/>
        <v>8.3277771973762675</v>
      </c>
      <c r="I433" s="4">
        <f t="shared" si="47"/>
        <v>8.139870593631457</v>
      </c>
      <c r="J433" s="4">
        <f t="shared" si="44"/>
        <v>4.729617213753281</v>
      </c>
      <c r="K433" s="4">
        <f>carbondioxide!S533</f>
        <v>1304.2260146621279</v>
      </c>
      <c r="L433" s="4">
        <f t="shared" si="45"/>
        <v>8.3277776535176589</v>
      </c>
      <c r="M433" s="4">
        <f t="shared" si="48"/>
        <v>8.1398712454117739</v>
      </c>
      <c r="N433" s="4">
        <f t="shared" si="46"/>
        <v>4.729618066941784</v>
      </c>
    </row>
    <row r="434" spans="1:14">
      <c r="A434" s="4">
        <f t="shared" si="49"/>
        <v>2278</v>
      </c>
      <c r="G434" s="4">
        <f>carbondioxide!L534</f>
        <v>1305.6340086267721</v>
      </c>
      <c r="H434" s="4">
        <f t="shared" si="43"/>
        <v>8.3335501994583847</v>
      </c>
      <c r="I434" s="4">
        <f t="shared" si="47"/>
        <v>8.1514294864488175</v>
      </c>
      <c r="J434" s="4">
        <f t="shared" si="44"/>
        <v>4.7489874529509892</v>
      </c>
      <c r="K434" s="4">
        <f>carbondioxide!S534</f>
        <v>1305.6341196400415</v>
      </c>
      <c r="L434" s="4">
        <f t="shared" si="45"/>
        <v>8.3335506543492368</v>
      </c>
      <c r="M434" s="4">
        <f t="shared" si="48"/>
        <v>8.1514301364092496</v>
      </c>
      <c r="N434" s="4">
        <f t="shared" si="46"/>
        <v>4.7489883049954935</v>
      </c>
    </row>
    <row r="435" spans="1:14">
      <c r="A435" s="4">
        <f t="shared" si="49"/>
        <v>2279</v>
      </c>
      <c r="G435" s="4">
        <f>carbondioxide!L535</f>
        <v>1307.0332357436653</v>
      </c>
      <c r="H435" s="4">
        <f t="shared" si="43"/>
        <v>8.3392806389601652</v>
      </c>
      <c r="I435" s="4">
        <f t="shared" si="47"/>
        <v>8.1629186636322366</v>
      </c>
      <c r="J435" s="4">
        <f t="shared" si="44"/>
        <v>4.7683133237012569</v>
      </c>
      <c r="K435" s="4">
        <f>carbondioxide!S535</f>
        <v>1307.0333465729459</v>
      </c>
      <c r="L435" s="4">
        <f t="shared" si="45"/>
        <v>8.3392810926109302</v>
      </c>
      <c r="M435" s="4">
        <f t="shared" si="48"/>
        <v>8.1629193117878849</v>
      </c>
      <c r="N435" s="4">
        <f t="shared" si="46"/>
        <v>4.7683141745979238</v>
      </c>
    </row>
    <row r="436" spans="1:14">
      <c r="A436" s="4">
        <f t="shared" si="49"/>
        <v>2280</v>
      </c>
      <c r="G436" s="4">
        <f>carbondioxide!L536</f>
        <v>1308.4235914647413</v>
      </c>
      <c r="H436" s="4">
        <f t="shared" si="43"/>
        <v>8.3449686730588741</v>
      </c>
      <c r="I436" s="4">
        <f t="shared" si="47"/>
        <v>8.1743388497320275</v>
      </c>
      <c r="J436" s="4">
        <f t="shared" si="44"/>
        <v>4.787594682032065</v>
      </c>
      <c r="K436" s="4">
        <f>carbondioxide!S536</f>
        <v>1308.4237021111628</v>
      </c>
      <c r="L436" s="4">
        <f t="shared" si="45"/>
        <v>8.3449691254798903</v>
      </c>
      <c r="M436" s="4">
        <f t="shared" si="48"/>
        <v>8.1743394960977742</v>
      </c>
      <c r="N436" s="4">
        <f t="shared" si="46"/>
        <v>4.7875955317771632</v>
      </c>
    </row>
    <row r="437" spans="1:14">
      <c r="A437" s="4">
        <f t="shared" si="49"/>
        <v>2281</v>
      </c>
      <c r="G437" s="4">
        <f>carbondioxide!L537</f>
        <v>1309.8050837046358</v>
      </c>
      <c r="H437" s="4">
        <f t="shared" si="43"/>
        <v>8.3506144627024081</v>
      </c>
      <c r="I437" s="4">
        <f t="shared" si="47"/>
        <v>8.1856907490741389</v>
      </c>
      <c r="J437" s="4">
        <f t="shared" si="44"/>
        <v>4.8068313889046008</v>
      </c>
      <c r="K437" s="4">
        <f>carbondioxide!S537</f>
        <v>1309.8051941693168</v>
      </c>
      <c r="L437" s="4">
        <f t="shared" si="45"/>
        <v>8.3506149139039092</v>
      </c>
      <c r="M437" s="4">
        <f t="shared" si="48"/>
        <v>8.1856913936646478</v>
      </c>
      <c r="N437" s="4">
        <f t="shared" si="46"/>
        <v>4.8068322374945041</v>
      </c>
    </row>
    <row r="438" spans="1:14">
      <c r="A438" s="4">
        <f t="shared" si="49"/>
        <v>2282</v>
      </c>
      <c r="G438" s="4">
        <f>carbondioxide!L538</f>
        <v>1311.1777215684053</v>
      </c>
      <c r="H438" s="4">
        <f t="shared" si="43"/>
        <v>8.3562181722939251</v>
      </c>
      <c r="I438" s="4">
        <f t="shared" si="47"/>
        <v>8.1969750465651874</v>
      </c>
      <c r="J438" s="4">
        <f t="shared" si="44"/>
        <v>4.8260233100703642</v>
      </c>
      <c r="K438" s="4">
        <f>carbondioxide!S538</f>
        <v>1311.1778318524537</v>
      </c>
      <c r="L438" s="4">
        <f t="shared" si="45"/>
        <v>8.356218622286038</v>
      </c>
      <c r="M438" s="4">
        <f t="shared" si="48"/>
        <v>8.1969756893949093</v>
      </c>
      <c r="N438" s="4">
        <f t="shared" si="46"/>
        <v>4.8260241575015508</v>
      </c>
    </row>
    <row r="439" spans="1:14">
      <c r="A439" s="4">
        <f t="shared" si="49"/>
        <v>2283</v>
      </c>
      <c r="G439" s="4">
        <f>carbondioxide!L539</f>
        <v>1312.5415152821818</v>
      </c>
      <c r="H439" s="4">
        <f t="shared" si="43"/>
        <v>8.3617799693973218</v>
      </c>
      <c r="I439" s="4">
        <f t="shared" si="47"/>
        <v>8.2081924084612208</v>
      </c>
      <c r="J439" s="4">
        <f t="shared" si="44"/>
        <v>4.8451703159336548</v>
      </c>
      <c r="K439" s="4">
        <f>carbondioxide!S539</f>
        <v>1312.5416253866936</v>
      </c>
      <c r="L439" s="4">
        <f t="shared" si="45"/>
        <v>8.3617804181900706</v>
      </c>
      <c r="M439" s="4">
        <f t="shared" si="48"/>
        <v>8.2081930495444002</v>
      </c>
      <c r="N439" s="4">
        <f t="shared" si="46"/>
        <v>4.8451711622027052</v>
      </c>
    </row>
    <row r="440" spans="1:14">
      <c r="A440" s="4">
        <f t="shared" si="49"/>
        <v>2284</v>
      </c>
      <c r="G440" s="4">
        <f>carbondioxide!L540</f>
        <v>1313.8964761280452</v>
      </c>
      <c r="H440" s="4">
        <f t="shared" si="43"/>
        <v>8.3673000244621498</v>
      </c>
      <c r="I440" s="4">
        <f t="shared" si="47"/>
        <v>8.219343483102028</v>
      </c>
      <c r="J440" s="4">
        <f t="shared" si="44"/>
        <v>4.8642722814192112</v>
      </c>
      <c r="K440" s="4">
        <f>carbondioxide!S540</f>
        <v>1313.8965860541059</v>
      </c>
      <c r="L440" s="4">
        <f t="shared" si="45"/>
        <v>8.3673004720654518</v>
      </c>
      <c r="M440" s="4">
        <f t="shared" si="48"/>
        <v>8.2193441224527053</v>
      </c>
      <c r="N440" s="4">
        <f t="shared" si="46"/>
        <v>4.8642731265228063</v>
      </c>
    </row>
    <row r="441" spans="1:14">
      <c r="A441" s="4">
        <f t="shared" si="49"/>
        <v>2285</v>
      </c>
      <c r="G441" s="4">
        <f>carbondioxide!L541</f>
        <v>1315.2426163828388</v>
      </c>
      <c r="H441" s="4">
        <f t="shared" si="43"/>
        <v>8.3727785105665848</v>
      </c>
      <c r="I441" s="4">
        <f t="shared" si="47"/>
        <v>8.2304289016126884</v>
      </c>
      <c r="J441" s="4">
        <f t="shared" si="44"/>
        <v>4.8833290858447693</v>
      </c>
      <c r="K441" s="4">
        <f>carbondioxide!S541</f>
        <v>1315.2427261315222</v>
      </c>
      <c r="L441" s="4">
        <f t="shared" si="45"/>
        <v>8.3727789569902509</v>
      </c>
      <c r="M441" s="4">
        <f t="shared" si="48"/>
        <v>8.2304295392447049</v>
      </c>
      <c r="N441" s="4">
        <f t="shared" si="46"/>
        <v>4.8833299297796877</v>
      </c>
    </row>
    <row r="442" spans="1:14">
      <c r="A442" s="4">
        <f t="shared" si="49"/>
        <v>2286</v>
      </c>
      <c r="G442" s="4">
        <f>carbondioxide!L542</f>
        <v>1316.5799492606627</v>
      </c>
      <c r="H442" s="4">
        <f t="shared" si="43"/>
        <v>8.3782156031772743</v>
      </c>
      <c r="I442" s="4">
        <f t="shared" si="47"/>
        <v>8.2414492785739828</v>
      </c>
      <c r="J442" s="4">
        <f t="shared" si="44"/>
        <v>4.9023406127983309</v>
      </c>
      <c r="K442" s="4">
        <f>carbondioxide!S542</f>
        <v>1316.5800588330324</v>
      </c>
      <c r="L442" s="4">
        <f t="shared" si="45"/>
        <v>8.3782160484310211</v>
      </c>
      <c r="M442" s="4">
        <f t="shared" si="48"/>
        <v>8.2414499145009863</v>
      </c>
      <c r="N442" s="4">
        <f t="shared" si="46"/>
        <v>4.9023414555614488</v>
      </c>
    </row>
    <row r="443" spans="1:14">
      <c r="A443" s="4">
        <f t="shared" si="49"/>
        <v>2287</v>
      </c>
      <c r="G443" s="4">
        <f>carbondioxide!L543</f>
        <v>1317.9084888588106</v>
      </c>
      <c r="H443" s="4">
        <f t="shared" si="43"/>
        <v>8.3836114799249248</v>
      </c>
      <c r="I443" s="4">
        <f t="shared" si="47"/>
        <v>8.252405212663195</v>
      </c>
      <c r="J443" s="4">
        <f t="shared" si="44"/>
        <v>4.9213067500199363</v>
      </c>
      <c r="K443" s="4">
        <f>carbondioxide!S543</f>
        <v>1317.9085982559195</v>
      </c>
      <c r="L443" s="4">
        <f t="shared" si="45"/>
        <v>8.3836119240183606</v>
      </c>
      <c r="M443" s="4">
        <f t="shared" si="48"/>
        <v>8.2524058468986397</v>
      </c>
      <c r="N443" s="4">
        <f t="shared" si="46"/>
        <v>4.9213075916082252</v>
      </c>
    </row>
    <row r="444" spans="1:14">
      <c r="A444" s="4">
        <f t="shared" si="49"/>
        <v>2288</v>
      </c>
      <c r="G444" s="4">
        <f>carbondioxide!L544</f>
        <v>1319.228250106931</v>
      </c>
      <c r="H444" s="4">
        <f t="shared" si="43"/>
        <v>8.3889663203945712</v>
      </c>
      <c r="I444" s="4">
        <f t="shared" si="47"/>
        <v>8.2632972872667221</v>
      </c>
      <c r="J444" s="4">
        <f t="shared" si="44"/>
        <v>4.9402273892877497</v>
      </c>
      <c r="K444" s="4">
        <f>carbondioxide!S544</f>
        <v>1319.2283593298214</v>
      </c>
      <c r="L444" s="4">
        <f t="shared" si="45"/>
        <v>8.3889667633372085</v>
      </c>
      <c r="M444" s="4">
        <f t="shared" si="48"/>
        <v>8.263297919823879</v>
      </c>
      <c r="N444" s="4">
        <f t="shared" si="46"/>
        <v>4.9402282296982749</v>
      </c>
    </row>
    <row r="445" spans="1:14">
      <c r="A445" s="4">
        <f t="shared" si="49"/>
        <v>2289</v>
      </c>
      <c r="G445" s="4">
        <f>carbondioxide!L545</f>
        <v>1320.5392487192025</v>
      </c>
      <c r="H445" s="4">
        <f t="shared" si="43"/>
        <v>8.3942803059295965</v>
      </c>
      <c r="I445" s="4">
        <f t="shared" si="47"/>
        <v>8.2741260710658935</v>
      </c>
      <c r="J445" s="4">
        <f t="shared" si="44"/>
        <v>4.9591024263082701</v>
      </c>
      <c r="K445" s="4">
        <f>carbondioxide!S545</f>
        <v>1320.539357768906</v>
      </c>
      <c r="L445" s="4">
        <f t="shared" si="45"/>
        <v>8.3942807477308463</v>
      </c>
      <c r="M445" s="4">
        <f t="shared" si="48"/>
        <v>8.2741267019578508</v>
      </c>
      <c r="N445" s="4">
        <f t="shared" si="46"/>
        <v>4.9591032655381886</v>
      </c>
    </row>
    <row r="446" spans="1:14">
      <c r="A446" s="4">
        <f t="shared" si="49"/>
        <v>2290</v>
      </c>
      <c r="G446" s="4">
        <f>carbondioxide!L546</f>
        <v>1321.84150114934</v>
      </c>
      <c r="H446" s="4">
        <f t="shared" si="43"/>
        <v>8.3995536194485858</v>
      </c>
      <c r="I446" s="4">
        <f t="shared" si="47"/>
        <v>8.2848921185972628</v>
      </c>
      <c r="J446" s="4">
        <f t="shared" si="44"/>
        <v>4.9779317606104936</v>
      </c>
      <c r="K446" s="4">
        <f>carbondioxide!S546</f>
        <v>1321.8416100268785</v>
      </c>
      <c r="L446" s="4">
        <f t="shared" si="45"/>
        <v>8.3995540601177634</v>
      </c>
      <c r="M446" s="4">
        <f t="shared" si="48"/>
        <v>8.2848927478369294</v>
      </c>
      <c r="N446" s="4">
        <f t="shared" si="46"/>
        <v>4.977932598657052</v>
      </c>
    </row>
    <row r="447" spans="1:14">
      <c r="A447" s="4">
        <f t="shared" si="49"/>
        <v>2291</v>
      </c>
      <c r="G447" s="4">
        <f>carbondioxide!L547</f>
        <v>1323.135024548247</v>
      </c>
      <c r="H447" s="4">
        <f t="shared" si="43"/>
        <v>8.4047864452741674</v>
      </c>
      <c r="I447" s="4">
        <f t="shared" si="47"/>
        <v>8.2955959707886109</v>
      </c>
      <c r="J447" s="4">
        <f t="shared" si="44"/>
        <v>4.9967152954438587</v>
      </c>
      <c r="K447" s="4">
        <f>carbondioxide!S547</f>
        <v>1323.1351332546317</v>
      </c>
      <c r="L447" s="4">
        <f t="shared" si="45"/>
        <v>8.4047868848204903</v>
      </c>
      <c r="M447" s="4">
        <f t="shared" si="48"/>
        <v>8.2955965983887197</v>
      </c>
      <c r="N447" s="4">
        <f t="shared" si="46"/>
        <v>4.9967161323043934</v>
      </c>
    </row>
    <row r="448" spans="1:14">
      <c r="A448" s="4">
        <f t="shared" si="49"/>
        <v>2292</v>
      </c>
      <c r="G448" s="4">
        <f>carbondioxide!L548</f>
        <v>1324.4198367241543</v>
      </c>
      <c r="H448" s="4">
        <f t="shared" si="43"/>
        <v>8.4099789689730997</v>
      </c>
      <c r="I448" s="4">
        <f t="shared" si="47"/>
        <v>8.3062381554718066</v>
      </c>
      <c r="J448" s="4">
        <f t="shared" si="44"/>
        <v>5.0154529376798171</v>
      </c>
      <c r="K448" s="4">
        <f>carbondioxide!S548</f>
        <v>1324.4199452603868</v>
      </c>
      <c r="L448" s="4">
        <f t="shared" si="45"/>
        <v>8.4099794074056913</v>
      </c>
      <c r="M448" s="4">
        <f t="shared" si="48"/>
        <v>8.3062387814449199</v>
      </c>
      <c r="N448" s="4">
        <f t="shared" si="46"/>
        <v>5.0154537733517524</v>
      </c>
    </row>
    <row r="449" spans="1:14">
      <c r="A449" s="4">
        <f t="shared" si="49"/>
        <v>2293</v>
      </c>
      <c r="G449" s="4">
        <f>carbondioxide!L549</f>
        <v>1325.6959561050844</v>
      </c>
      <c r="H449" s="4">
        <f t="shared" si="43"/>
        <v>8.4151313772068352</v>
      </c>
      <c r="I449" s="4">
        <f t="shared" si="47"/>
        <v>8.3168191878736408</v>
      </c>
      <c r="J449" s="4">
        <f t="shared" si="44"/>
        <v>5.0341445977168755</v>
      </c>
      <c r="K449" s="4">
        <f>carbondioxide!S549</f>
        <v>1325.6960644721566</v>
      </c>
      <c r="L449" s="4">
        <f t="shared" si="45"/>
        <v>8.4151318145347247</v>
      </c>
      <c r="M449" s="4">
        <f t="shared" si="48"/>
        <v>8.3168198122321542</v>
      </c>
      <c r="N449" s="4">
        <f t="shared" si="46"/>
        <v>5.0341454321977217</v>
      </c>
    </row>
    <row r="450" spans="1:14">
      <c r="A450" s="4">
        <f t="shared" si="49"/>
        <v>2294</v>
      </c>
      <c r="G450" s="4">
        <f>carbondioxide!L550</f>
        <v>1326.9634017035009</v>
      </c>
      <c r="H450" s="4">
        <f t="shared" si="43"/>
        <v>8.4202438575919096</v>
      </c>
      <c r="I450" s="4">
        <f t="shared" si="47"/>
        <v>8.3273395710856679</v>
      </c>
      <c r="J450" s="4">
        <f t="shared" si="44"/>
        <v>5.0527901893889657</v>
      </c>
      <c r="K450" s="4">
        <f>carbondioxide!S550</f>
        <v>1326.9635099023944</v>
      </c>
      <c r="L450" s="4">
        <f t="shared" si="45"/>
        <v>8.4202442938240285</v>
      </c>
      <c r="M450" s="4">
        <f t="shared" si="48"/>
        <v>8.3273401938418097</v>
      </c>
      <c r="N450" s="4">
        <f t="shared" si="46"/>
        <v>5.0527910226763169</v>
      </c>
    </row>
    <row r="451" spans="1:14">
      <c r="A451" s="4">
        <f t="shared" si="49"/>
        <v>2295</v>
      </c>
      <c r="G451" s="4">
        <f>carbondioxide!L551</f>
        <v>1328.2221930830021</v>
      </c>
      <c r="H451" s="4">
        <f t="shared" si="43"/>
        <v>8.4253165985694931</v>
      </c>
      <c r="I451" s="4">
        <f t="shared" si="47"/>
        <v>8.3377997965140231</v>
      </c>
      <c r="J451" s="4">
        <f t="shared" si="44"/>
        <v>5.0713896298770029</v>
      </c>
      <c r="K451" s="4">
        <f>carbondioxide!S551</f>
        <v>1328.2223011146893</v>
      </c>
      <c r="L451" s="4">
        <f t="shared" si="45"/>
        <v>8.4253170337146859</v>
      </c>
      <c r="M451" s="4">
        <f t="shared" si="48"/>
        <v>8.3378004176798619</v>
      </c>
      <c r="N451" s="4">
        <f t="shared" si="46"/>
        <v>5.0713904619685373</v>
      </c>
    </row>
    <row r="452" spans="1:14">
      <c r="A452" s="4">
        <f t="shared" si="49"/>
        <v>2296</v>
      </c>
      <c r="G452" s="4">
        <f>carbondioxide!L552</f>
        <v>1329.4723503269381</v>
      </c>
      <c r="H452" s="4">
        <f t="shared" si="43"/>
        <v>8.4303497892835626</v>
      </c>
      <c r="I452" s="4">
        <f t="shared" si="47"/>
        <v>8.3482003443101878</v>
      </c>
      <c r="J452" s="4">
        <f t="shared" si="44"/>
        <v>5.0899428396235011</v>
      </c>
      <c r="K452" s="4">
        <f>carbondioxide!S552</f>
        <v>1329.4724581923813</v>
      </c>
      <c r="L452" s="4">
        <f t="shared" si="45"/>
        <v>8.4303502233505796</v>
      </c>
      <c r="M452" s="4">
        <f t="shared" si="48"/>
        <v>8.3482009638976358</v>
      </c>
      <c r="N452" s="4">
        <f t="shared" si="46"/>
        <v>5.0899436705169778</v>
      </c>
    </row>
    <row r="453" spans="1:14">
      <c r="A453" s="4">
        <f t="shared" si="49"/>
        <v>2297</v>
      </c>
      <c r="G453" s="4">
        <f>carbondioxide!L553</f>
        <v>1330.7138940088275</v>
      </c>
      <c r="H453" s="4">
        <f t="shared" si="43"/>
        <v>8.4353436194670888</v>
      </c>
      <c r="I453" s="4">
        <f t="shared" si="47"/>
        <v>8.3585416837835567</v>
      </c>
      <c r="J453" s="4">
        <f t="shared" si="44"/>
        <v>5.1084497422501212</v>
      </c>
      <c r="K453" s="4">
        <f>carbondioxide!S553</f>
        <v>1330.7140017089805</v>
      </c>
      <c r="L453" s="4">
        <f t="shared" si="45"/>
        <v>8.4353440524645933</v>
      </c>
      <c r="M453" s="4">
        <f t="shared" si="48"/>
        <v>8.3585423018043734</v>
      </c>
      <c r="N453" s="4">
        <f t="shared" si="46"/>
        <v>5.1084505719433801</v>
      </c>
    </row>
    <row r="454" spans="1:14">
      <c r="A454" s="4">
        <f t="shared" si="49"/>
        <v>2298</v>
      </c>
      <c r="G454" s="4">
        <f>carbondioxide!L554</f>
        <v>1331.9468451644634</v>
      </c>
      <c r="H454" s="4">
        <f t="shared" si="43"/>
        <v>8.4402982793357388</v>
      </c>
      <c r="I454" s="4">
        <f t="shared" si="47"/>
        <v>8.3688242737966743</v>
      </c>
      <c r="J454" s="4">
        <f t="shared" si="44"/>
        <v>5.1269102644780311</v>
      </c>
      <c r="K454" s="4">
        <f>carbondioxide!S554</f>
        <v>1331.9469527002702</v>
      </c>
      <c r="L454" s="4">
        <f t="shared" si="45"/>
        <v>8.4402987112723036</v>
      </c>
      <c r="M454" s="4">
        <f t="shared" si="48"/>
        <v>8.3688248902624647</v>
      </c>
      <c r="N454" s="4">
        <f t="shared" si="46"/>
        <v>5.1269110929689905</v>
      </c>
    </row>
    <row r="455" spans="1:14">
      <c r="A455" s="4">
        <f t="shared" si="49"/>
        <v>2299</v>
      </c>
      <c r="G455" s="4">
        <f>carbondioxide!L555</f>
        <v>1333.1712252656071</v>
      </c>
      <c r="H455" s="4">
        <f t="shared" ref="H455:H456" si="50">H$3*LN(G455/G$3)</f>
        <v>8.4452139594886262</v>
      </c>
      <c r="I455" s="4">
        <f t="shared" si="47"/>
        <v>8.37904856314392</v>
      </c>
      <c r="J455" s="4">
        <f t="shared" ref="J455:J456" si="51">J454+J$3*(I454-J454)</f>
        <v>5.1453243360509608</v>
      </c>
      <c r="K455" s="4">
        <f>carbondioxide!S555</f>
        <v>1333.171332638002</v>
      </c>
      <c r="L455" s="4">
        <f t="shared" ref="L455:L456" si="52">L$3*LN(K455/K$3)</f>
        <v>8.4452143903727315</v>
      </c>
      <c r="M455" s="4">
        <f t="shared" si="48"/>
        <v>8.3790491780661416</v>
      </c>
      <c r="N455" s="4">
        <f t="shared" ref="N455:N456" si="53">N454+N$3*(M454-N454)</f>
        <v>5.1453251633376178</v>
      </c>
    </row>
    <row r="456" spans="1:14">
      <c r="A456" s="4">
        <f t="shared" si="49"/>
        <v>2300</v>
      </c>
      <c r="G456" s="4">
        <f>carbondioxide!L556</f>
        <v>1334.3870561951653</v>
      </c>
      <c r="H456" s="4">
        <f t="shared" si="50"/>
        <v>8.4500908508156272</v>
      </c>
      <c r="I456" s="4">
        <f t="shared" ref="I456" si="54">I455+I$3*(I$4*H456-I455)+I$5*(J455-I455)</f>
        <v>8.3892149909144198</v>
      </c>
      <c r="J456" s="4">
        <f t="shared" si="51"/>
        <v>5.163691889660849</v>
      </c>
      <c r="K456" s="4">
        <f>carbondioxide!S556</f>
        <v>1334.3871634050745</v>
      </c>
      <c r="L456" s="4">
        <f t="shared" si="52"/>
        <v>8.4500912806556716</v>
      </c>
      <c r="M456" s="4">
        <f t="shared" ref="M456" si="55">M455+M$3*(M$4*L456-M455)+M$5*(N455-M455)</f>
        <v>8.3892156043043826</v>
      </c>
      <c r="N456" s="4">
        <f t="shared" si="53"/>
        <v>5.1636927157412762</v>
      </c>
    </row>
    <row r="457" spans="1:14">
      <c r="A457" s="4"/>
    </row>
    <row r="458" spans="1:14">
      <c r="A458" s="4"/>
    </row>
    <row r="459" spans="1:14">
      <c r="A459" s="4"/>
    </row>
    <row r="460" spans="1:14">
      <c r="A460" s="4"/>
    </row>
    <row r="461" spans="1:14">
      <c r="A461" s="4"/>
    </row>
    <row r="462" spans="1:14">
      <c r="A462" s="4"/>
    </row>
    <row r="463" spans="1:14">
      <c r="A463" s="4"/>
    </row>
    <row r="464" spans="1:14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D364"/>
  <sheetViews>
    <sheetView tabSelected="1" workbookViewId="0">
      <pane xSplit="1" ySplit="5" topLeftCell="BJ6" activePane="bottomRight" state="frozen"/>
      <selection pane="topRight" activeCell="B1" sqref="B1"/>
      <selection pane="bottomLeft" activeCell="A6" sqref="A6"/>
      <selection pane="bottomRight" activeCell="BK2" sqref="BK2"/>
    </sheetView>
  </sheetViews>
  <sheetFormatPr defaultRowHeight="15"/>
  <cols>
    <col min="5" max="7" width="9.140625" style="2"/>
    <col min="11" max="16" width="9.140625" style="2"/>
    <col min="20" max="25" width="9.140625" style="2"/>
    <col min="41" max="43" width="9.140625" style="2"/>
    <col min="53" max="53" width="9.140625" style="2"/>
    <col min="63" max="65" width="9.140625" style="2"/>
    <col min="66" max="68" width="15.28515625" style="2" customWidth="1"/>
    <col min="75" max="77" width="9.28515625" bestFit="1" customWidth="1"/>
    <col min="78" max="78" width="9.28515625" style="2" customWidth="1"/>
    <col min="79" max="79" width="10.5703125" bestFit="1" customWidth="1"/>
  </cols>
  <sheetData>
    <row r="1" spans="1:82" s="2" customFormat="1">
      <c r="B1" s="2" t="s">
        <v>43</v>
      </c>
      <c r="AI1" s="2" t="s">
        <v>11</v>
      </c>
      <c r="AR1" s="1"/>
      <c r="AS1" s="1"/>
      <c r="AT1" s="1"/>
      <c r="AZ1" s="17"/>
      <c r="BK1" s="2">
        <v>0</v>
      </c>
      <c r="BQ1" s="2" t="s">
        <v>68</v>
      </c>
      <c r="BR1"/>
      <c r="BS1" s="2">
        <v>-0.25</v>
      </c>
      <c r="BT1" s="2" t="s">
        <v>58</v>
      </c>
      <c r="BW1" s="2" t="s">
        <v>60</v>
      </c>
      <c r="CA1" s="2" t="s">
        <v>69</v>
      </c>
      <c r="CB1" s="1">
        <f>SUM(H61:J61)/SUM(B61:D61)*1000</f>
        <v>7948.8651438554716</v>
      </c>
      <c r="CC1" s="2">
        <f>SUMPRODUCT(CA5:CC5,CA3:CC3)</f>
        <v>105.04498140084588</v>
      </c>
    </row>
    <row r="2" spans="1:82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  <c r="AX2" s="2" t="s">
        <v>49</v>
      </c>
      <c r="AZ2" s="17"/>
      <c r="BB2" s="2" t="s">
        <v>50</v>
      </c>
      <c r="BE2" s="2" t="s">
        <v>51</v>
      </c>
      <c r="BH2" s="2" t="s">
        <v>52</v>
      </c>
      <c r="BK2" s="2" t="s">
        <v>61</v>
      </c>
      <c r="BN2" s="2" t="s">
        <v>62</v>
      </c>
      <c r="BQ2" s="2" t="s">
        <v>25</v>
      </c>
      <c r="BR2" s="2" t="s">
        <v>26</v>
      </c>
      <c r="BS2" s="2" t="s">
        <v>27</v>
      </c>
      <c r="BT2" s="2" t="s">
        <v>25</v>
      </c>
      <c r="BU2" s="2" t="s">
        <v>26</v>
      </c>
      <c r="BV2" s="2" t="s">
        <v>27</v>
      </c>
      <c r="BW2" s="2" t="s">
        <v>68</v>
      </c>
      <c r="BX2" s="2"/>
      <c r="BY2" s="2"/>
      <c r="CA2" s="2" t="s">
        <v>64</v>
      </c>
    </row>
    <row r="3" spans="1:82" s="2" customFormat="1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  <c r="AX3" s="2" t="s">
        <v>54</v>
      </c>
      <c r="BB3" s="2" t="s">
        <v>53</v>
      </c>
      <c r="BE3" s="2" t="s">
        <v>55</v>
      </c>
      <c r="BH3" s="2" t="s">
        <v>56</v>
      </c>
      <c r="BK3" s="2">
        <v>1</v>
      </c>
      <c r="BQ3" s="12">
        <v>5.8778483527024656</v>
      </c>
      <c r="BR3" s="12">
        <v>3.5745087861510476</v>
      </c>
      <c r="BS3" s="12">
        <v>1.9617168218307965</v>
      </c>
      <c r="BT3" s="12">
        <f t="shared" ref="BT3:BV5" si="0">BQ3</f>
        <v>5.8778483527024656</v>
      </c>
      <c r="BU3" s="12">
        <f t="shared" si="0"/>
        <v>3.5745087861510476</v>
      </c>
      <c r="BV3" s="12">
        <f t="shared" si="0"/>
        <v>1.9617168218307965</v>
      </c>
      <c r="BW3" s="2" t="s">
        <v>25</v>
      </c>
      <c r="BX3" s="2" t="s">
        <v>26</v>
      </c>
      <c r="BY3" s="2" t="s">
        <v>27</v>
      </c>
      <c r="BZ3" s="2" t="s">
        <v>57</v>
      </c>
      <c r="CA3" s="12">
        <f>($CB1/K61)^$BK$1</f>
        <v>1</v>
      </c>
      <c r="CB3" s="12">
        <f>($CB1/L61)^$BK$1</f>
        <v>1</v>
      </c>
      <c r="CC3" s="12">
        <f>($CB1/M61)^$BK$1</f>
        <v>1</v>
      </c>
    </row>
    <row r="4" spans="1:82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  <c r="AX4" s="2" t="s">
        <v>25</v>
      </c>
      <c r="AY4" s="2" t="s">
        <v>26</v>
      </c>
      <c r="AZ4" s="2" t="s">
        <v>27</v>
      </c>
      <c r="BA4" s="2" t="s">
        <v>57</v>
      </c>
      <c r="BB4" s="2" t="s">
        <v>25</v>
      </c>
      <c r="BC4" s="2" t="s">
        <v>26</v>
      </c>
      <c r="BD4" s="2" t="s">
        <v>27</v>
      </c>
      <c r="BE4" s="2" t="s">
        <v>25</v>
      </c>
      <c r="BF4" s="2" t="s">
        <v>26</v>
      </c>
      <c r="BG4" s="2" t="s">
        <v>27</v>
      </c>
      <c r="BH4" s="2" t="s">
        <v>25</v>
      </c>
      <c r="BI4" s="2" t="s">
        <v>26</v>
      </c>
      <c r="BJ4" s="2" t="s">
        <v>27</v>
      </c>
      <c r="BK4" s="2" t="s">
        <v>25</v>
      </c>
      <c r="BL4" s="2" t="s">
        <v>26</v>
      </c>
      <c r="BM4" s="2" t="s">
        <v>27</v>
      </c>
      <c r="BN4" s="2" t="s">
        <v>25</v>
      </c>
      <c r="BO4" s="2" t="s">
        <v>26</v>
      </c>
      <c r="BP4" s="2" t="s">
        <v>27</v>
      </c>
      <c r="BQ4" s="12">
        <v>-2.3072726579415157</v>
      </c>
      <c r="BR4" s="12">
        <v>-1.7044356336003916</v>
      </c>
      <c r="BS4" s="12">
        <v>-1.2610689014879743</v>
      </c>
      <c r="BT4" s="12">
        <f t="shared" si="0"/>
        <v>-2.3072726579415157</v>
      </c>
      <c r="BU4" s="12">
        <f t="shared" si="0"/>
        <v>-1.7044356336003916</v>
      </c>
      <c r="BV4" s="12">
        <f t="shared" si="0"/>
        <v>-1.2610689014879743</v>
      </c>
      <c r="BW4" s="2" t="s">
        <v>42</v>
      </c>
      <c r="BZ4" s="2" t="s">
        <v>63</v>
      </c>
      <c r="CA4" s="2" t="s">
        <v>25</v>
      </c>
      <c r="CB4" s="2" t="s">
        <v>26</v>
      </c>
      <c r="CC4" s="2" t="s">
        <v>27</v>
      </c>
      <c r="CD4" s="2"/>
    </row>
    <row r="5" spans="1:82" s="2" customFormat="1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  <c r="BB5" s="2">
        <v>0.1</v>
      </c>
      <c r="BC5" s="2">
        <v>0.1</v>
      </c>
      <c r="BD5" s="2">
        <v>0.1</v>
      </c>
      <c r="BK5" s="2">
        <v>0.03</v>
      </c>
      <c r="BQ5" s="2">
        <v>0</v>
      </c>
      <c r="BR5" s="2">
        <v>0</v>
      </c>
      <c r="BS5" s="2">
        <v>0</v>
      </c>
      <c r="BT5" s="12">
        <f t="shared" si="0"/>
        <v>0</v>
      </c>
      <c r="BU5" s="12">
        <f t="shared" si="0"/>
        <v>0</v>
      </c>
      <c r="BV5" s="12">
        <f t="shared" si="0"/>
        <v>0</v>
      </c>
      <c r="CA5" s="3">
        <f>-SUM(CA6:CA346)*1000</f>
        <v>80.877420353044073</v>
      </c>
      <c r="CB5" s="3">
        <f>-SUM(CB6:CB346)*1000</f>
        <v>17.177460162533428</v>
      </c>
      <c r="CC5" s="3">
        <f>-SUM(CC6:CC346)*1000</f>
        <v>6.9901008852683724</v>
      </c>
      <c r="CD5" s="3"/>
    </row>
    <row r="6" spans="1:82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1">I6/C6*1000</f>
        <v>697.25863279955922</v>
      </c>
      <c r="M6" s="1">
        <f t="shared" ref="M6:M56" si="2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3">AL6*AI6^$AR$5*B6^(1-$AR$5)</f>
        <v>7556.3586294233037</v>
      </c>
      <c r="AS6" s="1">
        <f t="shared" si="3"/>
        <v>832.77786225962802</v>
      </c>
      <c r="AT6" s="1">
        <f t="shared" si="3"/>
        <v>261.95185555434682</v>
      </c>
      <c r="AU6" s="1">
        <f t="shared" ref="AU6:AW7" si="4">$AU$5*AR6</f>
        <v>1511.2717258846608</v>
      </c>
      <c r="AV6" s="1">
        <f t="shared" si="4"/>
        <v>166.55557245192563</v>
      </c>
      <c r="AW6" s="1">
        <f t="shared" si="4"/>
        <v>52.390371110869367</v>
      </c>
      <c r="AX6">
        <v>0</v>
      </c>
      <c r="AY6" s="2">
        <v>0</v>
      </c>
      <c r="AZ6" s="2">
        <v>0</v>
      </c>
      <c r="BA6" s="2">
        <f t="shared" ref="BA6:BA69" si="5">(AX6*Z6+AY6*AA6+AZ6*AB6)/(Z6+AA6+AB6)</f>
        <v>0</v>
      </c>
      <c r="BB6">
        <f>BB$5*AX6^2</f>
        <v>0</v>
      </c>
      <c r="BC6" s="2">
        <f t="shared" ref="BC6:BC69" si="6">BC$5*AY6^2</f>
        <v>0</v>
      </c>
      <c r="BD6" s="2">
        <f t="shared" ref="BD6:BD69" si="7">BD$5*AZ6^2</f>
        <v>0</v>
      </c>
      <c r="BE6">
        <f t="shared" ref="BE6:BE69" si="8">BB6*AR6</f>
        <v>0</v>
      </c>
      <c r="BF6" s="2">
        <f t="shared" ref="BF6:BF69" si="9">BC6*AS6</f>
        <v>0</v>
      </c>
      <c r="BG6" s="2">
        <f t="shared" ref="BG6:BG69" si="10">BD6*AT6</f>
        <v>0</v>
      </c>
      <c r="BH6">
        <f>2*BB$5*AX6*AR6/Z6*1000</f>
        <v>0</v>
      </c>
      <c r="BI6" s="2">
        <f>2*BC$5*AY6*AS6/AA6*1000</f>
        <v>0</v>
      </c>
      <c r="BJ6" s="2">
        <f>2*BD$5*AZ6*AT6/AB6*1000</f>
        <v>0</v>
      </c>
      <c r="BN6" s="2">
        <v>0</v>
      </c>
      <c r="BO6" s="2">
        <v>0</v>
      </c>
      <c r="BP6" s="2">
        <v>0</v>
      </c>
      <c r="BQ6" s="12">
        <f>(BQ$3*temperature!$I116+BQ$4*temperature!$I116^2+BQ$5*temperature!$I116^6)*(K6/K$56)^$BS$1</f>
        <v>1.6382750952685943</v>
      </c>
      <c r="BR6" s="12">
        <f>(BR$3*temperature!$I116+BR$4*temperature!$I116^2+BR$5*temperature!$I116^6)*(L6/L$56)^$BS$1</f>
        <v>1.0532213967656701</v>
      </c>
      <c r="BS6" s="12">
        <f>(BS$3*temperature!$I116+BS$4*temperature!$I116^2+BS$5*temperature!$I116^6)*(M6/M$56)^$BS$1</f>
        <v>0.53237270739336118</v>
      </c>
      <c r="BT6" s="12">
        <f>(BT$3*temperature!$M116+BT$4*temperature!$M116^2+BT$5*temperature!$M116^6)*(K6/K$56)^$BS$1</f>
        <v>1.6382750952685943</v>
      </c>
      <c r="BU6" s="12">
        <f>(BU$3*temperature!$M116+BU$4*temperature!$M116^2+BU$5*temperature!$M116^6)*(L6/L$56)^$BS$1</f>
        <v>1.0532213967656701</v>
      </c>
      <c r="BV6" s="12">
        <f>(BV$3*temperature!$M116+BV$4*temperature!$M116^2+BV$5*temperature!$M116^6)*(M6/M$56)^$BS$1</f>
        <v>0.53237270739336118</v>
      </c>
      <c r="BW6" s="19">
        <f t="shared" ref="BW6:BW69" si="11">BT6-BQ6</f>
        <v>0</v>
      </c>
      <c r="BX6" s="19">
        <f t="shared" ref="BX6:BX69" si="12">BU6-BR6</f>
        <v>0</v>
      </c>
      <c r="BY6" s="19">
        <f t="shared" ref="BY6:BY69" si="13">BV6-BS6</f>
        <v>0</v>
      </c>
      <c r="BZ6" s="19">
        <f t="shared" ref="BZ6:BZ69" si="14">SUMPRODUCT(BW6:BY6,AR6:AT6)/100</f>
        <v>0</v>
      </c>
      <c r="CA6" s="19">
        <f t="shared" ref="CA6:CA69" si="15">BN6*BW6*AR6/100</f>
        <v>0</v>
      </c>
      <c r="CB6" s="19">
        <f t="shared" ref="CB6:CB69" si="16">BO6*BX6*AS6/100</f>
        <v>0</v>
      </c>
      <c r="CC6" s="19">
        <f t="shared" ref="CC6:CC69" si="17">BP6*BY6*AT6/100</f>
        <v>0</v>
      </c>
      <c r="CD6" s="19"/>
    </row>
    <row r="7" spans="1:82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8">C7/C6-1</f>
        <v>4.4742751822579585E-3</v>
      </c>
      <c r="G7" s="11">
        <f t="shared" ref="G7:G56" si="19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0">H7/B7*1000</f>
        <v>10374.543560290858</v>
      </c>
      <c r="L7" s="1">
        <f t="shared" si="1"/>
        <v>716.13031193663812</v>
      </c>
      <c r="M7" s="1">
        <f t="shared" si="2"/>
        <v>249.32942065068096</v>
      </c>
      <c r="N7" s="11">
        <f>K7/K6-1</f>
        <v>3.6058904046237572E-2</v>
      </c>
      <c r="O7" s="11">
        <f t="shared" ref="O7:O56" si="21">L7/L6-1</f>
        <v>2.7065536731051054E-2</v>
      </c>
      <c r="P7" s="11">
        <f t="shared" ref="P7:P56" si="22">M7/M6-1</f>
        <v>1.5383374150363061E-2</v>
      </c>
      <c r="Q7" s="1">
        <v>1869.6711979999998</v>
      </c>
      <c r="R7" s="1"/>
      <c r="S7" s="1"/>
      <c r="T7" s="1">
        <f t="shared" ref="T7:T56" si="23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24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25">(1+AL$5)*AL6</f>
        <v>5.6121102369488263</v>
      </c>
      <c r="AM7" s="14">
        <f t="shared" ref="AM7:AM38" si="26">(1+AM$5)*AM6</f>
        <v>0.66934006151772185</v>
      </c>
      <c r="AN7" s="14">
        <f t="shared" ref="AN7:AN38" si="27">(1+AN$5)*AN6</f>
        <v>0.28975039091570642</v>
      </c>
      <c r="AO7" s="11">
        <f>AL7/AL6-1</f>
        <v>2.0621120954280148E-2</v>
      </c>
      <c r="AP7" s="11">
        <f t="shared" ref="AP7:AP56" si="28">AM7/AM6-1</f>
        <v>2.5977173653231045E-2</v>
      </c>
      <c r="AQ7" s="11">
        <f t="shared" ref="AQ7:AQ56" si="29">AN7/AN6-1</f>
        <v>2.3564574154817608E-2</v>
      </c>
      <c r="AR7" s="1">
        <f t="shared" si="3"/>
        <v>7798.6168086266016</v>
      </c>
      <c r="AS7" s="1">
        <f t="shared" si="3"/>
        <v>857.46800770244613</v>
      </c>
      <c r="AT7" s="1">
        <f t="shared" si="3"/>
        <v>273.22466945726796</v>
      </c>
      <c r="AU7" s="1">
        <f t="shared" si="4"/>
        <v>1559.7233617253205</v>
      </c>
      <c r="AV7" s="1">
        <f t="shared" si="4"/>
        <v>171.49360154048924</v>
      </c>
      <c r="AW7" s="1">
        <f t="shared" si="4"/>
        <v>54.644933891453597</v>
      </c>
      <c r="AX7" s="2">
        <v>0</v>
      </c>
      <c r="AY7" s="2">
        <v>0</v>
      </c>
      <c r="AZ7" s="2">
        <v>0</v>
      </c>
      <c r="BA7" s="2">
        <f t="shared" si="5"/>
        <v>0</v>
      </c>
      <c r="BB7" s="2">
        <f t="shared" ref="BB7:BB70" si="30">BB$5*AX7^2</f>
        <v>0</v>
      </c>
      <c r="BC7" s="2">
        <f t="shared" si="6"/>
        <v>0</v>
      </c>
      <c r="BD7" s="2">
        <f t="shared" si="7"/>
        <v>0</v>
      </c>
      <c r="BE7" s="2">
        <f t="shared" si="8"/>
        <v>0</v>
      </c>
      <c r="BF7" s="2">
        <f t="shared" si="9"/>
        <v>0</v>
      </c>
      <c r="BG7" s="2">
        <f t="shared" si="10"/>
        <v>0</v>
      </c>
      <c r="BH7" s="2">
        <f t="shared" ref="BH7:BH70" si="31">2*BB$5*AX7*AR7/Z7*1000</f>
        <v>0</v>
      </c>
      <c r="BI7" s="2">
        <f t="shared" ref="BI7:BI70" si="32">2*BC$5*AY7*AS7/AA7*1000</f>
        <v>0</v>
      </c>
      <c r="BJ7" s="2">
        <f t="shared" ref="BJ7:BJ70" si="33">2*BD$5*AZ7*AT7/AB7*1000</f>
        <v>0</v>
      </c>
      <c r="BK7" s="11">
        <f>$BK$3*(K7/K6-1)+$BK$5</f>
        <v>6.6058904046237571E-2</v>
      </c>
      <c r="BL7" s="11">
        <f t="shared" ref="BL7:BL70" si="34">$BK$3*(L7/L6-1)+$BK$5</f>
        <v>5.7065536731051053E-2</v>
      </c>
      <c r="BM7" s="11">
        <f t="shared" ref="BM7:BM70" si="35">$BK$3*(M7/M6-1)+$BK$5</f>
        <v>4.5383374150363059E-2</v>
      </c>
      <c r="BN7" s="17">
        <v>0</v>
      </c>
      <c r="BO7" s="17">
        <v>0</v>
      </c>
      <c r="BP7" s="17">
        <v>0</v>
      </c>
      <c r="BQ7" s="12">
        <f>(BQ$3*temperature!$I117+BQ$4*temperature!$I117^2+BQ$5*temperature!$I117^6)*(K7/K$56)^$BS$1</f>
        <v>1.6640172216579796</v>
      </c>
      <c r="BR7" s="12">
        <f>(BR$3*temperature!$I117+BR$4*temperature!$I117^2+BR$5*temperature!$I117^6)*(L7/L$56)^$BS$1</f>
        <v>1.0714114794408596</v>
      </c>
      <c r="BS7" s="12">
        <f>(BS$3*temperature!$I117+BS$4*temperature!$I117^2+BS$5*temperature!$I117^6)*(M7/M$56)^$BS$1</f>
        <v>0.54238030038395202</v>
      </c>
      <c r="BT7" s="12">
        <f>(BT$3*temperature!$M117+BT$4*temperature!$M117^2+BT$5*temperature!$M117^6)*(K7/K$56)^$BS$1</f>
        <v>1.6640172216579796</v>
      </c>
      <c r="BU7" s="12">
        <f>(BU$3*temperature!$M117+BU$4*temperature!$M117^2+BU$5*temperature!$M117^6)*(L7/L$56)^$BS$1</f>
        <v>1.0714114794408596</v>
      </c>
      <c r="BV7" s="12">
        <f>(BV$3*temperature!$M117+BV$4*temperature!$M117^2+BV$5*temperature!$M117^6)*(M7/M$56)^$BS$1</f>
        <v>0.54238030038395202</v>
      </c>
      <c r="BW7" s="19">
        <f t="shared" si="11"/>
        <v>0</v>
      </c>
      <c r="BX7" s="19">
        <f t="shared" si="12"/>
        <v>0</v>
      </c>
      <c r="BY7" s="19">
        <f t="shared" si="13"/>
        <v>0</v>
      </c>
      <c r="BZ7" s="19">
        <f t="shared" si="14"/>
        <v>0</v>
      </c>
      <c r="CA7" s="19">
        <f t="shared" si="15"/>
        <v>0</v>
      </c>
      <c r="CB7" s="19">
        <f t="shared" si="16"/>
        <v>0</v>
      </c>
      <c r="CC7" s="19">
        <f t="shared" si="17"/>
        <v>0</v>
      </c>
      <c r="CD7" s="19"/>
    </row>
    <row r="8" spans="1:82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36">B8/B7-1</f>
        <v>1.2011608277962216E-2</v>
      </c>
      <c r="F8" s="11">
        <f t="shared" si="18"/>
        <v>1.4934227690272417E-2</v>
      </c>
      <c r="G8" s="11">
        <f t="shared" si="19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0"/>
        <v>10853.231541603849</v>
      </c>
      <c r="L8" s="1">
        <f t="shared" si="1"/>
        <v>729.97411757378313</v>
      </c>
      <c r="M8" s="1">
        <f t="shared" si="2"/>
        <v>252.72333136908375</v>
      </c>
      <c r="N8" s="11">
        <f t="shared" ref="N8:N56" si="37">K8/K7-1</f>
        <v>4.6140630528093363E-2</v>
      </c>
      <c r="O8" s="11">
        <f t="shared" si="21"/>
        <v>1.9331405760087295E-2</v>
      </c>
      <c r="P8" s="11">
        <f t="shared" si="22"/>
        <v>1.3612154993765335E-2</v>
      </c>
      <c r="Q8" s="1">
        <v>1971.492958</v>
      </c>
      <c r="R8" s="1"/>
      <c r="S8" s="1"/>
      <c r="T8" s="1">
        <f t="shared" si="23"/>
        <v>234.56978602809116</v>
      </c>
      <c r="U8" s="1"/>
      <c r="V8" s="1"/>
      <c r="W8" s="11">
        <f t="shared" ref="W8:W56" si="3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24"/>
        <v>2.8012025142140393</v>
      </c>
      <c r="AD8" s="12"/>
      <c r="AE8" s="12"/>
      <c r="AF8" s="11">
        <f t="shared" ref="AF8:AF54" si="39">AC8/AC7-1</f>
        <v>-8.1868518598653406E-3</v>
      </c>
      <c r="AG8" s="11"/>
      <c r="AH8" s="11"/>
      <c r="AI8" s="1">
        <f t="shared" ref="AI8:AI56" si="40">(1-$AI$5)*AI7+AU7</f>
        <v>15161.168894687262</v>
      </c>
      <c r="AJ8" s="1">
        <f t="shared" ref="AJ8:AJ56" si="41">(1-$AI$5)*AJ7+AV7</f>
        <v>1670.4937536078194</v>
      </c>
      <c r="AK8" s="1">
        <f t="shared" ref="AK8:AK56" si="42">(1-$AI$5)*AK7+AW7</f>
        <v>526.15827388927767</v>
      </c>
      <c r="AL8" s="14">
        <f t="shared" si="25"/>
        <v>5.7278382409537016</v>
      </c>
      <c r="AM8" s="14">
        <f t="shared" si="26"/>
        <v>0.68672762452883207</v>
      </c>
      <c r="AN8" s="14">
        <f t="shared" si="27"/>
        <v>0.296578235488827</v>
      </c>
      <c r="AO8" s="11">
        <f t="shared" ref="AO8:AO56" si="43">AL8/AL7-1</f>
        <v>2.0621120954280148E-2</v>
      </c>
      <c r="AP8" s="11">
        <f t="shared" si="28"/>
        <v>2.5977173653231045E-2</v>
      </c>
      <c r="AQ8" s="11">
        <f t="shared" si="29"/>
        <v>2.3564574154817608E-2</v>
      </c>
      <c r="AR8" s="1">
        <f t="shared" ref="AR8:AR56" si="44">AL8*AI8^$AR$5*B8^(1-$AR$5)</f>
        <v>8040.9720755346516</v>
      </c>
      <c r="AS8" s="1">
        <f t="shared" ref="AS8:AS56" si="45">AM8*AJ8^$AR$5*C8^(1-$AR$5)</f>
        <v>890.76486958931548</v>
      </c>
      <c r="AT8" s="1">
        <f t="shared" ref="AT8:AT56" si="46">AN8*AK8^$AR$5*D8^(1-$AR$5)</f>
        <v>285.29465243098974</v>
      </c>
      <c r="AU8" s="1">
        <f t="shared" ref="AU8:AU56" si="47">$AU$5*AR8</f>
        <v>1608.1944151069304</v>
      </c>
      <c r="AV8" s="1">
        <f t="shared" ref="AV8:AV56" si="48">$AU$5*AS8</f>
        <v>178.15297391786311</v>
      </c>
      <c r="AW8" s="1">
        <f t="shared" ref="AW8:AW56" si="49">$AU$5*AT8</f>
        <v>57.058930486197951</v>
      </c>
      <c r="AX8" s="2">
        <v>0</v>
      </c>
      <c r="AY8" s="2">
        <v>0</v>
      </c>
      <c r="AZ8" s="2">
        <v>0</v>
      </c>
      <c r="BA8" s="2">
        <f t="shared" si="5"/>
        <v>0</v>
      </c>
      <c r="BB8" s="2">
        <f t="shared" si="30"/>
        <v>0</v>
      </c>
      <c r="BC8" s="2">
        <f t="shared" si="6"/>
        <v>0</v>
      </c>
      <c r="BD8" s="2">
        <f t="shared" si="7"/>
        <v>0</v>
      </c>
      <c r="BE8" s="2">
        <f t="shared" si="8"/>
        <v>0</v>
      </c>
      <c r="BF8" s="2">
        <f t="shared" si="9"/>
        <v>0</v>
      </c>
      <c r="BG8" s="2">
        <f t="shared" si="10"/>
        <v>0</v>
      </c>
      <c r="BH8" s="2">
        <f t="shared" si="31"/>
        <v>0</v>
      </c>
      <c r="BI8" s="2">
        <f t="shared" si="32"/>
        <v>0</v>
      </c>
      <c r="BJ8" s="2">
        <f t="shared" si="33"/>
        <v>0</v>
      </c>
      <c r="BK8" s="11">
        <f t="shared" ref="BK8:BK71" si="50">$BK$3*(K8/K7-1)+$BK$5</f>
        <v>7.6140630528093362E-2</v>
      </c>
      <c r="BL8" s="11">
        <f t="shared" si="34"/>
        <v>4.9331405760087293E-2</v>
      </c>
      <c r="BM8" s="11">
        <f t="shared" si="35"/>
        <v>4.3612154993765334E-2</v>
      </c>
      <c r="BN8" s="17">
        <v>0</v>
      </c>
      <c r="BO8" s="17">
        <v>0</v>
      </c>
      <c r="BP8" s="17">
        <v>0</v>
      </c>
      <c r="BQ8" s="12">
        <f>(BQ$3*temperature!$I118+BQ$4*temperature!$I118^2+BQ$5*temperature!$I118^6)*(K8/K$56)^$BS$1</f>
        <v>1.6861862555799019</v>
      </c>
      <c r="BR8" s="12">
        <f>(BR$3*temperature!$I118+BR$4*temperature!$I118^2+BR$5*temperature!$I118^6)*(L8/L$56)^$BS$1</f>
        <v>1.0920197257086421</v>
      </c>
      <c r="BS8" s="12">
        <f>(BS$3*temperature!$I118+BS$4*temperature!$I118^2+BS$5*temperature!$I118^6)*(M8/M$56)^$BS$1</f>
        <v>0.55280698926796135</v>
      </c>
      <c r="BT8" s="12">
        <f>(BT$3*temperature!$M118+BT$4*temperature!$M118^2+BT$5*temperature!$M118^6)*(K8/K$56)^$BS$1</f>
        <v>1.6861862555799019</v>
      </c>
      <c r="BU8" s="12">
        <f>(BU$3*temperature!$M118+BU$4*temperature!$M118^2+BU$5*temperature!$M118^6)*(L8/L$56)^$BS$1</f>
        <v>1.0920197257086421</v>
      </c>
      <c r="BV8" s="12">
        <f>(BV$3*temperature!$M118+BV$4*temperature!$M118^2+BV$5*temperature!$M118^6)*(M8/M$56)^$BS$1</f>
        <v>0.55280698926796135</v>
      </c>
      <c r="BW8" s="19">
        <f t="shared" si="11"/>
        <v>0</v>
      </c>
      <c r="BX8" s="19">
        <f t="shared" si="12"/>
        <v>0</v>
      </c>
      <c r="BY8" s="19">
        <f t="shared" si="13"/>
        <v>0</v>
      </c>
      <c r="BZ8" s="19">
        <f t="shared" si="14"/>
        <v>0</v>
      </c>
      <c r="CA8" s="19">
        <f t="shared" si="15"/>
        <v>0</v>
      </c>
      <c r="CB8" s="19">
        <f t="shared" si="16"/>
        <v>0</v>
      </c>
      <c r="CC8" s="19">
        <f t="shared" si="17"/>
        <v>0</v>
      </c>
      <c r="CD8" s="19"/>
    </row>
    <row r="9" spans="1:82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36"/>
        <v>1.1472857576961815E-2</v>
      </c>
      <c r="F9" s="11">
        <f t="shared" si="18"/>
        <v>2.4002005327018905E-2</v>
      </c>
      <c r="G9" s="11">
        <f t="shared" si="19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0"/>
        <v>11284.699176235443</v>
      </c>
      <c r="L9" s="1">
        <f t="shared" si="1"/>
        <v>726.36697701802041</v>
      </c>
      <c r="M9" s="1">
        <f t="shared" si="2"/>
        <v>262.88992584406049</v>
      </c>
      <c r="N9" s="11">
        <f t="shared" si="37"/>
        <v>3.9754761794000393E-2</v>
      </c>
      <c r="O9" s="11">
        <f t="shared" si="21"/>
        <v>-4.9414636340145979E-3</v>
      </c>
      <c r="P9" s="11">
        <f t="shared" si="22"/>
        <v>4.0228159465534929E-2</v>
      </c>
      <c r="Q9" s="1">
        <v>2097.4392969999994</v>
      </c>
      <c r="R9" s="1"/>
      <c r="S9" s="1"/>
      <c r="T9" s="1">
        <f t="shared" si="23"/>
        <v>237.29090404547492</v>
      </c>
      <c r="U9" s="1"/>
      <c r="V9" s="1"/>
      <c r="W9" s="11">
        <f t="shared" si="3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24"/>
        <v>2.7826587622513963</v>
      </c>
      <c r="AD9" s="12"/>
      <c r="AE9" s="12"/>
      <c r="AF9" s="11">
        <f t="shared" si="39"/>
        <v>-6.6199255029035786E-3</v>
      </c>
      <c r="AG9" s="11"/>
      <c r="AH9" s="11"/>
      <c r="AI9" s="1">
        <f t="shared" si="40"/>
        <v>15253.246420325468</v>
      </c>
      <c r="AJ9" s="1">
        <f t="shared" si="41"/>
        <v>1681.5973521649007</v>
      </c>
      <c r="AK9" s="1">
        <f t="shared" si="42"/>
        <v>530.60137698654785</v>
      </c>
      <c r="AL9" s="14">
        <f t="shared" si="25"/>
        <v>5.8459526861269593</v>
      </c>
      <c r="AM9" s="14">
        <f t="shared" si="26"/>
        <v>0.70456686728368834</v>
      </c>
      <c r="AN9" s="14">
        <f t="shared" si="27"/>
        <v>0.3035669753117084</v>
      </c>
      <c r="AO9" s="11">
        <f t="shared" si="43"/>
        <v>2.0621120954280148E-2</v>
      </c>
      <c r="AP9" s="11">
        <f t="shared" si="28"/>
        <v>2.5977173653231045E-2</v>
      </c>
      <c r="AQ9" s="11">
        <f t="shared" si="29"/>
        <v>2.3564574154817608E-2</v>
      </c>
      <c r="AR9" s="1">
        <f t="shared" si="44"/>
        <v>8292.059544327125</v>
      </c>
      <c r="AS9" s="1">
        <f t="shared" si="45"/>
        <v>932.64605335154022</v>
      </c>
      <c r="AT9" s="1">
        <f t="shared" si="46"/>
        <v>298.20656550399173</v>
      </c>
      <c r="AU9" s="1">
        <f t="shared" si="47"/>
        <v>1658.4119088654252</v>
      </c>
      <c r="AV9" s="1">
        <f t="shared" si="48"/>
        <v>186.52921067030806</v>
      </c>
      <c r="AW9" s="1">
        <f t="shared" si="49"/>
        <v>59.641313100798349</v>
      </c>
      <c r="AX9" s="2">
        <v>0</v>
      </c>
      <c r="AY9" s="2">
        <v>0</v>
      </c>
      <c r="AZ9" s="2">
        <v>0</v>
      </c>
      <c r="BA9" s="2">
        <f t="shared" si="5"/>
        <v>0</v>
      </c>
      <c r="BB9" s="2">
        <f t="shared" si="30"/>
        <v>0</v>
      </c>
      <c r="BC9" s="2">
        <f t="shared" si="6"/>
        <v>0</v>
      </c>
      <c r="BD9" s="2">
        <f t="shared" si="7"/>
        <v>0</v>
      </c>
      <c r="BE9" s="2">
        <f t="shared" si="8"/>
        <v>0</v>
      </c>
      <c r="BF9" s="2">
        <f t="shared" si="9"/>
        <v>0</v>
      </c>
      <c r="BG9" s="2">
        <f t="shared" si="10"/>
        <v>0</v>
      </c>
      <c r="BH9" s="2">
        <f t="shared" si="31"/>
        <v>0</v>
      </c>
      <c r="BI9" s="2">
        <f t="shared" si="32"/>
        <v>0</v>
      </c>
      <c r="BJ9" s="2">
        <f t="shared" si="33"/>
        <v>0</v>
      </c>
      <c r="BK9" s="11">
        <f t="shared" si="50"/>
        <v>6.9754761794000392E-2</v>
      </c>
      <c r="BL9" s="11">
        <f t="shared" si="34"/>
        <v>2.5058536365985401E-2</v>
      </c>
      <c r="BM9" s="11">
        <f t="shared" si="35"/>
        <v>7.0228159465534928E-2</v>
      </c>
      <c r="BN9" s="17">
        <v>0</v>
      </c>
      <c r="BO9" s="17">
        <v>0</v>
      </c>
      <c r="BP9" s="17">
        <v>0</v>
      </c>
      <c r="BQ9" s="12">
        <f>(BQ$3*temperature!$I119+BQ$4*temperature!$I119^2+BQ$5*temperature!$I119^6)*(K9/K$56)^$BS$1</f>
        <v>1.7113899791285023</v>
      </c>
      <c r="BR9" s="12">
        <f>(BR$3*temperature!$I119+BR$4*temperature!$I119^2+BR$5*temperature!$I119^6)*(L9/L$56)^$BS$1</f>
        <v>1.1197996486575579</v>
      </c>
      <c r="BS9" s="12">
        <f>(BS$3*temperature!$I119+BS$4*temperature!$I119^2+BS$5*temperature!$I119^6)*(M9/M$56)^$BS$1</f>
        <v>0.55978510961310679</v>
      </c>
      <c r="BT9" s="12">
        <f>(BT$3*temperature!$M119+BT$4*temperature!$M119^2+BT$5*temperature!$M119^6)*(K9/K$56)^$BS$1</f>
        <v>1.7113899791285023</v>
      </c>
      <c r="BU9" s="12">
        <f>(BU$3*temperature!$M119+BU$4*temperature!$M119^2+BU$5*temperature!$M119^6)*(L9/L$56)^$BS$1</f>
        <v>1.1197996486575579</v>
      </c>
      <c r="BV9" s="12">
        <f>(BV$3*temperature!$M119+BV$4*temperature!$M119^2+BV$5*temperature!$M119^6)*(M9/M$56)^$BS$1</f>
        <v>0.55978510961310679</v>
      </c>
      <c r="BW9" s="19">
        <f t="shared" si="11"/>
        <v>0</v>
      </c>
      <c r="BX9" s="19">
        <f t="shared" si="12"/>
        <v>0</v>
      </c>
      <c r="BY9" s="19">
        <f t="shared" si="13"/>
        <v>0</v>
      </c>
      <c r="BZ9" s="19">
        <f t="shared" si="14"/>
        <v>0</v>
      </c>
      <c r="CA9" s="19">
        <f t="shared" si="15"/>
        <v>0</v>
      </c>
      <c r="CB9" s="19">
        <f t="shared" si="16"/>
        <v>0</v>
      </c>
      <c r="CC9" s="19">
        <f t="shared" si="17"/>
        <v>0</v>
      </c>
      <c r="CD9" s="19"/>
    </row>
    <row r="10" spans="1:82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36"/>
        <v>1.1221189204017934E-2</v>
      </c>
      <c r="F10" s="11">
        <f t="shared" si="18"/>
        <v>2.3075207768730399E-2</v>
      </c>
      <c r="G10" s="11">
        <f t="shared" si="19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0"/>
        <v>11870.775933907267</v>
      </c>
      <c r="L10" s="1">
        <f t="shared" si="1"/>
        <v>779.29728031109732</v>
      </c>
      <c r="M10" s="1">
        <f t="shared" si="2"/>
        <v>272.17348556962401</v>
      </c>
      <c r="N10" s="11">
        <f t="shared" si="37"/>
        <v>5.1935523359457392E-2</v>
      </c>
      <c r="O10" s="11">
        <f t="shared" si="21"/>
        <v>7.2869919706941344E-2</v>
      </c>
      <c r="P10" s="11">
        <f t="shared" si="22"/>
        <v>3.5313486037005015E-2</v>
      </c>
      <c r="Q10" s="1">
        <v>2194.1947959999998</v>
      </c>
      <c r="R10" s="1"/>
      <c r="S10" s="1"/>
      <c r="T10" s="1">
        <f t="shared" si="23"/>
        <v>233.36277932201324</v>
      </c>
      <c r="U10" s="1"/>
      <c r="V10" s="1"/>
      <c r="W10" s="11">
        <f t="shared" si="3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24"/>
        <v>2.7947889818749663</v>
      </c>
      <c r="AD10" s="12"/>
      <c r="AE10" s="12"/>
      <c r="AF10" s="11">
        <f t="shared" si="39"/>
        <v>4.359219243165624E-3</v>
      </c>
      <c r="AG10" s="11"/>
      <c r="AH10" s="11"/>
      <c r="AI10" s="1">
        <f t="shared" si="40"/>
        <v>15386.333687158345</v>
      </c>
      <c r="AJ10" s="1">
        <f t="shared" si="41"/>
        <v>1699.9668276187188</v>
      </c>
      <c r="AK10" s="1">
        <f t="shared" si="42"/>
        <v>537.18255238869142</v>
      </c>
      <c r="AL10" s="14">
        <f t="shared" si="25"/>
        <v>5.9665027835605819</v>
      </c>
      <c r="AM10" s="14">
        <f t="shared" si="26"/>
        <v>0.72286952314542974</v>
      </c>
      <c r="AN10" s="14">
        <f t="shared" si="27"/>
        <v>0.31072040181239485</v>
      </c>
      <c r="AO10" s="11">
        <f t="shared" si="43"/>
        <v>2.0621120954280148E-2</v>
      </c>
      <c r="AP10" s="11">
        <f t="shared" si="28"/>
        <v>2.5977173653231045E-2</v>
      </c>
      <c r="AQ10" s="11">
        <f t="shared" si="29"/>
        <v>2.3564574154817608E-2</v>
      </c>
      <c r="AR10" s="1">
        <f t="shared" si="44"/>
        <v>8553.7876507887431</v>
      </c>
      <c r="AS10" s="1">
        <f t="shared" si="45"/>
        <v>976.61702321789789</v>
      </c>
      <c r="AT10" s="1">
        <f t="shared" si="46"/>
        <v>312.01186130975947</v>
      </c>
      <c r="AU10" s="1">
        <f t="shared" si="47"/>
        <v>1710.7575301577488</v>
      </c>
      <c r="AV10" s="1">
        <f t="shared" si="48"/>
        <v>195.32340464357958</v>
      </c>
      <c r="AW10" s="1">
        <f t="shared" si="49"/>
        <v>62.402372261951896</v>
      </c>
      <c r="AX10" s="2">
        <v>0</v>
      </c>
      <c r="AY10" s="2">
        <v>0</v>
      </c>
      <c r="AZ10" s="2">
        <v>0</v>
      </c>
      <c r="BA10" s="2">
        <f t="shared" si="5"/>
        <v>0</v>
      </c>
      <c r="BB10" s="2">
        <f t="shared" si="30"/>
        <v>0</v>
      </c>
      <c r="BC10" s="2">
        <f t="shared" si="6"/>
        <v>0</v>
      </c>
      <c r="BD10" s="2">
        <f t="shared" si="7"/>
        <v>0</v>
      </c>
      <c r="BE10" s="2">
        <f t="shared" si="8"/>
        <v>0</v>
      </c>
      <c r="BF10" s="2">
        <f t="shared" si="9"/>
        <v>0</v>
      </c>
      <c r="BG10" s="2">
        <f t="shared" si="10"/>
        <v>0</v>
      </c>
      <c r="BH10" s="2">
        <f t="shared" si="31"/>
        <v>0</v>
      </c>
      <c r="BI10" s="2">
        <f t="shared" si="32"/>
        <v>0</v>
      </c>
      <c r="BJ10" s="2">
        <f t="shared" si="33"/>
        <v>0</v>
      </c>
      <c r="BK10" s="11">
        <f t="shared" si="50"/>
        <v>8.1935523359457391E-2</v>
      </c>
      <c r="BL10" s="11">
        <f t="shared" si="34"/>
        <v>0.10286991970694134</v>
      </c>
      <c r="BM10" s="11">
        <f t="shared" si="35"/>
        <v>6.5313486037005014E-2</v>
      </c>
      <c r="BN10" s="17">
        <v>0</v>
      </c>
      <c r="BO10" s="17">
        <v>0</v>
      </c>
      <c r="BP10" s="17">
        <v>0</v>
      </c>
      <c r="BQ10" s="12">
        <f>(BQ$3*temperature!$I120+BQ$4*temperature!$I120^2+BQ$5*temperature!$I120^6)*(K10/K$56)^$BS$1</f>
        <v>1.7321043556078968</v>
      </c>
      <c r="BR10" s="12">
        <f>(BR$3*temperature!$I120+BR$4*temperature!$I120^2+BR$5*temperature!$I120^6)*(L10/L$56)^$BS$1</f>
        <v>1.1269603865721578</v>
      </c>
      <c r="BS10" s="12">
        <f>(BS$3*temperature!$I120+BS$4*temperature!$I120^2+BS$5*temperature!$I120^6)*(M10/M$56)^$BS$1</f>
        <v>0.56752802001211444</v>
      </c>
      <c r="BT10" s="12">
        <f>(BT$3*temperature!$M120+BT$4*temperature!$M120^2+BT$5*temperature!$M120^6)*(K10/K$56)^$BS$1</f>
        <v>1.7321043556078968</v>
      </c>
      <c r="BU10" s="12">
        <f>(BU$3*temperature!$M120+BU$4*temperature!$M120^2+BU$5*temperature!$M120^6)*(L10/L$56)^$BS$1</f>
        <v>1.1269603865721578</v>
      </c>
      <c r="BV10" s="12">
        <f>(BV$3*temperature!$M120+BV$4*temperature!$M120^2+BV$5*temperature!$M120^6)*(M10/M$56)^$BS$1</f>
        <v>0.56752802001211444</v>
      </c>
      <c r="BW10" s="19">
        <f t="shared" si="11"/>
        <v>0</v>
      </c>
      <c r="BX10" s="19">
        <f t="shared" si="12"/>
        <v>0</v>
      </c>
      <c r="BY10" s="19">
        <f t="shared" si="13"/>
        <v>0</v>
      </c>
      <c r="BZ10" s="19">
        <f t="shared" si="14"/>
        <v>0</v>
      </c>
      <c r="CA10" s="19">
        <f t="shared" si="15"/>
        <v>0</v>
      </c>
      <c r="CB10" s="19">
        <f t="shared" si="16"/>
        <v>0</v>
      </c>
      <c r="CC10" s="19">
        <f t="shared" si="17"/>
        <v>0</v>
      </c>
      <c r="CD10" s="19"/>
    </row>
    <row r="11" spans="1:82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36"/>
        <v>1.0843849345893997E-2</v>
      </c>
      <c r="F11" s="11">
        <f t="shared" si="18"/>
        <v>2.3218792043280922E-2</v>
      </c>
      <c r="G11" s="11">
        <f t="shared" si="19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0"/>
        <v>12399.656778314171</v>
      </c>
      <c r="L11" s="1">
        <f t="shared" si="1"/>
        <v>830.23461070803955</v>
      </c>
      <c r="M11" s="1">
        <f t="shared" si="2"/>
        <v>291.52074910797808</v>
      </c>
      <c r="N11" s="11">
        <f t="shared" si="37"/>
        <v>4.4553182315254292E-2</v>
      </c>
      <c r="O11" s="11">
        <f t="shared" si="21"/>
        <v>6.5363156890022589E-2</v>
      </c>
      <c r="P11" s="11">
        <f t="shared" si="22"/>
        <v>7.1084306753329551E-2</v>
      </c>
      <c r="Q11" s="1">
        <v>2371.6535028912936</v>
      </c>
      <c r="R11" s="1"/>
      <c r="S11" s="1"/>
      <c r="T11" s="1">
        <f t="shared" si="23"/>
        <v>238.88727562627687</v>
      </c>
      <c r="U11" s="1"/>
      <c r="V11" s="1"/>
      <c r="W11" s="11">
        <f t="shared" si="3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24"/>
        <v>2.697524745164531</v>
      </c>
      <c r="AD11" s="12"/>
      <c r="AE11" s="12"/>
      <c r="AF11" s="11">
        <f t="shared" si="39"/>
        <v>-3.4801996623438303E-2</v>
      </c>
      <c r="AG11" s="11"/>
      <c r="AH11" s="11"/>
      <c r="AI11" s="1">
        <f t="shared" si="40"/>
        <v>15558.457848600259</v>
      </c>
      <c r="AJ11" s="1">
        <f t="shared" si="41"/>
        <v>1725.2935495004265</v>
      </c>
      <c r="AK11" s="1">
        <f t="shared" si="42"/>
        <v>545.86666941177418</v>
      </c>
      <c r="AL11" s="14">
        <f t="shared" si="25"/>
        <v>6.0895387591344337</v>
      </c>
      <c r="AM11" s="14">
        <f t="shared" si="26"/>
        <v>0.74164763027680691</v>
      </c>
      <c r="AN11" s="14">
        <f t="shared" si="27"/>
        <v>0.31804239576231774</v>
      </c>
      <c r="AO11" s="11">
        <f t="shared" si="43"/>
        <v>2.0621120954280148E-2</v>
      </c>
      <c r="AP11" s="11">
        <f t="shared" si="28"/>
        <v>2.5977173653231045E-2</v>
      </c>
      <c r="AQ11" s="11">
        <f t="shared" si="29"/>
        <v>2.3564574154817608E-2</v>
      </c>
      <c r="AR11" s="1">
        <f t="shared" si="44"/>
        <v>8825.4438169729783</v>
      </c>
      <c r="AS11" s="1">
        <f t="shared" si="45"/>
        <v>1023.5788535981193</v>
      </c>
      <c r="AT11" s="1">
        <f t="shared" si="46"/>
        <v>326.75739099029039</v>
      </c>
      <c r="AU11" s="1">
        <f t="shared" si="47"/>
        <v>1765.0887633945958</v>
      </c>
      <c r="AV11" s="1">
        <f t="shared" si="48"/>
        <v>204.71577071962386</v>
      </c>
      <c r="AW11" s="1">
        <f t="shared" si="49"/>
        <v>65.351478198058075</v>
      </c>
      <c r="AX11" s="2">
        <v>0</v>
      </c>
      <c r="AY11" s="2">
        <v>0</v>
      </c>
      <c r="AZ11" s="2">
        <v>0</v>
      </c>
      <c r="BA11" s="2">
        <f t="shared" si="5"/>
        <v>0</v>
      </c>
      <c r="BB11" s="2">
        <f t="shared" si="30"/>
        <v>0</v>
      </c>
      <c r="BC11" s="2">
        <f t="shared" si="6"/>
        <v>0</v>
      </c>
      <c r="BD11" s="2">
        <f t="shared" si="7"/>
        <v>0</v>
      </c>
      <c r="BE11" s="2">
        <f t="shared" si="8"/>
        <v>0</v>
      </c>
      <c r="BF11" s="2">
        <f t="shared" si="9"/>
        <v>0</v>
      </c>
      <c r="BG11" s="2">
        <f t="shared" si="10"/>
        <v>0</v>
      </c>
      <c r="BH11" s="2">
        <f t="shared" si="31"/>
        <v>0</v>
      </c>
      <c r="BI11" s="2">
        <f t="shared" si="32"/>
        <v>0</v>
      </c>
      <c r="BJ11" s="2">
        <f t="shared" si="33"/>
        <v>0</v>
      </c>
      <c r="BK11" s="11">
        <f t="shared" si="50"/>
        <v>7.4553182315254291E-2</v>
      </c>
      <c r="BL11" s="11">
        <f t="shared" si="34"/>
        <v>9.5363156890022588E-2</v>
      </c>
      <c r="BM11" s="11">
        <f t="shared" si="35"/>
        <v>0.10108430675332955</v>
      </c>
      <c r="BN11" s="17">
        <v>0</v>
      </c>
      <c r="BO11" s="17">
        <v>0</v>
      </c>
      <c r="BP11" s="17">
        <v>0</v>
      </c>
      <c r="BQ11" s="12">
        <f>(BQ$3*temperature!$I121+BQ$4*temperature!$I121^2+BQ$5*temperature!$I121^6)*(K11/K$56)^$BS$1</f>
        <v>1.756406192174006</v>
      </c>
      <c r="BR11" s="12">
        <f>(BR$3*temperature!$I121+BR$4*temperature!$I121^2+BR$5*temperature!$I121^6)*(L11/L$56)^$BS$1</f>
        <v>1.1362821475115519</v>
      </c>
      <c r="BS11" s="12">
        <f>(BS$3*temperature!$I121+BS$4*temperature!$I121^2+BS$5*temperature!$I121^6)*(M11/M$56)^$BS$1</f>
        <v>0.57053228780317367</v>
      </c>
      <c r="BT11" s="12">
        <f>(BT$3*temperature!$M121+BT$4*temperature!$M121^2+BT$5*temperature!$M121^6)*(K11/K$56)^$BS$1</f>
        <v>1.756406192174006</v>
      </c>
      <c r="BU11" s="12">
        <f>(BU$3*temperature!$M121+BU$4*temperature!$M121^2+BU$5*temperature!$M121^6)*(L11/L$56)^$BS$1</f>
        <v>1.1362821475115519</v>
      </c>
      <c r="BV11" s="12">
        <f>(BV$3*temperature!$M121+BV$4*temperature!$M121^2+BV$5*temperature!$M121^6)*(M11/M$56)^$BS$1</f>
        <v>0.57053228780317367</v>
      </c>
      <c r="BW11" s="19">
        <f t="shared" si="11"/>
        <v>0</v>
      </c>
      <c r="BX11" s="19">
        <f t="shared" si="12"/>
        <v>0</v>
      </c>
      <c r="BY11" s="19">
        <f t="shared" si="13"/>
        <v>0</v>
      </c>
      <c r="BZ11" s="19">
        <f t="shared" si="14"/>
        <v>0</v>
      </c>
      <c r="CA11" s="19">
        <f t="shared" si="15"/>
        <v>0</v>
      </c>
      <c r="CB11" s="19">
        <f t="shared" si="16"/>
        <v>0</v>
      </c>
      <c r="CC11" s="19">
        <f t="shared" si="17"/>
        <v>0</v>
      </c>
      <c r="CD11" s="19"/>
    </row>
    <row r="12" spans="1:82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36"/>
        <v>9.8726777694839729E-3</v>
      </c>
      <c r="F12" s="11">
        <f t="shared" si="18"/>
        <v>2.472733384280823E-2</v>
      </c>
      <c r="G12" s="11">
        <f t="shared" si="19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0"/>
        <v>12996.075816765251</v>
      </c>
      <c r="L12" s="1">
        <f t="shared" si="1"/>
        <v>854.85668859617681</v>
      </c>
      <c r="M12" s="1">
        <f t="shared" si="2"/>
        <v>291.12409350119117</v>
      </c>
      <c r="N12" s="11">
        <f t="shared" si="37"/>
        <v>4.8099640910558072E-2</v>
      </c>
      <c r="O12" s="11">
        <f t="shared" si="21"/>
        <v>2.9656771195239795E-2</v>
      </c>
      <c r="P12" s="11">
        <f t="shared" si="22"/>
        <v>-1.3606427947260302E-3</v>
      </c>
      <c r="Q12" s="1">
        <v>2485.4318011903943</v>
      </c>
      <c r="R12" s="1"/>
      <c r="S12" s="1"/>
      <c r="T12" s="1">
        <f t="shared" si="23"/>
        <v>236.5235749850483</v>
      </c>
      <c r="U12" s="1"/>
      <c r="V12" s="1"/>
      <c r="W12" s="11">
        <f t="shared" si="3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24"/>
        <v>2.6878367624889457</v>
      </c>
      <c r="AD12" s="12"/>
      <c r="AE12" s="12"/>
      <c r="AF12" s="11">
        <f t="shared" si="39"/>
        <v>-3.5914342187042259E-3</v>
      </c>
      <c r="AG12" s="11"/>
      <c r="AH12" s="11"/>
      <c r="AI12" s="1">
        <f t="shared" si="40"/>
        <v>15767.700827134828</v>
      </c>
      <c r="AJ12" s="1">
        <f t="shared" si="41"/>
        <v>1757.4799652700076</v>
      </c>
      <c r="AK12" s="1">
        <f t="shared" si="42"/>
        <v>556.63148066865483</v>
      </c>
      <c r="AL12" s="14">
        <f t="shared" si="25"/>
        <v>6.2151118744423215</v>
      </c>
      <c r="AM12" s="14">
        <f t="shared" si="26"/>
        <v>0.76091353955801477</v>
      </c>
      <c r="AN12" s="14">
        <f t="shared" si="27"/>
        <v>0.32553692938163475</v>
      </c>
      <c r="AO12" s="11">
        <f t="shared" si="43"/>
        <v>2.0621120954280148E-2</v>
      </c>
      <c r="AP12" s="11">
        <f t="shared" si="28"/>
        <v>2.5977173653231045E-2</v>
      </c>
      <c r="AQ12" s="11">
        <f t="shared" si="29"/>
        <v>2.3564574154817608E-2</v>
      </c>
      <c r="AR12" s="1">
        <f t="shared" si="44"/>
        <v>9102.7951347293456</v>
      </c>
      <c r="AS12" s="1">
        <f t="shared" si="45"/>
        <v>1074.8581088250889</v>
      </c>
      <c r="AT12" s="1">
        <f t="shared" si="46"/>
        <v>342.49754863160757</v>
      </c>
      <c r="AU12" s="1">
        <f t="shared" si="47"/>
        <v>1820.5590269458692</v>
      </c>
      <c r="AV12" s="1">
        <f t="shared" si="48"/>
        <v>214.9716217650178</v>
      </c>
      <c r="AW12" s="1">
        <f t="shared" si="49"/>
        <v>68.49950972632152</v>
      </c>
      <c r="AX12" s="2">
        <v>0</v>
      </c>
      <c r="AY12" s="2">
        <v>0</v>
      </c>
      <c r="AZ12" s="2">
        <v>0</v>
      </c>
      <c r="BA12" s="2">
        <f t="shared" si="5"/>
        <v>0</v>
      </c>
      <c r="BB12" s="2">
        <f t="shared" si="30"/>
        <v>0</v>
      </c>
      <c r="BC12" s="2">
        <f t="shared" si="6"/>
        <v>0</v>
      </c>
      <c r="BD12" s="2">
        <f t="shared" si="7"/>
        <v>0</v>
      </c>
      <c r="BE12" s="2">
        <f t="shared" si="8"/>
        <v>0</v>
      </c>
      <c r="BF12" s="2">
        <f t="shared" si="9"/>
        <v>0</v>
      </c>
      <c r="BG12" s="2">
        <f t="shared" si="10"/>
        <v>0</v>
      </c>
      <c r="BH12" s="2">
        <f t="shared" si="31"/>
        <v>0</v>
      </c>
      <c r="BI12" s="2">
        <f t="shared" si="32"/>
        <v>0</v>
      </c>
      <c r="BJ12" s="2">
        <f t="shared" si="33"/>
        <v>0</v>
      </c>
      <c r="BK12" s="11">
        <f t="shared" si="50"/>
        <v>7.8099640910558071E-2</v>
      </c>
      <c r="BL12" s="11">
        <f t="shared" si="34"/>
        <v>5.9656771195239794E-2</v>
      </c>
      <c r="BM12" s="11">
        <f t="shared" si="35"/>
        <v>2.8639357205273969E-2</v>
      </c>
      <c r="BN12" s="17">
        <v>0</v>
      </c>
      <c r="BO12" s="17">
        <v>0</v>
      </c>
      <c r="BP12" s="17">
        <v>0</v>
      </c>
      <c r="BQ12" s="12">
        <f>(BQ$3*temperature!$I122+BQ$4*temperature!$I122^2+BQ$5*temperature!$I122^6)*(K12/K$56)^$BS$1</f>
        <v>1.7797902719809109</v>
      </c>
      <c r="BR12" s="12">
        <f>(BR$3*temperature!$I122+BR$4*temperature!$I122^2+BR$5*temperature!$I122^6)*(L12/L$56)^$BS$1</f>
        <v>1.1556085870870052</v>
      </c>
      <c r="BS12" s="12">
        <f>(BS$3*temperature!$I122+BS$4*temperature!$I122^2+BS$5*temperature!$I122^6)*(M12/M$56)^$BS$1</f>
        <v>0.5836984821392498</v>
      </c>
      <c r="BT12" s="12">
        <f>(BT$3*temperature!$M122+BT$4*temperature!$M122^2+BT$5*temperature!$M122^6)*(K12/K$56)^$BS$1</f>
        <v>1.7797902719809109</v>
      </c>
      <c r="BU12" s="12">
        <f>(BU$3*temperature!$M122+BU$4*temperature!$M122^2+BU$5*temperature!$M122^6)*(L12/L$56)^$BS$1</f>
        <v>1.1556085870870052</v>
      </c>
      <c r="BV12" s="12">
        <f>(BV$3*temperature!$M122+BV$4*temperature!$M122^2+BV$5*temperature!$M122^6)*(M12/M$56)^$BS$1</f>
        <v>0.5836984821392498</v>
      </c>
      <c r="BW12" s="19">
        <f t="shared" si="11"/>
        <v>0</v>
      </c>
      <c r="BX12" s="19">
        <f t="shared" si="12"/>
        <v>0</v>
      </c>
      <c r="BY12" s="19">
        <f t="shared" si="13"/>
        <v>0</v>
      </c>
      <c r="BZ12" s="19">
        <f t="shared" si="14"/>
        <v>0</v>
      </c>
      <c r="CA12" s="19">
        <f t="shared" si="15"/>
        <v>0</v>
      </c>
      <c r="CB12" s="19">
        <f t="shared" si="16"/>
        <v>0</v>
      </c>
      <c r="CC12" s="19">
        <f t="shared" si="17"/>
        <v>0</v>
      </c>
      <c r="CD12" s="19"/>
    </row>
    <row r="13" spans="1:82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36"/>
        <v>9.0378292223478596E-3</v>
      </c>
      <c r="F13" s="11">
        <f t="shared" si="18"/>
        <v>2.3427753268803642E-2</v>
      </c>
      <c r="G13" s="11">
        <f t="shared" si="19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0"/>
        <v>13450.202697696455</v>
      </c>
      <c r="L13" s="1">
        <f t="shared" si="1"/>
        <v>867.65435758493743</v>
      </c>
      <c r="M13" s="1">
        <f t="shared" si="2"/>
        <v>297.73298924832733</v>
      </c>
      <c r="N13" s="11">
        <f t="shared" si="37"/>
        <v>3.4943385013603168E-2</v>
      </c>
      <c r="O13" s="11">
        <f t="shared" si="21"/>
        <v>1.4970543202716957E-2</v>
      </c>
      <c r="P13" s="11">
        <f t="shared" si="22"/>
        <v>2.2701301248050587E-2</v>
      </c>
      <c r="Q13" s="1">
        <v>2609.7598050683955</v>
      </c>
      <c r="R13" s="1"/>
      <c r="S13" s="1"/>
      <c r="T13" s="1">
        <f t="shared" si="23"/>
        <v>237.82038632290613</v>
      </c>
      <c r="U13" s="1"/>
      <c r="V13" s="1"/>
      <c r="W13" s="11">
        <f t="shared" si="3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24"/>
        <v>2.6711978739811997</v>
      </c>
      <c r="AD13" s="12"/>
      <c r="AE13" s="12"/>
      <c r="AF13" s="11">
        <f t="shared" si="39"/>
        <v>-6.1904386233404551E-3</v>
      </c>
      <c r="AG13" s="11"/>
      <c r="AH13" s="11"/>
      <c r="AI13" s="1">
        <f t="shared" si="40"/>
        <v>16011.489771367214</v>
      </c>
      <c r="AJ13" s="1">
        <f t="shared" si="41"/>
        <v>1796.7035905080247</v>
      </c>
      <c r="AK13" s="1">
        <f t="shared" si="42"/>
        <v>569.46784232811092</v>
      </c>
      <c r="AL13" s="14">
        <f t="shared" si="25"/>
        <v>6.3432744481495797</v>
      </c>
      <c r="AM13" s="14">
        <f t="shared" si="26"/>
        <v>0.78067992271020803</v>
      </c>
      <c r="AN13" s="14">
        <f t="shared" si="27"/>
        <v>0.33320806849417989</v>
      </c>
      <c r="AO13" s="11">
        <f t="shared" si="43"/>
        <v>2.0621120954280148E-2</v>
      </c>
      <c r="AP13" s="11">
        <f t="shared" si="28"/>
        <v>2.5977173653231045E-2</v>
      </c>
      <c r="AQ13" s="11">
        <f t="shared" si="29"/>
        <v>2.3564574154817608E-2</v>
      </c>
      <c r="AR13" s="1">
        <f t="shared" si="44"/>
        <v>9386.3761279839782</v>
      </c>
      <c r="AS13" s="1">
        <f t="shared" si="45"/>
        <v>1128.3706942022791</v>
      </c>
      <c r="AT13" s="1">
        <f t="shared" si="46"/>
        <v>359.2685772943359</v>
      </c>
      <c r="AU13" s="1">
        <f t="shared" si="47"/>
        <v>1877.2752255967957</v>
      </c>
      <c r="AV13" s="1">
        <f t="shared" si="48"/>
        <v>225.67413884045584</v>
      </c>
      <c r="AW13" s="1">
        <f t="shared" si="49"/>
        <v>71.853715458867185</v>
      </c>
      <c r="AX13" s="2">
        <v>0</v>
      </c>
      <c r="AY13" s="2">
        <v>0</v>
      </c>
      <c r="AZ13" s="2">
        <v>0</v>
      </c>
      <c r="BA13" s="2">
        <f t="shared" si="5"/>
        <v>0</v>
      </c>
      <c r="BB13" s="2">
        <f t="shared" si="30"/>
        <v>0</v>
      </c>
      <c r="BC13" s="2">
        <f t="shared" si="6"/>
        <v>0</v>
      </c>
      <c r="BD13" s="2">
        <f t="shared" si="7"/>
        <v>0</v>
      </c>
      <c r="BE13" s="2">
        <f t="shared" si="8"/>
        <v>0</v>
      </c>
      <c r="BF13" s="2">
        <f t="shared" si="9"/>
        <v>0</v>
      </c>
      <c r="BG13" s="2">
        <f t="shared" si="10"/>
        <v>0</v>
      </c>
      <c r="BH13" s="2">
        <f t="shared" si="31"/>
        <v>0</v>
      </c>
      <c r="BI13" s="2">
        <f t="shared" si="32"/>
        <v>0</v>
      </c>
      <c r="BJ13" s="2">
        <f t="shared" si="33"/>
        <v>0</v>
      </c>
      <c r="BK13" s="11">
        <f t="shared" si="50"/>
        <v>6.4943385013603167E-2</v>
      </c>
      <c r="BL13" s="11">
        <f t="shared" si="34"/>
        <v>4.4970543202716956E-2</v>
      </c>
      <c r="BM13" s="11">
        <f t="shared" si="35"/>
        <v>5.2701301248050586E-2</v>
      </c>
      <c r="BN13" s="17">
        <v>0</v>
      </c>
      <c r="BO13" s="17">
        <v>0</v>
      </c>
      <c r="BP13" s="17">
        <v>0</v>
      </c>
      <c r="BQ13" s="12">
        <f>(BQ$3*temperature!$I123+BQ$4*temperature!$I123^2+BQ$5*temperature!$I123^6)*(K13/K$56)^$BS$1</f>
        <v>1.8094643433426716</v>
      </c>
      <c r="BR13" s="12">
        <f>(BR$3*temperature!$I123+BR$4*temperature!$I123^2+BR$5*temperature!$I123^6)*(L13/L$56)^$BS$1</f>
        <v>1.1796266566785663</v>
      </c>
      <c r="BS13" s="12">
        <f>(BS$3*temperature!$I123+BS$4*temperature!$I123^2+BS$5*temperature!$I123^6)*(M13/M$56)^$BS$1</f>
        <v>0.59364197905664207</v>
      </c>
      <c r="BT13" s="12">
        <f>(BT$3*temperature!$M123+BT$4*temperature!$M123^2+BT$5*temperature!$M123^6)*(K13/K$56)^$BS$1</f>
        <v>1.8094643433426716</v>
      </c>
      <c r="BU13" s="12">
        <f>(BU$3*temperature!$M123+BU$4*temperature!$M123^2+BU$5*temperature!$M123^6)*(L13/L$56)^$BS$1</f>
        <v>1.1796266566785663</v>
      </c>
      <c r="BV13" s="12">
        <f>(BV$3*temperature!$M123+BV$4*temperature!$M123^2+BV$5*temperature!$M123^6)*(M13/M$56)^$BS$1</f>
        <v>0.59364197905664207</v>
      </c>
      <c r="BW13" s="19">
        <f t="shared" si="11"/>
        <v>0</v>
      </c>
      <c r="BX13" s="19">
        <f t="shared" si="12"/>
        <v>0</v>
      </c>
      <c r="BY13" s="19">
        <f t="shared" si="13"/>
        <v>0</v>
      </c>
      <c r="BZ13" s="19">
        <f t="shared" si="14"/>
        <v>0</v>
      </c>
      <c r="CA13" s="19">
        <f t="shared" si="15"/>
        <v>0</v>
      </c>
      <c r="CB13" s="19">
        <f t="shared" si="16"/>
        <v>0</v>
      </c>
      <c r="CC13" s="19">
        <f t="shared" si="17"/>
        <v>0</v>
      </c>
      <c r="CD13" s="19"/>
    </row>
    <row r="14" spans="1:82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36"/>
        <v>8.2734628686111922E-3</v>
      </c>
      <c r="F14" s="11">
        <f t="shared" si="18"/>
        <v>2.3486244164987902E-2</v>
      </c>
      <c r="G14" s="11">
        <f t="shared" si="19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0"/>
        <v>14147.198057643967</v>
      </c>
      <c r="L14" s="1">
        <f t="shared" si="1"/>
        <v>928.89338556550786</v>
      </c>
      <c r="M14" s="1">
        <f t="shared" si="2"/>
        <v>306.35141038049125</v>
      </c>
      <c r="N14" s="11">
        <f t="shared" si="37"/>
        <v>5.1820435395139697E-2</v>
      </c>
      <c r="O14" s="11">
        <f t="shared" si="21"/>
        <v>7.0579980893573202E-2</v>
      </c>
      <c r="P14" s="11">
        <f t="shared" si="22"/>
        <v>2.8946812894071527E-2</v>
      </c>
      <c r="Q14" s="1">
        <v>2771.6413588603582</v>
      </c>
      <c r="R14" s="1"/>
      <c r="S14" s="1"/>
      <c r="T14" s="1">
        <f t="shared" si="23"/>
        <v>238.15825215926691</v>
      </c>
      <c r="U14" s="1"/>
      <c r="V14" s="1"/>
      <c r="W14" s="11">
        <f t="shared" si="3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24"/>
        <v>2.6506134106401222</v>
      </c>
      <c r="AD14" s="12"/>
      <c r="AE14" s="12"/>
      <c r="AF14" s="11">
        <f t="shared" si="39"/>
        <v>-7.7060795613759225E-3</v>
      </c>
      <c r="AG14" s="11"/>
      <c r="AH14" s="11"/>
      <c r="AI14" s="1">
        <f t="shared" si="40"/>
        <v>16287.616019827288</v>
      </c>
      <c r="AJ14" s="1">
        <f t="shared" si="41"/>
        <v>1842.7073702976782</v>
      </c>
      <c r="AK14" s="1">
        <f t="shared" si="42"/>
        <v>584.37477355416706</v>
      </c>
      <c r="AL14" s="14">
        <f t="shared" si="25"/>
        <v>6.4740798777910671</v>
      </c>
      <c r="AM14" s="14">
        <f t="shared" si="26"/>
        <v>0.80095978063004214</v>
      </c>
      <c r="AN14" s="14">
        <f t="shared" si="27"/>
        <v>0.34105997473319455</v>
      </c>
      <c r="AO14" s="11">
        <f t="shared" si="43"/>
        <v>2.0621120954280148E-2</v>
      </c>
      <c r="AP14" s="11">
        <f t="shared" si="28"/>
        <v>2.5977173653231045E-2</v>
      </c>
      <c r="AQ14" s="11">
        <f t="shared" si="29"/>
        <v>2.3564574154817608E-2</v>
      </c>
      <c r="AR14" s="1">
        <f t="shared" si="44"/>
        <v>9676.3224057587577</v>
      </c>
      <c r="AS14" s="1">
        <f t="shared" si="45"/>
        <v>1185.3622500003498</v>
      </c>
      <c r="AT14" s="1">
        <f t="shared" si="46"/>
        <v>377.08070893414532</v>
      </c>
      <c r="AU14" s="1">
        <f t="shared" si="47"/>
        <v>1935.2644811517516</v>
      </c>
      <c r="AV14" s="1">
        <f t="shared" si="48"/>
        <v>237.07245000006998</v>
      </c>
      <c r="AW14" s="1">
        <f t="shared" si="49"/>
        <v>75.416141786829073</v>
      </c>
      <c r="AX14" s="2">
        <v>0</v>
      </c>
      <c r="AY14" s="2">
        <v>0</v>
      </c>
      <c r="AZ14" s="2">
        <v>0</v>
      </c>
      <c r="BA14" s="2">
        <f t="shared" si="5"/>
        <v>0</v>
      </c>
      <c r="BB14" s="2">
        <f t="shared" si="30"/>
        <v>0</v>
      </c>
      <c r="BC14" s="2">
        <f t="shared" si="6"/>
        <v>0</v>
      </c>
      <c r="BD14" s="2">
        <f t="shared" si="7"/>
        <v>0</v>
      </c>
      <c r="BE14" s="2">
        <f t="shared" si="8"/>
        <v>0</v>
      </c>
      <c r="BF14" s="2">
        <f t="shared" si="9"/>
        <v>0</v>
      </c>
      <c r="BG14" s="2">
        <f t="shared" si="10"/>
        <v>0</v>
      </c>
      <c r="BH14" s="2">
        <f t="shared" si="31"/>
        <v>0</v>
      </c>
      <c r="BI14" s="2">
        <f t="shared" si="32"/>
        <v>0</v>
      </c>
      <c r="BJ14" s="2">
        <f t="shared" si="33"/>
        <v>0</v>
      </c>
      <c r="BK14" s="11">
        <f t="shared" si="50"/>
        <v>8.1820435395139696E-2</v>
      </c>
      <c r="BL14" s="11">
        <f t="shared" si="34"/>
        <v>0.1005799808935732</v>
      </c>
      <c r="BM14" s="11">
        <f t="shared" si="35"/>
        <v>5.8946812894071526E-2</v>
      </c>
      <c r="BN14" s="17">
        <v>0</v>
      </c>
      <c r="BO14" s="17">
        <v>0</v>
      </c>
      <c r="BP14" s="17">
        <v>0</v>
      </c>
      <c r="BQ14" s="12">
        <f>(BQ$3*temperature!$I124+BQ$4*temperature!$I124^2+BQ$5*temperature!$I124^6)*(K14/K$56)^$BS$1</f>
        <v>1.8324176295227228</v>
      </c>
      <c r="BR14" s="12">
        <f>(BR$3*temperature!$I124+BR$4*temperature!$I124^2+BR$5*temperature!$I124^6)*(L14/L$56)^$BS$1</f>
        <v>1.1882822401186579</v>
      </c>
      <c r="BS14" s="12">
        <f>(BS$3*temperature!$I124+BS$4*temperature!$I124^2+BS$5*temperature!$I124^6)*(M14/M$56)^$BS$1</f>
        <v>0.6028290269800336</v>
      </c>
      <c r="BT14" s="12">
        <f>(BT$3*temperature!$M124+BT$4*temperature!$M124^2+BT$5*temperature!$M124^6)*(K14/K$56)^$BS$1</f>
        <v>1.8324176295227228</v>
      </c>
      <c r="BU14" s="12">
        <f>(BU$3*temperature!$M124+BU$4*temperature!$M124^2+BU$5*temperature!$M124^6)*(L14/L$56)^$BS$1</f>
        <v>1.1882822401186579</v>
      </c>
      <c r="BV14" s="12">
        <f>(BV$3*temperature!$M124+BV$4*temperature!$M124^2+BV$5*temperature!$M124^6)*(M14/M$56)^$BS$1</f>
        <v>0.6028290269800336</v>
      </c>
      <c r="BW14" s="19">
        <f t="shared" si="11"/>
        <v>0</v>
      </c>
      <c r="BX14" s="19">
        <f t="shared" si="12"/>
        <v>0</v>
      </c>
      <c r="BY14" s="19">
        <f t="shared" si="13"/>
        <v>0</v>
      </c>
      <c r="BZ14" s="19">
        <f t="shared" si="14"/>
        <v>0</v>
      </c>
      <c r="CA14" s="19">
        <f t="shared" si="15"/>
        <v>0</v>
      </c>
      <c r="CB14" s="19">
        <f t="shared" si="16"/>
        <v>0</v>
      </c>
      <c r="CC14" s="19">
        <f t="shared" si="17"/>
        <v>0</v>
      </c>
      <c r="CD14" s="19"/>
    </row>
    <row r="15" spans="1:82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36"/>
        <v>1.0355828525681954E-2</v>
      </c>
      <c r="F15" s="11">
        <f t="shared" si="18"/>
        <v>2.4178628693027893E-2</v>
      </c>
      <c r="G15" s="11">
        <f t="shared" si="19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0"/>
        <v>14860.457675322026</v>
      </c>
      <c r="L15" s="1">
        <f t="shared" si="1"/>
        <v>960.92249773698404</v>
      </c>
      <c r="M15" s="1">
        <f t="shared" si="2"/>
        <v>318.45456157543998</v>
      </c>
      <c r="N15" s="11">
        <f t="shared" si="37"/>
        <v>5.041702355277855E-2</v>
      </c>
      <c r="O15" s="11">
        <f t="shared" si="21"/>
        <v>3.4480934700570565E-2</v>
      </c>
      <c r="P15" s="11">
        <f t="shared" si="22"/>
        <v>3.9507411374135604E-2</v>
      </c>
      <c r="Q15" s="1">
        <v>2952.370692419564</v>
      </c>
      <c r="R15" s="1"/>
      <c r="S15" s="1"/>
      <c r="T15" s="1">
        <f t="shared" si="23"/>
        <v>239.03603915056789</v>
      </c>
      <c r="U15" s="1"/>
      <c r="V15" s="1"/>
      <c r="W15" s="11">
        <f t="shared" si="3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24"/>
        <v>2.6411173167387387</v>
      </c>
      <c r="AD15" s="12"/>
      <c r="AE15" s="12"/>
      <c r="AF15" s="11">
        <f t="shared" si="39"/>
        <v>-3.5826023754592651E-3</v>
      </c>
      <c r="AG15" s="11"/>
      <c r="AH15" s="11"/>
      <c r="AI15" s="1">
        <f t="shared" si="40"/>
        <v>16594.118898996312</v>
      </c>
      <c r="AJ15" s="1">
        <f t="shared" si="41"/>
        <v>1895.5090832679803</v>
      </c>
      <c r="AK15" s="1">
        <f t="shared" si="42"/>
        <v>601.35343798557938</v>
      </c>
      <c r="AL15" s="14">
        <f t="shared" si="25"/>
        <v>6.6075826620186682</v>
      </c>
      <c r="AM15" s="14">
        <f t="shared" si="26"/>
        <v>0.82176645194072262</v>
      </c>
      <c r="AN15" s="14">
        <f t="shared" si="27"/>
        <v>0.34909690779903513</v>
      </c>
      <c r="AO15" s="11">
        <f t="shared" si="43"/>
        <v>2.0621120954280148E-2</v>
      </c>
      <c r="AP15" s="11">
        <f t="shared" si="28"/>
        <v>2.5977173653231045E-2</v>
      </c>
      <c r="AQ15" s="11">
        <f t="shared" si="29"/>
        <v>2.3564574154817608E-2</v>
      </c>
      <c r="AR15" s="1">
        <f t="shared" si="44"/>
        <v>9994.7905533313224</v>
      </c>
      <c r="AS15" s="1">
        <f t="shared" si="45"/>
        <v>1246.6463148570547</v>
      </c>
      <c r="AT15" s="1">
        <f t="shared" si="46"/>
        <v>395.93208496619508</v>
      </c>
      <c r="AU15" s="1">
        <f t="shared" si="47"/>
        <v>1998.9581106662645</v>
      </c>
      <c r="AV15" s="1">
        <f t="shared" si="48"/>
        <v>249.32926297141094</v>
      </c>
      <c r="AW15" s="1">
        <f t="shared" si="49"/>
        <v>79.186416993239021</v>
      </c>
      <c r="AX15" s="2">
        <v>0</v>
      </c>
      <c r="AY15" s="2">
        <v>0</v>
      </c>
      <c r="AZ15" s="2">
        <v>0</v>
      </c>
      <c r="BA15" s="2">
        <f t="shared" si="5"/>
        <v>0</v>
      </c>
      <c r="BB15" s="2">
        <f t="shared" si="30"/>
        <v>0</v>
      </c>
      <c r="BC15" s="2">
        <f t="shared" si="6"/>
        <v>0</v>
      </c>
      <c r="BD15" s="2">
        <f t="shared" si="7"/>
        <v>0</v>
      </c>
      <c r="BE15" s="2">
        <f t="shared" si="8"/>
        <v>0</v>
      </c>
      <c r="BF15" s="2">
        <f t="shared" si="9"/>
        <v>0</v>
      </c>
      <c r="BG15" s="2">
        <f t="shared" si="10"/>
        <v>0</v>
      </c>
      <c r="BH15" s="2">
        <f t="shared" si="31"/>
        <v>0</v>
      </c>
      <c r="BI15" s="2">
        <f t="shared" si="32"/>
        <v>0</v>
      </c>
      <c r="BJ15" s="2">
        <f t="shared" si="33"/>
        <v>0</v>
      </c>
      <c r="BK15" s="11">
        <f t="shared" si="50"/>
        <v>8.0417023552778549E-2</v>
      </c>
      <c r="BL15" s="11">
        <f t="shared" si="34"/>
        <v>6.4480934700570564E-2</v>
      </c>
      <c r="BM15" s="11">
        <f t="shared" si="35"/>
        <v>6.9507411374135603E-2</v>
      </c>
      <c r="BN15" s="17">
        <v>0</v>
      </c>
      <c r="BO15" s="17">
        <v>0</v>
      </c>
      <c r="BP15" s="17">
        <v>0</v>
      </c>
      <c r="BQ15" s="12">
        <f>(BQ$3*temperature!$I125+BQ$4*temperature!$I125^2+BQ$5*temperature!$I125^6)*(K15/K$56)^$BS$1</f>
        <v>1.8565169158902264</v>
      </c>
      <c r="BR15" s="12">
        <f>(BR$3*temperature!$I125+BR$4*temperature!$I125^2+BR$5*temperature!$I125^6)*(L15/L$56)^$BS$1</f>
        <v>1.2074125559808797</v>
      </c>
      <c r="BS15" s="12">
        <f>(BS$3*temperature!$I125+BS$4*temperature!$I125^2+BS$5*temperature!$I125^6)*(M15/M$56)^$BS$1</f>
        <v>0.61059148394067975</v>
      </c>
      <c r="BT15" s="12">
        <f>(BT$3*temperature!$M125+BT$4*temperature!$M125^2+BT$5*temperature!$M125^6)*(K15/K$56)^$BS$1</f>
        <v>1.8565169158902264</v>
      </c>
      <c r="BU15" s="12">
        <f>(BU$3*temperature!$M125+BU$4*temperature!$M125^2+BU$5*temperature!$M125^6)*(L15/L$56)^$BS$1</f>
        <v>1.2074125559808797</v>
      </c>
      <c r="BV15" s="12">
        <f>(BV$3*temperature!$M125+BV$4*temperature!$M125^2+BV$5*temperature!$M125^6)*(M15/M$56)^$BS$1</f>
        <v>0.61059148394067975</v>
      </c>
      <c r="BW15" s="19">
        <f t="shared" si="11"/>
        <v>0</v>
      </c>
      <c r="BX15" s="19">
        <f t="shared" si="12"/>
        <v>0</v>
      </c>
      <c r="BY15" s="19">
        <f t="shared" si="13"/>
        <v>0</v>
      </c>
      <c r="BZ15" s="19">
        <f t="shared" si="14"/>
        <v>0</v>
      </c>
      <c r="CA15" s="19">
        <f t="shared" si="15"/>
        <v>0</v>
      </c>
      <c r="CB15" s="19">
        <f t="shared" si="16"/>
        <v>0</v>
      </c>
      <c r="CC15" s="19">
        <f t="shared" si="17"/>
        <v>0</v>
      </c>
      <c r="CD15" s="19"/>
    </row>
    <row r="16" spans="1:82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36"/>
        <v>9.0723766240810022E-3</v>
      </c>
      <c r="F16" s="11">
        <f t="shared" si="18"/>
        <v>2.4041911671104588E-2</v>
      </c>
      <c r="G16" s="11">
        <f t="shared" si="19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0"/>
        <v>15268.913327934199</v>
      </c>
      <c r="L16" s="1">
        <f t="shared" si="1"/>
        <v>1020.2942153499797</v>
      </c>
      <c r="M16" s="1">
        <f t="shared" si="2"/>
        <v>332.42707462745153</v>
      </c>
      <c r="N16" s="11">
        <f t="shared" si="37"/>
        <v>2.7486074893270152E-2</v>
      </c>
      <c r="O16" s="11">
        <f t="shared" si="21"/>
        <v>6.1786166681307542E-2</v>
      </c>
      <c r="P16" s="11">
        <f t="shared" si="22"/>
        <v>4.3876002224265687E-2</v>
      </c>
      <c r="Q16" s="1">
        <v>3224.0732506673107</v>
      </c>
      <c r="R16" s="1"/>
      <c r="S16" s="1"/>
      <c r="T16" s="1">
        <f t="shared" si="23"/>
        <v>251.76719217015059</v>
      </c>
      <c r="U16" s="1"/>
      <c r="V16" s="1"/>
      <c r="W16" s="11">
        <f t="shared" si="3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24"/>
        <v>2.6237360585832352</v>
      </c>
      <c r="AD16" s="12"/>
      <c r="AE16" s="12"/>
      <c r="AF16" s="11">
        <f t="shared" si="39"/>
        <v>-6.5810246464045319E-3</v>
      </c>
      <c r="AG16" s="11"/>
      <c r="AH16" s="11"/>
      <c r="AI16" s="1">
        <f t="shared" si="40"/>
        <v>16933.665119762947</v>
      </c>
      <c r="AJ16" s="1">
        <f t="shared" si="41"/>
        <v>1955.2874379125933</v>
      </c>
      <c r="AK16" s="1">
        <f t="shared" si="42"/>
        <v>620.40451118026056</v>
      </c>
      <c r="AL16" s="14">
        <f t="shared" si="25"/>
        <v>6.7438384233075599</v>
      </c>
      <c r="AM16" s="14">
        <f t="shared" si="26"/>
        <v>0.84311362176518634</v>
      </c>
      <c r="AN16" s="14">
        <f t="shared" si="27"/>
        <v>0.35732322777008302</v>
      </c>
      <c r="AO16" s="11">
        <f t="shared" si="43"/>
        <v>2.0621120954280148E-2</v>
      </c>
      <c r="AP16" s="11">
        <f t="shared" si="28"/>
        <v>2.5977173653231045E-2</v>
      </c>
      <c r="AQ16" s="11">
        <f t="shared" si="29"/>
        <v>2.3564574154817608E-2</v>
      </c>
      <c r="AR16" s="1">
        <f t="shared" si="44"/>
        <v>10316.573033869898</v>
      </c>
      <c r="AS16" s="1">
        <f t="shared" si="45"/>
        <v>1311.6926635051279</v>
      </c>
      <c r="AT16" s="1">
        <f t="shared" si="46"/>
        <v>415.83491446550767</v>
      </c>
      <c r="AU16" s="1">
        <f t="shared" si="47"/>
        <v>2063.3146067739794</v>
      </c>
      <c r="AV16" s="1">
        <f t="shared" si="48"/>
        <v>262.3385327010256</v>
      </c>
      <c r="AW16" s="1">
        <f t="shared" si="49"/>
        <v>83.166982893101533</v>
      </c>
      <c r="AX16" s="2">
        <v>0</v>
      </c>
      <c r="AY16" s="2">
        <v>0</v>
      </c>
      <c r="AZ16" s="2">
        <v>0</v>
      </c>
      <c r="BA16" s="2">
        <f t="shared" si="5"/>
        <v>0</v>
      </c>
      <c r="BB16" s="2">
        <f t="shared" si="30"/>
        <v>0</v>
      </c>
      <c r="BC16" s="2">
        <f t="shared" si="6"/>
        <v>0</v>
      </c>
      <c r="BD16" s="2">
        <f t="shared" si="7"/>
        <v>0</v>
      </c>
      <c r="BE16" s="2">
        <f t="shared" si="8"/>
        <v>0</v>
      </c>
      <c r="BF16" s="2">
        <f t="shared" si="9"/>
        <v>0</v>
      </c>
      <c r="BG16" s="2">
        <f t="shared" si="10"/>
        <v>0</v>
      </c>
      <c r="BH16" s="2">
        <f t="shared" si="31"/>
        <v>0</v>
      </c>
      <c r="BI16" s="2">
        <f t="shared" si="32"/>
        <v>0</v>
      </c>
      <c r="BJ16" s="2">
        <f t="shared" si="33"/>
        <v>0</v>
      </c>
      <c r="BK16" s="11">
        <f t="shared" si="50"/>
        <v>5.748607489327015E-2</v>
      </c>
      <c r="BL16" s="11">
        <f t="shared" si="34"/>
        <v>9.1786166681307541E-2</v>
      </c>
      <c r="BM16" s="11">
        <f t="shared" si="35"/>
        <v>7.3876002224265686E-2</v>
      </c>
      <c r="BN16" s="17">
        <v>0</v>
      </c>
      <c r="BO16" s="17">
        <v>0</v>
      </c>
      <c r="BP16" s="17">
        <v>0</v>
      </c>
      <c r="BQ16" s="12">
        <f>(BQ$3*temperature!$I126+BQ$4*temperature!$I126^2+BQ$5*temperature!$I126^6)*(K16/K$56)^$BS$1</f>
        <v>1.8916392004135316</v>
      </c>
      <c r="BR16" s="12">
        <f>(BR$3*temperature!$I126+BR$4*temperature!$I126^2+BR$5*temperature!$I126^6)*(L16/L$56)^$BS$1</f>
        <v>1.219022492189177</v>
      </c>
      <c r="BS16" s="12">
        <f>(BS$3*temperature!$I126+BS$4*temperature!$I126^2+BS$5*temperature!$I126^6)*(M16/M$56)^$BS$1</f>
        <v>0.61781051376294405</v>
      </c>
      <c r="BT16" s="12">
        <f>(BT$3*temperature!$M126+BT$4*temperature!$M126^2+BT$5*temperature!$M126^6)*(K16/K$56)^$BS$1</f>
        <v>1.8916392004135316</v>
      </c>
      <c r="BU16" s="12">
        <f>(BU$3*temperature!$M126+BU$4*temperature!$M126^2+BU$5*temperature!$M126^6)*(L16/L$56)^$BS$1</f>
        <v>1.219022492189177</v>
      </c>
      <c r="BV16" s="12">
        <f>(BV$3*temperature!$M126+BV$4*temperature!$M126^2+BV$5*temperature!$M126^6)*(M16/M$56)^$BS$1</f>
        <v>0.61781051376294405</v>
      </c>
      <c r="BW16" s="19">
        <f t="shared" si="11"/>
        <v>0</v>
      </c>
      <c r="BX16" s="19">
        <f t="shared" si="12"/>
        <v>0</v>
      </c>
      <c r="BY16" s="19">
        <f t="shared" si="13"/>
        <v>0</v>
      </c>
      <c r="BZ16" s="19">
        <f t="shared" si="14"/>
        <v>0</v>
      </c>
      <c r="CA16" s="19">
        <f t="shared" si="15"/>
        <v>0</v>
      </c>
      <c r="CB16" s="19">
        <f t="shared" si="16"/>
        <v>0</v>
      </c>
      <c r="CC16" s="19">
        <f t="shared" si="17"/>
        <v>0</v>
      </c>
      <c r="CD16" s="19"/>
    </row>
    <row r="17" spans="1:82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36"/>
        <v>1.0031704437992728E-2</v>
      </c>
      <c r="F17" s="11">
        <f t="shared" si="18"/>
        <v>2.4254629006525308E-2</v>
      </c>
      <c r="G17" s="11">
        <f t="shared" si="19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0"/>
        <v>15683.819679483244</v>
      </c>
      <c r="L17" s="1">
        <f t="shared" si="1"/>
        <v>1056.3156192060862</v>
      </c>
      <c r="M17" s="1">
        <f t="shared" si="2"/>
        <v>335.79402433817955</v>
      </c>
      <c r="N17" s="11">
        <f t="shared" si="37"/>
        <v>2.7173273083552107E-2</v>
      </c>
      <c r="O17" s="11">
        <f t="shared" si="21"/>
        <v>3.5304918242382133E-2</v>
      </c>
      <c r="P17" s="11">
        <f t="shared" si="22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3"/>
        <v>254.42178021340607</v>
      </c>
      <c r="U17" s="1">
        <f t="shared" ref="U17:U55" si="51">R17/I17*1000</f>
        <v>966.56782143777843</v>
      </c>
      <c r="V17" s="1">
        <f t="shared" ref="V17:V55" si="52">S17/J17*1000</f>
        <v>962.73501234469597</v>
      </c>
      <c r="W17" s="11">
        <f t="shared" si="3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24"/>
        <v>2.5476228902565792</v>
      </c>
      <c r="AD17" s="12">
        <f t="shared" ref="AD17:AD54" si="53">AA17/R17</f>
        <v>2.8423613876819047</v>
      </c>
      <c r="AE17" s="12">
        <f t="shared" ref="AE17:AE54" si="54">AB17/S17</f>
        <v>1.605279812372872</v>
      </c>
      <c r="AF17" s="11">
        <f t="shared" si="39"/>
        <v>-2.9009460794526598E-2</v>
      </c>
      <c r="AG17" s="11"/>
      <c r="AH17" s="11"/>
      <c r="AI17" s="1">
        <f t="shared" si="40"/>
        <v>17303.613214560632</v>
      </c>
      <c r="AJ17" s="1">
        <f t="shared" si="41"/>
        <v>2022.0972268223595</v>
      </c>
      <c r="AK17" s="1">
        <f t="shared" si="42"/>
        <v>641.53104295533603</v>
      </c>
      <c r="AL17" s="14">
        <f t="shared" si="25"/>
        <v>6.8829039311307074</v>
      </c>
      <c r="AM17" s="14">
        <f t="shared" si="26"/>
        <v>0.86501533072718517</v>
      </c>
      <c r="AN17" s="14">
        <f t="shared" si="27"/>
        <v>0.36574339746810991</v>
      </c>
      <c r="AO17" s="11">
        <f t="shared" si="43"/>
        <v>2.0621120954280148E-2</v>
      </c>
      <c r="AP17" s="11">
        <f t="shared" si="28"/>
        <v>2.5977173653231045E-2</v>
      </c>
      <c r="AQ17" s="11">
        <f t="shared" si="29"/>
        <v>2.3564574154817608E-2</v>
      </c>
      <c r="AR17" s="1">
        <f t="shared" si="44"/>
        <v>10659.704849185897</v>
      </c>
      <c r="AS17" s="1">
        <f t="shared" si="45"/>
        <v>1381.0659597903455</v>
      </c>
      <c r="AT17" s="1">
        <f t="shared" si="46"/>
        <v>436.81561405106328</v>
      </c>
      <c r="AU17" s="1">
        <f t="shared" si="47"/>
        <v>2131.9409698371796</v>
      </c>
      <c r="AV17" s="1">
        <f t="shared" si="48"/>
        <v>276.2131919580691</v>
      </c>
      <c r="AW17" s="1">
        <f t="shared" si="49"/>
        <v>87.363122810212658</v>
      </c>
      <c r="AX17" s="2">
        <v>0</v>
      </c>
      <c r="AY17" s="2">
        <v>0</v>
      </c>
      <c r="AZ17" s="2">
        <v>0</v>
      </c>
      <c r="BA17" s="2">
        <f t="shared" si="5"/>
        <v>0</v>
      </c>
      <c r="BB17" s="2">
        <f t="shared" si="30"/>
        <v>0</v>
      </c>
      <c r="BC17" s="2">
        <f t="shared" si="6"/>
        <v>0</v>
      </c>
      <c r="BD17" s="2">
        <f t="shared" si="7"/>
        <v>0</v>
      </c>
      <c r="BE17" s="2">
        <f t="shared" si="8"/>
        <v>0</v>
      </c>
      <c r="BF17" s="2">
        <f t="shared" si="9"/>
        <v>0</v>
      </c>
      <c r="BG17" s="2">
        <f t="shared" si="10"/>
        <v>0</v>
      </c>
      <c r="BH17" s="2">
        <f t="shared" si="31"/>
        <v>0</v>
      </c>
      <c r="BI17" s="2">
        <f t="shared" si="32"/>
        <v>0</v>
      </c>
      <c r="BJ17" s="2">
        <f t="shared" si="33"/>
        <v>0</v>
      </c>
      <c r="BK17" s="11">
        <f t="shared" si="50"/>
        <v>5.7173273083552106E-2</v>
      </c>
      <c r="BL17" s="11">
        <f t="shared" si="34"/>
        <v>6.5304918242382132E-2</v>
      </c>
      <c r="BM17" s="11">
        <f t="shared" si="35"/>
        <v>4.0128385946004402E-2</v>
      </c>
      <c r="BN17" s="17">
        <v>0</v>
      </c>
      <c r="BO17" s="17">
        <v>0</v>
      </c>
      <c r="BP17" s="17">
        <v>0</v>
      </c>
      <c r="BQ17" s="12">
        <f>(BQ$3*temperature!$I127+BQ$4*temperature!$I127^2+BQ$5*temperature!$I127^6)*(K17/K$56)^$BS$1</f>
        <v>1.9279830459306013</v>
      </c>
      <c r="BR17" s="12">
        <f>(BR$3*temperature!$I127+BR$4*temperature!$I127^2+BR$5*temperature!$I127^6)*(L17/L$56)^$BS$1</f>
        <v>1.2387398847326005</v>
      </c>
      <c r="BS17" s="12">
        <f>(BS$3*temperature!$I127+BS$4*temperature!$I127^2+BS$5*temperature!$I127^6)*(M17/M$56)^$BS$1</f>
        <v>0.63029995484203272</v>
      </c>
      <c r="BT17" s="12">
        <f>(BT$3*temperature!$M127+BT$4*temperature!$M127^2+BT$5*temperature!$M127^6)*(K17/K$56)^$BS$1</f>
        <v>1.9279830459306013</v>
      </c>
      <c r="BU17" s="12">
        <f>(BU$3*temperature!$M127+BU$4*temperature!$M127^2+BU$5*temperature!$M127^6)*(L17/L$56)^$BS$1</f>
        <v>1.2387398847326005</v>
      </c>
      <c r="BV17" s="12">
        <f>(BV$3*temperature!$M127+BV$4*temperature!$M127^2+BV$5*temperature!$M127^6)*(M17/M$56)^$BS$1</f>
        <v>0.63029995484203272</v>
      </c>
      <c r="BW17" s="19">
        <f t="shared" si="11"/>
        <v>0</v>
      </c>
      <c r="BX17" s="19">
        <f t="shared" si="12"/>
        <v>0</v>
      </c>
      <c r="BY17" s="19">
        <f t="shared" si="13"/>
        <v>0</v>
      </c>
      <c r="BZ17" s="19">
        <f t="shared" si="14"/>
        <v>0</v>
      </c>
      <c r="CA17" s="19">
        <f t="shared" si="15"/>
        <v>0</v>
      </c>
      <c r="CB17" s="19">
        <f t="shared" si="16"/>
        <v>0</v>
      </c>
      <c r="CC17" s="19">
        <f t="shared" si="17"/>
        <v>0</v>
      </c>
      <c r="CD17" s="19"/>
    </row>
    <row r="18" spans="1:82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36"/>
        <v>9.3029654959206898E-3</v>
      </c>
      <c r="F18" s="11">
        <f t="shared" si="18"/>
        <v>2.268243707841977E-2</v>
      </c>
      <c r="G18" s="11">
        <f t="shared" si="19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0"/>
        <v>16384.195990758039</v>
      </c>
      <c r="L18" s="1">
        <f t="shared" si="1"/>
        <v>1095.1045930105074</v>
      </c>
      <c r="M18" s="1">
        <f t="shared" si="2"/>
        <v>338.40809822518537</v>
      </c>
      <c r="N18" s="11">
        <f t="shared" si="37"/>
        <v>4.4655978300425891E-2</v>
      </c>
      <c r="O18" s="11">
        <f t="shared" si="21"/>
        <v>3.6721007527631189E-2</v>
      </c>
      <c r="P18" s="11">
        <f t="shared" si="22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3"/>
        <v>253.30737992558272</v>
      </c>
      <c r="U18" s="1">
        <f t="shared" si="51"/>
        <v>960.46139471253696</v>
      </c>
      <c r="V18" s="1">
        <f t="shared" si="52"/>
        <v>962.13777894225257</v>
      </c>
      <c r="W18" s="11">
        <f t="shared" si="38"/>
        <v>-4.3801292754440668E-3</v>
      </c>
      <c r="X18" s="11">
        <f t="shared" ref="X18:X55" si="55">U18/U17-1</f>
        <v>-6.3176391659285347E-3</v>
      </c>
      <c r="Y18" s="11">
        <f t="shared" ref="Y18:Y55" si="56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24"/>
        <v>2.5416490259019571</v>
      </c>
      <c r="AD18" s="12">
        <f t="shared" si="53"/>
        <v>2.83461239009165</v>
      </c>
      <c r="AE18" s="12">
        <f t="shared" si="54"/>
        <v>1.6520463245264814</v>
      </c>
      <c r="AF18" s="11">
        <f t="shared" si="39"/>
        <v>-2.3448777986213587E-3</v>
      </c>
      <c r="AG18" s="11">
        <f t="shared" ref="AG18:AG54" si="57">AD18/AD17-1</f>
        <v>-2.7262534679217687E-3</v>
      </c>
      <c r="AH18" s="11">
        <f t="shared" ref="AH18:AH54" si="58">AE18/AE17-1</f>
        <v>2.9132934827406087E-2</v>
      </c>
      <c r="AI18" s="1">
        <f t="shared" si="40"/>
        <v>17705.192862941749</v>
      </c>
      <c r="AJ18" s="1">
        <f t="shared" si="41"/>
        <v>2096.1006960981927</v>
      </c>
      <c r="AK18" s="1">
        <f t="shared" si="42"/>
        <v>664.7410614700151</v>
      </c>
      <c r="AL18" s="14">
        <f t="shared" si="25"/>
        <v>7.0248371256112438</v>
      </c>
      <c r="AM18" s="14">
        <f t="shared" si="26"/>
        <v>0.8874859841861924</v>
      </c>
      <c r="AN18" s="14">
        <f t="shared" si="27"/>
        <v>0.3743619848793821</v>
      </c>
      <c r="AO18" s="11">
        <f t="shared" si="43"/>
        <v>2.0621120954280148E-2</v>
      </c>
      <c r="AP18" s="11">
        <f t="shared" si="28"/>
        <v>2.5977173653231045E-2</v>
      </c>
      <c r="AQ18" s="11">
        <f t="shared" si="29"/>
        <v>2.3564574154817608E-2</v>
      </c>
      <c r="AR18" s="1">
        <f t="shared" si="44"/>
        <v>11010.822038053806</v>
      </c>
      <c r="AS18" s="1">
        <f t="shared" si="45"/>
        <v>1453.0038981016521</v>
      </c>
      <c r="AT18" s="1">
        <f t="shared" si="46"/>
        <v>458.92765558057278</v>
      </c>
      <c r="AU18" s="1">
        <f t="shared" si="47"/>
        <v>2202.1644076107614</v>
      </c>
      <c r="AV18" s="1">
        <f t="shared" si="48"/>
        <v>290.60077962033046</v>
      </c>
      <c r="AW18" s="1">
        <f t="shared" si="49"/>
        <v>91.785531116114555</v>
      </c>
      <c r="AX18" s="2">
        <v>0</v>
      </c>
      <c r="AY18" s="2">
        <v>0</v>
      </c>
      <c r="AZ18" s="2">
        <v>0</v>
      </c>
      <c r="BA18" s="2">
        <f t="shared" si="5"/>
        <v>0</v>
      </c>
      <c r="BB18" s="2">
        <f t="shared" si="30"/>
        <v>0</v>
      </c>
      <c r="BC18" s="2">
        <f t="shared" si="6"/>
        <v>0</v>
      </c>
      <c r="BD18" s="2">
        <f t="shared" si="7"/>
        <v>0</v>
      </c>
      <c r="BE18" s="2">
        <f t="shared" si="8"/>
        <v>0</v>
      </c>
      <c r="BF18" s="2">
        <f t="shared" si="9"/>
        <v>0</v>
      </c>
      <c r="BG18" s="2">
        <f t="shared" si="10"/>
        <v>0</v>
      </c>
      <c r="BH18" s="2">
        <f t="shared" si="31"/>
        <v>0</v>
      </c>
      <c r="BI18" s="2">
        <f t="shared" si="32"/>
        <v>0</v>
      </c>
      <c r="BJ18" s="2">
        <f t="shared" si="33"/>
        <v>0</v>
      </c>
      <c r="BK18" s="11">
        <f t="shared" si="50"/>
        <v>7.465597830042589E-2</v>
      </c>
      <c r="BL18" s="11">
        <f t="shared" si="34"/>
        <v>6.6721007527631188E-2</v>
      </c>
      <c r="BM18" s="11">
        <f t="shared" si="35"/>
        <v>3.7784754038306473E-2</v>
      </c>
      <c r="BN18" s="17">
        <v>0</v>
      </c>
      <c r="BO18" s="17">
        <v>0</v>
      </c>
      <c r="BP18" s="17">
        <v>0</v>
      </c>
      <c r="BQ18" s="12">
        <f>(BQ$3*temperature!$I128+BQ$4*temperature!$I128^2+BQ$5*temperature!$I128^6)*(K18/K$56)^$BS$1</f>
        <v>1.957085575795269</v>
      </c>
      <c r="BR18" s="12">
        <f>(BR$3*temperature!$I128+BR$4*temperature!$I128^2+BR$5*temperature!$I128^6)*(L18/L$56)^$BS$1</f>
        <v>1.2584936411039342</v>
      </c>
      <c r="BS18" s="12">
        <f>(BS$3*temperature!$I128+BS$4*temperature!$I128^2+BS$5*temperature!$I128^6)*(M18/M$56)^$BS$1</f>
        <v>0.64341188735923316</v>
      </c>
      <c r="BT18" s="12">
        <f>(BT$3*temperature!$M128+BT$4*temperature!$M128^2+BT$5*temperature!$M128^6)*(K18/K$56)^$BS$1</f>
        <v>1.957085575795269</v>
      </c>
      <c r="BU18" s="12">
        <f>(BU$3*temperature!$M128+BU$4*temperature!$M128^2+BU$5*temperature!$M128^6)*(L18/L$56)^$BS$1</f>
        <v>1.2584936411039342</v>
      </c>
      <c r="BV18" s="12">
        <f>(BV$3*temperature!$M128+BV$4*temperature!$M128^2+BV$5*temperature!$M128^6)*(M18/M$56)^$BS$1</f>
        <v>0.64341188735923316</v>
      </c>
      <c r="BW18" s="19">
        <f t="shared" si="11"/>
        <v>0</v>
      </c>
      <c r="BX18" s="19">
        <f t="shared" si="12"/>
        <v>0</v>
      </c>
      <c r="BY18" s="19">
        <f t="shared" si="13"/>
        <v>0</v>
      </c>
      <c r="BZ18" s="19">
        <f t="shared" si="14"/>
        <v>0</v>
      </c>
      <c r="CA18" s="19">
        <f t="shared" si="15"/>
        <v>0</v>
      </c>
      <c r="CB18" s="19">
        <f t="shared" si="16"/>
        <v>0</v>
      </c>
      <c r="CC18" s="19">
        <f t="shared" si="17"/>
        <v>0</v>
      </c>
      <c r="CD18" s="19"/>
    </row>
    <row r="19" spans="1:82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36"/>
        <v>8.234003750892116E-3</v>
      </c>
      <c r="F19" s="11">
        <f t="shared" si="18"/>
        <v>2.1618595678227326E-2</v>
      </c>
      <c r="G19" s="11">
        <f t="shared" si="19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0"/>
        <v>17285.569341438746</v>
      </c>
      <c r="L19" s="1">
        <f t="shared" si="1"/>
        <v>1159.7824956716206</v>
      </c>
      <c r="M19" s="1">
        <f t="shared" si="2"/>
        <v>347.52943617096099</v>
      </c>
      <c r="N19" s="11">
        <f t="shared" si="37"/>
        <v>5.5014805193318805E-2</v>
      </c>
      <c r="O19" s="11">
        <f t="shared" si="21"/>
        <v>5.906093634701115E-2</v>
      </c>
      <c r="P19" s="11">
        <f t="shared" si="22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3"/>
        <v>251.13148147524893</v>
      </c>
      <c r="U19" s="1">
        <f t="shared" si="51"/>
        <v>934.74464407668324</v>
      </c>
      <c r="V19" s="1">
        <f t="shared" si="52"/>
        <v>953.358521329567</v>
      </c>
      <c r="W19" s="11">
        <f t="shared" si="38"/>
        <v>-8.5899528508527334E-3</v>
      </c>
      <c r="X19" s="11">
        <f t="shared" si="55"/>
        <v>-2.6775413126886471E-2</v>
      </c>
      <c r="Y19" s="11">
        <f t="shared" si="56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24"/>
        <v>2.5535858110607683</v>
      </c>
      <c r="AD19" s="12">
        <f t="shared" si="53"/>
        <v>2.8535309635613215</v>
      </c>
      <c r="AE19" s="12">
        <f t="shared" si="54"/>
        <v>1.6872467626084724</v>
      </c>
      <c r="AF19" s="11">
        <f t="shared" si="39"/>
        <v>4.69647265895623E-3</v>
      </c>
      <c r="AG19" s="11">
        <f t="shared" si="57"/>
        <v>6.6741306627322583E-3</v>
      </c>
      <c r="AH19" s="11">
        <f t="shared" si="58"/>
        <v>2.1307173751365927E-2</v>
      </c>
      <c r="AI19" s="1">
        <f t="shared" si="40"/>
        <v>18136.837984258334</v>
      </c>
      <c r="AJ19" s="1">
        <f t="shared" si="41"/>
        <v>2177.0914061087037</v>
      </c>
      <c r="AK19" s="1">
        <f t="shared" si="42"/>
        <v>690.05248643912819</v>
      </c>
      <c r="AL19" s="14">
        <f t="shared" si="25"/>
        <v>7.1696971416625912</v>
      </c>
      <c r="AM19" s="14">
        <f t="shared" si="26"/>
        <v>0.91054036171220576</v>
      </c>
      <c r="AN19" s="14">
        <f t="shared" si="27"/>
        <v>0.38318366563281703</v>
      </c>
      <c r="AO19" s="11">
        <f t="shared" si="43"/>
        <v>2.0621120954280148E-2</v>
      </c>
      <c r="AP19" s="11">
        <f t="shared" si="28"/>
        <v>2.5977173653231045E-2</v>
      </c>
      <c r="AQ19" s="11">
        <f t="shared" si="29"/>
        <v>2.3564574154817608E-2</v>
      </c>
      <c r="AR19" s="1">
        <f t="shared" si="44"/>
        <v>11366.468416722841</v>
      </c>
      <c r="AS19" s="1">
        <f t="shared" si="45"/>
        <v>1528.0178012114277</v>
      </c>
      <c r="AT19" s="1">
        <f t="shared" si="46"/>
        <v>482.28840869984691</v>
      </c>
      <c r="AU19" s="1">
        <f t="shared" si="47"/>
        <v>2273.2936833445683</v>
      </c>
      <c r="AV19" s="1">
        <f t="shared" si="48"/>
        <v>305.60356024228554</v>
      </c>
      <c r="AW19" s="1">
        <f t="shared" si="49"/>
        <v>96.457681739969388</v>
      </c>
      <c r="AX19" s="2">
        <v>0</v>
      </c>
      <c r="AY19" s="2">
        <v>0</v>
      </c>
      <c r="AZ19" s="2">
        <v>0</v>
      </c>
      <c r="BA19" s="2">
        <f t="shared" si="5"/>
        <v>0</v>
      </c>
      <c r="BB19" s="2">
        <f t="shared" si="30"/>
        <v>0</v>
      </c>
      <c r="BC19" s="2">
        <f t="shared" si="6"/>
        <v>0</v>
      </c>
      <c r="BD19" s="2">
        <f t="shared" si="7"/>
        <v>0</v>
      </c>
      <c r="BE19" s="2">
        <f t="shared" si="8"/>
        <v>0</v>
      </c>
      <c r="BF19" s="2">
        <f t="shared" si="9"/>
        <v>0</v>
      </c>
      <c r="BG19" s="2">
        <f t="shared" si="10"/>
        <v>0</v>
      </c>
      <c r="BH19" s="2">
        <f t="shared" si="31"/>
        <v>0</v>
      </c>
      <c r="BI19" s="2">
        <f t="shared" si="32"/>
        <v>0</v>
      </c>
      <c r="BJ19" s="2">
        <f t="shared" si="33"/>
        <v>0</v>
      </c>
      <c r="BK19" s="11">
        <f t="shared" si="50"/>
        <v>8.5014805193318804E-2</v>
      </c>
      <c r="BL19" s="11">
        <f t="shared" si="34"/>
        <v>8.9060936347011149E-2</v>
      </c>
      <c r="BM19" s="11">
        <f t="shared" si="35"/>
        <v>5.6953663324292164E-2</v>
      </c>
      <c r="BN19" s="17">
        <v>0</v>
      </c>
      <c r="BO19" s="17">
        <v>0</v>
      </c>
      <c r="BP19" s="17">
        <v>0</v>
      </c>
      <c r="BQ19" s="12">
        <f>(BQ$3*temperature!$I129+BQ$4*temperature!$I129^2+BQ$5*temperature!$I129^6)*(K19/K$56)^$BS$1</f>
        <v>1.9820037287288073</v>
      </c>
      <c r="BR19" s="12">
        <f>(BR$3*temperature!$I129+BR$4*temperature!$I129^2+BR$5*temperature!$I129^6)*(L19/L$56)^$BS$1</f>
        <v>1.2718685730205195</v>
      </c>
      <c r="BS19" s="12">
        <f>(BS$3*temperature!$I129+BS$4*temperature!$I129^2+BS$5*temperature!$I129^6)*(M19/M$56)^$BS$1</f>
        <v>0.65367816838618165</v>
      </c>
      <c r="BT19" s="12">
        <f>(BT$3*temperature!$M129+BT$4*temperature!$M129^2+BT$5*temperature!$M129^6)*(K19/K$56)^$BS$1</f>
        <v>1.9820037287288073</v>
      </c>
      <c r="BU19" s="12">
        <f>(BU$3*temperature!$M129+BU$4*temperature!$M129^2+BU$5*temperature!$M129^6)*(L19/L$56)^$BS$1</f>
        <v>1.2718685730205195</v>
      </c>
      <c r="BV19" s="12">
        <f>(BV$3*temperature!$M129+BV$4*temperature!$M129^2+BV$5*temperature!$M129^6)*(M19/M$56)^$BS$1</f>
        <v>0.65367816838618165</v>
      </c>
      <c r="BW19" s="19">
        <f t="shared" si="11"/>
        <v>0</v>
      </c>
      <c r="BX19" s="19">
        <f t="shared" si="12"/>
        <v>0</v>
      </c>
      <c r="BY19" s="19">
        <f t="shared" si="13"/>
        <v>0</v>
      </c>
      <c r="BZ19" s="19">
        <f t="shared" si="14"/>
        <v>0</v>
      </c>
      <c r="CA19" s="19">
        <f t="shared" si="15"/>
        <v>0</v>
      </c>
      <c r="CB19" s="19">
        <f t="shared" si="16"/>
        <v>0</v>
      </c>
      <c r="CC19" s="19">
        <f t="shared" si="17"/>
        <v>0</v>
      </c>
      <c r="CD19" s="19"/>
    </row>
    <row r="20" spans="1:82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36"/>
        <v>9.4078969561326442E-3</v>
      </c>
      <c r="F20" s="11">
        <f t="shared" si="18"/>
        <v>2.0288190996412991E-2</v>
      </c>
      <c r="G20" s="11">
        <f t="shared" si="19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0"/>
        <v>17349.570095876647</v>
      </c>
      <c r="L20" s="1">
        <f t="shared" si="1"/>
        <v>1205.9742283933499</v>
      </c>
      <c r="M20" s="1">
        <f t="shared" si="2"/>
        <v>359.18800643393951</v>
      </c>
      <c r="N20" s="11">
        <f t="shared" si="37"/>
        <v>3.702554030689198E-3</v>
      </c>
      <c r="O20" s="11">
        <f t="shared" si="21"/>
        <v>3.9827927127819018E-2</v>
      </c>
      <c r="P20" s="11">
        <f t="shared" si="22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3"/>
        <v>244.90376906154114</v>
      </c>
      <c r="U20" s="1">
        <f t="shared" si="51"/>
        <v>922.20792846727261</v>
      </c>
      <c r="V20" s="1">
        <f t="shared" si="52"/>
        <v>933.54702847794022</v>
      </c>
      <c r="W20" s="11">
        <f t="shared" si="38"/>
        <v>-2.4798612970081124E-2</v>
      </c>
      <c r="X20" s="11">
        <f t="shared" si="55"/>
        <v>-1.3411914889112975E-2</v>
      </c>
      <c r="Y20" s="11">
        <f t="shared" si="56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24"/>
        <v>2.5209714956491069</v>
      </c>
      <c r="AD20" s="12">
        <f t="shared" si="53"/>
        <v>2.8281856834735843</v>
      </c>
      <c r="AE20" s="12">
        <f t="shared" si="54"/>
        <v>1.6578699567928139</v>
      </c>
      <c r="AF20" s="11">
        <f t="shared" si="39"/>
        <v>-1.2771967666171058E-2</v>
      </c>
      <c r="AG20" s="11">
        <f t="shared" si="57"/>
        <v>-8.8820764208933367E-3</v>
      </c>
      <c r="AH20" s="11">
        <f t="shared" si="58"/>
        <v>-1.7411090343561919E-2</v>
      </c>
      <c r="AI20" s="1">
        <f t="shared" si="40"/>
        <v>18596.447869177071</v>
      </c>
      <c r="AJ20" s="1">
        <f t="shared" si="41"/>
        <v>2264.9858257401193</v>
      </c>
      <c r="AK20" s="1">
        <f t="shared" si="42"/>
        <v>717.50491953518485</v>
      </c>
      <c r="AL20" s="14">
        <f t="shared" si="25"/>
        <v>7.3175443336263726</v>
      </c>
      <c r="AM20" s="14">
        <f t="shared" si="26"/>
        <v>0.9341936268066795</v>
      </c>
      <c r="AN20" s="14">
        <f t="shared" si="27"/>
        <v>0.39221322553653637</v>
      </c>
      <c r="AO20" s="11">
        <f t="shared" si="43"/>
        <v>2.0621120954280148E-2</v>
      </c>
      <c r="AP20" s="11">
        <f t="shared" si="28"/>
        <v>2.5977173653231045E-2</v>
      </c>
      <c r="AQ20" s="11">
        <f t="shared" si="29"/>
        <v>2.3564574154817608E-2</v>
      </c>
      <c r="AR20" s="1">
        <f t="shared" si="44"/>
        <v>11746.734262470169</v>
      </c>
      <c r="AS20" s="1">
        <f t="shared" si="45"/>
        <v>1605.7656572216438</v>
      </c>
      <c r="AT20" s="1">
        <f t="shared" si="46"/>
        <v>507.05898804871407</v>
      </c>
      <c r="AU20" s="1">
        <f t="shared" si="47"/>
        <v>2349.346852494034</v>
      </c>
      <c r="AV20" s="1">
        <f t="shared" si="48"/>
        <v>321.15313144432878</v>
      </c>
      <c r="AW20" s="1">
        <f t="shared" si="49"/>
        <v>101.41179760974282</v>
      </c>
      <c r="AX20" s="2">
        <v>0</v>
      </c>
      <c r="AY20" s="2">
        <v>0</v>
      </c>
      <c r="AZ20" s="2">
        <v>0</v>
      </c>
      <c r="BA20" s="2">
        <f t="shared" si="5"/>
        <v>0</v>
      </c>
      <c r="BB20" s="2">
        <f t="shared" si="30"/>
        <v>0</v>
      </c>
      <c r="BC20" s="2">
        <f t="shared" si="6"/>
        <v>0</v>
      </c>
      <c r="BD20" s="2">
        <f t="shared" si="7"/>
        <v>0</v>
      </c>
      <c r="BE20" s="2">
        <f t="shared" si="8"/>
        <v>0</v>
      </c>
      <c r="BF20" s="2">
        <f t="shared" si="9"/>
        <v>0</v>
      </c>
      <c r="BG20" s="2">
        <f t="shared" si="10"/>
        <v>0</v>
      </c>
      <c r="BH20" s="2">
        <f t="shared" si="31"/>
        <v>0</v>
      </c>
      <c r="BI20" s="2">
        <f t="shared" si="32"/>
        <v>0</v>
      </c>
      <c r="BJ20" s="2">
        <f t="shared" si="33"/>
        <v>0</v>
      </c>
      <c r="BK20" s="11">
        <f t="shared" si="50"/>
        <v>3.3702554030689197E-2</v>
      </c>
      <c r="BL20" s="11">
        <f t="shared" si="34"/>
        <v>6.9827927127819017E-2</v>
      </c>
      <c r="BM20" s="11">
        <f t="shared" si="35"/>
        <v>6.3547000770441925E-2</v>
      </c>
      <c r="BN20" s="17">
        <v>0</v>
      </c>
      <c r="BO20" s="17">
        <v>0</v>
      </c>
      <c r="BP20" s="17">
        <v>0</v>
      </c>
      <c r="BQ20" s="12">
        <f>(BQ$3*temperature!$I130+BQ$4*temperature!$I130^2+BQ$5*temperature!$I130^6)*(K20/K$56)^$BS$1</f>
        <v>2.0327055466739883</v>
      </c>
      <c r="BR20" s="12">
        <f>(BR$3*temperature!$I130+BR$4*temperature!$I130^2+BR$5*temperature!$I130^6)*(L20/L$56)^$BS$1</f>
        <v>1.2913947905743304</v>
      </c>
      <c r="BS20" s="12">
        <f>(BS$3*temperature!$I130+BS$4*temperature!$I130^2+BS$5*temperature!$I130^6)*(M20/M$56)^$BS$1</f>
        <v>0.66300784213954156</v>
      </c>
      <c r="BT20" s="12">
        <f>(BT$3*temperature!$M130+BT$4*temperature!$M130^2+BT$5*temperature!$M130^6)*(K20/K$56)^$BS$1</f>
        <v>2.0327055466739883</v>
      </c>
      <c r="BU20" s="12">
        <f>(BU$3*temperature!$M130+BU$4*temperature!$M130^2+BU$5*temperature!$M130^6)*(L20/L$56)^$BS$1</f>
        <v>1.2913947905743304</v>
      </c>
      <c r="BV20" s="12">
        <f>(BV$3*temperature!$M130+BV$4*temperature!$M130^2+BV$5*temperature!$M130^6)*(M20/M$56)^$BS$1</f>
        <v>0.66300784213954156</v>
      </c>
      <c r="BW20" s="19">
        <f t="shared" si="11"/>
        <v>0</v>
      </c>
      <c r="BX20" s="19">
        <f t="shared" si="12"/>
        <v>0</v>
      </c>
      <c r="BY20" s="19">
        <f t="shared" si="13"/>
        <v>0</v>
      </c>
      <c r="BZ20" s="19">
        <f t="shared" si="14"/>
        <v>0</v>
      </c>
      <c r="CA20" s="19">
        <f t="shared" si="15"/>
        <v>0</v>
      </c>
      <c r="CB20" s="19">
        <f t="shared" si="16"/>
        <v>0</v>
      </c>
      <c r="CC20" s="19">
        <f t="shared" si="17"/>
        <v>0</v>
      </c>
      <c r="CD20" s="19"/>
    </row>
    <row r="21" spans="1:82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36"/>
        <v>8.8105353141860743E-3</v>
      </c>
      <c r="F21" s="11">
        <f t="shared" si="18"/>
        <v>1.8518710548682371E-2</v>
      </c>
      <c r="G21" s="11">
        <f t="shared" si="19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0"/>
        <v>17228.237350138545</v>
      </c>
      <c r="L21" s="1">
        <f t="shared" si="1"/>
        <v>1244.8236972192326</v>
      </c>
      <c r="M21" s="1">
        <f t="shared" si="2"/>
        <v>366.79990767294532</v>
      </c>
      <c r="N21" s="11">
        <f t="shared" si="37"/>
        <v>-6.9934151144723788E-3</v>
      </c>
      <c r="O21" s="11">
        <f t="shared" si="21"/>
        <v>3.2214178305982166E-2</v>
      </c>
      <c r="P21" s="11">
        <f t="shared" si="22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3"/>
        <v>239.41517390052832</v>
      </c>
      <c r="U21" s="1">
        <f t="shared" si="51"/>
        <v>931.35755780438399</v>
      </c>
      <c r="V21" s="1">
        <f t="shared" si="52"/>
        <v>928.01965757292055</v>
      </c>
      <c r="W21" s="11">
        <f t="shared" si="38"/>
        <v>-2.2411231897511597E-2</v>
      </c>
      <c r="X21" s="11">
        <f t="shared" si="55"/>
        <v>9.9214385982544506E-3</v>
      </c>
      <c r="Y21" s="11">
        <f t="shared" si="56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24"/>
        <v>2.4988921333566081</v>
      </c>
      <c r="AD21" s="12">
        <f t="shared" si="53"/>
        <v>2.8289948800713747</v>
      </c>
      <c r="AE21" s="12">
        <f t="shared" si="54"/>
        <v>1.6524296755249401</v>
      </c>
      <c r="AF21" s="11">
        <f t="shared" si="39"/>
        <v>-8.7582752643594608E-3</v>
      </c>
      <c r="AG21" s="11">
        <f t="shared" si="57"/>
        <v>2.8611862457217363E-4</v>
      </c>
      <c r="AH21" s="11">
        <f t="shared" si="58"/>
        <v>-3.2814885423209095E-3</v>
      </c>
      <c r="AI21" s="1">
        <f t="shared" si="40"/>
        <v>19086.149934753397</v>
      </c>
      <c r="AJ21" s="1">
        <f t="shared" si="41"/>
        <v>2359.6403746104361</v>
      </c>
      <c r="AK21" s="1">
        <f t="shared" si="42"/>
        <v>747.16622519140924</v>
      </c>
      <c r="AL21" s="14">
        <f t="shared" si="25"/>
        <v>7.468440300418389</v>
      </c>
      <c r="AM21" s="14">
        <f t="shared" si="26"/>
        <v>0.95846133687597834</v>
      </c>
      <c r="AN21" s="14">
        <f t="shared" si="27"/>
        <v>0.40145556317419229</v>
      </c>
      <c r="AO21" s="11">
        <f t="shared" si="43"/>
        <v>2.0621120954280148E-2</v>
      </c>
      <c r="AP21" s="11">
        <f t="shared" si="28"/>
        <v>2.5977173653231045E-2</v>
      </c>
      <c r="AQ21" s="11">
        <f t="shared" si="29"/>
        <v>2.3564574154817608E-2</v>
      </c>
      <c r="AR21" s="1">
        <f t="shared" si="44"/>
        <v>12136.320857069124</v>
      </c>
      <c r="AS21" s="1">
        <f t="shared" si="45"/>
        <v>1685.5868679662808</v>
      </c>
      <c r="AT21" s="1">
        <f t="shared" si="46"/>
        <v>533.38429875367615</v>
      </c>
      <c r="AU21" s="1">
        <f t="shared" si="47"/>
        <v>2427.2641714138249</v>
      </c>
      <c r="AV21" s="1">
        <f t="shared" si="48"/>
        <v>337.11737359325616</v>
      </c>
      <c r="AW21" s="1">
        <f t="shared" si="49"/>
        <v>106.67685975073523</v>
      </c>
      <c r="AX21" s="2">
        <v>0</v>
      </c>
      <c r="AY21" s="2">
        <v>0</v>
      </c>
      <c r="AZ21" s="2">
        <v>0</v>
      </c>
      <c r="BA21" s="2">
        <f t="shared" si="5"/>
        <v>0</v>
      </c>
      <c r="BB21" s="2">
        <f t="shared" si="30"/>
        <v>0</v>
      </c>
      <c r="BC21" s="2">
        <f t="shared" si="6"/>
        <v>0</v>
      </c>
      <c r="BD21" s="2">
        <f t="shared" si="7"/>
        <v>0</v>
      </c>
      <c r="BE21" s="2">
        <f t="shared" si="8"/>
        <v>0</v>
      </c>
      <c r="BF21" s="2">
        <f t="shared" si="9"/>
        <v>0</v>
      </c>
      <c r="BG21" s="2">
        <f t="shared" si="10"/>
        <v>0</v>
      </c>
      <c r="BH21" s="2">
        <f t="shared" si="31"/>
        <v>0</v>
      </c>
      <c r="BI21" s="2">
        <f t="shared" si="32"/>
        <v>0</v>
      </c>
      <c r="BJ21" s="2">
        <f t="shared" si="33"/>
        <v>0</v>
      </c>
      <c r="BK21" s="11">
        <f t="shared" si="50"/>
        <v>2.300658488552762E-2</v>
      </c>
      <c r="BL21" s="11">
        <f t="shared" si="34"/>
        <v>6.2214178305982165E-2</v>
      </c>
      <c r="BM21" s="11">
        <f t="shared" si="35"/>
        <v>5.1191969393905107E-2</v>
      </c>
      <c r="BN21" s="17">
        <v>0</v>
      </c>
      <c r="BO21" s="17">
        <v>0</v>
      </c>
      <c r="BP21" s="17">
        <v>0</v>
      </c>
      <c r="BQ21" s="12">
        <f>(BQ$3*temperature!$I131+BQ$4*temperature!$I131^2+BQ$5*temperature!$I131^6)*(K21/K$56)^$BS$1</f>
        <v>2.090308503759279</v>
      </c>
      <c r="BR21" s="12">
        <f>(BR$3*temperature!$I131+BR$4*temperature!$I131^2+BR$5*temperature!$I131^6)*(L21/L$56)^$BS$1</f>
        <v>1.3135632342973849</v>
      </c>
      <c r="BS21" s="12">
        <f>(BS$3*temperature!$I131+BS$4*temperature!$I131^2+BS$5*temperature!$I131^6)*(M21/M$56)^$BS$1</f>
        <v>0.67436705217759796</v>
      </c>
      <c r="BT21" s="12">
        <f>(BT$3*temperature!$M131+BT$4*temperature!$M131^2+BT$5*temperature!$M131^6)*(K21/K$56)^$BS$1</f>
        <v>2.090308503759279</v>
      </c>
      <c r="BU21" s="12">
        <f>(BU$3*temperature!$M131+BU$4*temperature!$M131^2+BU$5*temperature!$M131^6)*(L21/L$56)^$BS$1</f>
        <v>1.3135632342973849</v>
      </c>
      <c r="BV21" s="12">
        <f>(BV$3*temperature!$M131+BV$4*temperature!$M131^2+BV$5*temperature!$M131^6)*(M21/M$56)^$BS$1</f>
        <v>0.67436705217759796</v>
      </c>
      <c r="BW21" s="19">
        <f t="shared" si="11"/>
        <v>0</v>
      </c>
      <c r="BX21" s="19">
        <f t="shared" si="12"/>
        <v>0</v>
      </c>
      <c r="BY21" s="19">
        <f t="shared" si="13"/>
        <v>0</v>
      </c>
      <c r="BZ21" s="19">
        <f t="shared" si="14"/>
        <v>0</v>
      </c>
      <c r="CA21" s="19">
        <f t="shared" si="15"/>
        <v>0</v>
      </c>
      <c r="CB21" s="19">
        <f t="shared" si="16"/>
        <v>0</v>
      </c>
      <c r="CC21" s="19">
        <f t="shared" si="17"/>
        <v>0</v>
      </c>
      <c r="CD21" s="19"/>
    </row>
    <row r="22" spans="1:82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36"/>
        <v>6.9846288060895212E-3</v>
      </c>
      <c r="F22" s="11">
        <f t="shared" si="18"/>
        <v>1.7251625849825869E-2</v>
      </c>
      <c r="G22" s="11">
        <f t="shared" si="19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0"/>
        <v>17932.758017666725</v>
      </c>
      <c r="L22" s="1">
        <f t="shared" si="1"/>
        <v>1298.187201914672</v>
      </c>
      <c r="M22" s="1">
        <f t="shared" si="2"/>
        <v>378.36243498398869</v>
      </c>
      <c r="N22" s="11">
        <f t="shared" si="37"/>
        <v>4.0893369020279735E-2</v>
      </c>
      <c r="O22" s="11">
        <f t="shared" si="21"/>
        <v>4.2868323293207E-2</v>
      </c>
      <c r="P22" s="11">
        <f t="shared" si="22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3"/>
        <v>243.05387961291987</v>
      </c>
      <c r="U22" s="1">
        <f t="shared" si="51"/>
        <v>918.92731212169167</v>
      </c>
      <c r="V22" s="1">
        <f t="shared" si="52"/>
        <v>912.48467178528426</v>
      </c>
      <c r="W22" s="11">
        <f t="shared" si="38"/>
        <v>1.519830866653149E-2</v>
      </c>
      <c r="X22" s="11">
        <f t="shared" si="55"/>
        <v>-1.3346373343440576E-2</v>
      </c>
      <c r="Y22" s="11">
        <f t="shared" si="56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24"/>
        <v>2.4636134916384531</v>
      </c>
      <c r="AD22" s="12">
        <f t="shared" si="53"/>
        <v>2.8412829323529851</v>
      </c>
      <c r="AE22" s="12">
        <f t="shared" si="54"/>
        <v>1.7017794034614855</v>
      </c>
      <c r="AF22" s="11">
        <f t="shared" si="39"/>
        <v>-1.411771290454511E-2</v>
      </c>
      <c r="AG22" s="11">
        <f t="shared" si="57"/>
        <v>4.3436106470791103E-3</v>
      </c>
      <c r="AH22" s="11">
        <f t="shared" si="58"/>
        <v>2.9864948970290017E-2</v>
      </c>
      <c r="AI22" s="1">
        <f t="shared" si="40"/>
        <v>19604.799112691886</v>
      </c>
      <c r="AJ22" s="1">
        <f t="shared" si="41"/>
        <v>2460.7937107426487</v>
      </c>
      <c r="AK22" s="1">
        <f t="shared" si="42"/>
        <v>779.12646242300366</v>
      </c>
      <c r="AL22" s="14">
        <f t="shared" si="25"/>
        <v>7.6224479111931371</v>
      </c>
      <c r="AM22" s="14">
        <f t="shared" si="26"/>
        <v>0.98335945346391362</v>
      </c>
      <c r="AN22" s="14">
        <f t="shared" si="27"/>
        <v>0.41091569256247462</v>
      </c>
      <c r="AO22" s="11">
        <f t="shared" si="43"/>
        <v>2.0621120954280148E-2</v>
      </c>
      <c r="AP22" s="11">
        <f t="shared" si="28"/>
        <v>2.5977173653231045E-2</v>
      </c>
      <c r="AQ22" s="11">
        <f t="shared" si="29"/>
        <v>2.3564574154817608E-2</v>
      </c>
      <c r="AR22" s="1">
        <f t="shared" si="44"/>
        <v>12522.720493719629</v>
      </c>
      <c r="AS22" s="1">
        <f t="shared" si="45"/>
        <v>1767.9803332996653</v>
      </c>
      <c r="AT22" s="1">
        <f t="shared" si="46"/>
        <v>561.37624208675288</v>
      </c>
      <c r="AU22" s="1">
        <f t="shared" si="47"/>
        <v>2504.544098743926</v>
      </c>
      <c r="AV22" s="1">
        <f t="shared" si="48"/>
        <v>353.59606665993306</v>
      </c>
      <c r="AW22" s="1">
        <f t="shared" si="49"/>
        <v>112.27524841735058</v>
      </c>
      <c r="AX22" s="2">
        <v>0</v>
      </c>
      <c r="AY22" s="2">
        <v>0</v>
      </c>
      <c r="AZ22" s="2">
        <v>0</v>
      </c>
      <c r="BA22" s="2">
        <f t="shared" si="5"/>
        <v>0</v>
      </c>
      <c r="BB22" s="2">
        <f t="shared" si="30"/>
        <v>0</v>
      </c>
      <c r="BC22" s="2">
        <f t="shared" si="6"/>
        <v>0</v>
      </c>
      <c r="BD22" s="2">
        <f t="shared" si="7"/>
        <v>0</v>
      </c>
      <c r="BE22" s="2">
        <f t="shared" si="8"/>
        <v>0</v>
      </c>
      <c r="BF22" s="2">
        <f t="shared" si="9"/>
        <v>0</v>
      </c>
      <c r="BG22" s="2">
        <f t="shared" si="10"/>
        <v>0</v>
      </c>
      <c r="BH22" s="2">
        <f t="shared" si="31"/>
        <v>0</v>
      </c>
      <c r="BI22" s="2">
        <f t="shared" si="32"/>
        <v>0</v>
      </c>
      <c r="BJ22" s="2">
        <f t="shared" si="33"/>
        <v>0</v>
      </c>
      <c r="BK22" s="11">
        <f t="shared" si="50"/>
        <v>7.0893369020279734E-2</v>
      </c>
      <c r="BL22" s="11">
        <f t="shared" si="34"/>
        <v>7.2868323293206999E-2</v>
      </c>
      <c r="BM22" s="11">
        <f t="shared" si="35"/>
        <v>6.1522710527378316E-2</v>
      </c>
      <c r="BN22" s="17">
        <v>0</v>
      </c>
      <c r="BO22" s="17">
        <v>0</v>
      </c>
      <c r="BP22" s="17">
        <v>0</v>
      </c>
      <c r="BQ22" s="12">
        <f>(BQ$3*temperature!$I132+BQ$4*temperature!$I132^2+BQ$5*temperature!$I132^6)*(K22/K$56)^$BS$1</f>
        <v>2.1241149488171289</v>
      </c>
      <c r="BR22" s="12">
        <f>(BR$3*temperature!$I132+BR$4*temperature!$I132^2+BR$5*temperature!$I132^6)*(L22/L$56)^$BS$1</f>
        <v>1.3324438261991995</v>
      </c>
      <c r="BS22" s="12">
        <f>(BS$3*temperature!$I132+BS$4*temperature!$I132^2+BS$5*temperature!$I132^6)*(M22/M$56)^$BS$1</f>
        <v>0.68398059578457548</v>
      </c>
      <c r="BT22" s="12">
        <f>(BT$3*temperature!$M132+BT$4*temperature!$M132^2+BT$5*temperature!$M132^6)*(K22/K$56)^$BS$1</f>
        <v>2.1241149488171289</v>
      </c>
      <c r="BU22" s="12">
        <f>(BU$3*temperature!$M132+BU$4*temperature!$M132^2+BU$5*temperature!$M132^6)*(L22/L$56)^$BS$1</f>
        <v>1.3324438261991995</v>
      </c>
      <c r="BV22" s="12">
        <f>(BV$3*temperature!$M132+BV$4*temperature!$M132^2+BV$5*temperature!$M132^6)*(M22/M$56)^$BS$1</f>
        <v>0.68398059578457548</v>
      </c>
      <c r="BW22" s="19">
        <f t="shared" si="11"/>
        <v>0</v>
      </c>
      <c r="BX22" s="19">
        <f t="shared" si="12"/>
        <v>0</v>
      </c>
      <c r="BY22" s="19">
        <f t="shared" si="13"/>
        <v>0</v>
      </c>
      <c r="BZ22" s="19">
        <f t="shared" si="14"/>
        <v>0</v>
      </c>
      <c r="CA22" s="19">
        <f t="shared" si="15"/>
        <v>0</v>
      </c>
      <c r="CB22" s="19">
        <f t="shared" si="16"/>
        <v>0</v>
      </c>
      <c r="CC22" s="19">
        <f t="shared" si="17"/>
        <v>0</v>
      </c>
      <c r="CD22" s="19"/>
    </row>
    <row r="23" spans="1:82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36"/>
        <v>7.3482904106083602E-3</v>
      </c>
      <c r="F23" s="11">
        <f t="shared" si="18"/>
        <v>1.6168595294302479E-2</v>
      </c>
      <c r="G23" s="11">
        <f t="shared" si="19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0"/>
        <v>18501.185325325401</v>
      </c>
      <c r="L23" s="1">
        <f t="shared" si="1"/>
        <v>1336.9446331800771</v>
      </c>
      <c r="M23" s="1">
        <f t="shared" si="2"/>
        <v>389.70954969738369</v>
      </c>
      <c r="N23" s="11">
        <f t="shared" si="37"/>
        <v>3.1697706905913892E-2</v>
      </c>
      <c r="O23" s="11">
        <f t="shared" si="21"/>
        <v>2.9855040327190441E-2</v>
      </c>
      <c r="P23" s="11">
        <f t="shared" si="22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3"/>
        <v>239.50476052364905</v>
      </c>
      <c r="U23" s="1">
        <f t="shared" si="51"/>
        <v>930.19975001883006</v>
      </c>
      <c r="V23" s="1">
        <f t="shared" si="52"/>
        <v>900.51487180944673</v>
      </c>
      <c r="W23" s="11">
        <f t="shared" si="38"/>
        <v>-1.4602190653870806E-2</v>
      </c>
      <c r="X23" s="11">
        <f t="shared" si="55"/>
        <v>1.2266952726774027E-2</v>
      </c>
      <c r="Y23" s="11">
        <f t="shared" si="56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24"/>
        <v>2.4545082380311687</v>
      </c>
      <c r="AD23" s="12">
        <f t="shared" si="53"/>
        <v>2.8172710428917731</v>
      </c>
      <c r="AE23" s="12">
        <f t="shared" si="54"/>
        <v>1.7962150035071196</v>
      </c>
      <c r="AF23" s="11">
        <f t="shared" si="39"/>
        <v>-3.6958937098646727E-3</v>
      </c>
      <c r="AG23" s="11">
        <f t="shared" si="57"/>
        <v>-8.4510729951581265E-3</v>
      </c>
      <c r="AH23" s="11">
        <f t="shared" si="58"/>
        <v>5.5492268770880981E-2</v>
      </c>
      <c r="AI23" s="1">
        <f t="shared" si="40"/>
        <v>20148.863300166624</v>
      </c>
      <c r="AJ23" s="1">
        <f t="shared" si="41"/>
        <v>2568.3104063283172</v>
      </c>
      <c r="AK23" s="1">
        <f t="shared" si="42"/>
        <v>813.48906459805391</v>
      </c>
      <c r="AL23" s="14">
        <f t="shared" si="25"/>
        <v>7.7796313315375505</v>
      </c>
      <c r="AM23" s="14">
        <f t="shared" si="26"/>
        <v>1.008904352750092</v>
      </c>
      <c r="AN23" s="14">
        <f t="shared" si="27"/>
        <v>0.4205987458712413</v>
      </c>
      <c r="AO23" s="11">
        <f t="shared" si="43"/>
        <v>2.0621120954280148E-2</v>
      </c>
      <c r="AP23" s="11">
        <f t="shared" si="28"/>
        <v>2.5977173653231045E-2</v>
      </c>
      <c r="AQ23" s="11">
        <f t="shared" si="29"/>
        <v>2.3564574154817608E-2</v>
      </c>
      <c r="AR23" s="1">
        <f t="shared" si="44"/>
        <v>12926.608401519468</v>
      </c>
      <c r="AS23" s="1">
        <f t="shared" si="45"/>
        <v>1853.1142854562922</v>
      </c>
      <c r="AT23" s="1">
        <f t="shared" si="46"/>
        <v>591.08301482606362</v>
      </c>
      <c r="AU23" s="1">
        <f t="shared" si="47"/>
        <v>2585.321680303894</v>
      </c>
      <c r="AV23" s="1">
        <f t="shared" si="48"/>
        <v>370.62285709125848</v>
      </c>
      <c r="AW23" s="1">
        <f t="shared" si="49"/>
        <v>118.21660296521273</v>
      </c>
      <c r="AX23" s="2">
        <v>0</v>
      </c>
      <c r="AY23" s="2">
        <v>0</v>
      </c>
      <c r="AZ23" s="2">
        <v>0</v>
      </c>
      <c r="BA23" s="2">
        <f t="shared" si="5"/>
        <v>0</v>
      </c>
      <c r="BB23" s="2">
        <f t="shared" si="30"/>
        <v>0</v>
      </c>
      <c r="BC23" s="2">
        <f t="shared" si="6"/>
        <v>0</v>
      </c>
      <c r="BD23" s="2">
        <f t="shared" si="7"/>
        <v>0</v>
      </c>
      <c r="BE23" s="2">
        <f t="shared" si="8"/>
        <v>0</v>
      </c>
      <c r="BF23" s="2">
        <f t="shared" si="9"/>
        <v>0</v>
      </c>
      <c r="BG23" s="2">
        <f t="shared" si="10"/>
        <v>0</v>
      </c>
      <c r="BH23" s="2">
        <f t="shared" si="31"/>
        <v>0</v>
      </c>
      <c r="BI23" s="2">
        <f t="shared" si="32"/>
        <v>0</v>
      </c>
      <c r="BJ23" s="2">
        <f t="shared" si="33"/>
        <v>0</v>
      </c>
      <c r="BK23" s="11">
        <f t="shared" si="50"/>
        <v>6.1697706905913891E-2</v>
      </c>
      <c r="BL23" s="11">
        <f t="shared" si="34"/>
        <v>5.985504032719044E-2</v>
      </c>
      <c r="BM23" s="11">
        <f t="shared" si="35"/>
        <v>5.9990066835982708E-2</v>
      </c>
      <c r="BN23" s="17">
        <v>0</v>
      </c>
      <c r="BO23" s="17">
        <v>0</v>
      </c>
      <c r="BP23" s="17">
        <v>0</v>
      </c>
      <c r="BQ23" s="12">
        <f>(BQ$3*temperature!$I133+BQ$4*temperature!$I133^2+BQ$5*temperature!$I133^6)*(K23/K$56)^$BS$1</f>
        <v>2.1630851624709968</v>
      </c>
      <c r="BR23" s="12">
        <f>(BR$3*temperature!$I133+BR$4*temperature!$I133^2+BR$5*temperature!$I133^6)*(L23/L$56)^$BS$1</f>
        <v>1.3556504538108685</v>
      </c>
      <c r="BS23" s="12">
        <f>(BS$3*temperature!$I133+BS$4*temperature!$I133^2+BS$5*temperature!$I133^6)*(M23/M$56)^$BS$1</f>
        <v>0.69378582261819333</v>
      </c>
      <c r="BT23" s="12">
        <f>(BT$3*temperature!$M133+BT$4*temperature!$M133^2+BT$5*temperature!$M133^6)*(K23/K$56)^$BS$1</f>
        <v>2.1630851624709968</v>
      </c>
      <c r="BU23" s="12">
        <f>(BU$3*temperature!$M133+BU$4*temperature!$M133^2+BU$5*temperature!$M133^6)*(L23/L$56)^$BS$1</f>
        <v>1.3556504538108685</v>
      </c>
      <c r="BV23" s="12">
        <f>(BV$3*temperature!$M133+BV$4*temperature!$M133^2+BV$5*temperature!$M133^6)*(M23/M$56)^$BS$1</f>
        <v>0.69378582261819333</v>
      </c>
      <c r="BW23" s="19">
        <f t="shared" si="11"/>
        <v>0</v>
      </c>
      <c r="BX23" s="19">
        <f t="shared" si="12"/>
        <v>0</v>
      </c>
      <c r="BY23" s="19">
        <f t="shared" si="13"/>
        <v>0</v>
      </c>
      <c r="BZ23" s="19">
        <f t="shared" si="14"/>
        <v>0</v>
      </c>
      <c r="CA23" s="19">
        <f t="shared" si="15"/>
        <v>0</v>
      </c>
      <c r="CB23" s="19">
        <f t="shared" si="16"/>
        <v>0</v>
      </c>
      <c r="CC23" s="19">
        <f t="shared" si="17"/>
        <v>0</v>
      </c>
      <c r="CD23" s="19"/>
    </row>
    <row r="24" spans="1:82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36"/>
        <v>7.2592798295529892E-3</v>
      </c>
      <c r="F24" s="11">
        <f t="shared" si="18"/>
        <v>1.6032358762138932E-2</v>
      </c>
      <c r="G24" s="11">
        <f t="shared" si="19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0"/>
        <v>19135.326643346936</v>
      </c>
      <c r="L24" s="1">
        <f t="shared" si="1"/>
        <v>1358.3805478897186</v>
      </c>
      <c r="M24" s="1">
        <f t="shared" si="2"/>
        <v>399.88145910666537</v>
      </c>
      <c r="N24" s="11">
        <f t="shared" si="37"/>
        <v>3.4275712981129303E-2</v>
      </c>
      <c r="O24" s="11">
        <f t="shared" si="21"/>
        <v>1.6033509673959889E-2</v>
      </c>
      <c r="P24" s="11">
        <f t="shared" si="22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3"/>
        <v>236.96599895979352</v>
      </c>
      <c r="U24" s="1">
        <f t="shared" si="51"/>
        <v>953.04866684438355</v>
      </c>
      <c r="V24" s="1">
        <f t="shared" si="52"/>
        <v>887.72358916796884</v>
      </c>
      <c r="W24" s="11">
        <f t="shared" si="38"/>
        <v>-1.0600046355257464E-2</v>
      </c>
      <c r="X24" s="11">
        <f t="shared" si="55"/>
        <v>2.4563451909217271E-2</v>
      </c>
      <c r="Y24" s="11">
        <f t="shared" si="56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24"/>
        <v>2.4498286870526638</v>
      </c>
      <c r="AD24" s="12">
        <f t="shared" si="53"/>
        <v>2.81064944312521</v>
      </c>
      <c r="AE24" s="12">
        <f t="shared" si="54"/>
        <v>1.831713986286849</v>
      </c>
      <c r="AF24" s="11">
        <f t="shared" si="39"/>
        <v>-1.9065126390688247E-3</v>
      </c>
      <c r="AG24" s="11">
        <f t="shared" si="57"/>
        <v>-2.3503595024234603E-3</v>
      </c>
      <c r="AH24" s="11">
        <f t="shared" si="58"/>
        <v>1.9763214710052823E-2</v>
      </c>
      <c r="AI24" s="1">
        <f t="shared" si="40"/>
        <v>20719.298650453857</v>
      </c>
      <c r="AJ24" s="1">
        <f t="shared" si="41"/>
        <v>2682.1022227867443</v>
      </c>
      <c r="AK24" s="1">
        <f t="shared" si="42"/>
        <v>850.35676110346128</v>
      </c>
      <c r="AL24" s="14">
        <f t="shared" si="25"/>
        <v>7.9400560502048938</v>
      </c>
      <c r="AM24" s="14">
        <f t="shared" si="26"/>
        <v>1.0351128363209818</v>
      </c>
      <c r="AN24" s="14">
        <f t="shared" si="27"/>
        <v>0.43050997620774745</v>
      </c>
      <c r="AO24" s="11">
        <f t="shared" si="43"/>
        <v>2.0621120954280148E-2</v>
      </c>
      <c r="AP24" s="11">
        <f t="shared" si="28"/>
        <v>2.5977173653231045E-2</v>
      </c>
      <c r="AQ24" s="11">
        <f t="shared" si="29"/>
        <v>2.3564574154817608E-2</v>
      </c>
      <c r="AR24" s="1">
        <f t="shared" si="44"/>
        <v>13344.031722777712</v>
      </c>
      <c r="AS24" s="1">
        <f t="shared" si="45"/>
        <v>1942.3679221830037</v>
      </c>
      <c r="AT24" s="1">
        <f t="shared" si="46"/>
        <v>622.57783732422467</v>
      </c>
      <c r="AU24" s="1">
        <f t="shared" si="47"/>
        <v>2668.8063445555426</v>
      </c>
      <c r="AV24" s="1">
        <f t="shared" si="48"/>
        <v>388.47358443660073</v>
      </c>
      <c r="AW24" s="1">
        <f t="shared" si="49"/>
        <v>124.51556746484493</v>
      </c>
      <c r="AX24" s="2">
        <v>0</v>
      </c>
      <c r="AY24" s="2">
        <v>0</v>
      </c>
      <c r="AZ24" s="2">
        <v>0</v>
      </c>
      <c r="BA24" s="2">
        <f t="shared" si="5"/>
        <v>0</v>
      </c>
      <c r="BB24" s="2">
        <f t="shared" si="30"/>
        <v>0</v>
      </c>
      <c r="BC24" s="2">
        <f t="shared" si="6"/>
        <v>0</v>
      </c>
      <c r="BD24" s="2">
        <f t="shared" si="7"/>
        <v>0</v>
      </c>
      <c r="BE24" s="2">
        <f t="shared" si="8"/>
        <v>0</v>
      </c>
      <c r="BF24" s="2">
        <f t="shared" si="9"/>
        <v>0</v>
      </c>
      <c r="BG24" s="2">
        <f t="shared" si="10"/>
        <v>0</v>
      </c>
      <c r="BH24" s="2">
        <f t="shared" si="31"/>
        <v>0</v>
      </c>
      <c r="BI24" s="2">
        <f t="shared" si="32"/>
        <v>0</v>
      </c>
      <c r="BJ24" s="2">
        <f t="shared" si="33"/>
        <v>0</v>
      </c>
      <c r="BK24" s="11">
        <f t="shared" si="50"/>
        <v>6.4275712981129302E-2</v>
      </c>
      <c r="BL24" s="11">
        <f t="shared" si="34"/>
        <v>4.6033509673959888E-2</v>
      </c>
      <c r="BM24" s="11">
        <f t="shared" si="35"/>
        <v>5.6101257762814355E-2</v>
      </c>
      <c r="BN24" s="17">
        <v>0</v>
      </c>
      <c r="BO24" s="17">
        <v>0</v>
      </c>
      <c r="BP24" s="17">
        <v>0</v>
      </c>
      <c r="BQ24" s="12">
        <f>(BQ$3*temperature!$I134+BQ$4*temperature!$I134^2+BQ$5*temperature!$I134^6)*(K24/K$56)^$BS$1</f>
        <v>2.2011561407556148</v>
      </c>
      <c r="BR24" s="12">
        <f>(BR$3*temperature!$I134+BR$4*temperature!$I134^2+BR$5*temperature!$I134^6)*(L24/L$56)^$BS$1</f>
        <v>1.3836872155293467</v>
      </c>
      <c r="BS24" s="12">
        <f>(BS$3*temperature!$I134+BS$4*temperature!$I134^2+BS$5*temperature!$I134^6)*(M24/M$56)^$BS$1</f>
        <v>0.70416394974949748</v>
      </c>
      <c r="BT24" s="12">
        <f>(BT$3*temperature!$M134+BT$4*temperature!$M134^2+BT$5*temperature!$M134^6)*(K24/K$56)^$BS$1</f>
        <v>2.2011561407556148</v>
      </c>
      <c r="BU24" s="12">
        <f>(BU$3*temperature!$M134+BU$4*temperature!$M134^2+BU$5*temperature!$M134^6)*(L24/L$56)^$BS$1</f>
        <v>1.3836872155293467</v>
      </c>
      <c r="BV24" s="12">
        <f>(BV$3*temperature!$M134+BV$4*temperature!$M134^2+BV$5*temperature!$M134^6)*(M24/M$56)^$BS$1</f>
        <v>0.70416394974949748</v>
      </c>
      <c r="BW24" s="19">
        <f t="shared" si="11"/>
        <v>0</v>
      </c>
      <c r="BX24" s="19">
        <f t="shared" si="12"/>
        <v>0</v>
      </c>
      <c r="BY24" s="19">
        <f t="shared" si="13"/>
        <v>0</v>
      </c>
      <c r="BZ24" s="19">
        <f t="shared" si="14"/>
        <v>0</v>
      </c>
      <c r="CA24" s="19">
        <f t="shared" si="15"/>
        <v>0</v>
      </c>
      <c r="CB24" s="19">
        <f t="shared" si="16"/>
        <v>0</v>
      </c>
      <c r="CC24" s="19">
        <f t="shared" si="17"/>
        <v>0</v>
      </c>
      <c r="CD24" s="19"/>
    </row>
    <row r="25" spans="1:82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36"/>
        <v>7.1710102906858975E-3</v>
      </c>
      <c r="F25" s="11">
        <f t="shared" si="18"/>
        <v>1.6106980972057983E-2</v>
      </c>
      <c r="G25" s="11">
        <f t="shared" si="19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0"/>
        <v>19732.332022041093</v>
      </c>
      <c r="L25" s="1">
        <f t="shared" si="1"/>
        <v>1405.6528949882536</v>
      </c>
      <c r="M25" s="1">
        <f t="shared" si="2"/>
        <v>401.96717409141297</v>
      </c>
      <c r="N25" s="11">
        <f t="shared" si="37"/>
        <v>3.1199121385352857E-2</v>
      </c>
      <c r="O25" s="11">
        <f t="shared" si="21"/>
        <v>3.4800518287731563E-2</v>
      </c>
      <c r="P25" s="11">
        <f t="shared" si="22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3"/>
        <v>233.53220678226603</v>
      </c>
      <c r="U25" s="1">
        <f t="shared" si="51"/>
        <v>937.57902753538292</v>
      </c>
      <c r="V25" s="1">
        <f t="shared" si="52"/>
        <v>902.67990564339846</v>
      </c>
      <c r="W25" s="11">
        <f t="shared" si="38"/>
        <v>-1.449065348024936E-2</v>
      </c>
      <c r="X25" s="11">
        <f t="shared" si="55"/>
        <v>-1.6231741197668126E-2</v>
      </c>
      <c r="Y25" s="11">
        <f t="shared" si="56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24"/>
        <v>2.4496385895153021</v>
      </c>
      <c r="AD25" s="12">
        <f t="shared" si="53"/>
        <v>2.7832867863149318</v>
      </c>
      <c r="AE25" s="12">
        <f t="shared" si="54"/>
        <v>1.8505048501277181</v>
      </c>
      <c r="AF25" s="11">
        <f t="shared" si="39"/>
        <v>-7.7596257389900281E-5</v>
      </c>
      <c r="AG25" s="11">
        <f t="shared" si="57"/>
        <v>-9.73535026831851E-3</v>
      </c>
      <c r="AH25" s="11">
        <f t="shared" si="58"/>
        <v>1.0258623333963213E-2</v>
      </c>
      <c r="AI25" s="1">
        <f t="shared" si="40"/>
        <v>21316.175129964013</v>
      </c>
      <c r="AJ25" s="1">
        <f t="shared" si="41"/>
        <v>2802.3655849446704</v>
      </c>
      <c r="AK25" s="1">
        <f t="shared" si="42"/>
        <v>889.8366524579601</v>
      </c>
      <c r="AL25" s="14">
        <f t="shared" si="25"/>
        <v>8.1037889063999327</v>
      </c>
      <c r="AM25" s="14">
        <f t="shared" si="26"/>
        <v>1.0620021422207806</v>
      </c>
      <c r="AN25" s="14">
        <f t="shared" si="27"/>
        <v>0.44065476046648366</v>
      </c>
      <c r="AO25" s="11">
        <f t="shared" si="43"/>
        <v>2.0621120954280148E-2</v>
      </c>
      <c r="AP25" s="11">
        <f t="shared" si="28"/>
        <v>2.5977173653231045E-2</v>
      </c>
      <c r="AQ25" s="11">
        <f t="shared" si="29"/>
        <v>2.3564574154817608E-2</v>
      </c>
      <c r="AR25" s="1">
        <f t="shared" si="44"/>
        <v>13775.299073981647</v>
      </c>
      <c r="AS25" s="1">
        <f t="shared" si="45"/>
        <v>2036.2478405779661</v>
      </c>
      <c r="AT25" s="1">
        <f t="shared" si="46"/>
        <v>655.92537283621471</v>
      </c>
      <c r="AU25" s="1">
        <f t="shared" si="47"/>
        <v>2755.0598147963296</v>
      </c>
      <c r="AV25" s="1">
        <f t="shared" si="48"/>
        <v>407.24956811559326</v>
      </c>
      <c r="AW25" s="1">
        <f t="shared" si="49"/>
        <v>131.18507456724294</v>
      </c>
      <c r="AX25" s="2">
        <v>0</v>
      </c>
      <c r="AY25" s="2">
        <v>0</v>
      </c>
      <c r="AZ25" s="2">
        <v>0</v>
      </c>
      <c r="BA25" s="2">
        <f t="shared" si="5"/>
        <v>0</v>
      </c>
      <c r="BB25" s="2">
        <f t="shared" si="30"/>
        <v>0</v>
      </c>
      <c r="BC25" s="2">
        <f t="shared" si="6"/>
        <v>0</v>
      </c>
      <c r="BD25" s="2">
        <f t="shared" si="7"/>
        <v>0</v>
      </c>
      <c r="BE25" s="2">
        <f t="shared" si="8"/>
        <v>0</v>
      </c>
      <c r="BF25" s="2">
        <f t="shared" si="9"/>
        <v>0</v>
      </c>
      <c r="BG25" s="2">
        <f t="shared" si="10"/>
        <v>0</v>
      </c>
      <c r="BH25" s="2">
        <f t="shared" si="31"/>
        <v>0</v>
      </c>
      <c r="BI25" s="2">
        <f t="shared" si="32"/>
        <v>0</v>
      </c>
      <c r="BJ25" s="2">
        <f t="shared" si="33"/>
        <v>0</v>
      </c>
      <c r="BK25" s="11">
        <f t="shared" si="50"/>
        <v>6.1199121385352856E-2</v>
      </c>
      <c r="BL25" s="11">
        <f t="shared" si="34"/>
        <v>6.4800518287731562E-2</v>
      </c>
      <c r="BM25" s="11">
        <f t="shared" si="35"/>
        <v>3.5215833185682194E-2</v>
      </c>
      <c r="BN25" s="17">
        <v>0</v>
      </c>
      <c r="BO25" s="17">
        <v>0</v>
      </c>
      <c r="BP25" s="17">
        <v>0</v>
      </c>
      <c r="BQ25" s="12">
        <f>(BQ$3*temperature!$I135+BQ$4*temperature!$I135^2+BQ$5*temperature!$I135^6)*(K25/K$56)^$BS$1</f>
        <v>2.2411493332292776</v>
      </c>
      <c r="BR25" s="12">
        <f>(BR$3*temperature!$I135+BR$4*temperature!$I135^2+BR$5*temperature!$I135^6)*(L25/L$56)^$BS$1</f>
        <v>1.4055037356191546</v>
      </c>
      <c r="BS25" s="12">
        <f>(BS$3*temperature!$I135+BS$4*temperature!$I135^2+BS$5*temperature!$I135^6)*(M25/M$56)^$BS$1</f>
        <v>0.71808622998498306</v>
      </c>
      <c r="BT25" s="12">
        <f>(BT$3*temperature!$M135+BT$4*temperature!$M135^2+BT$5*temperature!$M135^6)*(K25/K$56)^$BS$1</f>
        <v>2.2411493332292776</v>
      </c>
      <c r="BU25" s="12">
        <f>(BU$3*temperature!$M135+BU$4*temperature!$M135^2+BU$5*temperature!$M135^6)*(L25/L$56)^$BS$1</f>
        <v>1.4055037356191546</v>
      </c>
      <c r="BV25" s="12">
        <f>(BV$3*temperature!$M135+BV$4*temperature!$M135^2+BV$5*temperature!$M135^6)*(M25/M$56)^$BS$1</f>
        <v>0.71808622998498306</v>
      </c>
      <c r="BW25" s="19">
        <f t="shared" si="11"/>
        <v>0</v>
      </c>
      <c r="BX25" s="19">
        <f t="shared" si="12"/>
        <v>0</v>
      </c>
      <c r="BY25" s="19">
        <f t="shared" si="13"/>
        <v>0</v>
      </c>
      <c r="BZ25" s="19">
        <f t="shared" si="14"/>
        <v>0</v>
      </c>
      <c r="CA25" s="19">
        <f t="shared" si="15"/>
        <v>0</v>
      </c>
      <c r="CB25" s="19">
        <f t="shared" si="16"/>
        <v>0</v>
      </c>
      <c r="CC25" s="19">
        <f t="shared" si="17"/>
        <v>0</v>
      </c>
      <c r="CD25" s="19"/>
    </row>
    <row r="26" spans="1:82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36"/>
        <v>6.9399655695143725E-3</v>
      </c>
      <c r="F26" s="11">
        <f t="shared" si="18"/>
        <v>1.5668442836691332E-2</v>
      </c>
      <c r="G26" s="11">
        <f t="shared" si="19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0"/>
        <v>20124.351959751704</v>
      </c>
      <c r="L26" s="1">
        <f t="shared" si="1"/>
        <v>1449.8121240919959</v>
      </c>
      <c r="M26" s="1">
        <f t="shared" si="2"/>
        <v>417.06319180806776</v>
      </c>
      <c r="N26" s="11">
        <f t="shared" si="37"/>
        <v>1.9866883309723526E-2</v>
      </c>
      <c r="O26" s="11">
        <f t="shared" si="21"/>
        <v>3.1415457728710017E-2</v>
      </c>
      <c r="P26" s="11">
        <f t="shared" si="22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3"/>
        <v>221.55623080971907</v>
      </c>
      <c r="U26" s="1">
        <f t="shared" si="51"/>
        <v>902.87289581321522</v>
      </c>
      <c r="V26" s="1">
        <f t="shared" si="52"/>
        <v>880.94465297742408</v>
      </c>
      <c r="W26" s="11">
        <f t="shared" si="38"/>
        <v>-5.1281902986994754E-2</v>
      </c>
      <c r="X26" s="11">
        <f t="shared" si="55"/>
        <v>-3.7016753471331154E-2</v>
      </c>
      <c r="Y26" s="11">
        <f t="shared" si="56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24"/>
        <v>2.4457874406053151</v>
      </c>
      <c r="AD26" s="12">
        <f t="shared" si="53"/>
        <v>2.8182464047647726</v>
      </c>
      <c r="AE26" s="12">
        <f t="shared" si="54"/>
        <v>1.871783504022132</v>
      </c>
      <c r="AF26" s="11">
        <f t="shared" si="39"/>
        <v>-1.5721294261408225E-3</v>
      </c>
      <c r="AG26" s="11">
        <f t="shared" si="57"/>
        <v>1.2560552014162951E-2</v>
      </c>
      <c r="AH26" s="11">
        <f t="shared" si="58"/>
        <v>1.1498837137846607E-2</v>
      </c>
      <c r="AI26" s="1">
        <f t="shared" si="40"/>
        <v>21939.617431763942</v>
      </c>
      <c r="AJ26" s="1">
        <f t="shared" si="41"/>
        <v>2929.3785945657969</v>
      </c>
      <c r="AK26" s="1">
        <f t="shared" si="42"/>
        <v>932.03806177940703</v>
      </c>
      <c r="AL26" s="14">
        <f t="shared" si="25"/>
        <v>8.2708981176267589</v>
      </c>
      <c r="AM26" s="14">
        <f t="shared" si="26"/>
        <v>1.0895899562893532</v>
      </c>
      <c r="AN26" s="14">
        <f t="shared" si="27"/>
        <v>0.45103860224616948</v>
      </c>
      <c r="AO26" s="11">
        <f t="shared" si="43"/>
        <v>2.0621120954280148E-2</v>
      </c>
      <c r="AP26" s="11">
        <f t="shared" si="28"/>
        <v>2.5977173653231045E-2</v>
      </c>
      <c r="AQ26" s="11">
        <f t="shared" si="29"/>
        <v>2.3564574154817608E-2</v>
      </c>
      <c r="AR26" s="1">
        <f t="shared" si="44"/>
        <v>14219.109702597792</v>
      </c>
      <c r="AS26" s="1">
        <f t="shared" si="45"/>
        <v>2134.1259420488577</v>
      </c>
      <c r="AT26" s="1">
        <f t="shared" si="46"/>
        <v>691.18551481508996</v>
      </c>
      <c r="AU26" s="1">
        <f t="shared" si="47"/>
        <v>2843.8219405195587</v>
      </c>
      <c r="AV26" s="1">
        <f t="shared" si="48"/>
        <v>426.82518840977156</v>
      </c>
      <c r="AW26" s="1">
        <f t="shared" si="49"/>
        <v>138.237102963018</v>
      </c>
      <c r="AX26" s="2">
        <v>0</v>
      </c>
      <c r="AY26" s="2">
        <v>0</v>
      </c>
      <c r="AZ26" s="2">
        <v>0</v>
      </c>
      <c r="BA26" s="2">
        <f t="shared" si="5"/>
        <v>0</v>
      </c>
      <c r="BB26" s="2">
        <f t="shared" si="30"/>
        <v>0</v>
      </c>
      <c r="BC26" s="2">
        <f t="shared" si="6"/>
        <v>0</v>
      </c>
      <c r="BD26" s="2">
        <f t="shared" si="7"/>
        <v>0</v>
      </c>
      <c r="BE26" s="2">
        <f t="shared" si="8"/>
        <v>0</v>
      </c>
      <c r="BF26" s="2">
        <f t="shared" si="9"/>
        <v>0</v>
      </c>
      <c r="BG26" s="2">
        <f t="shared" si="10"/>
        <v>0</v>
      </c>
      <c r="BH26" s="2">
        <f t="shared" si="31"/>
        <v>0</v>
      </c>
      <c r="BI26" s="2">
        <f t="shared" si="32"/>
        <v>0</v>
      </c>
      <c r="BJ26" s="2">
        <f t="shared" si="33"/>
        <v>0</v>
      </c>
      <c r="BK26" s="11">
        <f t="shared" si="50"/>
        <v>4.9866883309723525E-2</v>
      </c>
      <c r="BL26" s="11">
        <f t="shared" si="34"/>
        <v>6.1415457728710016E-2</v>
      </c>
      <c r="BM26" s="11">
        <f t="shared" si="35"/>
        <v>6.7555349515236091E-2</v>
      </c>
      <c r="BN26" s="17">
        <v>0</v>
      </c>
      <c r="BO26" s="17">
        <v>0</v>
      </c>
      <c r="BP26" s="17">
        <v>0</v>
      </c>
      <c r="BQ26" s="12">
        <f>(BQ$3*temperature!$I136+BQ$4*temperature!$I136^2+BQ$5*temperature!$I136^6)*(K26/K$56)^$BS$1</f>
        <v>2.287837068915004</v>
      </c>
      <c r="BR26" s="12">
        <f>(BR$3*temperature!$I136+BR$4*temperature!$I136^2+BR$5*temperature!$I136^6)*(L26/L$56)^$BS$1</f>
        <v>1.4285167057992727</v>
      </c>
      <c r="BS26" s="12">
        <f>(BS$3*temperature!$I136+BS$4*temperature!$I136^2+BS$5*temperature!$I136^6)*(M26/M$56)^$BS$1</f>
        <v>0.7262200684755572</v>
      </c>
      <c r="BT26" s="12">
        <f>(BT$3*temperature!$M136+BT$4*temperature!$M136^2+BT$5*temperature!$M136^6)*(K26/K$56)^$BS$1</f>
        <v>2.287837068915004</v>
      </c>
      <c r="BU26" s="12">
        <f>(BU$3*temperature!$M136+BU$4*temperature!$M136^2+BU$5*temperature!$M136^6)*(L26/L$56)^$BS$1</f>
        <v>1.4285167057992727</v>
      </c>
      <c r="BV26" s="12">
        <f>(BV$3*temperature!$M136+BV$4*temperature!$M136^2+BV$5*temperature!$M136^6)*(M26/M$56)^$BS$1</f>
        <v>0.7262200684755572</v>
      </c>
      <c r="BW26" s="19">
        <f t="shared" si="11"/>
        <v>0</v>
      </c>
      <c r="BX26" s="19">
        <f t="shared" si="12"/>
        <v>0</v>
      </c>
      <c r="BY26" s="19">
        <f t="shared" si="13"/>
        <v>0</v>
      </c>
      <c r="BZ26" s="19">
        <f t="shared" si="14"/>
        <v>0</v>
      </c>
      <c r="CA26" s="19">
        <f t="shared" si="15"/>
        <v>0</v>
      </c>
      <c r="CB26" s="19">
        <f t="shared" si="16"/>
        <v>0</v>
      </c>
      <c r="CC26" s="19">
        <f t="shared" si="17"/>
        <v>0</v>
      </c>
      <c r="CD26" s="19"/>
    </row>
    <row r="27" spans="1:82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36"/>
        <v>6.9168601659503892E-3</v>
      </c>
      <c r="F27" s="11">
        <f t="shared" si="18"/>
        <v>1.5817996879959884E-2</v>
      </c>
      <c r="G27" s="11">
        <f t="shared" si="19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0"/>
        <v>20292.933909060386</v>
      </c>
      <c r="L27" s="1">
        <f t="shared" si="1"/>
        <v>1454.6029384071733</v>
      </c>
      <c r="M27" s="1">
        <f t="shared" si="2"/>
        <v>427.88781278464347</v>
      </c>
      <c r="N27" s="11">
        <f t="shared" si="37"/>
        <v>8.3770125689435204E-3</v>
      </c>
      <c r="O27" s="11">
        <f t="shared" si="21"/>
        <v>3.3044380272222451E-3</v>
      </c>
      <c r="P27" s="11">
        <f t="shared" si="22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3"/>
        <v>212.36445626954927</v>
      </c>
      <c r="U27" s="1">
        <f t="shared" si="51"/>
        <v>899.9089338975441</v>
      </c>
      <c r="V27" s="1">
        <f t="shared" si="52"/>
        <v>881.70150629598425</v>
      </c>
      <c r="W27" s="11">
        <f t="shared" si="38"/>
        <v>-4.1487321329563676E-2</v>
      </c>
      <c r="X27" s="11">
        <f t="shared" si="55"/>
        <v>-3.2828119322393379E-3</v>
      </c>
      <c r="Y27" s="11">
        <f t="shared" si="56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24"/>
        <v>2.4149199480729333</v>
      </c>
      <c r="AD27" s="12">
        <f t="shared" si="53"/>
        <v>2.735183012324311</v>
      </c>
      <c r="AE27" s="12">
        <f t="shared" si="54"/>
        <v>1.8350201755581217</v>
      </c>
      <c r="AF27" s="11">
        <f t="shared" si="39"/>
        <v>-1.2620676686745269E-2</v>
      </c>
      <c r="AG27" s="11">
        <f t="shared" si="57"/>
        <v>-2.9473431528211025E-2</v>
      </c>
      <c r="AH27" s="11">
        <f t="shared" si="58"/>
        <v>-1.9640801612479497E-2</v>
      </c>
      <c r="AI27" s="1">
        <f t="shared" si="40"/>
        <v>22589.477629107107</v>
      </c>
      <c r="AJ27" s="1">
        <f t="shared" si="41"/>
        <v>3063.265923518989</v>
      </c>
      <c r="AK27" s="1">
        <f t="shared" si="42"/>
        <v>977.0713585644844</v>
      </c>
      <c r="AL27" s="14">
        <f t="shared" si="25"/>
        <v>8.4414533081108676</v>
      </c>
      <c r="AM27" s="14">
        <f t="shared" si="26"/>
        <v>1.1178944237946982</v>
      </c>
      <c r="AN27" s="14">
        <f t="shared" si="27"/>
        <v>0.4616671348354846</v>
      </c>
      <c r="AO27" s="11">
        <f t="shared" si="43"/>
        <v>2.0621120954280148E-2</v>
      </c>
      <c r="AP27" s="11">
        <f t="shared" si="28"/>
        <v>2.5977173653231045E-2</v>
      </c>
      <c r="AQ27" s="11">
        <f t="shared" si="29"/>
        <v>2.3564574154817608E-2</v>
      </c>
      <c r="AR27" s="1">
        <f t="shared" si="44"/>
        <v>14678.013210257626</v>
      </c>
      <c r="AS27" s="1">
        <f t="shared" si="45"/>
        <v>2237.1355800170063</v>
      </c>
      <c r="AT27" s="1">
        <f t="shared" si="46"/>
        <v>728.41369484042536</v>
      </c>
      <c r="AU27" s="1">
        <f t="shared" si="47"/>
        <v>2935.6026420515254</v>
      </c>
      <c r="AV27" s="1">
        <f t="shared" si="48"/>
        <v>447.4271160034013</v>
      </c>
      <c r="AW27" s="1">
        <f t="shared" si="49"/>
        <v>145.68273896808509</v>
      </c>
      <c r="AX27" s="2">
        <v>0</v>
      </c>
      <c r="AY27" s="2">
        <v>0</v>
      </c>
      <c r="AZ27" s="2">
        <v>0</v>
      </c>
      <c r="BA27" s="2">
        <f t="shared" si="5"/>
        <v>0</v>
      </c>
      <c r="BB27" s="2">
        <f t="shared" si="30"/>
        <v>0</v>
      </c>
      <c r="BC27" s="2">
        <f t="shared" si="6"/>
        <v>0</v>
      </c>
      <c r="BD27" s="2">
        <f t="shared" si="7"/>
        <v>0</v>
      </c>
      <c r="BE27" s="2">
        <f t="shared" si="8"/>
        <v>0</v>
      </c>
      <c r="BF27" s="2">
        <f t="shared" si="9"/>
        <v>0</v>
      </c>
      <c r="BG27" s="2">
        <f t="shared" si="10"/>
        <v>0</v>
      </c>
      <c r="BH27" s="2">
        <f t="shared" si="31"/>
        <v>0</v>
      </c>
      <c r="BI27" s="2">
        <f t="shared" si="32"/>
        <v>0</v>
      </c>
      <c r="BJ27" s="2">
        <f t="shared" si="33"/>
        <v>0</v>
      </c>
      <c r="BK27" s="11">
        <f t="shared" si="50"/>
        <v>3.8377012568943519E-2</v>
      </c>
      <c r="BL27" s="11">
        <f t="shared" si="34"/>
        <v>3.3304438027222244E-2</v>
      </c>
      <c r="BM27" s="11">
        <f t="shared" si="35"/>
        <v>5.5954390579634666E-2</v>
      </c>
      <c r="BN27" s="17">
        <v>0</v>
      </c>
      <c r="BO27" s="17">
        <v>0</v>
      </c>
      <c r="BP27" s="17">
        <v>0</v>
      </c>
      <c r="BQ27" s="12">
        <f>(BQ$3*temperature!$I137+BQ$4*temperature!$I137^2+BQ$5*temperature!$I137^6)*(K27/K$56)^$BS$1</f>
        <v>2.3414732808284664</v>
      </c>
      <c r="BR27" s="12">
        <f>(BR$3*temperature!$I137+BR$4*temperature!$I137^2+BR$5*temperature!$I137^6)*(L27/L$56)^$BS$1</f>
        <v>1.4614664229298964</v>
      </c>
      <c r="BS27" s="12">
        <f>(BS$3*temperature!$I137+BS$4*temperature!$I137^2+BS$5*temperature!$I137^6)*(M27/M$56)^$BS$1</f>
        <v>0.73613254742054723</v>
      </c>
      <c r="BT27" s="12">
        <f>(BT$3*temperature!$M137+BT$4*temperature!$M137^2+BT$5*temperature!$M137^6)*(K27/K$56)^$BS$1</f>
        <v>2.3414732808284664</v>
      </c>
      <c r="BU27" s="12">
        <f>(BU$3*temperature!$M137+BU$4*temperature!$M137^2+BU$5*temperature!$M137^6)*(L27/L$56)^$BS$1</f>
        <v>1.4614664229298964</v>
      </c>
      <c r="BV27" s="12">
        <f>(BV$3*temperature!$M137+BV$4*temperature!$M137^2+BV$5*temperature!$M137^6)*(M27/M$56)^$BS$1</f>
        <v>0.73613254742054723</v>
      </c>
      <c r="BW27" s="19">
        <f t="shared" si="11"/>
        <v>0</v>
      </c>
      <c r="BX27" s="19">
        <f t="shared" si="12"/>
        <v>0</v>
      </c>
      <c r="BY27" s="19">
        <f t="shared" si="13"/>
        <v>0</v>
      </c>
      <c r="BZ27" s="19">
        <f t="shared" si="14"/>
        <v>0</v>
      </c>
      <c r="CA27" s="19">
        <f t="shared" si="15"/>
        <v>0</v>
      </c>
      <c r="CB27" s="19">
        <f t="shared" si="16"/>
        <v>0</v>
      </c>
      <c r="CC27" s="19">
        <f t="shared" si="17"/>
        <v>0</v>
      </c>
      <c r="CD27" s="19"/>
    </row>
    <row r="28" spans="1:82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36"/>
        <v>6.1984829573309419E-3</v>
      </c>
      <c r="F28" s="11">
        <f t="shared" si="18"/>
        <v>1.6820629902325246E-2</v>
      </c>
      <c r="G28" s="11">
        <f t="shared" si="19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0"/>
        <v>20237.139804597737</v>
      </c>
      <c r="L28" s="1">
        <f t="shared" si="1"/>
        <v>1436.3355887459484</v>
      </c>
      <c r="M28" s="1">
        <f t="shared" si="2"/>
        <v>433.3540066629966</v>
      </c>
      <c r="N28" s="11">
        <f t="shared" si="37"/>
        <v>-2.7494350847778737E-3</v>
      </c>
      <c r="O28" s="11">
        <f t="shared" si="21"/>
        <v>-1.2558306585870205E-2</v>
      </c>
      <c r="P28" s="11">
        <f t="shared" si="22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3"/>
        <v>206.37847509359841</v>
      </c>
      <c r="U28" s="1">
        <f t="shared" si="51"/>
        <v>927.07388067722479</v>
      </c>
      <c r="V28" s="1">
        <f t="shared" si="52"/>
        <v>889.61113157263264</v>
      </c>
      <c r="W28" s="11">
        <f t="shared" si="38"/>
        <v>-2.8187302532176051E-2</v>
      </c>
      <c r="X28" s="11">
        <f t="shared" si="55"/>
        <v>3.0186328589969724E-2</v>
      </c>
      <c r="Y28" s="11">
        <f t="shared" si="56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24"/>
        <v>2.3856263347113855</v>
      </c>
      <c r="AD28" s="12">
        <f t="shared" si="53"/>
        <v>2.7388918519516774</v>
      </c>
      <c r="AE28" s="12">
        <f t="shared" si="54"/>
        <v>1.8382081108631489</v>
      </c>
      <c r="AF28" s="11">
        <f t="shared" si="39"/>
        <v>-1.2130262696667726E-2</v>
      </c>
      <c r="AG28" s="11">
        <f t="shared" si="57"/>
        <v>1.3559749423182055E-3</v>
      </c>
      <c r="AH28" s="11">
        <f t="shared" si="58"/>
        <v>1.7372753430668908E-3</v>
      </c>
      <c r="AI28" s="1">
        <f t="shared" si="40"/>
        <v>23266.132508247923</v>
      </c>
      <c r="AJ28" s="1">
        <f t="shared" si="41"/>
        <v>3204.3664471704915</v>
      </c>
      <c r="AK28" s="1">
        <f t="shared" si="42"/>
        <v>1025.0469616761211</v>
      </c>
      <c r="AL28" s="14">
        <f t="shared" si="25"/>
        <v>8.6155255378073292</v>
      </c>
      <c r="AM28" s="14">
        <f t="shared" si="26"/>
        <v>1.1469341613675916</v>
      </c>
      <c r="AN28" s="14">
        <f t="shared" si="27"/>
        <v>0.47254612426915754</v>
      </c>
      <c r="AO28" s="11">
        <f t="shared" si="43"/>
        <v>2.0621120954280148E-2</v>
      </c>
      <c r="AP28" s="11">
        <f t="shared" si="28"/>
        <v>2.5977173653231045E-2</v>
      </c>
      <c r="AQ28" s="11">
        <f t="shared" si="29"/>
        <v>2.3564574154817608E-2</v>
      </c>
      <c r="AR28" s="1">
        <f t="shared" si="44"/>
        <v>15144.061131962364</v>
      </c>
      <c r="AS28" s="1">
        <f t="shared" si="45"/>
        <v>2347.129099409734</v>
      </c>
      <c r="AT28" s="1">
        <f t="shared" si="46"/>
        <v>767.66952063484507</v>
      </c>
      <c r="AU28" s="1">
        <f t="shared" si="47"/>
        <v>3028.8122263924729</v>
      </c>
      <c r="AV28" s="1">
        <f t="shared" si="48"/>
        <v>469.42581988194684</v>
      </c>
      <c r="AW28" s="1">
        <f t="shared" si="49"/>
        <v>153.53390412696902</v>
      </c>
      <c r="AX28" s="2">
        <v>0</v>
      </c>
      <c r="AY28" s="2">
        <v>0</v>
      </c>
      <c r="AZ28" s="2">
        <v>0</v>
      </c>
      <c r="BA28" s="2">
        <f t="shared" si="5"/>
        <v>0</v>
      </c>
      <c r="BB28" s="2">
        <f t="shared" si="30"/>
        <v>0</v>
      </c>
      <c r="BC28" s="2">
        <f t="shared" si="6"/>
        <v>0</v>
      </c>
      <c r="BD28" s="2">
        <f t="shared" si="7"/>
        <v>0</v>
      </c>
      <c r="BE28" s="2">
        <f t="shared" si="8"/>
        <v>0</v>
      </c>
      <c r="BF28" s="2">
        <f t="shared" si="9"/>
        <v>0</v>
      </c>
      <c r="BG28" s="2">
        <f t="shared" si="10"/>
        <v>0</v>
      </c>
      <c r="BH28" s="2">
        <f t="shared" si="31"/>
        <v>0</v>
      </c>
      <c r="BI28" s="2">
        <f t="shared" si="32"/>
        <v>0</v>
      </c>
      <c r="BJ28" s="2">
        <f t="shared" si="33"/>
        <v>0</v>
      </c>
      <c r="BK28" s="11">
        <f t="shared" si="50"/>
        <v>2.7250564915222125E-2</v>
      </c>
      <c r="BL28" s="11">
        <f t="shared" si="34"/>
        <v>1.7441693414129794E-2</v>
      </c>
      <c r="BM28" s="11">
        <f t="shared" si="35"/>
        <v>4.2774829558195976E-2</v>
      </c>
      <c r="BN28" s="17">
        <v>0</v>
      </c>
      <c r="BO28" s="17">
        <v>0</v>
      </c>
      <c r="BP28" s="17">
        <v>0</v>
      </c>
      <c r="BQ28" s="12">
        <f>(BQ$3*temperature!$I138+BQ$4*temperature!$I138^2+BQ$5*temperature!$I138^6)*(K28/K$56)^$BS$1</f>
        <v>2.4020042487861248</v>
      </c>
      <c r="BR28" s="12">
        <f>(BR$3*temperature!$I138+BR$4*temperature!$I138^2+BR$5*temperature!$I138^6)*(L28/L$56)^$BS$1</f>
        <v>1.5004148781452189</v>
      </c>
      <c r="BS28" s="12">
        <f>(BS$3*temperature!$I138+BS$4*temperature!$I138^2+BS$5*temperature!$I138^6)*(M28/M$56)^$BS$1</f>
        <v>0.7481115668663092</v>
      </c>
      <c r="BT28" s="12">
        <f>(BT$3*temperature!$M138+BT$4*temperature!$M138^2+BT$5*temperature!$M138^6)*(K28/K$56)^$BS$1</f>
        <v>2.4020042487861248</v>
      </c>
      <c r="BU28" s="12">
        <f>(BU$3*temperature!$M138+BU$4*temperature!$M138^2+BU$5*temperature!$M138^6)*(L28/L$56)^$BS$1</f>
        <v>1.5004148781452189</v>
      </c>
      <c r="BV28" s="12">
        <f>(BV$3*temperature!$M138+BV$4*temperature!$M138^2+BV$5*temperature!$M138^6)*(M28/M$56)^$BS$1</f>
        <v>0.7481115668663092</v>
      </c>
      <c r="BW28" s="19">
        <f t="shared" si="11"/>
        <v>0</v>
      </c>
      <c r="BX28" s="19">
        <f t="shared" si="12"/>
        <v>0</v>
      </c>
      <c r="BY28" s="19">
        <f t="shared" si="13"/>
        <v>0</v>
      </c>
      <c r="BZ28" s="19">
        <f t="shared" si="14"/>
        <v>0</v>
      </c>
      <c r="CA28" s="19">
        <f t="shared" si="15"/>
        <v>0</v>
      </c>
      <c r="CB28" s="19">
        <f t="shared" si="16"/>
        <v>0</v>
      </c>
      <c r="CC28" s="19">
        <f t="shared" si="17"/>
        <v>0</v>
      </c>
      <c r="CD28" s="19"/>
    </row>
    <row r="29" spans="1:82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36"/>
        <v>5.666316603642807E-3</v>
      </c>
      <c r="F29" s="11">
        <f t="shared" si="18"/>
        <v>1.6624795407551574E-2</v>
      </c>
      <c r="G29" s="11">
        <f t="shared" si="19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0"/>
        <v>20622.14124085362</v>
      </c>
      <c r="L29" s="1">
        <f t="shared" si="1"/>
        <v>1421.1857477326455</v>
      </c>
      <c r="M29" s="1">
        <f t="shared" si="2"/>
        <v>440.35839097389959</v>
      </c>
      <c r="N29" s="11">
        <f t="shared" si="37"/>
        <v>1.9024498519717437E-2</v>
      </c>
      <c r="O29" s="11">
        <f t="shared" si="21"/>
        <v>-1.0547563627891443E-2</v>
      </c>
      <c r="P29" s="11">
        <f t="shared" si="22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3"/>
        <v>202.10092770770731</v>
      </c>
      <c r="U29" s="1">
        <f t="shared" si="51"/>
        <v>939.74627918148394</v>
      </c>
      <c r="V29" s="1">
        <f t="shared" si="52"/>
        <v>883.6069313906263</v>
      </c>
      <c r="W29" s="11">
        <f t="shared" si="38"/>
        <v>-2.0726712821921511E-2</v>
      </c>
      <c r="X29" s="11">
        <f t="shared" si="55"/>
        <v>1.3669243377886886E-2</v>
      </c>
      <c r="Y29" s="11">
        <f t="shared" si="56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24"/>
        <v>2.3750849615876435</v>
      </c>
      <c r="AD29" s="12">
        <f t="shared" si="53"/>
        <v>2.7443910675908154</v>
      </c>
      <c r="AE29" s="12">
        <f t="shared" si="54"/>
        <v>1.8865369423268037</v>
      </c>
      <c r="AF29" s="11">
        <f t="shared" si="39"/>
        <v>-4.4187025312232286E-3</v>
      </c>
      <c r="AG29" s="11">
        <f t="shared" si="57"/>
        <v>2.0078250388817498E-3</v>
      </c>
      <c r="AH29" s="11">
        <f t="shared" si="58"/>
        <v>2.6291273103436374E-2</v>
      </c>
      <c r="AI29" s="1">
        <f t="shared" si="40"/>
        <v>23968.331483815607</v>
      </c>
      <c r="AJ29" s="1">
        <f t="shared" si="41"/>
        <v>3353.3556223353889</v>
      </c>
      <c r="AK29" s="1">
        <f t="shared" si="42"/>
        <v>1076.076169635478</v>
      </c>
      <c r="AL29" s="14">
        <f t="shared" si="25"/>
        <v>8.7931873320071432</v>
      </c>
      <c r="AM29" s="14">
        <f t="shared" si="26"/>
        <v>1.1767282692462604</v>
      </c>
      <c r="AN29" s="14">
        <f t="shared" si="27"/>
        <v>0.48368147245606974</v>
      </c>
      <c r="AO29" s="11">
        <f t="shared" si="43"/>
        <v>2.0621120954280148E-2</v>
      </c>
      <c r="AP29" s="11">
        <f t="shared" si="28"/>
        <v>2.5977173653231045E-2</v>
      </c>
      <c r="AQ29" s="11">
        <f t="shared" si="29"/>
        <v>2.3564574154817608E-2</v>
      </c>
      <c r="AR29" s="1">
        <f t="shared" si="44"/>
        <v>15618.982920650913</v>
      </c>
      <c r="AS29" s="1">
        <f t="shared" si="45"/>
        <v>2462.3553193478451</v>
      </c>
      <c r="AT29" s="1">
        <f t="shared" si="46"/>
        <v>808.99433513658573</v>
      </c>
      <c r="AU29" s="1">
        <f t="shared" si="47"/>
        <v>3123.796584130183</v>
      </c>
      <c r="AV29" s="1">
        <f t="shared" si="48"/>
        <v>492.47106386956904</v>
      </c>
      <c r="AW29" s="1">
        <f t="shared" si="49"/>
        <v>161.79886702731716</v>
      </c>
      <c r="AX29" s="2">
        <v>0</v>
      </c>
      <c r="AY29" s="2">
        <v>0</v>
      </c>
      <c r="AZ29" s="2">
        <v>0</v>
      </c>
      <c r="BA29" s="2">
        <f t="shared" si="5"/>
        <v>0</v>
      </c>
      <c r="BB29" s="2">
        <f t="shared" si="30"/>
        <v>0</v>
      </c>
      <c r="BC29" s="2">
        <f t="shared" si="6"/>
        <v>0</v>
      </c>
      <c r="BD29" s="2">
        <f t="shared" si="7"/>
        <v>0</v>
      </c>
      <c r="BE29" s="2">
        <f t="shared" si="8"/>
        <v>0</v>
      </c>
      <c r="BF29" s="2">
        <f t="shared" si="9"/>
        <v>0</v>
      </c>
      <c r="BG29" s="2">
        <f t="shared" si="10"/>
        <v>0</v>
      </c>
      <c r="BH29" s="2">
        <f t="shared" si="31"/>
        <v>0</v>
      </c>
      <c r="BI29" s="2">
        <f t="shared" si="32"/>
        <v>0</v>
      </c>
      <c r="BJ29" s="2">
        <f t="shared" si="33"/>
        <v>0</v>
      </c>
      <c r="BK29" s="11">
        <f t="shared" si="50"/>
        <v>4.9024498519717435E-2</v>
      </c>
      <c r="BL29" s="11">
        <f t="shared" si="34"/>
        <v>1.9452436372108556E-2</v>
      </c>
      <c r="BM29" s="11">
        <f t="shared" si="35"/>
        <v>4.6163192685904936E-2</v>
      </c>
      <c r="BN29" s="17">
        <v>0</v>
      </c>
      <c r="BO29" s="17">
        <v>0</v>
      </c>
      <c r="BP29" s="17">
        <v>0</v>
      </c>
      <c r="BQ29" s="12">
        <f>(BQ$3*temperature!$I139+BQ$4*temperature!$I139^2+BQ$5*temperature!$I139^6)*(K29/K$56)^$BS$1</f>
        <v>2.4496313251977226</v>
      </c>
      <c r="BR29" s="12">
        <f>(BR$3*temperature!$I139+BR$4*temperature!$I139^2+BR$5*temperature!$I139^6)*(L29/L$56)^$BS$1</f>
        <v>1.5387716835325038</v>
      </c>
      <c r="BS29" s="12">
        <f>(BS$3*temperature!$I139+BS$4*temperature!$I139^2+BS$5*temperature!$I139^6)*(M29/M$56)^$BS$1</f>
        <v>0.75911238428723204</v>
      </c>
      <c r="BT29" s="12">
        <f>(BT$3*temperature!$M139+BT$4*temperature!$M139^2+BT$5*temperature!$M139^6)*(K29/K$56)^$BS$1</f>
        <v>2.4496313251977226</v>
      </c>
      <c r="BU29" s="12">
        <f>(BU$3*temperature!$M139+BU$4*temperature!$M139^2+BU$5*temperature!$M139^6)*(L29/L$56)^$BS$1</f>
        <v>1.5387716835325038</v>
      </c>
      <c r="BV29" s="12">
        <f>(BV$3*temperature!$M139+BV$4*temperature!$M139^2+BV$5*temperature!$M139^6)*(M29/M$56)^$BS$1</f>
        <v>0.75911238428723204</v>
      </c>
      <c r="BW29" s="19">
        <f t="shared" si="11"/>
        <v>0</v>
      </c>
      <c r="BX29" s="19">
        <f t="shared" si="12"/>
        <v>0</v>
      </c>
      <c r="BY29" s="19">
        <f t="shared" si="13"/>
        <v>0</v>
      </c>
      <c r="BZ29" s="19">
        <f t="shared" si="14"/>
        <v>0</v>
      </c>
      <c r="CA29" s="19">
        <f t="shared" si="15"/>
        <v>0</v>
      </c>
      <c r="CB29" s="19">
        <f t="shared" si="16"/>
        <v>0</v>
      </c>
      <c r="CC29" s="19">
        <f t="shared" si="17"/>
        <v>0</v>
      </c>
      <c r="CD29" s="19"/>
    </row>
    <row r="30" spans="1:82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36"/>
        <v>5.2636035724735741E-3</v>
      </c>
      <c r="F30" s="11">
        <f t="shared" si="18"/>
        <v>1.5904845060938921E-2</v>
      </c>
      <c r="G30" s="11">
        <f t="shared" si="19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0"/>
        <v>21351.694434927398</v>
      </c>
      <c r="L30" s="1">
        <f t="shared" si="1"/>
        <v>1457.3086030603524</v>
      </c>
      <c r="M30" s="1">
        <f t="shared" si="2"/>
        <v>452.38859579981255</v>
      </c>
      <c r="N30" s="11">
        <f t="shared" si="37"/>
        <v>3.5377179583490292E-2</v>
      </c>
      <c r="O30" s="11">
        <f t="shared" si="21"/>
        <v>2.5417406123961817E-2</v>
      </c>
      <c r="P30" s="11">
        <f t="shared" si="22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3"/>
        <v>201.70557911853126</v>
      </c>
      <c r="U30" s="1">
        <f t="shared" si="51"/>
        <v>941.66348339372075</v>
      </c>
      <c r="V30" s="1">
        <f t="shared" si="52"/>
        <v>872.71451539045961</v>
      </c>
      <c r="W30" s="11">
        <f t="shared" si="38"/>
        <v>-1.9561938367143039E-3</v>
      </c>
      <c r="X30" s="11">
        <f t="shared" si="55"/>
        <v>2.040129612331798E-3</v>
      </c>
      <c r="Y30" s="11">
        <f t="shared" si="56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24"/>
        <v>2.3409095494429892</v>
      </c>
      <c r="AD30" s="12">
        <f t="shared" si="53"/>
        <v>2.7203543668669528</v>
      </c>
      <c r="AE30" s="12">
        <f t="shared" si="54"/>
        <v>1.9115173214066605</v>
      </c>
      <c r="AF30" s="11">
        <f t="shared" si="39"/>
        <v>-1.4389132472048205E-2</v>
      </c>
      <c r="AG30" s="11">
        <f t="shared" si="57"/>
        <v>-8.7584823488597863E-3</v>
      </c>
      <c r="AH30" s="11">
        <f t="shared" si="58"/>
        <v>1.3241394069414048E-2</v>
      </c>
      <c r="AI30" s="1">
        <f t="shared" si="40"/>
        <v>24695.294919564229</v>
      </c>
      <c r="AJ30" s="1">
        <f t="shared" si="41"/>
        <v>3510.4911239714193</v>
      </c>
      <c r="AK30" s="1">
        <f t="shared" si="42"/>
        <v>1130.2674196992473</v>
      </c>
      <c r="AL30" s="14">
        <f t="shared" si="25"/>
        <v>8.974512711554107</v>
      </c>
      <c r="AM30" s="14">
        <f t="shared" si="26"/>
        <v>1.2072963438391364</v>
      </c>
      <c r="AN30" s="14">
        <f t="shared" si="27"/>
        <v>0.49507922038107216</v>
      </c>
      <c r="AO30" s="11">
        <f t="shared" si="43"/>
        <v>2.0621120954280148E-2</v>
      </c>
      <c r="AP30" s="11">
        <f t="shared" si="28"/>
        <v>2.5977173653231045E-2</v>
      </c>
      <c r="AQ30" s="11">
        <f t="shared" si="29"/>
        <v>2.3564574154817608E-2</v>
      </c>
      <c r="AR30" s="1">
        <f t="shared" si="44"/>
        <v>16104.103440851959</v>
      </c>
      <c r="AS30" s="1">
        <f t="shared" si="45"/>
        <v>2581.9539914058173</v>
      </c>
      <c r="AT30" s="1">
        <f t="shared" si="46"/>
        <v>852.46594137172281</v>
      </c>
      <c r="AU30" s="1">
        <f t="shared" si="47"/>
        <v>3220.8206881703918</v>
      </c>
      <c r="AV30" s="1">
        <f t="shared" si="48"/>
        <v>516.39079828116348</v>
      </c>
      <c r="AW30" s="1">
        <f t="shared" si="49"/>
        <v>170.49318827434456</v>
      </c>
      <c r="AX30" s="2">
        <v>0</v>
      </c>
      <c r="AY30" s="2">
        <v>0</v>
      </c>
      <c r="AZ30" s="2">
        <v>0</v>
      </c>
      <c r="BA30" s="2">
        <f t="shared" si="5"/>
        <v>0</v>
      </c>
      <c r="BB30" s="2">
        <f t="shared" si="30"/>
        <v>0</v>
      </c>
      <c r="BC30" s="2">
        <f t="shared" si="6"/>
        <v>0</v>
      </c>
      <c r="BD30" s="2">
        <f t="shared" si="7"/>
        <v>0</v>
      </c>
      <c r="BE30" s="2">
        <f t="shared" si="8"/>
        <v>0</v>
      </c>
      <c r="BF30" s="2">
        <f t="shared" si="9"/>
        <v>0</v>
      </c>
      <c r="BG30" s="2">
        <f t="shared" si="10"/>
        <v>0</v>
      </c>
      <c r="BH30" s="2">
        <f t="shared" si="31"/>
        <v>0</v>
      </c>
      <c r="BI30" s="2">
        <f t="shared" si="32"/>
        <v>0</v>
      </c>
      <c r="BJ30" s="2">
        <f t="shared" si="33"/>
        <v>0</v>
      </c>
      <c r="BK30" s="11">
        <f t="shared" si="50"/>
        <v>6.5377179583490291E-2</v>
      </c>
      <c r="BL30" s="11">
        <f t="shared" si="34"/>
        <v>5.5417406123961815E-2</v>
      </c>
      <c r="BM30" s="11">
        <f t="shared" si="35"/>
        <v>5.7319122497715841E-2</v>
      </c>
      <c r="BN30" s="17">
        <v>0</v>
      </c>
      <c r="BO30" s="17">
        <v>0</v>
      </c>
      <c r="BP30" s="17">
        <v>0</v>
      </c>
      <c r="BQ30" s="12">
        <f>(BQ$3*temperature!$I140+BQ$4*temperature!$I140^2+BQ$5*temperature!$I140^6)*(K30/K$56)^$BS$1</f>
        <v>2.486952938984321</v>
      </c>
      <c r="BR30" s="12">
        <f>(BR$3*temperature!$I140+BR$4*temperature!$I140^2+BR$5*temperature!$I140^6)*(L30/L$56)^$BS$1</f>
        <v>1.5631588006103085</v>
      </c>
      <c r="BS30" s="12">
        <f>(BS$3*temperature!$I140+BS$4*temperature!$I140^2+BS$5*temperature!$I140^6)*(M30/M$56)^$BS$1</f>
        <v>0.76759757860682987</v>
      </c>
      <c r="BT30" s="12">
        <f>(BT$3*temperature!$M140+BT$4*temperature!$M140^2+BT$5*temperature!$M140^6)*(K30/K$56)^$BS$1</f>
        <v>2.486952938984321</v>
      </c>
      <c r="BU30" s="12">
        <f>(BU$3*temperature!$M140+BU$4*temperature!$M140^2+BU$5*temperature!$M140^6)*(L30/L$56)^$BS$1</f>
        <v>1.5631588006103085</v>
      </c>
      <c r="BV30" s="12">
        <f>(BV$3*temperature!$M140+BV$4*temperature!$M140^2+BV$5*temperature!$M140^6)*(M30/M$56)^$BS$1</f>
        <v>0.76759757860682987</v>
      </c>
      <c r="BW30" s="19">
        <f t="shared" si="11"/>
        <v>0</v>
      </c>
      <c r="BX30" s="19">
        <f t="shared" si="12"/>
        <v>0</v>
      </c>
      <c r="BY30" s="19">
        <f t="shared" si="13"/>
        <v>0</v>
      </c>
      <c r="BZ30" s="19">
        <f t="shared" si="14"/>
        <v>0</v>
      </c>
      <c r="CA30" s="19">
        <f t="shared" si="15"/>
        <v>0</v>
      </c>
      <c r="CB30" s="19">
        <f t="shared" si="16"/>
        <v>0</v>
      </c>
      <c r="CC30" s="19">
        <f t="shared" si="17"/>
        <v>0</v>
      </c>
      <c r="CD30" s="19"/>
    </row>
    <row r="31" spans="1:82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36"/>
        <v>5.4244692212248591E-3</v>
      </c>
      <c r="F31" s="11">
        <f t="shared" si="18"/>
        <v>1.6064507173073395E-2</v>
      </c>
      <c r="G31" s="11">
        <f t="shared" si="19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0"/>
        <v>21972.725966800524</v>
      </c>
      <c r="L31" s="1">
        <f t="shared" si="1"/>
        <v>1475.8527077734223</v>
      </c>
      <c r="M31" s="1">
        <f t="shared" si="2"/>
        <v>458.08177067860311</v>
      </c>
      <c r="N31" s="11">
        <f t="shared" si="37"/>
        <v>2.9085819571173399E-2</v>
      </c>
      <c r="O31" s="11">
        <f t="shared" si="21"/>
        <v>1.272489895011053E-2</v>
      </c>
      <c r="P31" s="11">
        <f t="shared" si="22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3"/>
        <v>199.08113068127511</v>
      </c>
      <c r="U31" s="1">
        <f t="shared" si="51"/>
        <v>947.36627196858285</v>
      </c>
      <c r="V31" s="1">
        <f t="shared" si="52"/>
        <v>874.98272398389327</v>
      </c>
      <c r="W31" s="11">
        <f t="shared" si="38"/>
        <v>-1.3011283320596201E-2</v>
      </c>
      <c r="X31" s="11">
        <f t="shared" si="55"/>
        <v>6.0560791359451915E-3</v>
      </c>
      <c r="Y31" s="11">
        <f t="shared" si="56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24"/>
        <v>2.3139111537652339</v>
      </c>
      <c r="AD31" s="12">
        <f t="shared" si="53"/>
        <v>2.8188005878676665</v>
      </c>
      <c r="AE31" s="12">
        <f t="shared" si="54"/>
        <v>1.9431513150416031</v>
      </c>
      <c r="AF31" s="11">
        <f t="shared" si="39"/>
        <v>-1.1533292981858012E-2</v>
      </c>
      <c r="AG31" s="11">
        <f t="shared" si="57"/>
        <v>3.6188748862926667E-2</v>
      </c>
      <c r="AH31" s="11">
        <f t="shared" si="58"/>
        <v>1.6549153534043626E-2</v>
      </c>
      <c r="AI31" s="1">
        <f t="shared" si="40"/>
        <v>25446.586115778198</v>
      </c>
      <c r="AJ31" s="1">
        <f t="shared" si="41"/>
        <v>3675.8328098554407</v>
      </c>
      <c r="AK31" s="1">
        <f t="shared" si="42"/>
        <v>1187.7338660036671</v>
      </c>
      <c r="AL31" s="14">
        <f t="shared" si="25"/>
        <v>9.1595772236847885</v>
      </c>
      <c r="AM31" s="14">
        <f t="shared" si="26"/>
        <v>1.2386584906139566</v>
      </c>
      <c r="AN31" s="14">
        <f t="shared" si="27"/>
        <v>0.50674555138225119</v>
      </c>
      <c r="AO31" s="11">
        <f t="shared" si="43"/>
        <v>2.0621120954280148E-2</v>
      </c>
      <c r="AP31" s="11">
        <f t="shared" si="28"/>
        <v>2.5977173653231045E-2</v>
      </c>
      <c r="AQ31" s="11">
        <f t="shared" si="29"/>
        <v>2.3564574154817608E-2</v>
      </c>
      <c r="AR31" s="1">
        <f t="shared" si="44"/>
        <v>16606.714721536202</v>
      </c>
      <c r="AS31" s="1">
        <f t="shared" si="45"/>
        <v>2707.8262661865601</v>
      </c>
      <c r="AT31" s="1">
        <f t="shared" si="46"/>
        <v>898.1602512070865</v>
      </c>
      <c r="AU31" s="1">
        <f t="shared" si="47"/>
        <v>3321.3429443072405</v>
      </c>
      <c r="AV31" s="1">
        <f t="shared" si="48"/>
        <v>541.56525323731205</v>
      </c>
      <c r="AW31" s="1">
        <f t="shared" si="49"/>
        <v>179.63205024141732</v>
      </c>
      <c r="AX31" s="2">
        <v>0</v>
      </c>
      <c r="AY31" s="2">
        <v>0</v>
      </c>
      <c r="AZ31" s="2">
        <v>0</v>
      </c>
      <c r="BA31" s="2">
        <f t="shared" si="5"/>
        <v>0</v>
      </c>
      <c r="BB31" s="2">
        <f t="shared" si="30"/>
        <v>0</v>
      </c>
      <c r="BC31" s="2">
        <f t="shared" si="6"/>
        <v>0</v>
      </c>
      <c r="BD31" s="2">
        <f t="shared" si="7"/>
        <v>0</v>
      </c>
      <c r="BE31" s="2">
        <f t="shared" si="8"/>
        <v>0</v>
      </c>
      <c r="BF31" s="2">
        <f t="shared" si="9"/>
        <v>0</v>
      </c>
      <c r="BG31" s="2">
        <f t="shared" si="10"/>
        <v>0</v>
      </c>
      <c r="BH31" s="2">
        <f t="shared" si="31"/>
        <v>0</v>
      </c>
      <c r="BI31" s="2">
        <f t="shared" si="32"/>
        <v>0</v>
      </c>
      <c r="BJ31" s="2">
        <f t="shared" si="33"/>
        <v>0</v>
      </c>
      <c r="BK31" s="11">
        <f t="shared" si="50"/>
        <v>5.9085819571173398E-2</v>
      </c>
      <c r="BL31" s="11">
        <f t="shared" si="34"/>
        <v>4.2724898950110529E-2</v>
      </c>
      <c r="BM31" s="11">
        <f t="shared" si="35"/>
        <v>4.2584700259132607E-2</v>
      </c>
      <c r="BN31" s="17">
        <v>0</v>
      </c>
      <c r="BO31" s="17">
        <v>0</v>
      </c>
      <c r="BP31" s="17">
        <v>0</v>
      </c>
      <c r="BQ31" s="12">
        <f>(BQ$3*temperature!$I141+BQ$4*temperature!$I141^2+BQ$5*temperature!$I141^6)*(K31/K$56)^$BS$1</f>
        <v>2.5274456846967133</v>
      </c>
      <c r="BR31" s="12">
        <f>(BR$3*temperature!$I141+BR$4*temperature!$I141^2+BR$5*temperature!$I141^6)*(L31/L$56)^$BS$1</f>
        <v>1.591995646663565</v>
      </c>
      <c r="BS31" s="12">
        <f>(BS$3*temperature!$I141+BS$4*temperature!$I141^2+BS$5*temperature!$I141^6)*(M31/M$56)^$BS$1</f>
        <v>0.77841561548682692</v>
      </c>
      <c r="BT31" s="12">
        <f>(BT$3*temperature!$M141+BT$4*temperature!$M141^2+BT$5*temperature!$M141^6)*(K31/K$56)^$BS$1</f>
        <v>2.5274456846967133</v>
      </c>
      <c r="BU31" s="12">
        <f>(BU$3*temperature!$M141+BU$4*temperature!$M141^2+BU$5*temperature!$M141^6)*(L31/L$56)^$BS$1</f>
        <v>1.591995646663565</v>
      </c>
      <c r="BV31" s="12">
        <f>(BV$3*temperature!$M141+BV$4*temperature!$M141^2+BV$5*temperature!$M141^6)*(M31/M$56)^$BS$1</f>
        <v>0.77841561548682692</v>
      </c>
      <c r="BW31" s="19">
        <f t="shared" si="11"/>
        <v>0</v>
      </c>
      <c r="BX31" s="19">
        <f t="shared" si="12"/>
        <v>0</v>
      </c>
      <c r="BY31" s="19">
        <f t="shared" si="13"/>
        <v>0</v>
      </c>
      <c r="BZ31" s="19">
        <f t="shared" si="14"/>
        <v>0</v>
      </c>
      <c r="CA31" s="19">
        <f t="shared" si="15"/>
        <v>0</v>
      </c>
      <c r="CB31" s="19">
        <f t="shared" si="16"/>
        <v>0</v>
      </c>
      <c r="CC31" s="19">
        <f t="shared" si="17"/>
        <v>0</v>
      </c>
      <c r="CD31" s="19"/>
    </row>
    <row r="32" spans="1:82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36"/>
        <v>5.6829898394004097E-3</v>
      </c>
      <c r="F32" s="11">
        <f t="shared" si="18"/>
        <v>1.659902638740296E-2</v>
      </c>
      <c r="G32" s="11">
        <f t="shared" si="19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0"/>
        <v>22509.556794976885</v>
      </c>
      <c r="L32" s="1">
        <f t="shared" si="1"/>
        <v>1512.5139657455427</v>
      </c>
      <c r="M32" s="1">
        <f t="shared" si="2"/>
        <v>463.59221716490123</v>
      </c>
      <c r="N32" s="11">
        <f t="shared" si="37"/>
        <v>2.4431689949962587E-2</v>
      </c>
      <c r="O32" s="11">
        <f t="shared" si="21"/>
        <v>2.4840729551819818E-2</v>
      </c>
      <c r="P32" s="11">
        <f t="shared" si="22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3"/>
        <v>195.25370142171693</v>
      </c>
      <c r="U32" s="1">
        <f t="shared" si="51"/>
        <v>932.00882127495822</v>
      </c>
      <c r="V32" s="1">
        <f t="shared" si="52"/>
        <v>880.29203924593799</v>
      </c>
      <c r="W32" s="11">
        <f t="shared" si="38"/>
        <v>-1.9225474792414321E-2</v>
      </c>
      <c r="X32" s="11">
        <f t="shared" si="55"/>
        <v>-1.621067917238872E-2</v>
      </c>
      <c r="Y32" s="11">
        <f t="shared" si="56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24"/>
        <v>2.2895410329228123</v>
      </c>
      <c r="AD32" s="12">
        <f t="shared" si="53"/>
        <v>2.8253717061001042</v>
      </c>
      <c r="AE32" s="12">
        <f t="shared" si="54"/>
        <v>1.9502411781325806</v>
      </c>
      <c r="AF32" s="11">
        <f t="shared" si="39"/>
        <v>-1.0532003704103454E-2</v>
      </c>
      <c r="AG32" s="11">
        <f t="shared" si="57"/>
        <v>2.3311752738808256E-3</v>
      </c>
      <c r="AH32" s="11">
        <f t="shared" si="58"/>
        <v>3.6486417892915846E-3</v>
      </c>
      <c r="AI32" s="1">
        <f t="shared" si="40"/>
        <v>26223.270448507621</v>
      </c>
      <c r="AJ32" s="1">
        <f t="shared" si="41"/>
        <v>3849.8147821072084</v>
      </c>
      <c r="AK32" s="1">
        <f t="shared" si="42"/>
        <v>1248.5925296447178</v>
      </c>
      <c r="AL32" s="14">
        <f t="shared" si="25"/>
        <v>9.3484579735044626</v>
      </c>
      <c r="AM32" s="14">
        <f t="shared" si="26"/>
        <v>1.2708353373216845</v>
      </c>
      <c r="AN32" s="14">
        <f t="shared" si="27"/>
        <v>0.51868679450542221</v>
      </c>
      <c r="AO32" s="11">
        <f t="shared" si="43"/>
        <v>2.0621120954280148E-2</v>
      </c>
      <c r="AP32" s="11">
        <f t="shared" si="28"/>
        <v>2.5977173653231045E-2</v>
      </c>
      <c r="AQ32" s="11">
        <f t="shared" si="29"/>
        <v>2.3564574154817608E-2</v>
      </c>
      <c r="AR32" s="1">
        <f t="shared" si="44"/>
        <v>17128.86655162213</v>
      </c>
      <c r="AS32" s="1">
        <f t="shared" si="45"/>
        <v>2841.1558926250655</v>
      </c>
      <c r="AT32" s="1">
        <f t="shared" si="46"/>
        <v>946.69792193630326</v>
      </c>
      <c r="AU32" s="1">
        <f t="shared" si="47"/>
        <v>3425.7733103244263</v>
      </c>
      <c r="AV32" s="1">
        <f t="shared" si="48"/>
        <v>568.23117852501309</v>
      </c>
      <c r="AW32" s="1">
        <f t="shared" si="49"/>
        <v>189.33958438726066</v>
      </c>
      <c r="AX32" s="2">
        <v>0</v>
      </c>
      <c r="AY32" s="2">
        <v>0</v>
      </c>
      <c r="AZ32" s="2">
        <v>0</v>
      </c>
      <c r="BA32" s="2">
        <f t="shared" si="5"/>
        <v>0</v>
      </c>
      <c r="BB32" s="2">
        <f t="shared" si="30"/>
        <v>0</v>
      </c>
      <c r="BC32" s="2">
        <f t="shared" si="6"/>
        <v>0</v>
      </c>
      <c r="BD32" s="2">
        <f t="shared" si="7"/>
        <v>0</v>
      </c>
      <c r="BE32" s="2">
        <f t="shared" si="8"/>
        <v>0</v>
      </c>
      <c r="BF32" s="2">
        <f t="shared" si="9"/>
        <v>0</v>
      </c>
      <c r="BG32" s="2">
        <f t="shared" si="10"/>
        <v>0</v>
      </c>
      <c r="BH32" s="2">
        <f t="shared" si="31"/>
        <v>0</v>
      </c>
      <c r="BI32" s="2">
        <f t="shared" si="32"/>
        <v>0</v>
      </c>
      <c r="BJ32" s="2">
        <f t="shared" si="33"/>
        <v>0</v>
      </c>
      <c r="BK32" s="11">
        <f t="shared" si="50"/>
        <v>5.4431689949962586E-2</v>
      </c>
      <c r="BL32" s="11">
        <f t="shared" si="34"/>
        <v>5.4840729551819817E-2</v>
      </c>
      <c r="BM32" s="11">
        <f t="shared" si="35"/>
        <v>4.2029394835194828E-2</v>
      </c>
      <c r="BN32" s="17">
        <v>0</v>
      </c>
      <c r="BO32" s="17">
        <v>0</v>
      </c>
      <c r="BP32" s="17">
        <v>0</v>
      </c>
      <c r="BQ32" s="12">
        <f>(BQ$3*temperature!$I142+BQ$4*temperature!$I142^2+BQ$5*temperature!$I142^6)*(K32/K$56)^$BS$1</f>
        <v>2.5702876177864482</v>
      </c>
      <c r="BR32" s="12">
        <f>(BR$3*temperature!$I142+BR$4*temperature!$I142^2+BR$5*temperature!$I142^6)*(L32/L$56)^$BS$1</f>
        <v>1.6156712368576425</v>
      </c>
      <c r="BS32" s="12">
        <f>(BS$3*temperature!$I142+BS$4*temperature!$I142^2+BS$5*temperature!$I142^6)*(M32/M$56)^$BS$1</f>
        <v>0.78891724770252503</v>
      </c>
      <c r="BT32" s="12">
        <f>(BT$3*temperature!$M142+BT$4*temperature!$M142^2+BT$5*temperature!$M142^6)*(K32/K$56)^$BS$1</f>
        <v>2.5702876177864482</v>
      </c>
      <c r="BU32" s="12">
        <f>(BU$3*temperature!$M142+BU$4*temperature!$M142^2+BU$5*temperature!$M142^6)*(L32/L$56)^$BS$1</f>
        <v>1.6156712368576425</v>
      </c>
      <c r="BV32" s="12">
        <f>(BV$3*temperature!$M142+BV$4*temperature!$M142^2+BV$5*temperature!$M142^6)*(M32/M$56)^$BS$1</f>
        <v>0.78891724770252503</v>
      </c>
      <c r="BW32" s="19">
        <f t="shared" si="11"/>
        <v>0</v>
      </c>
      <c r="BX32" s="19">
        <f t="shared" si="12"/>
        <v>0</v>
      </c>
      <c r="BY32" s="19">
        <f t="shared" si="13"/>
        <v>0</v>
      </c>
      <c r="BZ32" s="19">
        <f t="shared" si="14"/>
        <v>0</v>
      </c>
      <c r="CA32" s="19">
        <f t="shared" si="15"/>
        <v>0</v>
      </c>
      <c r="CB32" s="19">
        <f t="shared" si="16"/>
        <v>0</v>
      </c>
      <c r="CC32" s="19">
        <f t="shared" si="17"/>
        <v>0</v>
      </c>
      <c r="CD32" s="19"/>
    </row>
    <row r="33" spans="1:82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36"/>
        <v>5.6025935173917851E-3</v>
      </c>
      <c r="F33" s="11">
        <f t="shared" si="18"/>
        <v>1.7099851299727353E-2</v>
      </c>
      <c r="G33" s="11">
        <f t="shared" si="19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0"/>
        <v>23071.639145062869</v>
      </c>
      <c r="L33" s="1">
        <f t="shared" si="1"/>
        <v>1548.4183338076225</v>
      </c>
      <c r="M33" s="1">
        <f t="shared" si="2"/>
        <v>470.12163331276088</v>
      </c>
      <c r="N33" s="11">
        <f t="shared" si="37"/>
        <v>2.4970831509726343E-2</v>
      </c>
      <c r="O33" s="11">
        <f t="shared" si="21"/>
        <v>2.3738205977081428E-2</v>
      </c>
      <c r="P33" s="11">
        <f t="shared" si="22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3"/>
        <v>195.30292964894775</v>
      </c>
      <c r="U33" s="1">
        <f t="shared" si="51"/>
        <v>932.08276797894018</v>
      </c>
      <c r="V33" s="1">
        <f t="shared" si="52"/>
        <v>880.90253472291624</v>
      </c>
      <c r="W33" s="11">
        <f t="shared" si="38"/>
        <v>2.521244251574295E-4</v>
      </c>
      <c r="X33" s="11">
        <f t="shared" si="55"/>
        <v>7.9341206106642304E-5</v>
      </c>
      <c r="Y33" s="11">
        <f t="shared" si="56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24"/>
        <v>2.2887742285086174</v>
      </c>
      <c r="AD33" s="12">
        <f t="shared" si="53"/>
        <v>2.8495451502593916</v>
      </c>
      <c r="AE33" s="12">
        <f t="shared" si="54"/>
        <v>1.9390383149350143</v>
      </c>
      <c r="AF33" s="11">
        <f t="shared" si="39"/>
        <v>-3.3491621384740267E-4</v>
      </c>
      <c r="AG33" s="11">
        <f t="shared" si="57"/>
        <v>8.5558456280623307E-3</v>
      </c>
      <c r="AH33" s="11">
        <f t="shared" si="58"/>
        <v>-5.7443475828427015E-3</v>
      </c>
      <c r="AI33" s="1">
        <f t="shared" si="40"/>
        <v>27026.716713981288</v>
      </c>
      <c r="AJ33" s="1">
        <f t="shared" si="41"/>
        <v>4033.0644824215005</v>
      </c>
      <c r="AK33" s="1">
        <f t="shared" si="42"/>
        <v>1313.0728610675067</v>
      </c>
      <c r="AL33" s="14">
        <f t="shared" si="25"/>
        <v>9.5412336561121034</v>
      </c>
      <c r="AM33" s="14">
        <f t="shared" si="26"/>
        <v>1.3038480475639525</v>
      </c>
      <c r="AN33" s="14">
        <f t="shared" si="27"/>
        <v>0.53090942793766982</v>
      </c>
      <c r="AO33" s="11">
        <f t="shared" si="43"/>
        <v>2.0621120954280148E-2</v>
      </c>
      <c r="AP33" s="11">
        <f t="shared" si="28"/>
        <v>2.5977173653231045E-2</v>
      </c>
      <c r="AQ33" s="11">
        <f t="shared" si="29"/>
        <v>2.3564574154817608E-2</v>
      </c>
      <c r="AR33" s="1">
        <f t="shared" si="44"/>
        <v>17666.70561109337</v>
      </c>
      <c r="AS33" s="1">
        <f t="shared" si="45"/>
        <v>2982.3780962531046</v>
      </c>
      <c r="AT33" s="1">
        <f t="shared" si="46"/>
        <v>997.71591982171071</v>
      </c>
      <c r="AU33" s="1">
        <f t="shared" si="47"/>
        <v>3533.3411222186742</v>
      </c>
      <c r="AV33" s="1">
        <f t="shared" si="48"/>
        <v>596.47561925062098</v>
      </c>
      <c r="AW33" s="1">
        <f t="shared" si="49"/>
        <v>199.54318396434215</v>
      </c>
      <c r="AX33" s="2">
        <v>0</v>
      </c>
      <c r="AY33" s="2">
        <v>0</v>
      </c>
      <c r="AZ33" s="2">
        <v>0</v>
      </c>
      <c r="BA33" s="2">
        <f t="shared" si="5"/>
        <v>0</v>
      </c>
      <c r="BB33" s="2">
        <f t="shared" si="30"/>
        <v>0</v>
      </c>
      <c r="BC33" s="2">
        <f t="shared" si="6"/>
        <v>0</v>
      </c>
      <c r="BD33" s="2">
        <f t="shared" si="7"/>
        <v>0</v>
      </c>
      <c r="BE33" s="2">
        <f t="shared" si="8"/>
        <v>0</v>
      </c>
      <c r="BF33" s="2">
        <f t="shared" si="9"/>
        <v>0</v>
      </c>
      <c r="BG33" s="2">
        <f t="shared" si="10"/>
        <v>0</v>
      </c>
      <c r="BH33" s="2">
        <f t="shared" si="31"/>
        <v>0</v>
      </c>
      <c r="BI33" s="2">
        <f t="shared" si="32"/>
        <v>0</v>
      </c>
      <c r="BJ33" s="2">
        <f t="shared" si="33"/>
        <v>0</v>
      </c>
      <c r="BK33" s="11">
        <f t="shared" si="50"/>
        <v>5.4970831509726342E-2</v>
      </c>
      <c r="BL33" s="11">
        <f t="shared" si="34"/>
        <v>5.3738205977081427E-2</v>
      </c>
      <c r="BM33" s="11">
        <f t="shared" si="35"/>
        <v>4.4084395522837577E-2</v>
      </c>
      <c r="BN33" s="17">
        <v>0</v>
      </c>
      <c r="BO33" s="17">
        <v>0</v>
      </c>
      <c r="BP33" s="17">
        <v>0</v>
      </c>
      <c r="BQ33" s="12">
        <f>(BQ$3*temperature!$I143+BQ$4*temperature!$I143^2+BQ$5*temperature!$I143^6)*(K33/K$56)^$BS$1</f>
        <v>2.6123097848652446</v>
      </c>
      <c r="BR33" s="12">
        <f>(BR$3*temperature!$I143+BR$4*temperature!$I143^2+BR$5*temperature!$I143^6)*(L33/L$56)^$BS$1</f>
        <v>1.6392655560102252</v>
      </c>
      <c r="BS33" s="12">
        <f>(BS$3*temperature!$I143+BS$4*temperature!$I143^2+BS$5*temperature!$I143^6)*(M33/M$56)^$BS$1</f>
        <v>0.79856873427384611</v>
      </c>
      <c r="BT33" s="12">
        <f>(BT$3*temperature!$M143+BT$4*temperature!$M143^2+BT$5*temperature!$M143^6)*(K33/K$56)^$BS$1</f>
        <v>2.6123097848652446</v>
      </c>
      <c r="BU33" s="12">
        <f>(BU$3*temperature!$M143+BU$4*temperature!$M143^2+BU$5*temperature!$M143^6)*(L33/L$56)^$BS$1</f>
        <v>1.6392655560102252</v>
      </c>
      <c r="BV33" s="12">
        <f>(BV$3*temperature!$M143+BV$4*temperature!$M143^2+BV$5*temperature!$M143^6)*(M33/M$56)^$BS$1</f>
        <v>0.79856873427384611</v>
      </c>
      <c r="BW33" s="19">
        <f t="shared" si="11"/>
        <v>0</v>
      </c>
      <c r="BX33" s="19">
        <f t="shared" si="12"/>
        <v>0</v>
      </c>
      <c r="BY33" s="19">
        <f t="shared" si="13"/>
        <v>0</v>
      </c>
      <c r="BZ33" s="19">
        <f t="shared" si="14"/>
        <v>0</v>
      </c>
      <c r="CA33" s="19">
        <f t="shared" si="15"/>
        <v>0</v>
      </c>
      <c r="CB33" s="19">
        <f t="shared" si="16"/>
        <v>0</v>
      </c>
      <c r="CC33" s="19">
        <f t="shared" si="17"/>
        <v>0</v>
      </c>
      <c r="CD33" s="19"/>
    </row>
    <row r="34" spans="1:82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36"/>
        <v>5.8100825047127103E-3</v>
      </c>
      <c r="F34" s="11">
        <f t="shared" si="18"/>
        <v>1.6909754969087532E-2</v>
      </c>
      <c r="G34" s="11">
        <f t="shared" si="19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0"/>
        <v>24000.715913458287</v>
      </c>
      <c r="L34" s="1">
        <f t="shared" si="1"/>
        <v>1573.2339947487048</v>
      </c>
      <c r="M34" s="1">
        <f t="shared" si="2"/>
        <v>493.67244906660113</v>
      </c>
      <c r="N34" s="11">
        <f t="shared" si="37"/>
        <v>4.0269213754335009E-2</v>
      </c>
      <c r="O34" s="11">
        <f t="shared" si="21"/>
        <v>1.6026457708014696E-2</v>
      </c>
      <c r="P34" s="11">
        <f t="shared" si="22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3"/>
        <v>192.35179252239072</v>
      </c>
      <c r="U34" s="1">
        <f t="shared" si="51"/>
        <v>930.71902837306368</v>
      </c>
      <c r="V34" s="1">
        <f t="shared" si="52"/>
        <v>854.64270394924336</v>
      </c>
      <c r="W34" s="11">
        <f t="shared" si="38"/>
        <v>-1.51105625085175E-2</v>
      </c>
      <c r="X34" s="11">
        <f t="shared" si="55"/>
        <v>-1.4631099862875141E-3</v>
      </c>
      <c r="Y34" s="11">
        <f t="shared" si="56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24"/>
        <v>2.293792180198313</v>
      </c>
      <c r="AD34" s="12">
        <f t="shared" si="53"/>
        <v>2.8876122898394789</v>
      </c>
      <c r="AE34" s="12">
        <f t="shared" si="54"/>
        <v>1.9885137845060206</v>
      </c>
      <c r="AF34" s="11">
        <f t="shared" si="39"/>
        <v>2.1924188184192506E-3</v>
      </c>
      <c r="AG34" s="11">
        <f t="shared" si="57"/>
        <v>1.3359023132734738E-2</v>
      </c>
      <c r="AH34" s="11">
        <f t="shared" si="58"/>
        <v>2.5515467739823494E-2</v>
      </c>
      <c r="AI34" s="1">
        <f t="shared" si="40"/>
        <v>27857.386164801832</v>
      </c>
      <c r="AJ34" s="1">
        <f t="shared" si="41"/>
        <v>4226.2336534299711</v>
      </c>
      <c r="AK34" s="1">
        <f t="shared" si="42"/>
        <v>1381.3087589250983</v>
      </c>
      <c r="AL34" s="14">
        <f t="shared" si="25"/>
        <v>9.737984589387839</v>
      </c>
      <c r="AM34" s="14">
        <f t="shared" si="26"/>
        <v>1.3377183347129475</v>
      </c>
      <c r="AN34" s="14">
        <f t="shared" si="27"/>
        <v>0.54342008252179885</v>
      </c>
      <c r="AO34" s="11">
        <f t="shared" si="43"/>
        <v>2.0621120954280148E-2</v>
      </c>
      <c r="AP34" s="11">
        <f t="shared" si="28"/>
        <v>2.5977173653231045E-2</v>
      </c>
      <c r="AQ34" s="11">
        <f t="shared" si="29"/>
        <v>2.3564574154817608E-2</v>
      </c>
      <c r="AR34" s="1">
        <f t="shared" si="44"/>
        <v>18224.781346912463</v>
      </c>
      <c r="AS34" s="1">
        <f t="shared" si="45"/>
        <v>3130.3290962038368</v>
      </c>
      <c r="AT34" s="1">
        <f t="shared" si="46"/>
        <v>1051.2386818989658</v>
      </c>
      <c r="AU34" s="1">
        <f t="shared" si="47"/>
        <v>3644.9562693824928</v>
      </c>
      <c r="AV34" s="1">
        <f t="shared" si="48"/>
        <v>626.06581924076738</v>
      </c>
      <c r="AW34" s="1">
        <f t="shared" si="49"/>
        <v>210.24773637979317</v>
      </c>
      <c r="AX34" s="2">
        <v>0</v>
      </c>
      <c r="AY34" s="2">
        <v>0</v>
      </c>
      <c r="AZ34" s="2">
        <v>0</v>
      </c>
      <c r="BA34" s="2">
        <f t="shared" si="5"/>
        <v>0</v>
      </c>
      <c r="BB34" s="2">
        <f t="shared" si="30"/>
        <v>0</v>
      </c>
      <c r="BC34" s="2">
        <f t="shared" si="6"/>
        <v>0</v>
      </c>
      <c r="BD34" s="2">
        <f t="shared" si="7"/>
        <v>0</v>
      </c>
      <c r="BE34" s="2">
        <f t="shared" si="8"/>
        <v>0</v>
      </c>
      <c r="BF34" s="2">
        <f t="shared" si="9"/>
        <v>0</v>
      </c>
      <c r="BG34" s="2">
        <f t="shared" si="10"/>
        <v>0</v>
      </c>
      <c r="BH34" s="2">
        <f t="shared" si="31"/>
        <v>0</v>
      </c>
      <c r="BI34" s="2">
        <f t="shared" si="32"/>
        <v>0</v>
      </c>
      <c r="BJ34" s="2">
        <f t="shared" si="33"/>
        <v>0</v>
      </c>
      <c r="BK34" s="11">
        <f t="shared" si="50"/>
        <v>7.0269213754335008E-2</v>
      </c>
      <c r="BL34" s="11">
        <f t="shared" si="34"/>
        <v>4.6026457708014695E-2</v>
      </c>
      <c r="BM34" s="11">
        <f t="shared" si="35"/>
        <v>8.009515428568334E-2</v>
      </c>
      <c r="BN34" s="17">
        <v>0</v>
      </c>
      <c r="BO34" s="17">
        <v>0</v>
      </c>
      <c r="BP34" s="17">
        <v>0</v>
      </c>
      <c r="BQ34" s="12">
        <f>(BQ$3*temperature!$I144+BQ$4*temperature!$I144^2+BQ$5*temperature!$I144^6)*(K34/K$56)^$BS$1</f>
        <v>2.6439950903162179</v>
      </c>
      <c r="BR34" s="12">
        <f>(BR$3*temperature!$I144+BR$4*temperature!$I144^2+BR$5*temperature!$I144^6)*(L34/L$56)^$BS$1</f>
        <v>1.6654618131697609</v>
      </c>
      <c r="BS34" s="12">
        <f>(BS$3*temperature!$I144+BS$4*temperature!$I144^2+BS$5*temperature!$I144^6)*(M34/M$56)^$BS$1</f>
        <v>0.80071854946743426</v>
      </c>
      <c r="BT34" s="12">
        <f>(BT$3*temperature!$M144+BT$4*temperature!$M144^2+BT$5*temperature!$M144^6)*(K34/K$56)^$BS$1</f>
        <v>2.6439950903162179</v>
      </c>
      <c r="BU34" s="12">
        <f>(BU$3*temperature!$M144+BU$4*temperature!$M144^2+BU$5*temperature!$M144^6)*(L34/L$56)^$BS$1</f>
        <v>1.6654618131697609</v>
      </c>
      <c r="BV34" s="12">
        <f>(BV$3*temperature!$M144+BV$4*temperature!$M144^2+BV$5*temperature!$M144^6)*(M34/M$56)^$BS$1</f>
        <v>0.80071854946743426</v>
      </c>
      <c r="BW34" s="19">
        <f t="shared" si="11"/>
        <v>0</v>
      </c>
      <c r="BX34" s="19">
        <f t="shared" si="12"/>
        <v>0</v>
      </c>
      <c r="BY34" s="19">
        <f t="shared" si="13"/>
        <v>0</v>
      </c>
      <c r="BZ34" s="19">
        <f t="shared" si="14"/>
        <v>0</v>
      </c>
      <c r="CA34" s="19">
        <f t="shared" si="15"/>
        <v>0</v>
      </c>
      <c r="CB34" s="19">
        <f t="shared" si="16"/>
        <v>0</v>
      </c>
      <c r="CC34" s="19">
        <f t="shared" si="17"/>
        <v>0</v>
      </c>
      <c r="CD34" s="19"/>
    </row>
    <row r="35" spans="1:82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36"/>
        <v>6.1326994822132885E-3</v>
      </c>
      <c r="F35" s="11">
        <f t="shared" si="18"/>
        <v>1.6217519828473526E-2</v>
      </c>
      <c r="G35" s="11">
        <f t="shared" si="19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0"/>
        <v>24787.920685637644</v>
      </c>
      <c r="L35" s="1">
        <f t="shared" si="1"/>
        <v>1573.1307333909833</v>
      </c>
      <c r="M35" s="1">
        <f t="shared" si="2"/>
        <v>510.22591761261259</v>
      </c>
      <c r="N35" s="11">
        <f t="shared" si="37"/>
        <v>3.2799220449000632E-2</v>
      </c>
      <c r="O35" s="11">
        <f t="shared" si="21"/>
        <v>-6.5636363100640693E-5</v>
      </c>
      <c r="P35" s="11">
        <f t="shared" si="22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3"/>
        <v>187.91117978496482</v>
      </c>
      <c r="U35" s="1">
        <f t="shared" si="51"/>
        <v>927.55947584821479</v>
      </c>
      <c r="V35" s="1">
        <f t="shared" si="52"/>
        <v>838.68873584744733</v>
      </c>
      <c r="W35" s="11">
        <f t="shared" si="38"/>
        <v>-2.3085892152052589E-2</v>
      </c>
      <c r="X35" s="11">
        <f t="shared" si="55"/>
        <v>-3.394743664338673E-3</v>
      </c>
      <c r="Y35" s="11">
        <f t="shared" si="56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24"/>
        <v>2.3093853587707547</v>
      </c>
      <c r="AD35" s="12">
        <f t="shared" si="53"/>
        <v>2.8609420451927874</v>
      </c>
      <c r="AE35" s="12">
        <f t="shared" si="54"/>
        <v>1.9721805144674187</v>
      </c>
      <c r="AF35" s="11">
        <f t="shared" si="39"/>
        <v>6.7979909893551849E-3</v>
      </c>
      <c r="AG35" s="11">
        <f t="shared" si="57"/>
        <v>-9.2360891870889583E-3</v>
      </c>
      <c r="AH35" s="11">
        <f t="shared" si="58"/>
        <v>-8.2138078025238981E-3</v>
      </c>
      <c r="AI35" s="1">
        <f t="shared" si="40"/>
        <v>28716.603817704141</v>
      </c>
      <c r="AJ35" s="1">
        <f t="shared" si="41"/>
        <v>4429.6761073277412</v>
      </c>
      <c r="AK35" s="1">
        <f t="shared" si="42"/>
        <v>1453.4256194123818</v>
      </c>
      <c r="AL35" s="14">
        <f t="shared" si="25"/>
        <v>9.938792747456521</v>
      </c>
      <c r="AM35" s="14">
        <f t="shared" si="26"/>
        <v>1.3724684761928969</v>
      </c>
      <c r="AN35" s="14">
        <f t="shared" si="27"/>
        <v>0.55622554535360091</v>
      </c>
      <c r="AO35" s="11">
        <f t="shared" si="43"/>
        <v>2.0621120954280148E-2</v>
      </c>
      <c r="AP35" s="11">
        <f t="shared" si="28"/>
        <v>2.5977173653231045E-2</v>
      </c>
      <c r="AQ35" s="11">
        <f t="shared" si="29"/>
        <v>2.3564574154817608E-2</v>
      </c>
      <c r="AR35" s="1">
        <f t="shared" si="44"/>
        <v>18805.705535227633</v>
      </c>
      <c r="AS35" s="1">
        <f t="shared" si="45"/>
        <v>3283.9817317822931</v>
      </c>
      <c r="AT35" s="1">
        <f t="shared" si="46"/>
        <v>1107.2037703407129</v>
      </c>
      <c r="AU35" s="1">
        <f t="shared" si="47"/>
        <v>3761.141107045527</v>
      </c>
      <c r="AV35" s="1">
        <f t="shared" si="48"/>
        <v>656.79634635645868</v>
      </c>
      <c r="AW35" s="1">
        <f t="shared" si="49"/>
        <v>221.44075406814261</v>
      </c>
      <c r="AX35" s="2">
        <v>0</v>
      </c>
      <c r="AY35" s="2">
        <v>0</v>
      </c>
      <c r="AZ35" s="2">
        <v>0</v>
      </c>
      <c r="BA35" s="2">
        <f t="shared" si="5"/>
        <v>0</v>
      </c>
      <c r="BB35" s="2">
        <f t="shared" si="30"/>
        <v>0</v>
      </c>
      <c r="BC35" s="2">
        <f t="shared" si="6"/>
        <v>0</v>
      </c>
      <c r="BD35" s="2">
        <f t="shared" si="7"/>
        <v>0</v>
      </c>
      <c r="BE35" s="2">
        <f t="shared" si="8"/>
        <v>0</v>
      </c>
      <c r="BF35" s="2">
        <f t="shared" si="9"/>
        <v>0</v>
      </c>
      <c r="BG35" s="2">
        <f t="shared" si="10"/>
        <v>0</v>
      </c>
      <c r="BH35" s="2">
        <f t="shared" si="31"/>
        <v>0</v>
      </c>
      <c r="BI35" s="2">
        <f t="shared" si="32"/>
        <v>0</v>
      </c>
      <c r="BJ35" s="2">
        <f t="shared" si="33"/>
        <v>0</v>
      </c>
      <c r="BK35" s="11">
        <f t="shared" si="50"/>
        <v>6.2799220449000631E-2</v>
      </c>
      <c r="BL35" s="11">
        <f t="shared" si="34"/>
        <v>2.9934363636899358E-2</v>
      </c>
      <c r="BM35" s="11">
        <f t="shared" si="35"/>
        <v>6.3531278841485878E-2</v>
      </c>
      <c r="BN35" s="17">
        <v>0</v>
      </c>
      <c r="BO35" s="17">
        <v>0</v>
      </c>
      <c r="BP35" s="17">
        <v>0</v>
      </c>
      <c r="BQ35" s="12">
        <f>(BQ$3*temperature!$I145+BQ$4*temperature!$I145^2+BQ$5*temperature!$I145^6)*(K35/K$56)^$BS$1</f>
        <v>2.6797222377552914</v>
      </c>
      <c r="BR35" s="12">
        <f>(BR$3*temperature!$I145+BR$4*temperature!$I145^2+BR$5*temperature!$I145^6)*(L35/L$56)^$BS$1</f>
        <v>1.6979621897989257</v>
      </c>
      <c r="BS35" s="12">
        <f>(BS$3*temperature!$I145+BS$4*temperature!$I145^2+BS$5*temperature!$I145^6)*(M35/M$56)^$BS$1</f>
        <v>0.80546669050298325</v>
      </c>
      <c r="BT35" s="12">
        <f>(BT$3*temperature!$M145+BT$4*temperature!$M145^2+BT$5*temperature!$M145^6)*(K35/K$56)^$BS$1</f>
        <v>2.6797222377552914</v>
      </c>
      <c r="BU35" s="12">
        <f>(BU$3*temperature!$M145+BU$4*temperature!$M145^2+BU$5*temperature!$M145^6)*(L35/L$56)^$BS$1</f>
        <v>1.6979621897989257</v>
      </c>
      <c r="BV35" s="12">
        <f>(BV$3*temperature!$M145+BV$4*temperature!$M145^2+BV$5*temperature!$M145^6)*(M35/M$56)^$BS$1</f>
        <v>0.80546669050298325</v>
      </c>
      <c r="BW35" s="19">
        <f t="shared" si="11"/>
        <v>0</v>
      </c>
      <c r="BX35" s="19">
        <f t="shared" si="12"/>
        <v>0</v>
      </c>
      <c r="BY35" s="19">
        <f t="shared" si="13"/>
        <v>0</v>
      </c>
      <c r="BZ35" s="19">
        <f t="shared" si="14"/>
        <v>0</v>
      </c>
      <c r="CA35" s="19">
        <f t="shared" si="15"/>
        <v>0</v>
      </c>
      <c r="CB35" s="19">
        <f t="shared" si="16"/>
        <v>0</v>
      </c>
      <c r="CC35" s="19">
        <f t="shared" si="17"/>
        <v>0</v>
      </c>
      <c r="CD35" s="19"/>
    </row>
    <row r="36" spans="1:82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36"/>
        <v>6.7135178745578727E-3</v>
      </c>
      <c r="F36" s="11">
        <f t="shared" si="18"/>
        <v>1.6330021206645062E-2</v>
      </c>
      <c r="G36" s="11">
        <f t="shared" si="19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0"/>
        <v>25494.583209308556</v>
      </c>
      <c r="L36" s="1">
        <f t="shared" si="1"/>
        <v>1578.844569513195</v>
      </c>
      <c r="M36" s="1">
        <f t="shared" si="2"/>
        <v>524.4093877674519</v>
      </c>
      <c r="N36" s="11">
        <f t="shared" si="37"/>
        <v>2.8508342132963049E-2</v>
      </c>
      <c r="O36" s="11">
        <f t="shared" si="21"/>
        <v>3.6321432166639411E-3</v>
      </c>
      <c r="P36" s="11">
        <f t="shared" si="22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3"/>
        <v>180.71486919793657</v>
      </c>
      <c r="U36" s="1">
        <f t="shared" si="51"/>
        <v>931.01927467261214</v>
      </c>
      <c r="V36" s="1">
        <f t="shared" si="52"/>
        <v>844.47815420020129</v>
      </c>
      <c r="W36" s="11">
        <f t="shared" si="38"/>
        <v>-3.8296340831148634E-2</v>
      </c>
      <c r="X36" s="11">
        <f t="shared" si="55"/>
        <v>3.7300021340771483E-3</v>
      </c>
      <c r="Y36" s="11">
        <f t="shared" si="56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24"/>
        <v>2.2835509596639398</v>
      </c>
      <c r="AD36" s="12">
        <f t="shared" si="53"/>
        <v>2.7475569888912075</v>
      </c>
      <c r="AE36" s="12">
        <f t="shared" si="54"/>
        <v>1.9497480298762651</v>
      </c>
      <c r="AF36" s="11">
        <f t="shared" si="39"/>
        <v>-1.1186699096666142E-2</v>
      </c>
      <c r="AG36" s="11">
        <f t="shared" si="57"/>
        <v>-3.9632070314776113E-2</v>
      </c>
      <c r="AH36" s="11">
        <f t="shared" si="58"/>
        <v>-1.137445808159776E-2</v>
      </c>
      <c r="AI36" s="1">
        <f t="shared" si="40"/>
        <v>29606.084542979253</v>
      </c>
      <c r="AJ36" s="1">
        <f t="shared" si="41"/>
        <v>4643.5048429514254</v>
      </c>
      <c r="AK36" s="1">
        <f t="shared" si="42"/>
        <v>1529.5238115392863</v>
      </c>
      <c r="AL36" s="14">
        <f t="shared" si="25"/>
        <v>10.143741794841343</v>
      </c>
      <c r="AM36" s="14">
        <f t="shared" si="26"/>
        <v>1.4081213281325451</v>
      </c>
      <c r="AN36" s="14">
        <f t="shared" si="27"/>
        <v>0.56933276346388972</v>
      </c>
      <c r="AO36" s="11">
        <f t="shared" si="43"/>
        <v>2.0621120954280148E-2</v>
      </c>
      <c r="AP36" s="11">
        <f t="shared" si="28"/>
        <v>2.5977173653231045E-2</v>
      </c>
      <c r="AQ36" s="11">
        <f t="shared" si="29"/>
        <v>2.3564574154817608E-2</v>
      </c>
      <c r="AR36" s="1">
        <f t="shared" si="44"/>
        <v>19414.601595393222</v>
      </c>
      <c r="AS36" s="1">
        <f t="shared" si="45"/>
        <v>3445.5695493833528</v>
      </c>
      <c r="AT36" s="1">
        <f t="shared" si="46"/>
        <v>1165.5922721539505</v>
      </c>
      <c r="AU36" s="1">
        <f t="shared" si="47"/>
        <v>3882.9203190786448</v>
      </c>
      <c r="AV36" s="1">
        <f t="shared" si="48"/>
        <v>689.11390987667062</v>
      </c>
      <c r="AW36" s="1">
        <f t="shared" si="49"/>
        <v>233.11845443079011</v>
      </c>
      <c r="AX36" s="2">
        <v>0</v>
      </c>
      <c r="AY36" s="2">
        <v>0</v>
      </c>
      <c r="AZ36" s="2">
        <v>0</v>
      </c>
      <c r="BA36" s="2">
        <f t="shared" si="5"/>
        <v>0</v>
      </c>
      <c r="BB36" s="2">
        <f t="shared" si="30"/>
        <v>0</v>
      </c>
      <c r="BC36" s="2">
        <f t="shared" si="6"/>
        <v>0</v>
      </c>
      <c r="BD36" s="2">
        <f t="shared" si="7"/>
        <v>0</v>
      </c>
      <c r="BE36" s="2">
        <f t="shared" si="8"/>
        <v>0</v>
      </c>
      <c r="BF36" s="2">
        <f t="shared" si="9"/>
        <v>0</v>
      </c>
      <c r="BG36" s="2">
        <f t="shared" si="10"/>
        <v>0</v>
      </c>
      <c r="BH36" s="2">
        <f t="shared" si="31"/>
        <v>0</v>
      </c>
      <c r="BI36" s="2">
        <f t="shared" si="32"/>
        <v>0</v>
      </c>
      <c r="BJ36" s="2">
        <f t="shared" si="33"/>
        <v>0</v>
      </c>
      <c r="BK36" s="11">
        <f t="shared" si="50"/>
        <v>5.8508342132963048E-2</v>
      </c>
      <c r="BL36" s="11">
        <f t="shared" si="34"/>
        <v>3.363214321666394E-2</v>
      </c>
      <c r="BM36" s="11">
        <f t="shared" si="35"/>
        <v>5.7798411772582908E-2</v>
      </c>
      <c r="BN36" s="17">
        <v>0</v>
      </c>
      <c r="BO36" s="17">
        <v>0</v>
      </c>
      <c r="BP36" s="17">
        <v>0</v>
      </c>
      <c r="BQ36" s="12">
        <f>(BQ$3*temperature!$I146+BQ$4*temperature!$I146^2+BQ$5*temperature!$I146^6)*(K36/K$56)^$BS$1</f>
        <v>2.7175405831430304</v>
      </c>
      <c r="BR36" s="12">
        <f>(BR$3*temperature!$I146+BR$4*temperature!$I146^2+BR$5*temperature!$I146^6)*(L36/L$56)^$BS$1</f>
        <v>1.7285749258593501</v>
      </c>
      <c r="BS36" s="12">
        <f>(BS$3*temperature!$I146+BS$4*temperature!$I146^2+BS$5*temperature!$I146^6)*(M36/M$56)^$BS$1</f>
        <v>0.81073843092239806</v>
      </c>
      <c r="BT36" s="12">
        <f>(BT$3*temperature!$M146+BT$4*temperature!$M146^2+BT$5*temperature!$M146^6)*(K36/K$56)^$BS$1</f>
        <v>2.7175405831430304</v>
      </c>
      <c r="BU36" s="12">
        <f>(BU$3*temperature!$M146+BU$4*temperature!$M146^2+BU$5*temperature!$M146^6)*(L36/L$56)^$BS$1</f>
        <v>1.7285749258593501</v>
      </c>
      <c r="BV36" s="12">
        <f>(BV$3*temperature!$M146+BV$4*temperature!$M146^2+BV$5*temperature!$M146^6)*(M36/M$56)^$BS$1</f>
        <v>0.81073843092239806</v>
      </c>
      <c r="BW36" s="19">
        <f t="shared" si="11"/>
        <v>0</v>
      </c>
      <c r="BX36" s="19">
        <f t="shared" si="12"/>
        <v>0</v>
      </c>
      <c r="BY36" s="19">
        <f t="shared" si="13"/>
        <v>0</v>
      </c>
      <c r="BZ36" s="19">
        <f t="shared" si="14"/>
        <v>0</v>
      </c>
      <c r="CA36" s="19">
        <f t="shared" si="15"/>
        <v>0</v>
      </c>
      <c r="CB36" s="19">
        <f t="shared" si="16"/>
        <v>0</v>
      </c>
      <c r="CC36" s="19">
        <f t="shared" si="17"/>
        <v>0</v>
      </c>
      <c r="CD36" s="19"/>
    </row>
    <row r="37" spans="1:82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36"/>
        <v>6.4419132733040119E-3</v>
      </c>
      <c r="F37" s="11">
        <f t="shared" si="18"/>
        <v>1.4658561960459116E-2</v>
      </c>
      <c r="G37" s="11">
        <f t="shared" si="19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0"/>
        <v>25684.596648354625</v>
      </c>
      <c r="L37" s="1">
        <f t="shared" si="1"/>
        <v>1611.2686812955199</v>
      </c>
      <c r="M37" s="1">
        <f t="shared" si="2"/>
        <v>529.3692355980869</v>
      </c>
      <c r="N37" s="11">
        <f t="shared" si="37"/>
        <v>7.4530906226657478E-3</v>
      </c>
      <c r="O37" s="11">
        <f t="shared" si="21"/>
        <v>2.0536607851349364E-2</v>
      </c>
      <c r="P37" s="11">
        <f t="shared" si="22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3"/>
        <v>179.22403290080703</v>
      </c>
      <c r="U37" s="1">
        <f t="shared" si="51"/>
        <v>898.86196704348333</v>
      </c>
      <c r="V37" s="1">
        <f t="shared" si="52"/>
        <v>853.87683090177541</v>
      </c>
      <c r="W37" s="11">
        <f t="shared" si="38"/>
        <v>-8.2496603834885107E-3</v>
      </c>
      <c r="X37" s="11">
        <f t="shared" si="55"/>
        <v>-3.4539894612210631E-2</v>
      </c>
      <c r="Y37" s="11">
        <f t="shared" si="56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24"/>
        <v>2.4940307832691997</v>
      </c>
      <c r="AD37" s="12">
        <f t="shared" si="53"/>
        <v>2.770157627257464</v>
      </c>
      <c r="AE37" s="12">
        <f t="shared" si="54"/>
        <v>1.9972197592887198</v>
      </c>
      <c r="AF37" s="11">
        <f t="shared" si="39"/>
        <v>9.2172159642207152E-2</v>
      </c>
      <c r="AG37" s="11">
        <f t="shared" si="57"/>
        <v>8.2257214163834469E-3</v>
      </c>
      <c r="AH37" s="11">
        <f t="shared" si="58"/>
        <v>2.4347622710749528E-2</v>
      </c>
      <c r="AI37" s="1">
        <f t="shared" si="40"/>
        <v>30528.396407759974</v>
      </c>
      <c r="AJ37" s="1">
        <f t="shared" si="41"/>
        <v>4868.2682685329537</v>
      </c>
      <c r="AK37" s="1">
        <f t="shared" si="42"/>
        <v>1609.6898848161477</v>
      </c>
      <c r="AL37" s="14">
        <f t="shared" si="25"/>
        <v>10.352917121321754</v>
      </c>
      <c r="AM37" s="14">
        <f t="shared" si="26"/>
        <v>1.4447003403982626</v>
      </c>
      <c r="AN37" s="14">
        <f t="shared" si="27"/>
        <v>0.58274884758730183</v>
      </c>
      <c r="AO37" s="11">
        <f t="shared" si="43"/>
        <v>2.0621120954280148E-2</v>
      </c>
      <c r="AP37" s="11">
        <f t="shared" si="28"/>
        <v>2.5977173653231045E-2</v>
      </c>
      <c r="AQ37" s="11">
        <f t="shared" si="29"/>
        <v>2.3564574154817608E-2</v>
      </c>
      <c r="AR37" s="1">
        <f t="shared" si="44"/>
        <v>20039.579743064602</v>
      </c>
      <c r="AS37" s="1">
        <f t="shared" si="45"/>
        <v>3610.4420492919689</v>
      </c>
      <c r="AT37" s="1">
        <f t="shared" si="46"/>
        <v>1226.6138409998002</v>
      </c>
      <c r="AU37" s="1">
        <f t="shared" si="47"/>
        <v>4007.9159486129206</v>
      </c>
      <c r="AV37" s="1">
        <f t="shared" si="48"/>
        <v>722.08840985839379</v>
      </c>
      <c r="AW37" s="1">
        <f t="shared" si="49"/>
        <v>245.32276819996005</v>
      </c>
      <c r="AX37" s="2">
        <v>0</v>
      </c>
      <c r="AY37" s="2">
        <v>0</v>
      </c>
      <c r="AZ37" s="2">
        <v>0</v>
      </c>
      <c r="BA37" s="2">
        <f t="shared" si="5"/>
        <v>0</v>
      </c>
      <c r="BB37" s="2">
        <f t="shared" si="30"/>
        <v>0</v>
      </c>
      <c r="BC37" s="2">
        <f t="shared" si="6"/>
        <v>0</v>
      </c>
      <c r="BD37" s="2">
        <f t="shared" si="7"/>
        <v>0</v>
      </c>
      <c r="BE37" s="2">
        <f t="shared" si="8"/>
        <v>0</v>
      </c>
      <c r="BF37" s="2">
        <f t="shared" si="9"/>
        <v>0</v>
      </c>
      <c r="BG37" s="2">
        <f t="shared" si="10"/>
        <v>0</v>
      </c>
      <c r="BH37" s="2">
        <f t="shared" si="31"/>
        <v>0</v>
      </c>
      <c r="BI37" s="2">
        <f t="shared" si="32"/>
        <v>0</v>
      </c>
      <c r="BJ37" s="2">
        <f t="shared" si="33"/>
        <v>0</v>
      </c>
      <c r="BK37" s="11">
        <f t="shared" si="50"/>
        <v>3.7453090622665747E-2</v>
      </c>
      <c r="BL37" s="11">
        <f t="shared" si="34"/>
        <v>5.0536607851349363E-2</v>
      </c>
      <c r="BM37" s="11">
        <f t="shared" si="35"/>
        <v>3.9457969186536407E-2</v>
      </c>
      <c r="BN37" s="17">
        <v>0</v>
      </c>
      <c r="BO37" s="17">
        <v>0</v>
      </c>
      <c r="BP37" s="17">
        <v>0</v>
      </c>
      <c r="BQ37" s="12">
        <f>(BQ$3*temperature!$I147+BQ$4*temperature!$I147^2+BQ$5*temperature!$I147^6)*(K37/K$56)^$BS$1</f>
        <v>2.7688623509133108</v>
      </c>
      <c r="BR37" s="12">
        <f>(BR$3*temperature!$I147+BR$4*temperature!$I147^2+BR$5*temperature!$I147^6)*(L37/L$56)^$BS$1</f>
        <v>1.7514191069571601</v>
      </c>
      <c r="BS37" s="12">
        <f>(BS$3*temperature!$I147+BS$4*temperature!$I147^2+BS$5*temperature!$I147^6)*(M37/M$56)^$BS$1</f>
        <v>0.81905695942888013</v>
      </c>
      <c r="BT37" s="12">
        <f>(BT$3*temperature!$M147+BT$4*temperature!$M147^2+BT$5*temperature!$M147^6)*(K37/K$56)^$BS$1</f>
        <v>2.7688623509133108</v>
      </c>
      <c r="BU37" s="12">
        <f>(BU$3*temperature!$M147+BU$4*temperature!$M147^2+BU$5*temperature!$M147^6)*(L37/L$56)^$BS$1</f>
        <v>1.7514191069571601</v>
      </c>
      <c r="BV37" s="12">
        <f>(BV$3*temperature!$M147+BV$4*temperature!$M147^2+BV$5*temperature!$M147^6)*(M37/M$56)^$BS$1</f>
        <v>0.81905695942888013</v>
      </c>
      <c r="BW37" s="19">
        <f t="shared" si="11"/>
        <v>0</v>
      </c>
      <c r="BX37" s="19">
        <f t="shared" si="12"/>
        <v>0</v>
      </c>
      <c r="BY37" s="19">
        <f t="shared" si="13"/>
        <v>0</v>
      </c>
      <c r="BZ37" s="19">
        <f t="shared" si="14"/>
        <v>0</v>
      </c>
      <c r="CA37" s="19">
        <f t="shared" si="15"/>
        <v>0</v>
      </c>
      <c r="CB37" s="19">
        <f t="shared" si="16"/>
        <v>0</v>
      </c>
      <c r="CC37" s="19">
        <f t="shared" si="17"/>
        <v>0</v>
      </c>
      <c r="CD37" s="19"/>
    </row>
    <row r="38" spans="1:82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36"/>
        <v>6.1882645985391616E-3</v>
      </c>
      <c r="F38" s="11">
        <f t="shared" si="18"/>
        <v>1.246241293638195E-2</v>
      </c>
      <c r="G38" s="11">
        <f t="shared" si="19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0"/>
        <v>25968.718551230631</v>
      </c>
      <c r="L38" s="1">
        <f t="shared" si="1"/>
        <v>1643.0307990508757</v>
      </c>
      <c r="M38" s="1">
        <f t="shared" si="2"/>
        <v>539.24478308317077</v>
      </c>
      <c r="N38" s="11">
        <f t="shared" si="37"/>
        <v>1.1061956968446474E-2</v>
      </c>
      <c r="O38" s="11">
        <f t="shared" si="21"/>
        <v>1.9712489992555371E-2</v>
      </c>
      <c r="P38" s="11">
        <f t="shared" si="22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3"/>
        <v>177.55425611266796</v>
      </c>
      <c r="U38" s="1">
        <f t="shared" si="51"/>
        <v>848.05370684498394</v>
      </c>
      <c r="V38" s="1">
        <f t="shared" si="52"/>
        <v>848.93393409751468</v>
      </c>
      <c r="W38" s="11">
        <f t="shared" si="38"/>
        <v>-9.3167013436374901E-3</v>
      </c>
      <c r="X38" s="11">
        <f t="shared" si="55"/>
        <v>-5.6525097357958964E-2</v>
      </c>
      <c r="Y38" s="11">
        <f t="shared" si="56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24"/>
        <v>2.5066122179045962</v>
      </c>
      <c r="AD38" s="12">
        <f t="shared" si="53"/>
        <v>2.8705154383111862</v>
      </c>
      <c r="AE38" s="12">
        <f t="shared" si="54"/>
        <v>2.0325970830505562</v>
      </c>
      <c r="AF38" s="11">
        <f t="shared" si="39"/>
        <v>5.0446188233910227E-3</v>
      </c>
      <c r="AG38" s="11">
        <f t="shared" si="57"/>
        <v>3.6228195127321783E-2</v>
      </c>
      <c r="AH38" s="11">
        <f t="shared" si="58"/>
        <v>1.7713285479628693E-2</v>
      </c>
      <c r="AI38" s="1">
        <f t="shared" si="40"/>
        <v>31483.472715596898</v>
      </c>
      <c r="AJ38" s="1">
        <f t="shared" si="41"/>
        <v>5103.5298515380518</v>
      </c>
      <c r="AK38" s="1">
        <f t="shared" si="42"/>
        <v>1694.043664534493</v>
      </c>
      <c r="AL38" s="14">
        <f t="shared" si="25"/>
        <v>10.566405877510167</v>
      </c>
      <c r="AM38" s="14">
        <f t="shared" si="26"/>
        <v>1.4822295720176701</v>
      </c>
      <c r="AN38" s="14">
        <f t="shared" si="27"/>
        <v>0.5964810760199073</v>
      </c>
      <c r="AO38" s="11">
        <f t="shared" si="43"/>
        <v>2.0621120954280148E-2</v>
      </c>
      <c r="AP38" s="11">
        <f t="shared" si="28"/>
        <v>2.5977173653231045E-2</v>
      </c>
      <c r="AQ38" s="11">
        <f t="shared" si="29"/>
        <v>2.3564574154817608E-2</v>
      </c>
      <c r="AR38" s="1">
        <f t="shared" si="44"/>
        <v>20681.035819000379</v>
      </c>
      <c r="AS38" s="1">
        <f t="shared" si="45"/>
        <v>3776.5951924503188</v>
      </c>
      <c r="AT38" s="1">
        <f t="shared" si="46"/>
        <v>1289.9721805104373</v>
      </c>
      <c r="AU38" s="1">
        <f t="shared" si="47"/>
        <v>4136.2071638000762</v>
      </c>
      <c r="AV38" s="1">
        <f t="shared" si="48"/>
        <v>755.3190384900638</v>
      </c>
      <c r="AW38" s="1">
        <f t="shared" si="49"/>
        <v>257.99443610208749</v>
      </c>
      <c r="AX38" s="2">
        <v>0</v>
      </c>
      <c r="AY38" s="2">
        <v>0</v>
      </c>
      <c r="AZ38" s="2">
        <v>0</v>
      </c>
      <c r="BA38" s="2">
        <f t="shared" si="5"/>
        <v>0</v>
      </c>
      <c r="BB38" s="2">
        <f t="shared" si="30"/>
        <v>0</v>
      </c>
      <c r="BC38" s="2">
        <f t="shared" si="6"/>
        <v>0</v>
      </c>
      <c r="BD38" s="2">
        <f t="shared" si="7"/>
        <v>0</v>
      </c>
      <c r="BE38" s="2">
        <f t="shared" si="8"/>
        <v>0</v>
      </c>
      <c r="BF38" s="2">
        <f t="shared" si="9"/>
        <v>0</v>
      </c>
      <c r="BG38" s="2">
        <f t="shared" si="10"/>
        <v>0</v>
      </c>
      <c r="BH38" s="2">
        <f t="shared" si="31"/>
        <v>0</v>
      </c>
      <c r="BI38" s="2">
        <f t="shared" si="32"/>
        <v>0</v>
      </c>
      <c r="BJ38" s="2">
        <f t="shared" si="33"/>
        <v>0</v>
      </c>
      <c r="BK38" s="11">
        <f t="shared" si="50"/>
        <v>4.1061956968446472E-2</v>
      </c>
      <c r="BL38" s="11">
        <f t="shared" si="34"/>
        <v>4.971248999255537E-2</v>
      </c>
      <c r="BM38" s="11">
        <f t="shared" si="35"/>
        <v>4.8655310548839176E-2</v>
      </c>
      <c r="BN38" s="17">
        <v>0</v>
      </c>
      <c r="BO38" s="17">
        <v>0</v>
      </c>
      <c r="BP38" s="17">
        <v>0</v>
      </c>
      <c r="BQ38" s="12">
        <f>(BQ$3*temperature!$I148+BQ$4*temperature!$I148^2+BQ$5*temperature!$I148^6)*(K38/K$56)^$BS$1</f>
        <v>2.8172481479735549</v>
      </c>
      <c r="BR38" s="12">
        <f>(BR$3*temperature!$I148+BR$4*temperature!$I148^2+BR$5*temperature!$I148^6)*(L38/L$56)^$BS$1</f>
        <v>1.7738914407513655</v>
      </c>
      <c r="BS38" s="12">
        <f>(BS$3*temperature!$I148+BS$4*temperature!$I148^2+BS$5*temperature!$I148^6)*(M38/M$56)^$BS$1</f>
        <v>0.8248878208746564</v>
      </c>
      <c r="BT38" s="12">
        <f>(BT$3*temperature!$M148+BT$4*temperature!$M148^2+BT$5*temperature!$M148^6)*(K38/K$56)^$BS$1</f>
        <v>2.8172481479735549</v>
      </c>
      <c r="BU38" s="12">
        <f>(BU$3*temperature!$M148+BU$4*temperature!$M148^2+BU$5*temperature!$M148^6)*(L38/L$56)^$BS$1</f>
        <v>1.7738914407513655</v>
      </c>
      <c r="BV38" s="12">
        <f>(BV$3*temperature!$M148+BV$4*temperature!$M148^2+BV$5*temperature!$M148^6)*(M38/M$56)^$BS$1</f>
        <v>0.8248878208746564</v>
      </c>
      <c r="BW38" s="19">
        <f t="shared" si="11"/>
        <v>0</v>
      </c>
      <c r="BX38" s="19">
        <f t="shared" si="12"/>
        <v>0</v>
      </c>
      <c r="BY38" s="19">
        <f t="shared" si="13"/>
        <v>0</v>
      </c>
      <c r="BZ38" s="19">
        <f t="shared" si="14"/>
        <v>0</v>
      </c>
      <c r="CA38" s="19">
        <f t="shared" si="15"/>
        <v>0</v>
      </c>
      <c r="CB38" s="19">
        <f t="shared" si="16"/>
        <v>0</v>
      </c>
      <c r="CC38" s="19">
        <f t="shared" si="17"/>
        <v>0</v>
      </c>
      <c r="CD38" s="19"/>
    </row>
    <row r="39" spans="1:82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36"/>
        <v>6.4313278720127265E-3</v>
      </c>
      <c r="F39" s="11">
        <f t="shared" si="18"/>
        <v>1.2593283935289801E-2</v>
      </c>
      <c r="G39" s="11">
        <f t="shared" si="19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0"/>
        <v>26019.166524598586</v>
      </c>
      <c r="L39" s="1">
        <f t="shared" si="1"/>
        <v>1681.8679753353642</v>
      </c>
      <c r="M39" s="1">
        <f t="shared" si="2"/>
        <v>551.1172951451764</v>
      </c>
      <c r="N39" s="11">
        <f t="shared" si="37"/>
        <v>1.942643926323484E-3</v>
      </c>
      <c r="O39" s="11">
        <f t="shared" si="21"/>
        <v>2.3637521771912917E-2</v>
      </c>
      <c r="P39" s="11">
        <f t="shared" si="22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3"/>
        <v>178.52672604902381</v>
      </c>
      <c r="U39" s="1">
        <f t="shared" si="51"/>
        <v>809.7344341843268</v>
      </c>
      <c r="V39" s="1">
        <f t="shared" si="52"/>
        <v>848.75548948655353</v>
      </c>
      <c r="W39" s="11">
        <f t="shared" si="38"/>
        <v>5.477029712758652E-3</v>
      </c>
      <c r="X39" s="11">
        <f t="shared" si="55"/>
        <v>-4.518495981017101E-2</v>
      </c>
      <c r="Y39" s="11">
        <f t="shared" si="56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24"/>
        <v>2.5234576073225217</v>
      </c>
      <c r="AD39" s="12">
        <f t="shared" si="53"/>
        <v>2.8708353689561941</v>
      </c>
      <c r="AE39" s="12">
        <f t="shared" si="54"/>
        <v>2.0633186248030597</v>
      </c>
      <c r="AF39" s="11">
        <f t="shared" si="39"/>
        <v>6.7203811174301187E-3</v>
      </c>
      <c r="AG39" s="11">
        <f t="shared" si="57"/>
        <v>1.1145407571677701E-4</v>
      </c>
      <c r="AH39" s="11">
        <f t="shared" si="58"/>
        <v>1.5114427747970671E-2</v>
      </c>
      <c r="AI39" s="1">
        <f t="shared" si="40"/>
        <v>32471.332607837285</v>
      </c>
      <c r="AJ39" s="1">
        <f t="shared" si="41"/>
        <v>5348.4959048743103</v>
      </c>
      <c r="AK39" s="1">
        <f t="shared" si="42"/>
        <v>1782.6337341831313</v>
      </c>
      <c r="AL39" s="14">
        <f t="shared" ref="AL39:AL56" si="59">(1+AL$5)*AL38</f>
        <v>10.784297011162321</v>
      </c>
      <c r="AM39" s="14">
        <f t="shared" ref="AM39:AM56" si="60">(1+AM$5)*AM38</f>
        <v>1.5207337070039275</v>
      </c>
      <c r="AN39" s="14">
        <f t="shared" ref="AN39:AN56" si="61">(1+AN$5)*AN38</f>
        <v>0.61053689856772375</v>
      </c>
      <c r="AO39" s="11">
        <f t="shared" si="43"/>
        <v>2.0621120954280148E-2</v>
      </c>
      <c r="AP39" s="11">
        <f t="shared" si="28"/>
        <v>2.5977173653231045E-2</v>
      </c>
      <c r="AQ39" s="11">
        <f t="shared" si="29"/>
        <v>2.3564574154817608E-2</v>
      </c>
      <c r="AR39" s="1">
        <f t="shared" si="44"/>
        <v>21347.530965259215</v>
      </c>
      <c r="AS39" s="1">
        <f t="shared" si="45"/>
        <v>3950.5573444347792</v>
      </c>
      <c r="AT39" s="1">
        <f t="shared" si="46"/>
        <v>1356.2136574006256</v>
      </c>
      <c r="AU39" s="1">
        <f t="shared" si="47"/>
        <v>4269.5061930518432</v>
      </c>
      <c r="AV39" s="1">
        <f t="shared" si="48"/>
        <v>790.11146888695589</v>
      </c>
      <c r="AW39" s="1">
        <f t="shared" si="49"/>
        <v>271.24273148012514</v>
      </c>
      <c r="AX39" s="2">
        <v>0</v>
      </c>
      <c r="AY39" s="2">
        <v>0</v>
      </c>
      <c r="AZ39" s="2">
        <v>0</v>
      </c>
      <c r="BA39" s="2">
        <f t="shared" si="5"/>
        <v>0</v>
      </c>
      <c r="BB39" s="2">
        <f t="shared" si="30"/>
        <v>0</v>
      </c>
      <c r="BC39" s="2">
        <f t="shared" si="6"/>
        <v>0</v>
      </c>
      <c r="BD39" s="2">
        <f t="shared" si="7"/>
        <v>0</v>
      </c>
      <c r="BE39" s="2">
        <f t="shared" si="8"/>
        <v>0</v>
      </c>
      <c r="BF39" s="2">
        <f t="shared" si="9"/>
        <v>0</v>
      </c>
      <c r="BG39" s="2">
        <f t="shared" si="10"/>
        <v>0</v>
      </c>
      <c r="BH39" s="2">
        <f t="shared" si="31"/>
        <v>0</v>
      </c>
      <c r="BI39" s="2">
        <f t="shared" si="32"/>
        <v>0</v>
      </c>
      <c r="BJ39" s="2">
        <f t="shared" si="33"/>
        <v>0</v>
      </c>
      <c r="BK39" s="11">
        <f t="shared" si="50"/>
        <v>3.1942643926323483E-2</v>
      </c>
      <c r="BL39" s="11">
        <f t="shared" si="34"/>
        <v>5.3637521771912916E-2</v>
      </c>
      <c r="BM39" s="11">
        <f t="shared" si="35"/>
        <v>5.2016925215527782E-2</v>
      </c>
      <c r="BN39" s="17">
        <v>0</v>
      </c>
      <c r="BO39" s="17">
        <v>0</v>
      </c>
      <c r="BP39" s="17">
        <v>0</v>
      </c>
      <c r="BQ39" s="12">
        <f>(BQ$3*temperature!$I149+BQ$4*temperature!$I149^2+BQ$5*temperature!$I149^6)*(K39/K$56)^$BS$1</f>
        <v>2.871425257288351</v>
      </c>
      <c r="BR39" s="12">
        <f>(BR$3*temperature!$I149+BR$4*temperature!$I149^2+BR$5*temperature!$I149^6)*(L39/L$56)^$BS$1</f>
        <v>1.7937977199771296</v>
      </c>
      <c r="BS39" s="12">
        <f>(BS$3*temperature!$I149+BS$4*temperature!$I149^2+BS$5*temperature!$I149^6)*(M39/M$56)^$BS$1</f>
        <v>0.82933296854191796</v>
      </c>
      <c r="BT39" s="12">
        <f>(BT$3*temperature!$M149+BT$4*temperature!$M149^2+BT$5*temperature!$M149^6)*(K39/K$56)^$BS$1</f>
        <v>2.871425257288351</v>
      </c>
      <c r="BU39" s="12">
        <f>(BU$3*temperature!$M149+BU$4*temperature!$M149^2+BU$5*temperature!$M149^6)*(L39/L$56)^$BS$1</f>
        <v>1.7937977199771296</v>
      </c>
      <c r="BV39" s="12">
        <f>(BV$3*temperature!$M149+BV$4*temperature!$M149^2+BV$5*temperature!$M149^6)*(M39/M$56)^$BS$1</f>
        <v>0.82933296854191796</v>
      </c>
      <c r="BW39" s="19">
        <f t="shared" si="11"/>
        <v>0</v>
      </c>
      <c r="BX39" s="19">
        <f t="shared" si="12"/>
        <v>0</v>
      </c>
      <c r="BY39" s="19">
        <f t="shared" si="13"/>
        <v>0</v>
      </c>
      <c r="BZ39" s="19">
        <f t="shared" si="14"/>
        <v>0</v>
      </c>
      <c r="CA39" s="19">
        <f t="shared" si="15"/>
        <v>0</v>
      </c>
      <c r="CB39" s="19">
        <f t="shared" si="16"/>
        <v>0</v>
      </c>
      <c r="CC39" s="19">
        <f t="shared" si="17"/>
        <v>0</v>
      </c>
      <c r="CD39" s="19"/>
    </row>
    <row r="40" spans="1:82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36"/>
        <v>5.8607091553546375E-3</v>
      </c>
      <c r="F40" s="11">
        <f t="shared" si="18"/>
        <v>1.2074447177279346E-2</v>
      </c>
      <c r="G40" s="11">
        <f t="shared" si="19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0"/>
        <v>26632.781515108294</v>
      </c>
      <c r="L40" s="1">
        <f t="shared" si="1"/>
        <v>1719.423356585115</v>
      </c>
      <c r="M40" s="1">
        <f t="shared" si="2"/>
        <v>570.10603124801855</v>
      </c>
      <c r="N40" s="11">
        <f t="shared" si="37"/>
        <v>2.3583191641807444E-2</v>
      </c>
      <c r="O40" s="11">
        <f t="shared" si="21"/>
        <v>2.2329565578571797E-2</v>
      </c>
      <c r="P40" s="11">
        <f t="shared" si="22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3"/>
        <v>176.03566284065784</v>
      </c>
      <c r="U40" s="1">
        <f t="shared" si="51"/>
        <v>769.31632227109981</v>
      </c>
      <c r="V40" s="1">
        <f t="shared" si="52"/>
        <v>828.1612532754807</v>
      </c>
      <c r="W40" s="11">
        <f t="shared" si="38"/>
        <v>-1.3953446990799145E-2</v>
      </c>
      <c r="X40" s="11">
        <f t="shared" si="55"/>
        <v>-4.9915268768261689E-2</v>
      </c>
      <c r="Y40" s="11">
        <f t="shared" si="56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24"/>
        <v>2.5032209020804457</v>
      </c>
      <c r="AD40" s="12">
        <f t="shared" si="53"/>
        <v>2.882563824344889</v>
      </c>
      <c r="AE40" s="12">
        <f t="shared" si="54"/>
        <v>2.0908889139613622</v>
      </c>
      <c r="AF40" s="11">
        <f t="shared" si="39"/>
        <v>-8.0194353902968141E-3</v>
      </c>
      <c r="AG40" s="11">
        <f t="shared" si="57"/>
        <v>4.0853806928535796E-3</v>
      </c>
      <c r="AH40" s="11">
        <f t="shared" si="58"/>
        <v>1.3362109383825205E-2</v>
      </c>
      <c r="AI40" s="1">
        <f t="shared" si="40"/>
        <v>33493.705540105402</v>
      </c>
      <c r="AJ40" s="1">
        <f t="shared" si="41"/>
        <v>5603.7577832738352</v>
      </c>
      <c r="AK40" s="1">
        <f t="shared" si="42"/>
        <v>1875.6130922449433</v>
      </c>
      <c r="AL40" s="14">
        <f t="shared" si="59"/>
        <v>11.006681304236382</v>
      </c>
      <c r="AM40" s="14">
        <f t="shared" si="60"/>
        <v>1.5602380705910903</v>
      </c>
      <c r="AN40" s="14">
        <f t="shared" si="61"/>
        <v>0.62492394058827527</v>
      </c>
      <c r="AO40" s="11">
        <f t="shared" si="43"/>
        <v>2.0621120954280148E-2</v>
      </c>
      <c r="AP40" s="11">
        <f t="shared" si="28"/>
        <v>2.5977173653231045E-2</v>
      </c>
      <c r="AQ40" s="11">
        <f t="shared" si="29"/>
        <v>2.3564574154817608E-2</v>
      </c>
      <c r="AR40" s="1">
        <f t="shared" si="44"/>
        <v>22025.972673419677</v>
      </c>
      <c r="AS40" s="1">
        <f t="shared" si="45"/>
        <v>4130.6231448912513</v>
      </c>
      <c r="AT40" s="1">
        <f t="shared" si="46"/>
        <v>1425.405562220285</v>
      </c>
      <c r="AU40" s="1">
        <f t="shared" si="47"/>
        <v>4405.1945346839357</v>
      </c>
      <c r="AV40" s="1">
        <f t="shared" si="48"/>
        <v>826.12462897825026</v>
      </c>
      <c r="AW40" s="1">
        <f t="shared" si="49"/>
        <v>285.081112444057</v>
      </c>
      <c r="AX40" s="2">
        <v>0</v>
      </c>
      <c r="AY40" s="2">
        <v>0</v>
      </c>
      <c r="AZ40" s="2">
        <v>0</v>
      </c>
      <c r="BA40" s="2">
        <f t="shared" si="5"/>
        <v>0</v>
      </c>
      <c r="BB40" s="2">
        <f t="shared" si="30"/>
        <v>0</v>
      </c>
      <c r="BC40" s="2">
        <f t="shared" si="6"/>
        <v>0</v>
      </c>
      <c r="BD40" s="2">
        <f t="shared" si="7"/>
        <v>0</v>
      </c>
      <c r="BE40" s="2">
        <f t="shared" si="8"/>
        <v>0</v>
      </c>
      <c r="BF40" s="2">
        <f t="shared" si="9"/>
        <v>0</v>
      </c>
      <c r="BG40" s="2">
        <f t="shared" si="10"/>
        <v>0</v>
      </c>
      <c r="BH40" s="2">
        <f t="shared" si="31"/>
        <v>0</v>
      </c>
      <c r="BI40" s="2">
        <f t="shared" si="32"/>
        <v>0</v>
      </c>
      <c r="BJ40" s="2">
        <f t="shared" si="33"/>
        <v>0</v>
      </c>
      <c r="BK40" s="11">
        <f t="shared" si="50"/>
        <v>5.3583191641807443E-2</v>
      </c>
      <c r="BL40" s="11">
        <f t="shared" si="34"/>
        <v>5.2329565578571796E-2</v>
      </c>
      <c r="BM40" s="11">
        <f t="shared" si="35"/>
        <v>6.4454981308180698E-2</v>
      </c>
      <c r="BN40" s="17">
        <v>0</v>
      </c>
      <c r="BO40" s="17">
        <v>0</v>
      </c>
      <c r="BP40" s="17">
        <v>0</v>
      </c>
      <c r="BQ40" s="12">
        <f>(BQ$3*temperature!$I150+BQ$4*temperature!$I150^2+BQ$5*temperature!$I150^6)*(K40/K$56)^$BS$1</f>
        <v>2.9094038822191908</v>
      </c>
      <c r="BR40" s="12">
        <f>(BR$3*temperature!$I150+BR$4*temperature!$I150^2+BR$5*temperature!$I150^6)*(L40/L$56)^$BS$1</f>
        <v>1.8133200385686994</v>
      </c>
      <c r="BS40" s="12">
        <f>(BS$3*temperature!$I150+BS$4*temperature!$I150^2+BS$5*temperature!$I150^6)*(M40/M$56)^$BS$1</f>
        <v>0.83051368486793931</v>
      </c>
      <c r="BT40" s="12">
        <f>(BT$3*temperature!$M150+BT$4*temperature!$M150^2+BT$5*temperature!$M150^6)*(K40/K$56)^$BS$1</f>
        <v>2.9094038822191908</v>
      </c>
      <c r="BU40" s="12">
        <f>(BU$3*temperature!$M150+BU$4*temperature!$M150^2+BU$5*temperature!$M150^6)*(L40/L$56)^$BS$1</f>
        <v>1.8133200385686994</v>
      </c>
      <c r="BV40" s="12">
        <f>(BV$3*temperature!$M150+BV$4*temperature!$M150^2+BV$5*temperature!$M150^6)*(M40/M$56)^$BS$1</f>
        <v>0.83051368486793931</v>
      </c>
      <c r="BW40" s="19">
        <f t="shared" si="11"/>
        <v>0</v>
      </c>
      <c r="BX40" s="19">
        <f t="shared" si="12"/>
        <v>0</v>
      </c>
      <c r="BY40" s="19">
        <f t="shared" si="13"/>
        <v>0</v>
      </c>
      <c r="BZ40" s="19">
        <f t="shared" si="14"/>
        <v>0</v>
      </c>
      <c r="CA40" s="19">
        <f t="shared" si="15"/>
        <v>0</v>
      </c>
      <c r="CB40" s="19">
        <f t="shared" si="16"/>
        <v>0</v>
      </c>
      <c r="CC40" s="19">
        <f t="shared" si="17"/>
        <v>0</v>
      </c>
      <c r="CD40" s="19"/>
    </row>
    <row r="41" spans="1:82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36"/>
        <v>5.7810995316500691E-3</v>
      </c>
      <c r="F41" s="11">
        <f t="shared" si="18"/>
        <v>1.2319281691468786E-2</v>
      </c>
      <c r="G41" s="11">
        <f t="shared" si="19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0"/>
        <v>27161.201175946793</v>
      </c>
      <c r="L41" s="1">
        <f t="shared" si="1"/>
        <v>1749.8982440645752</v>
      </c>
      <c r="M41" s="1">
        <f t="shared" si="2"/>
        <v>592.66214754713269</v>
      </c>
      <c r="N41" s="11">
        <f t="shared" si="37"/>
        <v>1.9840949040141886E-2</v>
      </c>
      <c r="O41" s="11">
        <f t="shared" si="21"/>
        <v>1.7723899912576169E-2</v>
      </c>
      <c r="P41" s="11">
        <f t="shared" si="22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3"/>
        <v>175.44939229898932</v>
      </c>
      <c r="U41" s="1">
        <f t="shared" si="51"/>
        <v>758.7894364238</v>
      </c>
      <c r="V41" s="1">
        <f t="shared" si="52"/>
        <v>828.5351055881282</v>
      </c>
      <c r="W41" s="11">
        <f t="shared" si="38"/>
        <v>-3.3304077833318235E-3</v>
      </c>
      <c r="X41" s="11">
        <f t="shared" si="55"/>
        <v>-1.3683429744767883E-2</v>
      </c>
      <c r="Y41" s="11">
        <f t="shared" si="56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24"/>
        <v>2.481453543375975</v>
      </c>
      <c r="AD41" s="12">
        <f t="shared" si="53"/>
        <v>2.8768331091109078</v>
      </c>
      <c r="AE41" s="12">
        <f t="shared" si="54"/>
        <v>2.0728401776911358</v>
      </c>
      <c r="AF41" s="11">
        <f t="shared" si="39"/>
        <v>-8.6957402306683251E-3</v>
      </c>
      <c r="AG41" s="11">
        <f t="shared" si="57"/>
        <v>-1.9880618724144039E-3</v>
      </c>
      <c r="AH41" s="11">
        <f t="shared" si="58"/>
        <v>-8.632087601455396E-3</v>
      </c>
      <c r="AI41" s="1">
        <f t="shared" si="40"/>
        <v>34549.5295207788</v>
      </c>
      <c r="AJ41" s="1">
        <f t="shared" si="41"/>
        <v>5869.5066339247023</v>
      </c>
      <c r="AK41" s="1">
        <f t="shared" si="42"/>
        <v>1973.132895464506</v>
      </c>
      <c r="AL41" s="14">
        <f t="shared" si="59"/>
        <v>11.233651410716254</v>
      </c>
      <c r="AM41" s="14">
        <f t="shared" si="60"/>
        <v>1.6007686458912171</v>
      </c>
      <c r="AN41" s="14">
        <f t="shared" si="61"/>
        <v>0.63965000712738851</v>
      </c>
      <c r="AO41" s="11">
        <f t="shared" si="43"/>
        <v>2.0621120954280148E-2</v>
      </c>
      <c r="AP41" s="11">
        <f t="shared" si="28"/>
        <v>2.5977173653231045E-2</v>
      </c>
      <c r="AQ41" s="11">
        <f t="shared" si="29"/>
        <v>2.3564574154817608E-2</v>
      </c>
      <c r="AR41" s="1">
        <f t="shared" si="44"/>
        <v>22724.702776484522</v>
      </c>
      <c r="AS41" s="1">
        <f t="shared" si="45"/>
        <v>4319.48259514238</v>
      </c>
      <c r="AT41" s="1">
        <f t="shared" si="46"/>
        <v>1497.856068219344</v>
      </c>
      <c r="AU41" s="1">
        <f t="shared" si="47"/>
        <v>4544.9405552969047</v>
      </c>
      <c r="AV41" s="1">
        <f t="shared" si="48"/>
        <v>863.89651902847606</v>
      </c>
      <c r="AW41" s="1">
        <f t="shared" si="49"/>
        <v>299.57121364386882</v>
      </c>
      <c r="AX41" s="2">
        <v>0</v>
      </c>
      <c r="AY41" s="2">
        <v>0</v>
      </c>
      <c r="AZ41" s="2">
        <v>0</v>
      </c>
      <c r="BA41" s="2">
        <f t="shared" si="5"/>
        <v>0</v>
      </c>
      <c r="BB41" s="2">
        <f t="shared" si="30"/>
        <v>0</v>
      </c>
      <c r="BC41" s="2">
        <f t="shared" si="6"/>
        <v>0</v>
      </c>
      <c r="BD41" s="2">
        <f t="shared" si="7"/>
        <v>0</v>
      </c>
      <c r="BE41" s="2">
        <f t="shared" si="8"/>
        <v>0</v>
      </c>
      <c r="BF41" s="2">
        <f t="shared" si="9"/>
        <v>0</v>
      </c>
      <c r="BG41" s="2">
        <f t="shared" si="10"/>
        <v>0</v>
      </c>
      <c r="BH41" s="2">
        <f t="shared" si="31"/>
        <v>0</v>
      </c>
      <c r="BI41" s="2">
        <f t="shared" si="32"/>
        <v>0</v>
      </c>
      <c r="BJ41" s="2">
        <f t="shared" si="33"/>
        <v>0</v>
      </c>
      <c r="BK41" s="11">
        <f t="shared" si="50"/>
        <v>4.9840949040141885E-2</v>
      </c>
      <c r="BL41" s="11">
        <f t="shared" si="34"/>
        <v>4.7723899912576168E-2</v>
      </c>
      <c r="BM41" s="11">
        <f t="shared" si="35"/>
        <v>6.9564774029379411E-2</v>
      </c>
      <c r="BN41" s="17">
        <v>0</v>
      </c>
      <c r="BO41" s="17">
        <v>0</v>
      </c>
      <c r="BP41" s="17">
        <v>0</v>
      </c>
      <c r="BQ41" s="12">
        <f>(BQ$3*temperature!$I151+BQ$4*temperature!$I151^2+BQ$5*temperature!$I151^6)*(K41/K$56)^$BS$1</f>
        <v>2.9489385299386086</v>
      </c>
      <c r="BR41" s="12">
        <f>(BR$3*temperature!$I151+BR$4*temperature!$I151^2+BR$5*temperature!$I151^6)*(L41/L$56)^$BS$1</f>
        <v>1.8339306908340349</v>
      </c>
      <c r="BS41" s="12">
        <f>(BS$3*temperature!$I151+BS$4*temperature!$I151^2+BS$5*temperature!$I151^6)*(M41/M$56)^$BS$1</f>
        <v>0.82989022108698163</v>
      </c>
      <c r="BT41" s="12">
        <f>(BT$3*temperature!$M151+BT$4*temperature!$M151^2+BT$5*temperature!$M151^6)*(K41/K$56)^$BS$1</f>
        <v>2.9489385299386086</v>
      </c>
      <c r="BU41" s="12">
        <f>(BU$3*temperature!$M151+BU$4*temperature!$M151^2+BU$5*temperature!$M151^6)*(L41/L$56)^$BS$1</f>
        <v>1.8339306908340349</v>
      </c>
      <c r="BV41" s="12">
        <f>(BV$3*temperature!$M151+BV$4*temperature!$M151^2+BV$5*temperature!$M151^6)*(M41/M$56)^$BS$1</f>
        <v>0.82989022108698163</v>
      </c>
      <c r="BW41" s="19">
        <f t="shared" si="11"/>
        <v>0</v>
      </c>
      <c r="BX41" s="19">
        <f t="shared" si="12"/>
        <v>0</v>
      </c>
      <c r="BY41" s="19">
        <f t="shared" si="13"/>
        <v>0</v>
      </c>
      <c r="BZ41" s="19">
        <f t="shared" si="14"/>
        <v>0</v>
      </c>
      <c r="CA41" s="19">
        <f t="shared" si="15"/>
        <v>0</v>
      </c>
      <c r="CB41" s="19">
        <f t="shared" si="16"/>
        <v>0</v>
      </c>
      <c r="CC41" s="19">
        <f t="shared" si="17"/>
        <v>0</v>
      </c>
      <c r="CD41" s="19"/>
    </row>
    <row r="42" spans="1:82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36"/>
        <v>5.3138957956262445E-3</v>
      </c>
      <c r="F42" s="11">
        <f t="shared" si="18"/>
        <v>1.1294017092817743E-2</v>
      </c>
      <c r="G42" s="11">
        <f t="shared" si="19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0"/>
        <v>27726.073604828831</v>
      </c>
      <c r="L42" s="1">
        <f t="shared" si="1"/>
        <v>1811.0717126973307</v>
      </c>
      <c r="M42" s="1">
        <f t="shared" si="2"/>
        <v>619.28731176897304</v>
      </c>
      <c r="N42" s="11">
        <f t="shared" si="37"/>
        <v>2.079703416733536E-2</v>
      </c>
      <c r="O42" s="11">
        <f t="shared" si="21"/>
        <v>3.4958300484184024E-2</v>
      </c>
      <c r="P42" s="11">
        <f t="shared" si="22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3"/>
        <v>176.00179241408657</v>
      </c>
      <c r="U42" s="1">
        <f t="shared" si="51"/>
        <v>737.34655045426848</v>
      </c>
      <c r="V42" s="1">
        <f t="shared" si="52"/>
        <v>805.08355118898066</v>
      </c>
      <c r="W42" s="11">
        <f t="shared" si="38"/>
        <v>3.1484869104354551E-3</v>
      </c>
      <c r="X42" s="11">
        <f t="shared" si="55"/>
        <v>-2.8259336438040794E-2</v>
      </c>
      <c r="Y42" s="11">
        <f t="shared" si="56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24"/>
        <v>2.4730972206074497</v>
      </c>
      <c r="AD42" s="12">
        <f t="shared" si="53"/>
        <v>2.8631502910465834</v>
      </c>
      <c r="AE42" s="12">
        <f t="shared" si="54"/>
        <v>2.1511802606194173</v>
      </c>
      <c r="AF42" s="11">
        <f t="shared" si="39"/>
        <v>-3.3675112680757735E-3</v>
      </c>
      <c r="AG42" s="11">
        <f t="shared" si="57"/>
        <v>-4.7562084922448955E-3</v>
      </c>
      <c r="AH42" s="11">
        <f t="shared" si="58"/>
        <v>3.7793595363218913E-2</v>
      </c>
      <c r="AI42" s="1">
        <f t="shared" si="40"/>
        <v>35639.51712399783</v>
      </c>
      <c r="AJ42" s="1">
        <f t="shared" si="41"/>
        <v>6146.4524895607083</v>
      </c>
      <c r="AK42" s="1">
        <f t="shared" si="42"/>
        <v>2075.3908195619242</v>
      </c>
      <c r="AL42" s="14">
        <f t="shared" si="59"/>
        <v>11.465301895214854</v>
      </c>
      <c r="AM42" s="14">
        <f t="shared" si="60"/>
        <v>1.6423520909841809</v>
      </c>
      <c r="AN42" s="14">
        <f t="shared" si="61"/>
        <v>0.65472308715347149</v>
      </c>
      <c r="AO42" s="11">
        <f t="shared" si="43"/>
        <v>2.0621120954280148E-2</v>
      </c>
      <c r="AP42" s="11">
        <f t="shared" si="28"/>
        <v>2.5977173653231045E-2</v>
      </c>
      <c r="AQ42" s="11">
        <f t="shared" si="29"/>
        <v>2.3564574154817608E-2</v>
      </c>
      <c r="AR42" s="1">
        <f t="shared" si="44"/>
        <v>23437.001416640374</v>
      </c>
      <c r="AS42" s="1">
        <f t="shared" si="45"/>
        <v>4513.1104635571901</v>
      </c>
      <c r="AT42" s="1">
        <f t="shared" si="46"/>
        <v>1573.6982981308186</v>
      </c>
      <c r="AU42" s="1">
        <f t="shared" si="47"/>
        <v>4687.4002833280747</v>
      </c>
      <c r="AV42" s="1">
        <f t="shared" si="48"/>
        <v>902.62209271143809</v>
      </c>
      <c r="AW42" s="1">
        <f t="shared" si="49"/>
        <v>314.73965962616376</v>
      </c>
      <c r="AX42" s="2">
        <v>0</v>
      </c>
      <c r="AY42" s="2">
        <v>0</v>
      </c>
      <c r="AZ42" s="2">
        <v>0</v>
      </c>
      <c r="BA42" s="2">
        <f t="shared" si="5"/>
        <v>0</v>
      </c>
      <c r="BB42" s="2">
        <f t="shared" si="30"/>
        <v>0</v>
      </c>
      <c r="BC42" s="2">
        <f t="shared" si="6"/>
        <v>0</v>
      </c>
      <c r="BD42" s="2">
        <f t="shared" si="7"/>
        <v>0</v>
      </c>
      <c r="BE42" s="2">
        <f t="shared" si="8"/>
        <v>0</v>
      </c>
      <c r="BF42" s="2">
        <f t="shared" si="9"/>
        <v>0</v>
      </c>
      <c r="BG42" s="2">
        <f t="shared" si="10"/>
        <v>0</v>
      </c>
      <c r="BH42" s="2">
        <f t="shared" si="31"/>
        <v>0</v>
      </c>
      <c r="BI42" s="2">
        <f t="shared" si="32"/>
        <v>0</v>
      </c>
      <c r="BJ42" s="2">
        <f t="shared" si="33"/>
        <v>0</v>
      </c>
      <c r="BK42" s="11">
        <f t="shared" si="50"/>
        <v>5.0797034167335359E-2</v>
      </c>
      <c r="BL42" s="11">
        <f t="shared" si="34"/>
        <v>6.4958300484184023E-2</v>
      </c>
      <c r="BM42" s="11">
        <f t="shared" si="35"/>
        <v>7.4924691634238288E-2</v>
      </c>
      <c r="BN42" s="17">
        <v>0</v>
      </c>
      <c r="BO42" s="17">
        <v>0</v>
      </c>
      <c r="BP42" s="17">
        <v>0</v>
      </c>
      <c r="BQ42" s="12">
        <f>(BQ$3*temperature!$I152+BQ$4*temperature!$I152^2+BQ$5*temperature!$I152^6)*(K42/K$56)^$BS$1</f>
        <v>2.9866753855521746</v>
      </c>
      <c r="BR42" s="12">
        <f>(BR$3*temperature!$I152+BR$4*temperature!$I152^2+BR$5*temperature!$I152^6)*(L42/L$56)^$BS$1</f>
        <v>1.8458136682675506</v>
      </c>
      <c r="BS42" s="12">
        <f>(BS$3*temperature!$I152+BS$4*temperature!$I152^2+BS$5*temperature!$I152^6)*(M42/M$56)^$BS$1</f>
        <v>0.8274093666815272</v>
      </c>
      <c r="BT42" s="12">
        <f>(BT$3*temperature!$M152+BT$4*temperature!$M152^2+BT$5*temperature!$M152^6)*(K42/K$56)^$BS$1</f>
        <v>2.9866753855521746</v>
      </c>
      <c r="BU42" s="12">
        <f>(BU$3*temperature!$M152+BU$4*temperature!$M152^2+BU$5*temperature!$M152^6)*(L42/L$56)^$BS$1</f>
        <v>1.8458136682675506</v>
      </c>
      <c r="BV42" s="12">
        <f>(BV$3*temperature!$M152+BV$4*temperature!$M152^2+BV$5*temperature!$M152^6)*(M42/M$56)^$BS$1</f>
        <v>0.8274093666815272</v>
      </c>
      <c r="BW42" s="19">
        <f t="shared" si="11"/>
        <v>0</v>
      </c>
      <c r="BX42" s="19">
        <f t="shared" si="12"/>
        <v>0</v>
      </c>
      <c r="BY42" s="19">
        <f t="shared" si="13"/>
        <v>0</v>
      </c>
      <c r="BZ42" s="19">
        <f t="shared" si="14"/>
        <v>0</v>
      </c>
      <c r="CA42" s="19">
        <f t="shared" si="15"/>
        <v>0</v>
      </c>
      <c r="CB42" s="19">
        <f t="shared" si="16"/>
        <v>0</v>
      </c>
      <c r="CC42" s="19">
        <f t="shared" si="17"/>
        <v>0</v>
      </c>
      <c r="CD42" s="19"/>
    </row>
    <row r="43" spans="1:82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36"/>
        <v>5.6420769798790626E-3</v>
      </c>
      <c r="F43" s="11">
        <f t="shared" si="18"/>
        <v>1.0971471739061212E-2</v>
      </c>
      <c r="G43" s="11">
        <f t="shared" si="19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0"/>
        <v>28472.728954129358</v>
      </c>
      <c r="L43" s="1">
        <f t="shared" si="1"/>
        <v>1903.0117292407404</v>
      </c>
      <c r="M43" s="1">
        <f t="shared" si="2"/>
        <v>630.57651085520763</v>
      </c>
      <c r="N43" s="11">
        <f t="shared" si="37"/>
        <v>2.6929718211903264E-2</v>
      </c>
      <c r="O43" s="11">
        <f t="shared" si="21"/>
        <v>5.0765530651725621E-2</v>
      </c>
      <c r="P43" s="11">
        <f t="shared" si="22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3"/>
        <v>171.623391932289</v>
      </c>
      <c r="U43" s="1">
        <f t="shared" si="51"/>
        <v>689.80970911035058</v>
      </c>
      <c r="V43" s="1">
        <f t="shared" si="52"/>
        <v>804.35740114786302</v>
      </c>
      <c r="W43" s="11">
        <f t="shared" si="38"/>
        <v>-2.4877022112913094E-2</v>
      </c>
      <c r="X43" s="11">
        <f t="shared" si="55"/>
        <v>-6.447014814761276E-2</v>
      </c>
      <c r="Y43" s="11">
        <f t="shared" si="56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24"/>
        <v>2.4755464706454462</v>
      </c>
      <c r="AD43" s="12">
        <f t="shared" si="53"/>
        <v>2.8303909353791314</v>
      </c>
      <c r="AE43" s="12">
        <f t="shared" si="54"/>
        <v>2.1734776131873805</v>
      </c>
      <c r="AF43" s="11">
        <f t="shared" si="39"/>
        <v>9.9035736144448272E-4</v>
      </c>
      <c r="AG43" s="11">
        <f t="shared" si="57"/>
        <v>-1.1441717107863458E-2</v>
      </c>
      <c r="AH43" s="11">
        <f t="shared" si="58"/>
        <v>1.0365171611207868E-2</v>
      </c>
      <c r="AI43" s="1">
        <f t="shared" si="40"/>
        <v>36762.965694926119</v>
      </c>
      <c r="AJ43" s="1">
        <f t="shared" si="41"/>
        <v>6434.4293333160758</v>
      </c>
      <c r="AK43" s="1">
        <f t="shared" si="42"/>
        <v>2182.5913972318958</v>
      </c>
      <c r="AL43" s="14">
        <f t="shared" si="59"/>
        <v>11.701729272373417</v>
      </c>
      <c r="AM43" s="14">
        <f t="shared" si="60"/>
        <v>1.6850157564514241</v>
      </c>
      <c r="AN43" s="14">
        <f t="shared" si="61"/>
        <v>0.67015135789157054</v>
      </c>
      <c r="AO43" s="11">
        <f t="shared" si="43"/>
        <v>2.0621120954280148E-2</v>
      </c>
      <c r="AP43" s="11">
        <f t="shared" si="28"/>
        <v>2.5977173653231045E-2</v>
      </c>
      <c r="AQ43" s="11">
        <f t="shared" si="29"/>
        <v>2.3564574154817608E-2</v>
      </c>
      <c r="AR43" s="1">
        <f t="shared" si="44"/>
        <v>24177.81734819313</v>
      </c>
      <c r="AS43" s="1">
        <f t="shared" si="45"/>
        <v>4713.9164827962522</v>
      </c>
      <c r="AT43" s="1">
        <f t="shared" si="46"/>
        <v>1653.0702030024202</v>
      </c>
      <c r="AU43" s="1">
        <f t="shared" si="47"/>
        <v>4835.563469638626</v>
      </c>
      <c r="AV43" s="1">
        <f t="shared" si="48"/>
        <v>942.78329655925052</v>
      </c>
      <c r="AW43" s="1">
        <f t="shared" si="49"/>
        <v>330.61404060048403</v>
      </c>
      <c r="AX43" s="2">
        <v>0</v>
      </c>
      <c r="AY43" s="2">
        <v>0</v>
      </c>
      <c r="AZ43" s="2">
        <v>0</v>
      </c>
      <c r="BA43" s="2">
        <f t="shared" si="5"/>
        <v>0</v>
      </c>
      <c r="BB43" s="2">
        <f t="shared" si="30"/>
        <v>0</v>
      </c>
      <c r="BC43" s="2">
        <f t="shared" si="6"/>
        <v>0</v>
      </c>
      <c r="BD43" s="2">
        <f t="shared" si="7"/>
        <v>0</v>
      </c>
      <c r="BE43" s="2">
        <f t="shared" si="8"/>
        <v>0</v>
      </c>
      <c r="BF43" s="2">
        <f t="shared" si="9"/>
        <v>0</v>
      </c>
      <c r="BG43" s="2">
        <f t="shared" si="10"/>
        <v>0</v>
      </c>
      <c r="BH43" s="2">
        <f t="shared" si="31"/>
        <v>0</v>
      </c>
      <c r="BI43" s="2">
        <f t="shared" si="32"/>
        <v>0</v>
      </c>
      <c r="BJ43" s="2">
        <f t="shared" si="33"/>
        <v>0</v>
      </c>
      <c r="BK43" s="11">
        <f t="shared" si="50"/>
        <v>5.6929718211903263E-2</v>
      </c>
      <c r="BL43" s="11">
        <f t="shared" si="34"/>
        <v>8.076553065172562E-2</v>
      </c>
      <c r="BM43" s="11">
        <f t="shared" si="35"/>
        <v>4.8229340197504439E-2</v>
      </c>
      <c r="BN43" s="17">
        <v>0</v>
      </c>
      <c r="BO43" s="17">
        <v>0</v>
      </c>
      <c r="BP43" s="17">
        <v>0</v>
      </c>
      <c r="BQ43" s="12">
        <f>(BQ$3*temperature!$I153+BQ$4*temperature!$I153^2+BQ$5*temperature!$I153^6)*(K43/K$56)^$BS$1</f>
        <v>3.0187341718205363</v>
      </c>
      <c r="BR43" s="12">
        <f>(BR$3*temperature!$I153+BR$4*temperature!$I153^2+BR$5*temperature!$I153^6)*(L43/L$56)^$BS$1</f>
        <v>1.8495541949907575</v>
      </c>
      <c r="BS43" s="12">
        <f>(BS$3*temperature!$I153+BS$4*temperature!$I153^2+BS$5*temperature!$I153^6)*(M43/M$56)^$BS$1</f>
        <v>0.82947879061710317</v>
      </c>
      <c r="BT43" s="12">
        <f>(BT$3*temperature!$M153+BT$4*temperature!$M153^2+BT$5*temperature!$M153^6)*(K43/K$56)^$BS$1</f>
        <v>3.0187341718205363</v>
      </c>
      <c r="BU43" s="12">
        <f>(BU$3*temperature!$M153+BU$4*temperature!$M153^2+BU$5*temperature!$M153^6)*(L43/L$56)^$BS$1</f>
        <v>1.8495541949907575</v>
      </c>
      <c r="BV43" s="12">
        <f>(BV$3*temperature!$M153+BV$4*temperature!$M153^2+BV$5*temperature!$M153^6)*(M43/M$56)^$BS$1</f>
        <v>0.82947879061710317</v>
      </c>
      <c r="BW43" s="19">
        <f t="shared" si="11"/>
        <v>0</v>
      </c>
      <c r="BX43" s="19">
        <f t="shared" si="12"/>
        <v>0</v>
      </c>
      <c r="BY43" s="19">
        <f t="shared" si="13"/>
        <v>0</v>
      </c>
      <c r="BZ43" s="19">
        <f t="shared" si="14"/>
        <v>0</v>
      </c>
      <c r="CA43" s="19">
        <f t="shared" si="15"/>
        <v>0</v>
      </c>
      <c r="CB43" s="19">
        <f t="shared" si="16"/>
        <v>0</v>
      </c>
      <c r="CC43" s="19">
        <f t="shared" si="17"/>
        <v>0</v>
      </c>
      <c r="CD43" s="19"/>
    </row>
    <row r="44" spans="1:82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36"/>
        <v>4.949025180586597E-3</v>
      </c>
      <c r="F44" s="11">
        <f t="shared" si="18"/>
        <v>1.0535666758227036E-2</v>
      </c>
      <c r="G44" s="11">
        <f t="shared" si="19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0"/>
        <v>29030.021227256766</v>
      </c>
      <c r="L44" s="1">
        <f t="shared" si="1"/>
        <v>1941.212518447536</v>
      </c>
      <c r="M44" s="1">
        <f t="shared" si="2"/>
        <v>618.9462777574264</v>
      </c>
      <c r="N44" s="11">
        <f t="shared" si="37"/>
        <v>1.9572843685802921E-2</v>
      </c>
      <c r="O44" s="11">
        <f t="shared" si="21"/>
        <v>2.0073859041340292E-2</v>
      </c>
      <c r="P44" s="11">
        <f t="shared" si="22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3"/>
        <v>167.75711169562331</v>
      </c>
      <c r="U44" s="1">
        <f t="shared" si="51"/>
        <v>675.62399492262864</v>
      </c>
      <c r="V44" s="1">
        <f t="shared" si="52"/>
        <v>807.31845876176374</v>
      </c>
      <c r="W44" s="11">
        <f t="shared" si="38"/>
        <v>-2.252769971002011E-2</v>
      </c>
      <c r="X44" s="11">
        <f t="shared" si="55"/>
        <v>-2.0564677476078597E-2</v>
      </c>
      <c r="Y44" s="11">
        <f t="shared" si="56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24"/>
        <v>2.4456886797812856</v>
      </c>
      <c r="AD44" s="12">
        <f t="shared" si="53"/>
        <v>2.7175457818006472</v>
      </c>
      <c r="AE44" s="12">
        <f t="shared" si="54"/>
        <v>2.122670576096306</v>
      </c>
      <c r="AF44" s="11">
        <f t="shared" si="39"/>
        <v>-1.2061090841237965E-2</v>
      </c>
      <c r="AG44" s="11">
        <f t="shared" si="57"/>
        <v>-3.9869105065293287E-2</v>
      </c>
      <c r="AH44" s="11">
        <f t="shared" si="58"/>
        <v>-2.337591921021287E-2</v>
      </c>
      <c r="AI44" s="1">
        <f t="shared" si="40"/>
        <v>37922.232595072135</v>
      </c>
      <c r="AJ44" s="1">
        <f t="shared" si="41"/>
        <v>6733.769696543719</v>
      </c>
      <c r="AK44" s="1">
        <f t="shared" si="42"/>
        <v>2294.9462981091901</v>
      </c>
      <c r="AL44" s="14">
        <f t="shared" si="59"/>
        <v>11.94303204707327</v>
      </c>
      <c r="AM44" s="14">
        <f t="shared" si="60"/>
        <v>1.7287877033651933</v>
      </c>
      <c r="AN44" s="14">
        <f t="shared" si="61"/>
        <v>0.68594318925955822</v>
      </c>
      <c r="AO44" s="11">
        <f t="shared" si="43"/>
        <v>2.0621120954280148E-2</v>
      </c>
      <c r="AP44" s="11">
        <f t="shared" si="28"/>
        <v>2.5977173653231045E-2</v>
      </c>
      <c r="AQ44" s="11">
        <f t="shared" si="29"/>
        <v>2.3564574154817608E-2</v>
      </c>
      <c r="AR44" s="1">
        <f t="shared" si="44"/>
        <v>24928.350490542522</v>
      </c>
      <c r="AS44" s="1">
        <f t="shared" si="45"/>
        <v>4921.6479408485302</v>
      </c>
      <c r="AT44" s="1">
        <f t="shared" si="46"/>
        <v>1736.109108197119</v>
      </c>
      <c r="AU44" s="1">
        <f t="shared" si="47"/>
        <v>4985.670098108505</v>
      </c>
      <c r="AV44" s="1">
        <f t="shared" si="48"/>
        <v>984.32958816970608</v>
      </c>
      <c r="AW44" s="1">
        <f t="shared" si="49"/>
        <v>347.22182163942381</v>
      </c>
      <c r="AX44" s="2">
        <v>0</v>
      </c>
      <c r="AY44" s="2">
        <v>0</v>
      </c>
      <c r="AZ44" s="2">
        <v>0</v>
      </c>
      <c r="BA44" s="2">
        <f t="shared" si="5"/>
        <v>0</v>
      </c>
      <c r="BB44" s="2">
        <f t="shared" si="30"/>
        <v>0</v>
      </c>
      <c r="BC44" s="2">
        <f t="shared" si="6"/>
        <v>0</v>
      </c>
      <c r="BD44" s="2">
        <f t="shared" si="7"/>
        <v>0</v>
      </c>
      <c r="BE44" s="2">
        <f t="shared" si="8"/>
        <v>0</v>
      </c>
      <c r="BF44" s="2">
        <f t="shared" si="9"/>
        <v>0</v>
      </c>
      <c r="BG44" s="2">
        <f t="shared" si="10"/>
        <v>0</v>
      </c>
      <c r="BH44" s="2">
        <f t="shared" si="31"/>
        <v>0</v>
      </c>
      <c r="BI44" s="2">
        <f t="shared" si="32"/>
        <v>0</v>
      </c>
      <c r="BJ44" s="2">
        <f t="shared" si="33"/>
        <v>0</v>
      </c>
      <c r="BK44" s="11">
        <f t="shared" si="50"/>
        <v>4.957284368580292E-2</v>
      </c>
      <c r="BL44" s="11">
        <f t="shared" si="34"/>
        <v>5.0073859041340291E-2</v>
      </c>
      <c r="BM44" s="11">
        <f t="shared" si="35"/>
        <v>1.1556190410568962E-2</v>
      </c>
      <c r="BN44" s="17">
        <v>0</v>
      </c>
      <c r="BO44" s="17">
        <v>0</v>
      </c>
      <c r="BP44" s="17">
        <v>0</v>
      </c>
      <c r="BQ44" s="12">
        <f>(BQ$3*temperature!$I154+BQ$4*temperature!$I154^2+BQ$5*temperature!$I154^6)*(K44/K$56)^$BS$1</f>
        <v>3.0549751084520969</v>
      </c>
      <c r="BR44" s="12">
        <f>(BR$3*temperature!$I154+BR$4*temperature!$I154^2+BR$5*temperature!$I154^6)*(L44/L$56)^$BS$1</f>
        <v>1.865877782131006</v>
      </c>
      <c r="BS44" s="12">
        <f>(BS$3*temperature!$I154+BS$4*temperature!$I154^2+BS$5*temperature!$I154^6)*(M44/M$56)^$BS$1</f>
        <v>0.83837216241531498</v>
      </c>
      <c r="BT44" s="12">
        <f>(BT$3*temperature!$M154+BT$4*temperature!$M154^2+BT$5*temperature!$M154^6)*(K44/K$56)^$BS$1</f>
        <v>3.0549751084520969</v>
      </c>
      <c r="BU44" s="12">
        <f>(BU$3*temperature!$M154+BU$4*temperature!$M154^2+BU$5*temperature!$M154^6)*(L44/L$56)^$BS$1</f>
        <v>1.865877782131006</v>
      </c>
      <c r="BV44" s="12">
        <f>(BV$3*temperature!$M154+BV$4*temperature!$M154^2+BV$5*temperature!$M154^6)*(M44/M$56)^$BS$1</f>
        <v>0.83837216241531498</v>
      </c>
      <c r="BW44" s="19">
        <f t="shared" si="11"/>
        <v>0</v>
      </c>
      <c r="BX44" s="19">
        <f t="shared" si="12"/>
        <v>0</v>
      </c>
      <c r="BY44" s="19">
        <f t="shared" si="13"/>
        <v>0</v>
      </c>
      <c r="BZ44" s="19">
        <f t="shared" si="14"/>
        <v>0</v>
      </c>
      <c r="CA44" s="19">
        <f t="shared" si="15"/>
        <v>0</v>
      </c>
      <c r="CB44" s="19">
        <f t="shared" si="16"/>
        <v>0</v>
      </c>
      <c r="CC44" s="19">
        <f t="shared" si="17"/>
        <v>0</v>
      </c>
      <c r="CD44" s="19"/>
    </row>
    <row r="45" spans="1:82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36"/>
        <v>5.0461581002705369E-3</v>
      </c>
      <c r="F45" s="11">
        <f t="shared" si="18"/>
        <v>9.9070939245591294E-3</v>
      </c>
      <c r="G45" s="11">
        <f t="shared" si="19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0"/>
        <v>29824.268453109347</v>
      </c>
      <c r="L45" s="1">
        <f t="shared" si="1"/>
        <v>1970.1136544811745</v>
      </c>
      <c r="M45" s="1">
        <f t="shared" si="2"/>
        <v>647.13356897613517</v>
      </c>
      <c r="N45" s="11">
        <f t="shared" si="37"/>
        <v>2.7359512403899E-2</v>
      </c>
      <c r="O45" s="11">
        <f t="shared" si="21"/>
        <v>1.4888187542058562E-2</v>
      </c>
      <c r="P45" s="11">
        <f t="shared" si="22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3"/>
        <v>165.10632261113358</v>
      </c>
      <c r="U45" s="1">
        <f t="shared" si="51"/>
        <v>671.17417898722408</v>
      </c>
      <c r="V45" s="1">
        <f t="shared" si="52"/>
        <v>796.29855538743095</v>
      </c>
      <c r="W45" s="11">
        <f t="shared" si="38"/>
        <v>-1.580135147593198E-2</v>
      </c>
      <c r="X45" s="11">
        <f t="shared" si="55"/>
        <v>-6.5862313488646018E-3</v>
      </c>
      <c r="Y45" s="11">
        <f t="shared" si="56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24"/>
        <v>2.3919360266608938</v>
      </c>
      <c r="AD45" s="12">
        <f t="shared" si="53"/>
        <v>2.6903682010478107</v>
      </c>
      <c r="AE45" s="12">
        <f t="shared" si="54"/>
        <v>2.0888168511936764</v>
      </c>
      <c r="AF45" s="11">
        <f t="shared" si="39"/>
        <v>-2.1978534539072614E-2</v>
      </c>
      <c r="AG45" s="11">
        <f t="shared" si="57"/>
        <v>-1.0000781195608321E-2</v>
      </c>
      <c r="AH45" s="11">
        <f t="shared" si="58"/>
        <v>-1.5948647559287488E-2</v>
      </c>
      <c r="AI45" s="1">
        <f t="shared" si="40"/>
        <v>39115.679433673431</v>
      </c>
      <c r="AJ45" s="1">
        <f t="shared" si="41"/>
        <v>7044.7223150590535</v>
      </c>
      <c r="AK45" s="1">
        <f t="shared" si="42"/>
        <v>2412.6734899376952</v>
      </c>
      <c r="AL45" s="14">
        <f t="shared" si="59"/>
        <v>12.189310755476813</v>
      </c>
      <c r="AM45" s="14">
        <f t="shared" si="60"/>
        <v>1.7736967217450814</v>
      </c>
      <c r="AN45" s="14">
        <f t="shared" si="61"/>
        <v>0.70210714840885713</v>
      </c>
      <c r="AO45" s="11">
        <f t="shared" si="43"/>
        <v>2.0621120954280148E-2</v>
      </c>
      <c r="AP45" s="11">
        <f t="shared" si="28"/>
        <v>2.5977173653231045E-2</v>
      </c>
      <c r="AQ45" s="11">
        <f t="shared" si="29"/>
        <v>2.3564574154817608E-2</v>
      </c>
      <c r="AR45" s="1">
        <f t="shared" si="44"/>
        <v>25703.85697583104</v>
      </c>
      <c r="AS45" s="1">
        <f t="shared" si="45"/>
        <v>5135.6391984713746</v>
      </c>
      <c r="AT45" s="1">
        <f t="shared" si="46"/>
        <v>1822.8596256349915</v>
      </c>
      <c r="AU45" s="1">
        <f t="shared" si="47"/>
        <v>5140.7713951662081</v>
      </c>
      <c r="AV45" s="1">
        <f t="shared" si="48"/>
        <v>1027.1278396942751</v>
      </c>
      <c r="AW45" s="1">
        <f t="shared" si="49"/>
        <v>364.57192512699834</v>
      </c>
      <c r="AX45" s="2">
        <v>0</v>
      </c>
      <c r="AY45" s="2">
        <v>0</v>
      </c>
      <c r="AZ45" s="2">
        <v>0</v>
      </c>
      <c r="BA45" s="2">
        <f t="shared" si="5"/>
        <v>0</v>
      </c>
      <c r="BB45" s="2">
        <f t="shared" si="30"/>
        <v>0</v>
      </c>
      <c r="BC45" s="2">
        <f t="shared" si="6"/>
        <v>0</v>
      </c>
      <c r="BD45" s="2">
        <f t="shared" si="7"/>
        <v>0</v>
      </c>
      <c r="BE45" s="2">
        <f t="shared" si="8"/>
        <v>0</v>
      </c>
      <c r="BF45" s="2">
        <f t="shared" si="9"/>
        <v>0</v>
      </c>
      <c r="BG45" s="2">
        <f t="shared" si="10"/>
        <v>0</v>
      </c>
      <c r="BH45" s="2">
        <f t="shared" si="31"/>
        <v>0</v>
      </c>
      <c r="BI45" s="2">
        <f t="shared" si="32"/>
        <v>0</v>
      </c>
      <c r="BJ45" s="2">
        <f t="shared" si="33"/>
        <v>0</v>
      </c>
      <c r="BK45" s="11">
        <f t="shared" si="50"/>
        <v>5.7359512403898999E-2</v>
      </c>
      <c r="BL45" s="11">
        <f t="shared" si="34"/>
        <v>4.4888187542058561E-2</v>
      </c>
      <c r="BM45" s="11">
        <f t="shared" si="35"/>
        <v>7.5540771843458393E-2</v>
      </c>
      <c r="BN45" s="17">
        <v>0</v>
      </c>
      <c r="BO45" s="17">
        <v>0</v>
      </c>
      <c r="BP45" s="17">
        <v>0</v>
      </c>
      <c r="BQ45" s="12">
        <f>(BQ$3*temperature!$I155+BQ$4*temperature!$I155^2+BQ$5*temperature!$I155^6)*(K45/K$56)^$BS$1</f>
        <v>3.0840327883659442</v>
      </c>
      <c r="BR45" s="12">
        <f>(BR$3*temperature!$I155+BR$4*temperature!$I155^2+BR$5*temperature!$I155^6)*(L45/L$56)^$BS$1</f>
        <v>1.8834767068067346</v>
      </c>
      <c r="BS45" s="12">
        <f>(BS$3*temperature!$I155+BS$4*temperature!$I155^2+BS$5*temperature!$I155^6)*(M45/M$56)^$BS$1</f>
        <v>0.83322186005116461</v>
      </c>
      <c r="BT45" s="12">
        <f>(BT$3*temperature!$M155+BT$4*temperature!$M155^2+BT$5*temperature!$M155^6)*(K45/K$56)^$BS$1</f>
        <v>3.0840327883659442</v>
      </c>
      <c r="BU45" s="12">
        <f>(BU$3*temperature!$M155+BU$4*temperature!$M155^2+BU$5*temperature!$M155^6)*(L45/L$56)^$BS$1</f>
        <v>1.8834767068067346</v>
      </c>
      <c r="BV45" s="12">
        <f>(BV$3*temperature!$M155+BV$4*temperature!$M155^2+BV$5*temperature!$M155^6)*(M45/M$56)^$BS$1</f>
        <v>0.83322186005116461</v>
      </c>
      <c r="BW45" s="19">
        <f t="shared" si="11"/>
        <v>0</v>
      </c>
      <c r="BX45" s="19">
        <f t="shared" si="12"/>
        <v>0</v>
      </c>
      <c r="BY45" s="19">
        <f t="shared" si="13"/>
        <v>0</v>
      </c>
      <c r="BZ45" s="19">
        <f t="shared" si="14"/>
        <v>0</v>
      </c>
      <c r="CA45" s="19">
        <f t="shared" si="15"/>
        <v>0</v>
      </c>
      <c r="CB45" s="19">
        <f t="shared" si="16"/>
        <v>0</v>
      </c>
      <c r="CC45" s="19">
        <f t="shared" si="17"/>
        <v>0</v>
      </c>
      <c r="CD45" s="19"/>
    </row>
    <row r="46" spans="1:82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36"/>
        <v>5.2037039583325839E-3</v>
      </c>
      <c r="F46" s="11">
        <f t="shared" si="18"/>
        <v>9.6601701710541388E-3</v>
      </c>
      <c r="G46" s="11">
        <f t="shared" si="19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0"/>
        <v>30829.995910385893</v>
      </c>
      <c r="L46" s="1">
        <f t="shared" si="1"/>
        <v>2075.40176445928</v>
      </c>
      <c r="M46" s="1">
        <f t="shared" si="2"/>
        <v>664.69913683213008</v>
      </c>
      <c r="N46" s="11">
        <f t="shared" si="37"/>
        <v>3.3721781268760465E-2</v>
      </c>
      <c r="O46" s="11">
        <f t="shared" si="21"/>
        <v>5.3442657858149278E-2</v>
      </c>
      <c r="P46" s="11">
        <f t="shared" si="22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3"/>
        <v>162.32174399813118</v>
      </c>
      <c r="U46" s="1">
        <f t="shared" si="51"/>
        <v>638.42352768132957</v>
      </c>
      <c r="V46" s="1">
        <f t="shared" si="52"/>
        <v>779.94831820855222</v>
      </c>
      <c r="W46" s="11">
        <f t="shared" si="38"/>
        <v>-1.6865366322528885E-2</v>
      </c>
      <c r="X46" s="11">
        <f t="shared" si="55"/>
        <v>-4.8796053738708989E-2</v>
      </c>
      <c r="Y46" s="11">
        <f t="shared" si="56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24"/>
        <v>2.3673145145870551</v>
      </c>
      <c r="AD46" s="12">
        <f t="shared" si="53"/>
        <v>2.7418723028144973</v>
      </c>
      <c r="AE46" s="12">
        <f t="shared" si="54"/>
        <v>2.1498916534983441</v>
      </c>
      <c r="AF46" s="11">
        <f t="shared" si="39"/>
        <v>-1.0293549576327887E-2</v>
      </c>
      <c r="AG46" s="11">
        <f t="shared" si="57"/>
        <v>1.9143885861655496E-2</v>
      </c>
      <c r="AH46" s="11">
        <f t="shared" si="58"/>
        <v>2.9238945611610667E-2</v>
      </c>
      <c r="AI46" s="1">
        <f t="shared" si="40"/>
        <v>40344.882885472296</v>
      </c>
      <c r="AJ46" s="1">
        <f t="shared" si="41"/>
        <v>7367.3779232474235</v>
      </c>
      <c r="AK46" s="1">
        <f t="shared" si="42"/>
        <v>2535.9780660709243</v>
      </c>
      <c r="AL46" s="14">
        <f t="shared" si="59"/>
        <v>12.440668006914807</v>
      </c>
      <c r="AM46" s="14">
        <f t="shared" si="60"/>
        <v>1.8197723494940201</v>
      </c>
      <c r="AN46" s="14">
        <f t="shared" si="61"/>
        <v>0.71865200437216514</v>
      </c>
      <c r="AO46" s="11">
        <f t="shared" si="43"/>
        <v>2.0621120954280148E-2</v>
      </c>
      <c r="AP46" s="11">
        <f t="shared" si="28"/>
        <v>2.5977173653231045E-2</v>
      </c>
      <c r="AQ46" s="11">
        <f t="shared" si="29"/>
        <v>2.3564574154817608E-2</v>
      </c>
      <c r="AR46" s="1">
        <f t="shared" si="44"/>
        <v>26506.57579579583</v>
      </c>
      <c r="AS46" s="1">
        <f t="shared" si="45"/>
        <v>5357.5002106462607</v>
      </c>
      <c r="AT46" s="1">
        <f t="shared" si="46"/>
        <v>1913.4415533132769</v>
      </c>
      <c r="AU46" s="1">
        <f t="shared" si="47"/>
        <v>5301.3151591591668</v>
      </c>
      <c r="AV46" s="1">
        <f t="shared" si="48"/>
        <v>1071.5000421292523</v>
      </c>
      <c r="AW46" s="1">
        <f t="shared" si="49"/>
        <v>382.6883106626554</v>
      </c>
      <c r="AX46" s="2">
        <v>0</v>
      </c>
      <c r="AY46" s="2">
        <v>0</v>
      </c>
      <c r="AZ46" s="2">
        <v>0</v>
      </c>
      <c r="BA46" s="2">
        <f t="shared" si="5"/>
        <v>0</v>
      </c>
      <c r="BB46" s="2">
        <f t="shared" si="30"/>
        <v>0</v>
      </c>
      <c r="BC46" s="2">
        <f t="shared" si="6"/>
        <v>0</v>
      </c>
      <c r="BD46" s="2">
        <f t="shared" si="7"/>
        <v>0</v>
      </c>
      <c r="BE46" s="2">
        <f t="shared" si="8"/>
        <v>0</v>
      </c>
      <c r="BF46" s="2">
        <f t="shared" si="9"/>
        <v>0</v>
      </c>
      <c r="BG46" s="2">
        <f t="shared" si="10"/>
        <v>0</v>
      </c>
      <c r="BH46" s="2">
        <f t="shared" si="31"/>
        <v>0</v>
      </c>
      <c r="BI46" s="2">
        <f t="shared" si="32"/>
        <v>0</v>
      </c>
      <c r="BJ46" s="2">
        <f t="shared" si="33"/>
        <v>0</v>
      </c>
      <c r="BK46" s="11">
        <f t="shared" si="50"/>
        <v>6.3721781268760463E-2</v>
      </c>
      <c r="BL46" s="11">
        <f t="shared" si="34"/>
        <v>8.3442657858149277E-2</v>
      </c>
      <c r="BM46" s="11">
        <f t="shared" si="35"/>
        <v>5.7143651168933135E-2</v>
      </c>
      <c r="BN46" s="17">
        <v>0</v>
      </c>
      <c r="BO46" s="17">
        <v>0</v>
      </c>
      <c r="BP46" s="17">
        <v>0</v>
      </c>
      <c r="BQ46" s="12">
        <f>(BQ$3*temperature!$I156+BQ$4*temperature!$I156^2+BQ$5*temperature!$I156^6)*(K46/K$56)^$BS$1</f>
        <v>3.1067370213268775</v>
      </c>
      <c r="BR46" s="12">
        <f>(BR$3*temperature!$I156+BR$4*temperature!$I156^2+BR$5*temperature!$I156^6)*(L46/L$56)^$BS$1</f>
        <v>1.8822918046182531</v>
      </c>
      <c r="BS46" s="12">
        <f>(BS$3*temperature!$I156+BS$4*temperature!$I156^2+BS$5*temperature!$I156^6)*(M46/M$56)^$BS$1</f>
        <v>0.83089613616498015</v>
      </c>
      <c r="BT46" s="12">
        <f>(BT$3*temperature!$M156+BT$4*temperature!$M156^2+BT$5*temperature!$M156^6)*(K46/K$56)^$BS$1</f>
        <v>3.1067370213268775</v>
      </c>
      <c r="BU46" s="12">
        <f>(BU$3*temperature!$M156+BU$4*temperature!$M156^2+BU$5*temperature!$M156^6)*(L46/L$56)^$BS$1</f>
        <v>1.8822918046182531</v>
      </c>
      <c r="BV46" s="12">
        <f>(BV$3*temperature!$M156+BV$4*temperature!$M156^2+BV$5*temperature!$M156^6)*(M46/M$56)^$BS$1</f>
        <v>0.83089613616498015</v>
      </c>
      <c r="BW46" s="19">
        <f t="shared" si="11"/>
        <v>0</v>
      </c>
      <c r="BX46" s="19">
        <f t="shared" si="12"/>
        <v>0</v>
      </c>
      <c r="BY46" s="19">
        <f t="shared" si="13"/>
        <v>0</v>
      </c>
      <c r="BZ46" s="19">
        <f t="shared" si="14"/>
        <v>0</v>
      </c>
      <c r="CA46" s="19">
        <f t="shared" si="15"/>
        <v>0</v>
      </c>
      <c r="CB46" s="19">
        <f t="shared" si="16"/>
        <v>0</v>
      </c>
      <c r="CC46" s="19">
        <f t="shared" si="17"/>
        <v>0</v>
      </c>
      <c r="CD46" s="19"/>
    </row>
    <row r="47" spans="1:82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36"/>
        <v>5.1361628961192896E-3</v>
      </c>
      <c r="F47" s="11">
        <f t="shared" si="18"/>
        <v>9.0965036346561945E-3</v>
      </c>
      <c r="G47" s="11">
        <f t="shared" si="19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0"/>
        <v>31134.49166987764</v>
      </c>
      <c r="L47" s="1">
        <f t="shared" si="1"/>
        <v>2108.3373738599257</v>
      </c>
      <c r="M47" s="1">
        <f t="shared" si="2"/>
        <v>674.68322657086435</v>
      </c>
      <c r="N47" s="11">
        <f t="shared" si="37"/>
        <v>9.8766071969917935E-3</v>
      </c>
      <c r="O47" s="11">
        <f t="shared" si="21"/>
        <v>1.586951016649385E-2</v>
      </c>
      <c r="P47" s="11">
        <f t="shared" si="22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3"/>
        <v>159.57492227734659</v>
      </c>
      <c r="U47" s="1">
        <f t="shared" si="51"/>
        <v>627.8075767908158</v>
      </c>
      <c r="V47" s="1">
        <f t="shared" si="52"/>
        <v>772.83249999518864</v>
      </c>
      <c r="W47" s="11">
        <f t="shared" si="38"/>
        <v>-1.6922081128060151E-2</v>
      </c>
      <c r="X47" s="11">
        <f t="shared" si="55"/>
        <v>-1.6628382931107688E-2</v>
      </c>
      <c r="Y47" s="11">
        <f t="shared" si="56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24"/>
        <v>2.3617291537136604</v>
      </c>
      <c r="AD47" s="12">
        <f t="shared" si="53"/>
        <v>2.7584318673499464</v>
      </c>
      <c r="AE47" s="12">
        <f t="shared" si="54"/>
        <v>2.146501845743741</v>
      </c>
      <c r="AF47" s="11">
        <f t="shared" si="39"/>
        <v>-2.3593657872574836E-3</v>
      </c>
      <c r="AG47" s="11">
        <f t="shared" si="57"/>
        <v>6.039509760702888E-3</v>
      </c>
      <c r="AH47" s="11">
        <f t="shared" si="58"/>
        <v>-1.5767342270887053E-3</v>
      </c>
      <c r="AI47" s="1">
        <f t="shared" si="40"/>
        <v>41611.709756084238</v>
      </c>
      <c r="AJ47" s="1">
        <f t="shared" si="41"/>
        <v>7702.1401730519337</v>
      </c>
      <c r="AK47" s="1">
        <f t="shared" si="42"/>
        <v>2665.0685701264874</v>
      </c>
      <c r="AL47" s="14">
        <f t="shared" si="59"/>
        <v>12.697208526637441</v>
      </c>
      <c r="AM47" s="14">
        <f t="shared" si="60"/>
        <v>1.8670448918261746</v>
      </c>
      <c r="AN47" s="14">
        <f t="shared" si="61"/>
        <v>0.73558673282070131</v>
      </c>
      <c r="AO47" s="11">
        <f t="shared" si="43"/>
        <v>2.0621120954280148E-2</v>
      </c>
      <c r="AP47" s="11">
        <f t="shared" si="28"/>
        <v>2.5977173653231045E-2</v>
      </c>
      <c r="AQ47" s="11">
        <f t="shared" si="29"/>
        <v>2.3564574154817608E-2</v>
      </c>
      <c r="AR47" s="1">
        <f t="shared" si="44"/>
        <v>27332.761906267424</v>
      </c>
      <c r="AS47" s="1">
        <f t="shared" si="45"/>
        <v>5586.0619840749941</v>
      </c>
      <c r="AT47" s="1">
        <f t="shared" si="46"/>
        <v>2007.6764529415955</v>
      </c>
      <c r="AU47" s="1">
        <f t="shared" si="47"/>
        <v>5466.5523812534848</v>
      </c>
      <c r="AV47" s="1">
        <f t="shared" si="48"/>
        <v>1117.2123968149988</v>
      </c>
      <c r="AW47" s="1">
        <f t="shared" si="49"/>
        <v>401.53529058831913</v>
      </c>
      <c r="AX47" s="2">
        <v>0</v>
      </c>
      <c r="AY47" s="2">
        <v>0</v>
      </c>
      <c r="AZ47" s="2">
        <v>0</v>
      </c>
      <c r="BA47" s="2">
        <f t="shared" si="5"/>
        <v>0</v>
      </c>
      <c r="BB47" s="2">
        <f t="shared" si="30"/>
        <v>0</v>
      </c>
      <c r="BC47" s="2">
        <f t="shared" si="6"/>
        <v>0</v>
      </c>
      <c r="BD47" s="2">
        <f t="shared" si="7"/>
        <v>0</v>
      </c>
      <c r="BE47" s="2">
        <f t="shared" si="8"/>
        <v>0</v>
      </c>
      <c r="BF47" s="2">
        <f t="shared" si="9"/>
        <v>0</v>
      </c>
      <c r="BG47" s="2">
        <f t="shared" si="10"/>
        <v>0</v>
      </c>
      <c r="BH47" s="2">
        <f t="shared" si="31"/>
        <v>0</v>
      </c>
      <c r="BI47" s="2">
        <f t="shared" si="32"/>
        <v>0</v>
      </c>
      <c r="BJ47" s="2">
        <f t="shared" si="33"/>
        <v>0</v>
      </c>
      <c r="BK47" s="11">
        <f t="shared" si="50"/>
        <v>3.9876607196991792E-2</v>
      </c>
      <c r="BL47" s="11">
        <f t="shared" si="34"/>
        <v>4.5869510166493849E-2</v>
      </c>
      <c r="BM47" s="11">
        <f t="shared" si="35"/>
        <v>4.50204644259313E-2</v>
      </c>
      <c r="BN47" s="17">
        <v>0</v>
      </c>
      <c r="BO47" s="17">
        <v>0</v>
      </c>
      <c r="BP47" s="17">
        <v>0</v>
      </c>
      <c r="BQ47" s="12">
        <f>(BQ$3*temperature!$I157+BQ$4*temperature!$I157^2+BQ$5*temperature!$I157^6)*(K47/K$56)^$BS$1</f>
        <v>3.1461319837682167</v>
      </c>
      <c r="BR47" s="12">
        <f>(BR$3*temperature!$I157+BR$4*temperature!$I157^2+BR$5*temperature!$I157^6)*(L47/L$56)^$BS$1</f>
        <v>1.8969672651640768</v>
      </c>
      <c r="BS47" s="12">
        <f>(BS$3*temperature!$I157+BS$4*temperature!$I157^2+BS$5*temperature!$I157^6)*(M47/M$56)^$BS$1</f>
        <v>0.83013256461500817</v>
      </c>
      <c r="BT47" s="12">
        <f>(BT$3*temperature!$M157+BT$4*temperature!$M157^2+BT$5*temperature!$M157^6)*(K47/K$56)^$BS$1</f>
        <v>3.1461319837682167</v>
      </c>
      <c r="BU47" s="12">
        <f>(BU$3*temperature!$M157+BU$4*temperature!$M157^2+BU$5*temperature!$M157^6)*(L47/L$56)^$BS$1</f>
        <v>1.8969672651640768</v>
      </c>
      <c r="BV47" s="12">
        <f>(BV$3*temperature!$M157+BV$4*temperature!$M157^2+BV$5*temperature!$M157^6)*(M47/M$56)^$BS$1</f>
        <v>0.83013256461500817</v>
      </c>
      <c r="BW47" s="19">
        <f t="shared" si="11"/>
        <v>0</v>
      </c>
      <c r="BX47" s="19">
        <f t="shared" si="12"/>
        <v>0</v>
      </c>
      <c r="BY47" s="19">
        <f t="shared" si="13"/>
        <v>0</v>
      </c>
      <c r="BZ47" s="19">
        <f t="shared" si="14"/>
        <v>0</v>
      </c>
      <c r="CA47" s="19">
        <f t="shared" si="15"/>
        <v>0</v>
      </c>
      <c r="CB47" s="19">
        <f t="shared" si="16"/>
        <v>0</v>
      </c>
      <c r="CC47" s="19">
        <f t="shared" si="17"/>
        <v>0</v>
      </c>
      <c r="CD47" s="19"/>
    </row>
    <row r="48" spans="1:82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36"/>
        <v>5.4964173080269685E-3</v>
      </c>
      <c r="F48" s="11">
        <f t="shared" si="18"/>
        <v>8.5885929137337058E-3</v>
      </c>
      <c r="G48" s="11">
        <f t="shared" si="19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0"/>
        <v>31403.400550057802</v>
      </c>
      <c r="L48" s="1">
        <f t="shared" si="1"/>
        <v>2133.1215524323447</v>
      </c>
      <c r="M48" s="1">
        <f t="shared" si="2"/>
        <v>688.1446179681185</v>
      </c>
      <c r="N48" s="11">
        <f t="shared" si="37"/>
        <v>8.6370088528000544E-3</v>
      </c>
      <c r="O48" s="11">
        <f t="shared" si="21"/>
        <v>1.1755319086833138E-2</v>
      </c>
      <c r="P48" s="11">
        <f t="shared" si="22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3"/>
        <v>158.32408224141182</v>
      </c>
      <c r="U48" s="1">
        <f t="shared" si="51"/>
        <v>640.77071315297712</v>
      </c>
      <c r="V48" s="1">
        <f t="shared" si="52"/>
        <v>767.02933827513027</v>
      </c>
      <c r="W48" s="11">
        <f t="shared" si="38"/>
        <v>-7.838575247812285E-3</v>
      </c>
      <c r="X48" s="11">
        <f t="shared" si="55"/>
        <v>2.0648263642222053E-2</v>
      </c>
      <c r="Y48" s="11">
        <f t="shared" si="56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24"/>
        <v>2.3607141356840198</v>
      </c>
      <c r="AD48" s="12">
        <f t="shared" si="53"/>
        <v>2.725952338571509</v>
      </c>
      <c r="AE48" s="12">
        <f t="shared" si="54"/>
        <v>2.1343413981287398</v>
      </c>
      <c r="AF48" s="11">
        <f t="shared" si="39"/>
        <v>-4.2977749080352901E-4</v>
      </c>
      <c r="AG48" s="11">
        <f t="shared" si="57"/>
        <v>-1.1774635133417588E-2</v>
      </c>
      <c r="AH48" s="11">
        <f t="shared" si="58"/>
        <v>-5.6652397663267129E-3</v>
      </c>
      <c r="AI48" s="1">
        <f t="shared" si="40"/>
        <v>42917.091161729302</v>
      </c>
      <c r="AJ48" s="1">
        <f t="shared" si="41"/>
        <v>8049.1385525617397</v>
      </c>
      <c r="AK48" s="1">
        <f t="shared" si="42"/>
        <v>2800.097003702158</v>
      </c>
      <c r="AL48" s="14">
        <f t="shared" si="59"/>
        <v>12.959039199446948</v>
      </c>
      <c r="AM48" s="14">
        <f t="shared" si="60"/>
        <v>1.9155454411995212</v>
      </c>
      <c r="AN48" s="14">
        <f t="shared" si="61"/>
        <v>0.75292052093355477</v>
      </c>
      <c r="AO48" s="11">
        <f t="shared" si="43"/>
        <v>2.0621120954280148E-2</v>
      </c>
      <c r="AP48" s="11">
        <f t="shared" si="28"/>
        <v>2.5977173653231045E-2</v>
      </c>
      <c r="AQ48" s="11">
        <f t="shared" si="29"/>
        <v>2.3564574154817608E-2</v>
      </c>
      <c r="AR48" s="1">
        <f t="shared" si="44"/>
        <v>28192.619850113704</v>
      </c>
      <c r="AS48" s="1">
        <f t="shared" si="45"/>
        <v>5821.5990028613178</v>
      </c>
      <c r="AT48" s="1">
        <f t="shared" si="46"/>
        <v>2105.5340680257759</v>
      </c>
      <c r="AU48" s="1">
        <f t="shared" si="47"/>
        <v>5638.5239700227412</v>
      </c>
      <c r="AV48" s="1">
        <f t="shared" si="48"/>
        <v>1164.3198005722636</v>
      </c>
      <c r="AW48" s="1">
        <f t="shared" si="49"/>
        <v>421.1068136051552</v>
      </c>
      <c r="AX48" s="2">
        <v>0</v>
      </c>
      <c r="AY48" s="2">
        <v>0</v>
      </c>
      <c r="AZ48" s="2">
        <v>0</v>
      </c>
      <c r="BA48" s="2">
        <f t="shared" si="5"/>
        <v>0</v>
      </c>
      <c r="BB48" s="2">
        <f t="shared" si="30"/>
        <v>0</v>
      </c>
      <c r="BC48" s="2">
        <f t="shared" si="6"/>
        <v>0</v>
      </c>
      <c r="BD48" s="2">
        <f t="shared" si="7"/>
        <v>0</v>
      </c>
      <c r="BE48" s="2">
        <f t="shared" si="8"/>
        <v>0</v>
      </c>
      <c r="BF48" s="2">
        <f t="shared" si="9"/>
        <v>0</v>
      </c>
      <c r="BG48" s="2">
        <f t="shared" si="10"/>
        <v>0</v>
      </c>
      <c r="BH48" s="2">
        <f t="shared" si="31"/>
        <v>0</v>
      </c>
      <c r="BI48" s="2">
        <f t="shared" si="32"/>
        <v>0</v>
      </c>
      <c r="BJ48" s="2">
        <f t="shared" si="33"/>
        <v>0</v>
      </c>
      <c r="BK48" s="11">
        <f t="shared" si="50"/>
        <v>3.8637008852800053E-2</v>
      </c>
      <c r="BL48" s="11">
        <f t="shared" si="34"/>
        <v>4.1755319086833137E-2</v>
      </c>
      <c r="BM48" s="11">
        <f t="shared" si="35"/>
        <v>4.9952165500946027E-2</v>
      </c>
      <c r="BN48" s="17">
        <v>0</v>
      </c>
      <c r="BO48" s="17">
        <v>0</v>
      </c>
      <c r="BP48" s="17">
        <v>0</v>
      </c>
      <c r="BQ48" s="12">
        <f>(BQ$3*temperature!$I158+BQ$4*temperature!$I158^2+BQ$5*temperature!$I158^6)*(K48/K$56)^$BS$1</f>
        <v>3.1852401402311101</v>
      </c>
      <c r="BR48" s="12">
        <f>(BR$3*temperature!$I158+BR$4*temperature!$I158^2+BR$5*temperature!$I158^6)*(L48/L$56)^$BS$1</f>
        <v>1.9124015209679783</v>
      </c>
      <c r="BS48" s="12">
        <f>(BS$3*temperature!$I158+BS$4*temperature!$I158^2+BS$5*temperature!$I158^6)*(M48/M$56)^$BS$1</f>
        <v>0.82743674815107204</v>
      </c>
      <c r="BT48" s="12">
        <f>(BT$3*temperature!$M158+BT$4*temperature!$M158^2+BT$5*temperature!$M158^6)*(K48/K$56)^$BS$1</f>
        <v>3.1852401402311101</v>
      </c>
      <c r="BU48" s="12">
        <f>(BU$3*temperature!$M158+BU$4*temperature!$M158^2+BU$5*temperature!$M158^6)*(L48/L$56)^$BS$1</f>
        <v>1.9124015209679783</v>
      </c>
      <c r="BV48" s="12">
        <f>(BV$3*temperature!$M158+BV$4*temperature!$M158^2+BV$5*temperature!$M158^6)*(M48/M$56)^$BS$1</f>
        <v>0.82743674815107204</v>
      </c>
      <c r="BW48" s="19">
        <f t="shared" si="11"/>
        <v>0</v>
      </c>
      <c r="BX48" s="19">
        <f t="shared" si="12"/>
        <v>0</v>
      </c>
      <c r="BY48" s="19">
        <f t="shared" si="13"/>
        <v>0</v>
      </c>
      <c r="BZ48" s="19">
        <f t="shared" si="14"/>
        <v>0</v>
      </c>
      <c r="CA48" s="19">
        <f t="shared" si="15"/>
        <v>0</v>
      </c>
      <c r="CB48" s="19">
        <f t="shared" si="16"/>
        <v>0</v>
      </c>
      <c r="CC48" s="19">
        <f t="shared" si="17"/>
        <v>0</v>
      </c>
      <c r="CD48" s="19"/>
    </row>
    <row r="49" spans="1:82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36"/>
        <v>5.692077919426719E-3</v>
      </c>
      <c r="F49" s="11">
        <f t="shared" si="18"/>
        <v>8.3063244179379936E-3</v>
      </c>
      <c r="G49" s="11">
        <f t="shared" si="19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0"/>
        <v>31745.15830108766</v>
      </c>
      <c r="L49" s="1">
        <f t="shared" si="1"/>
        <v>2230.0065819790279</v>
      </c>
      <c r="M49" s="1">
        <f t="shared" si="2"/>
        <v>717.07691824149015</v>
      </c>
      <c r="N49" s="11">
        <f t="shared" si="37"/>
        <v>1.088282622402903E-2</v>
      </c>
      <c r="O49" s="11">
        <f t="shared" si="21"/>
        <v>4.5419366484862334E-2</v>
      </c>
      <c r="P49" s="11">
        <f t="shared" si="22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3"/>
        <v>157.63166935970503</v>
      </c>
      <c r="U49" s="1">
        <f t="shared" si="51"/>
        <v>650.85913114958009</v>
      </c>
      <c r="V49" s="1">
        <f t="shared" si="52"/>
        <v>745.46786082046196</v>
      </c>
      <c r="W49" s="11">
        <f t="shared" si="38"/>
        <v>-4.3733895179066673E-3</v>
      </c>
      <c r="X49" s="11">
        <f t="shared" si="55"/>
        <v>1.5744193343297352E-2</v>
      </c>
      <c r="Y49" s="11">
        <f t="shared" si="56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24"/>
        <v>2.3691541875089199</v>
      </c>
      <c r="AD49" s="12">
        <f t="shared" si="53"/>
        <v>2.8505990233612173</v>
      </c>
      <c r="AE49" s="12">
        <f t="shared" si="54"/>
        <v>2.1840804821604887</v>
      </c>
      <c r="AF49" s="11">
        <f t="shared" si="39"/>
        <v>3.57521128768723E-3</v>
      </c>
      <c r="AG49" s="11">
        <f t="shared" si="57"/>
        <v>4.5725922286310894E-2</v>
      </c>
      <c r="AH49" s="11">
        <f t="shared" si="58"/>
        <v>2.3304183705267212E-2</v>
      </c>
      <c r="AI49" s="1">
        <f t="shared" si="40"/>
        <v>44263.906015579116</v>
      </c>
      <c r="AJ49" s="1">
        <f t="shared" si="41"/>
        <v>8408.5444978778305</v>
      </c>
      <c r="AK49" s="1">
        <f t="shared" si="42"/>
        <v>2941.1941169370975</v>
      </c>
      <c r="AL49" s="14">
        <f t="shared" si="59"/>
        <v>13.226269114230002</v>
      </c>
      <c r="AM49" s="14">
        <f t="shared" si="60"/>
        <v>1.9653058977662163</v>
      </c>
      <c r="AN49" s="14">
        <f t="shared" si="61"/>
        <v>0.77066277238177738</v>
      </c>
      <c r="AO49" s="11">
        <f t="shared" si="43"/>
        <v>2.0621120954280148E-2</v>
      </c>
      <c r="AP49" s="11">
        <f t="shared" si="28"/>
        <v>2.5977173653231045E-2</v>
      </c>
      <c r="AQ49" s="11">
        <f t="shared" si="29"/>
        <v>2.3564574154817608E-2</v>
      </c>
      <c r="AR49" s="1">
        <f t="shared" si="44"/>
        <v>29084.118227152823</v>
      </c>
      <c r="AS49" s="1">
        <f t="shared" si="45"/>
        <v>6065.2438169985398</v>
      </c>
      <c r="AT49" s="1">
        <f t="shared" si="46"/>
        <v>2207.2496945686739</v>
      </c>
      <c r="AU49" s="1">
        <f t="shared" si="47"/>
        <v>5816.8236454305652</v>
      </c>
      <c r="AV49" s="1">
        <f t="shared" si="48"/>
        <v>1213.0487633997079</v>
      </c>
      <c r="AW49" s="1">
        <f t="shared" si="49"/>
        <v>441.4499389137348</v>
      </c>
      <c r="AX49" s="2">
        <v>0</v>
      </c>
      <c r="AY49" s="2">
        <v>0</v>
      </c>
      <c r="AZ49" s="2">
        <v>0</v>
      </c>
      <c r="BA49" s="2">
        <f t="shared" si="5"/>
        <v>0</v>
      </c>
      <c r="BB49" s="2">
        <f t="shared" si="30"/>
        <v>0</v>
      </c>
      <c r="BC49" s="2">
        <f t="shared" si="6"/>
        <v>0</v>
      </c>
      <c r="BD49" s="2">
        <f t="shared" si="7"/>
        <v>0</v>
      </c>
      <c r="BE49" s="2">
        <f t="shared" si="8"/>
        <v>0</v>
      </c>
      <c r="BF49" s="2">
        <f t="shared" si="9"/>
        <v>0</v>
      </c>
      <c r="BG49" s="2">
        <f t="shared" si="10"/>
        <v>0</v>
      </c>
      <c r="BH49" s="2">
        <f t="shared" si="31"/>
        <v>0</v>
      </c>
      <c r="BI49" s="2">
        <f t="shared" si="32"/>
        <v>0</v>
      </c>
      <c r="BJ49" s="2">
        <f t="shared" si="33"/>
        <v>0</v>
      </c>
      <c r="BK49" s="11">
        <f t="shared" si="50"/>
        <v>4.0882826224029029E-2</v>
      </c>
      <c r="BL49" s="11">
        <f t="shared" si="34"/>
        <v>7.5419366484862332E-2</v>
      </c>
      <c r="BM49" s="11">
        <f t="shared" si="35"/>
        <v>7.2043924369851159E-2</v>
      </c>
      <c r="BN49" s="17">
        <v>0</v>
      </c>
      <c r="BO49" s="17">
        <v>0</v>
      </c>
      <c r="BP49" s="17">
        <v>0</v>
      </c>
      <c r="BQ49" s="12">
        <f>(BQ$3*temperature!$I159+BQ$4*temperature!$I159^2+BQ$5*temperature!$I159^6)*(K49/K$56)^$BS$1</f>
        <v>3.2212431836345159</v>
      </c>
      <c r="BR49" s="12">
        <f>(BR$3*temperature!$I159+BR$4*temperature!$I159^2+BR$5*temperature!$I159^6)*(L49/L$56)^$BS$1</f>
        <v>1.9109376392436286</v>
      </c>
      <c r="BS49" s="12">
        <f>(BS$3*temperature!$I159+BS$4*temperature!$I159^2+BS$5*temperature!$I159^6)*(M49/M$56)^$BS$1</f>
        <v>0.81939390107714782</v>
      </c>
      <c r="BT49" s="12">
        <f>(BT$3*temperature!$M159+BT$4*temperature!$M159^2+BT$5*temperature!$M159^6)*(K49/K$56)^$BS$1</f>
        <v>3.2212431836345159</v>
      </c>
      <c r="BU49" s="12">
        <f>(BU$3*temperature!$M159+BU$4*temperature!$M159^2+BU$5*temperature!$M159^6)*(L49/L$56)^$BS$1</f>
        <v>1.9109376392436286</v>
      </c>
      <c r="BV49" s="12">
        <f>(BV$3*temperature!$M159+BV$4*temperature!$M159^2+BV$5*temperature!$M159^6)*(M49/M$56)^$BS$1</f>
        <v>0.81939390107714782</v>
      </c>
      <c r="BW49" s="19">
        <f t="shared" si="11"/>
        <v>0</v>
      </c>
      <c r="BX49" s="19">
        <f t="shared" si="12"/>
        <v>0</v>
      </c>
      <c r="BY49" s="19">
        <f t="shared" si="13"/>
        <v>0</v>
      </c>
      <c r="BZ49" s="19">
        <f t="shared" si="14"/>
        <v>0</v>
      </c>
      <c r="CA49" s="19">
        <f t="shared" si="15"/>
        <v>0</v>
      </c>
      <c r="CB49" s="19">
        <f t="shared" si="16"/>
        <v>0</v>
      </c>
      <c r="CC49" s="19">
        <f t="shared" si="17"/>
        <v>0</v>
      </c>
      <c r="CD49" s="19"/>
    </row>
    <row r="50" spans="1:82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36"/>
        <v>5.7154259211955605E-3</v>
      </c>
      <c r="F50" s="11">
        <f t="shared" si="18"/>
        <v>8.1920930794385782E-3</v>
      </c>
      <c r="G50" s="11">
        <f t="shared" si="19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0"/>
        <v>32486.275199044536</v>
      </c>
      <c r="L50" s="1">
        <f t="shared" si="1"/>
        <v>2385.6465102966781</v>
      </c>
      <c r="M50" s="1">
        <f t="shared" si="2"/>
        <v>751.99602908906718</v>
      </c>
      <c r="N50" s="11">
        <f t="shared" si="37"/>
        <v>2.3345824611354482E-2</v>
      </c>
      <c r="O50" s="11">
        <f t="shared" si="21"/>
        <v>6.9793483828880509E-2</v>
      </c>
      <c r="P50" s="11">
        <f t="shared" si="22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3"/>
        <v>155.92887982857243</v>
      </c>
      <c r="U50" s="1">
        <f t="shared" si="51"/>
        <v>659.2426856397459</v>
      </c>
      <c r="V50" s="1">
        <f t="shared" si="52"/>
        <v>740.04755533355137</v>
      </c>
      <c r="W50" s="11">
        <f t="shared" si="38"/>
        <v>-1.0802331397296472E-2</v>
      </c>
      <c r="X50" s="11">
        <f t="shared" si="55"/>
        <v>1.2880751131751689E-2</v>
      </c>
      <c r="Y50" s="11">
        <f t="shared" si="56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24"/>
        <v>2.3563375646650235</v>
      </c>
      <c r="AD50" s="12">
        <f t="shared" si="53"/>
        <v>2.8460274542755997</v>
      </c>
      <c r="AE50" s="12">
        <f t="shared" si="54"/>
        <v>2.2028024729330009</v>
      </c>
      <c r="AF50" s="11">
        <f t="shared" si="39"/>
        <v>-5.4097884010548825E-3</v>
      </c>
      <c r="AG50" s="11">
        <f t="shared" si="57"/>
        <v>-1.6037222521135819E-3</v>
      </c>
      <c r="AH50" s="11">
        <f t="shared" si="58"/>
        <v>8.5720242113020984E-3</v>
      </c>
      <c r="AI50" s="1">
        <f t="shared" si="40"/>
        <v>45654.33905945177</v>
      </c>
      <c r="AJ50" s="1">
        <f t="shared" si="41"/>
        <v>8780.7388114897549</v>
      </c>
      <c r="AK50" s="1">
        <f t="shared" si="42"/>
        <v>3088.524644157123</v>
      </c>
      <c r="AL50" s="14">
        <f t="shared" si="59"/>
        <v>13.499009609408398</v>
      </c>
      <c r="AM50" s="14">
        <f t="shared" si="60"/>
        <v>2.0163589903542083</v>
      </c>
      <c r="AN50" s="14">
        <f t="shared" si="61"/>
        <v>0.78882311242992509</v>
      </c>
      <c r="AO50" s="11">
        <f t="shared" si="43"/>
        <v>2.0621120954280148E-2</v>
      </c>
      <c r="AP50" s="11">
        <f t="shared" si="28"/>
        <v>2.5977173653231045E-2</v>
      </c>
      <c r="AQ50" s="11">
        <f t="shared" si="29"/>
        <v>2.3564574154817608E-2</v>
      </c>
      <c r="AR50" s="1">
        <f t="shared" si="44"/>
        <v>30004.542351393924</v>
      </c>
      <c r="AS50" s="1">
        <f t="shared" si="45"/>
        <v>6318.0438883377183</v>
      </c>
      <c r="AT50" s="1">
        <f t="shared" si="46"/>
        <v>2313.1287472214703</v>
      </c>
      <c r="AU50" s="1">
        <f t="shared" si="47"/>
        <v>6000.908470278785</v>
      </c>
      <c r="AV50" s="1">
        <f t="shared" si="48"/>
        <v>1263.6087776675438</v>
      </c>
      <c r="AW50" s="1">
        <f t="shared" si="49"/>
        <v>462.62574944429412</v>
      </c>
      <c r="AX50" s="2">
        <v>0</v>
      </c>
      <c r="AY50" s="2">
        <v>0</v>
      </c>
      <c r="AZ50" s="2">
        <v>0</v>
      </c>
      <c r="BA50" s="2">
        <f t="shared" si="5"/>
        <v>0</v>
      </c>
      <c r="BB50" s="2">
        <f t="shared" si="30"/>
        <v>0</v>
      </c>
      <c r="BC50" s="2">
        <f t="shared" si="6"/>
        <v>0</v>
      </c>
      <c r="BD50" s="2">
        <f t="shared" si="7"/>
        <v>0</v>
      </c>
      <c r="BE50" s="2">
        <f t="shared" si="8"/>
        <v>0</v>
      </c>
      <c r="BF50" s="2">
        <f t="shared" si="9"/>
        <v>0</v>
      </c>
      <c r="BG50" s="2">
        <f t="shared" si="10"/>
        <v>0</v>
      </c>
      <c r="BH50" s="2">
        <f t="shared" si="31"/>
        <v>0</v>
      </c>
      <c r="BI50" s="2">
        <f t="shared" si="32"/>
        <v>0</v>
      </c>
      <c r="BJ50" s="2">
        <f t="shared" si="33"/>
        <v>0</v>
      </c>
      <c r="BK50" s="11">
        <f t="shared" si="50"/>
        <v>5.3345824611354481E-2</v>
      </c>
      <c r="BL50" s="11">
        <f t="shared" si="34"/>
        <v>9.9793483828880508E-2</v>
      </c>
      <c r="BM50" s="11">
        <f t="shared" si="35"/>
        <v>7.8696464715682451E-2</v>
      </c>
      <c r="BN50" s="17">
        <v>0</v>
      </c>
      <c r="BO50" s="17">
        <v>0</v>
      </c>
      <c r="BP50" s="17">
        <v>0</v>
      </c>
      <c r="BQ50" s="12">
        <f>(BQ$3*temperature!$I160+BQ$4*temperature!$I160^2+BQ$5*temperature!$I160^6)*(K50/K$56)^$BS$1</f>
        <v>3.2460244290096014</v>
      </c>
      <c r="BR50" s="12">
        <f>(BR$3*temperature!$I160+BR$4*temperature!$I160^2+BR$5*temperature!$I160^6)*(L50/L$56)^$BS$1</f>
        <v>1.8972522732248718</v>
      </c>
      <c r="BS50" s="12">
        <f>(BS$3*temperature!$I160+BS$4*temperature!$I160^2+BS$5*temperature!$I160^6)*(M50/M$56)^$BS$1</f>
        <v>0.80916682032672538</v>
      </c>
      <c r="BT50" s="12">
        <f>(BT$3*temperature!$M160+BT$4*temperature!$M160^2+BT$5*temperature!$M160^6)*(K50/K$56)^$BS$1</f>
        <v>3.2460244290096014</v>
      </c>
      <c r="BU50" s="12">
        <f>(BU$3*temperature!$M160+BU$4*temperature!$M160^2+BU$5*temperature!$M160^6)*(L50/L$56)^$BS$1</f>
        <v>1.8972522732248718</v>
      </c>
      <c r="BV50" s="12">
        <f>(BV$3*temperature!$M160+BV$4*temperature!$M160^2+BV$5*temperature!$M160^6)*(M50/M$56)^$BS$1</f>
        <v>0.80916682032672538</v>
      </c>
      <c r="BW50" s="19">
        <f t="shared" si="11"/>
        <v>0</v>
      </c>
      <c r="BX50" s="19">
        <f t="shared" si="12"/>
        <v>0</v>
      </c>
      <c r="BY50" s="19">
        <f t="shared" si="13"/>
        <v>0</v>
      </c>
      <c r="BZ50" s="19">
        <f t="shared" si="14"/>
        <v>0</v>
      </c>
      <c r="CA50" s="19">
        <f t="shared" si="15"/>
        <v>0</v>
      </c>
      <c r="CB50" s="19">
        <f t="shared" si="16"/>
        <v>0</v>
      </c>
      <c r="CC50" s="19">
        <f t="shared" si="17"/>
        <v>0</v>
      </c>
      <c r="CD50" s="19"/>
    </row>
    <row r="51" spans="1:82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36"/>
        <v>5.5451977384386453E-3</v>
      </c>
      <c r="F51" s="11">
        <f t="shared" si="18"/>
        <v>8.2128220658019835E-3</v>
      </c>
      <c r="G51" s="11">
        <f t="shared" si="19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0"/>
        <v>33060.811064840891</v>
      </c>
      <c r="L51" s="1">
        <f t="shared" si="1"/>
        <v>2539.313096057966</v>
      </c>
      <c r="M51" s="1">
        <f t="shared" si="2"/>
        <v>788.93336375356046</v>
      </c>
      <c r="N51" s="11">
        <f t="shared" si="37"/>
        <v>1.7685495252261374E-2</v>
      </c>
      <c r="O51" s="11">
        <f t="shared" si="21"/>
        <v>6.4412973631277071E-2</v>
      </c>
      <c r="P51" s="11">
        <f t="shared" si="22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3"/>
        <v>153.02376199191656</v>
      </c>
      <c r="U51" s="1">
        <f t="shared" si="51"/>
        <v>646.21647871792322</v>
      </c>
      <c r="V51" s="1">
        <f t="shared" si="52"/>
        <v>715.40687160768516</v>
      </c>
      <c r="W51" s="11">
        <f t="shared" si="38"/>
        <v>-1.8631044100680727E-2</v>
      </c>
      <c r="X51" s="11">
        <f t="shared" si="55"/>
        <v>-1.9759349941337212E-2</v>
      </c>
      <c r="Y51" s="11">
        <f t="shared" si="56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24"/>
        <v>2.3432536955324719</v>
      </c>
      <c r="AD51" s="12">
        <f t="shared" si="53"/>
        <v>2.8628978785670416</v>
      </c>
      <c r="AE51" s="12">
        <f t="shared" si="54"/>
        <v>2.2281980989767489</v>
      </c>
      <c r="AF51" s="11">
        <f t="shared" si="39"/>
        <v>-5.552629355298544E-3</v>
      </c>
      <c r="AG51" s="11">
        <f t="shared" si="57"/>
        <v>5.92770961014355E-3</v>
      </c>
      <c r="AH51" s="11">
        <f t="shared" si="58"/>
        <v>1.1528780431199648E-2</v>
      </c>
      <c r="AI51" s="1">
        <f t="shared" si="40"/>
        <v>47089.813623785383</v>
      </c>
      <c r="AJ51" s="1">
        <f t="shared" si="41"/>
        <v>9166.2737080083225</v>
      </c>
      <c r="AK51" s="1">
        <f t="shared" si="42"/>
        <v>3242.2979291857046</v>
      </c>
      <c r="AL51" s="14">
        <f t="shared" si="59"/>
        <v>13.777374319326999</v>
      </c>
      <c r="AM51" s="14">
        <f t="shared" si="60"/>
        <v>2.0687382979938933</v>
      </c>
      <c r="AN51" s="14">
        <f t="shared" si="61"/>
        <v>0.80741139315781407</v>
      </c>
      <c r="AO51" s="11">
        <f t="shared" si="43"/>
        <v>2.0621120954280148E-2</v>
      </c>
      <c r="AP51" s="11">
        <f t="shared" si="28"/>
        <v>2.5977173653231045E-2</v>
      </c>
      <c r="AQ51" s="11">
        <f t="shared" si="29"/>
        <v>2.3564574154817608E-2</v>
      </c>
      <c r="AR51" s="1">
        <f t="shared" si="44"/>
        <v>30950.082986290967</v>
      </c>
      <c r="AS51" s="1">
        <f t="shared" si="45"/>
        <v>6581.038969262434</v>
      </c>
      <c r="AT51" s="1">
        <f t="shared" si="46"/>
        <v>2423.2196271173834</v>
      </c>
      <c r="AU51" s="1">
        <f t="shared" si="47"/>
        <v>6190.0165972581935</v>
      </c>
      <c r="AV51" s="1">
        <f t="shared" si="48"/>
        <v>1316.2077938524869</v>
      </c>
      <c r="AW51" s="1">
        <f t="shared" si="49"/>
        <v>484.64392542347673</v>
      </c>
      <c r="AX51" s="2">
        <v>0</v>
      </c>
      <c r="AY51" s="2">
        <v>0</v>
      </c>
      <c r="AZ51" s="2">
        <v>0</v>
      </c>
      <c r="BA51" s="2">
        <f t="shared" si="5"/>
        <v>0</v>
      </c>
      <c r="BB51" s="2">
        <f t="shared" si="30"/>
        <v>0</v>
      </c>
      <c r="BC51" s="2">
        <f t="shared" si="6"/>
        <v>0</v>
      </c>
      <c r="BD51" s="2">
        <f t="shared" si="7"/>
        <v>0</v>
      </c>
      <c r="BE51" s="2">
        <f t="shared" si="8"/>
        <v>0</v>
      </c>
      <c r="BF51" s="2">
        <f t="shared" si="9"/>
        <v>0</v>
      </c>
      <c r="BG51" s="2">
        <f t="shared" si="10"/>
        <v>0</v>
      </c>
      <c r="BH51" s="2">
        <f t="shared" si="31"/>
        <v>0</v>
      </c>
      <c r="BI51" s="2">
        <f t="shared" si="32"/>
        <v>0</v>
      </c>
      <c r="BJ51" s="2">
        <f t="shared" si="33"/>
        <v>0</v>
      </c>
      <c r="BK51" s="11">
        <f t="shared" si="50"/>
        <v>4.7685495252261373E-2</v>
      </c>
      <c r="BL51" s="11">
        <f t="shared" si="34"/>
        <v>9.441297363127707E-2</v>
      </c>
      <c r="BM51" s="11">
        <f t="shared" si="35"/>
        <v>7.9119055467935712E-2</v>
      </c>
      <c r="BN51" s="17">
        <v>0</v>
      </c>
      <c r="BO51" s="17">
        <v>0</v>
      </c>
      <c r="BP51" s="17">
        <v>0</v>
      </c>
      <c r="BQ51" s="12">
        <f>(BQ$3*temperature!$I161+BQ$4*temperature!$I161^2+BQ$5*temperature!$I161^6)*(K51/K$56)^$BS$1</f>
        <v>3.27394488799384</v>
      </c>
      <c r="BR51" s="12">
        <f>(BR$3*temperature!$I161+BR$4*temperature!$I161^2+BR$5*temperature!$I161^6)*(L51/L$56)^$BS$1</f>
        <v>1.8848140536543605</v>
      </c>
      <c r="BS51" s="12">
        <f>(BS$3*temperature!$I161+BS$4*temperature!$I161^2+BS$5*temperature!$I161^6)*(M51/M$56)^$BS$1</f>
        <v>0.79797792393087252</v>
      </c>
      <c r="BT51" s="12">
        <f>(BT$3*temperature!$M161+BT$4*temperature!$M161^2+BT$5*temperature!$M161^6)*(K51/K$56)^$BS$1</f>
        <v>3.27394488799384</v>
      </c>
      <c r="BU51" s="12">
        <f>(BU$3*temperature!$M161+BU$4*temperature!$M161^2+BU$5*temperature!$M161^6)*(L51/L$56)^$BS$1</f>
        <v>1.8848140536543605</v>
      </c>
      <c r="BV51" s="12">
        <f>(BV$3*temperature!$M161+BV$4*temperature!$M161^2+BV$5*temperature!$M161^6)*(M51/M$56)^$BS$1</f>
        <v>0.79797792393087252</v>
      </c>
      <c r="BW51" s="19">
        <f t="shared" si="11"/>
        <v>0</v>
      </c>
      <c r="BX51" s="19">
        <f t="shared" si="12"/>
        <v>0</v>
      </c>
      <c r="BY51" s="19">
        <f t="shared" si="13"/>
        <v>0</v>
      </c>
      <c r="BZ51" s="19">
        <f t="shared" si="14"/>
        <v>0</v>
      </c>
      <c r="CA51" s="19">
        <f t="shared" si="15"/>
        <v>0</v>
      </c>
      <c r="CB51" s="19">
        <f t="shared" si="16"/>
        <v>0</v>
      </c>
      <c r="CC51" s="19">
        <f t="shared" si="17"/>
        <v>0</v>
      </c>
      <c r="CD51" s="19"/>
    </row>
    <row r="52" spans="1:82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36"/>
        <v>5.6189487943716365E-3</v>
      </c>
      <c r="F52" s="11">
        <f t="shared" si="18"/>
        <v>8.1453534478015399E-3</v>
      </c>
      <c r="G52" s="11">
        <f t="shared" si="19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0"/>
        <v>33836.496629929155</v>
      </c>
      <c r="L52" s="1">
        <f t="shared" si="1"/>
        <v>2727.2146600917918</v>
      </c>
      <c r="M52" s="1">
        <f t="shared" si="2"/>
        <v>830.00500664143772</v>
      </c>
      <c r="N52" s="11">
        <f t="shared" si="37"/>
        <v>2.3462387645812433E-2</v>
      </c>
      <c r="O52" s="11">
        <f t="shared" si="21"/>
        <v>7.3997005066261501E-2</v>
      </c>
      <c r="P52" s="11">
        <f t="shared" si="22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3"/>
        <v>148.21095550926216</v>
      </c>
      <c r="U52" s="1">
        <f t="shared" si="51"/>
        <v>634.29732229691115</v>
      </c>
      <c r="V52" s="1">
        <f t="shared" si="52"/>
        <v>691.71563413523154</v>
      </c>
      <c r="W52" s="11">
        <f t="shared" si="38"/>
        <v>-3.1451366898878286E-2</v>
      </c>
      <c r="X52" s="11">
        <f t="shared" si="55"/>
        <v>-1.8444525655952559E-2</v>
      </c>
      <c r="Y52" s="11">
        <f t="shared" si="56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24"/>
        <v>2.3387955022900764</v>
      </c>
      <c r="AD52" s="12">
        <f t="shared" si="53"/>
        <v>2.8897620504912451</v>
      </c>
      <c r="AE52" s="12">
        <f t="shared" si="54"/>
        <v>2.2061797953892048</v>
      </c>
      <c r="AF52" s="11">
        <f t="shared" si="39"/>
        <v>-1.9025653308027968E-3</v>
      </c>
      <c r="AG52" s="11">
        <f t="shared" si="57"/>
        <v>9.3835592688515934E-3</v>
      </c>
      <c r="AH52" s="11">
        <f t="shared" si="58"/>
        <v>-9.8816633932393705E-3</v>
      </c>
      <c r="AI52" s="1">
        <f t="shared" si="40"/>
        <v>48570.848858665042</v>
      </c>
      <c r="AJ52" s="1">
        <f t="shared" si="41"/>
        <v>9565.8541310599776</v>
      </c>
      <c r="AK52" s="1">
        <f t="shared" si="42"/>
        <v>3402.7120616906113</v>
      </c>
      <c r="AL52" s="14">
        <f t="shared" si="59"/>
        <v>14.061479221598233</v>
      </c>
      <c r="AM52" s="14">
        <f t="shared" si="60"/>
        <v>2.1224782720039701</v>
      </c>
      <c r="AN52" s="14">
        <f t="shared" si="61"/>
        <v>0.82643769880532603</v>
      </c>
      <c r="AO52" s="11">
        <f t="shared" si="43"/>
        <v>2.0621120954280148E-2</v>
      </c>
      <c r="AP52" s="11">
        <f t="shared" si="28"/>
        <v>2.5977173653231045E-2</v>
      </c>
      <c r="AQ52" s="11">
        <f t="shared" si="29"/>
        <v>2.3564574154817608E-2</v>
      </c>
      <c r="AR52" s="1">
        <f t="shared" si="44"/>
        <v>31927.349928287691</v>
      </c>
      <c r="AS52" s="1">
        <f t="shared" si="45"/>
        <v>6854.2015330672539</v>
      </c>
      <c r="AT52" s="1">
        <f t="shared" si="46"/>
        <v>2538.1812614470864</v>
      </c>
      <c r="AU52" s="1">
        <f t="shared" si="47"/>
        <v>6385.4699856575389</v>
      </c>
      <c r="AV52" s="1">
        <f t="shared" si="48"/>
        <v>1370.8403066134508</v>
      </c>
      <c r="AW52" s="1">
        <f t="shared" si="49"/>
        <v>507.63625228941731</v>
      </c>
      <c r="AX52" s="2">
        <v>0</v>
      </c>
      <c r="AY52" s="2">
        <v>0</v>
      </c>
      <c r="AZ52" s="2">
        <v>0</v>
      </c>
      <c r="BA52" s="2">
        <f t="shared" si="5"/>
        <v>0</v>
      </c>
      <c r="BB52" s="2">
        <f t="shared" si="30"/>
        <v>0</v>
      </c>
      <c r="BC52" s="2">
        <f t="shared" si="6"/>
        <v>0</v>
      </c>
      <c r="BD52" s="2">
        <f t="shared" si="7"/>
        <v>0</v>
      </c>
      <c r="BE52" s="2">
        <f t="shared" si="8"/>
        <v>0</v>
      </c>
      <c r="BF52" s="2">
        <f t="shared" si="9"/>
        <v>0</v>
      </c>
      <c r="BG52" s="2">
        <f t="shared" si="10"/>
        <v>0</v>
      </c>
      <c r="BH52" s="2">
        <f t="shared" si="31"/>
        <v>0</v>
      </c>
      <c r="BI52" s="2">
        <f t="shared" si="32"/>
        <v>0</v>
      </c>
      <c r="BJ52" s="2">
        <f t="shared" si="33"/>
        <v>0</v>
      </c>
      <c r="BK52" s="11">
        <f t="shared" si="50"/>
        <v>5.3462387645812431E-2</v>
      </c>
      <c r="BL52" s="11">
        <f t="shared" si="34"/>
        <v>0.1039970050662615</v>
      </c>
      <c r="BM52" s="11">
        <f t="shared" si="35"/>
        <v>8.2059710965280946E-2</v>
      </c>
      <c r="BN52" s="17">
        <v>0</v>
      </c>
      <c r="BO52" s="17">
        <v>0</v>
      </c>
      <c r="BP52" s="17">
        <v>0</v>
      </c>
      <c r="BQ52" s="12">
        <f>(BQ$3*temperature!$I162+BQ$4*temperature!$I162^2+BQ$5*temperature!$I162^6)*(K52/K$56)^$BS$1</f>
        <v>3.2958568302629185</v>
      </c>
      <c r="BR52" s="12">
        <f>(BR$3*temperature!$I162+BR$4*temperature!$I162^2+BR$5*temperature!$I162^6)*(L52/L$56)^$BS$1</f>
        <v>1.8670345766775385</v>
      </c>
      <c r="BS52" s="12">
        <f>(BS$3*temperature!$I162+BS$4*temperature!$I162^2+BS$5*temperature!$I162^6)*(M52/M$56)^$BS$1</f>
        <v>0.78533948484379823</v>
      </c>
      <c r="BT52" s="12">
        <f>(BT$3*temperature!$M162+BT$4*temperature!$M162^2+BT$5*temperature!$M162^6)*(K52/K$56)^$BS$1</f>
        <v>3.2958568302629185</v>
      </c>
      <c r="BU52" s="12">
        <f>(BU$3*temperature!$M162+BU$4*temperature!$M162^2+BU$5*temperature!$M162^6)*(L52/L$56)^$BS$1</f>
        <v>1.8670345766775385</v>
      </c>
      <c r="BV52" s="12">
        <f>(BV$3*temperature!$M162+BV$4*temperature!$M162^2+BV$5*temperature!$M162^6)*(M52/M$56)^$BS$1</f>
        <v>0.78533948484379823</v>
      </c>
      <c r="BW52" s="19">
        <f t="shared" si="11"/>
        <v>0</v>
      </c>
      <c r="BX52" s="19">
        <f t="shared" si="12"/>
        <v>0</v>
      </c>
      <c r="BY52" s="19">
        <f t="shared" si="13"/>
        <v>0</v>
      </c>
      <c r="BZ52" s="19">
        <f t="shared" si="14"/>
        <v>0</v>
      </c>
      <c r="CA52" s="19">
        <f t="shared" si="15"/>
        <v>0</v>
      </c>
      <c r="CB52" s="19">
        <f t="shared" si="16"/>
        <v>0</v>
      </c>
      <c r="CC52" s="19">
        <f t="shared" si="17"/>
        <v>0</v>
      </c>
      <c r="CD52" s="19"/>
    </row>
    <row r="53" spans="1:82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36"/>
        <v>5.9575399981963706E-3</v>
      </c>
      <c r="F53" s="11">
        <f t="shared" si="18"/>
        <v>8.1044756914163685E-3</v>
      </c>
      <c r="G53" s="11">
        <f t="shared" si="19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0"/>
        <v>34529.143084337426</v>
      </c>
      <c r="L53" s="1">
        <f t="shared" si="1"/>
        <v>2941.0349739504127</v>
      </c>
      <c r="M53" s="1">
        <f t="shared" si="2"/>
        <v>876.15305501203102</v>
      </c>
      <c r="N53" s="11">
        <f t="shared" si="37"/>
        <v>2.0470395087995197E-2</v>
      </c>
      <c r="O53" s="11">
        <f t="shared" si="21"/>
        <v>7.8402451038241505E-2</v>
      </c>
      <c r="P53" s="11">
        <f t="shared" si="22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3"/>
        <v>145.11508502616257</v>
      </c>
      <c r="U53" s="1">
        <f t="shared" si="51"/>
        <v>604.17834263666111</v>
      </c>
      <c r="V53" s="1">
        <f t="shared" si="52"/>
        <v>672.98973661232958</v>
      </c>
      <c r="W53" s="11">
        <f t="shared" si="38"/>
        <v>-2.088827018530437E-2</v>
      </c>
      <c r="X53" s="11">
        <f t="shared" si="55"/>
        <v>-4.7484008841758074E-2</v>
      </c>
      <c r="Y53" s="11">
        <f t="shared" si="56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24"/>
        <v>2.3365257523444609</v>
      </c>
      <c r="AD53" s="12">
        <f t="shared" si="53"/>
        <v>2.9121314785809065</v>
      </c>
      <c r="AE53" s="12">
        <f t="shared" si="54"/>
        <v>2.2542764742919856</v>
      </c>
      <c r="AF53" s="11">
        <f t="shared" si="39"/>
        <v>-9.7047815569728524E-4</v>
      </c>
      <c r="AG53" s="11">
        <f t="shared" si="57"/>
        <v>7.7409238888228593E-3</v>
      </c>
      <c r="AH53" s="11">
        <f t="shared" si="58"/>
        <v>2.1800888124938966E-2</v>
      </c>
      <c r="AI53" s="1">
        <f t="shared" si="40"/>
        <v>50099.233958456076</v>
      </c>
      <c r="AJ53" s="1">
        <f t="shared" si="41"/>
        <v>9980.1090245674313</v>
      </c>
      <c r="AK53" s="1">
        <f t="shared" si="42"/>
        <v>3570.0771078109678</v>
      </c>
      <c r="AL53" s="14">
        <f t="shared" si="59"/>
        <v>14.351442685422908</v>
      </c>
      <c r="AM53" s="14">
        <f t="shared" si="60"/>
        <v>2.177614258651027</v>
      </c>
      <c r="AN53" s="14">
        <f t="shared" si="61"/>
        <v>0.845912351243161</v>
      </c>
      <c r="AO53" s="11">
        <f t="shared" si="43"/>
        <v>2.0621120954280148E-2</v>
      </c>
      <c r="AP53" s="11">
        <f t="shared" si="28"/>
        <v>2.5977173653231045E-2</v>
      </c>
      <c r="AQ53" s="11">
        <f t="shared" si="29"/>
        <v>2.3564574154817608E-2</v>
      </c>
      <c r="AR53" s="1">
        <f t="shared" si="44"/>
        <v>32944.447016896374</v>
      </c>
      <c r="AS53" s="1">
        <f t="shared" si="45"/>
        <v>7138.0783223378066</v>
      </c>
      <c r="AT53" s="1">
        <f t="shared" si="46"/>
        <v>2657.8534183072488</v>
      </c>
      <c r="AU53" s="1">
        <f t="shared" si="47"/>
        <v>6588.8894033792749</v>
      </c>
      <c r="AV53" s="1">
        <f t="shared" si="48"/>
        <v>1427.6156644675614</v>
      </c>
      <c r="AW53" s="1">
        <f t="shared" si="49"/>
        <v>531.57068366144983</v>
      </c>
      <c r="AX53" s="2">
        <v>0</v>
      </c>
      <c r="AY53" s="2">
        <v>0</v>
      </c>
      <c r="AZ53" s="2">
        <v>0</v>
      </c>
      <c r="BA53" s="2">
        <f t="shared" si="5"/>
        <v>0</v>
      </c>
      <c r="BB53" s="2">
        <f t="shared" si="30"/>
        <v>0</v>
      </c>
      <c r="BC53" s="2">
        <f t="shared" si="6"/>
        <v>0</v>
      </c>
      <c r="BD53" s="2">
        <f t="shared" si="7"/>
        <v>0</v>
      </c>
      <c r="BE53" s="2">
        <f t="shared" si="8"/>
        <v>0</v>
      </c>
      <c r="BF53" s="2">
        <f t="shared" si="9"/>
        <v>0</v>
      </c>
      <c r="BG53" s="2">
        <f t="shared" si="10"/>
        <v>0</v>
      </c>
      <c r="BH53" s="2">
        <f t="shared" si="31"/>
        <v>0</v>
      </c>
      <c r="BI53" s="2">
        <f t="shared" si="32"/>
        <v>0</v>
      </c>
      <c r="BJ53" s="2">
        <f t="shared" si="33"/>
        <v>0</v>
      </c>
      <c r="BK53" s="11">
        <f t="shared" si="50"/>
        <v>5.0470395087995196E-2</v>
      </c>
      <c r="BL53" s="11">
        <f t="shared" si="34"/>
        <v>0.1084024510382415</v>
      </c>
      <c r="BM53" s="11">
        <f t="shared" si="35"/>
        <v>8.5599722894839497E-2</v>
      </c>
      <c r="BN53" s="17">
        <v>0</v>
      </c>
      <c r="BO53" s="17">
        <v>0</v>
      </c>
      <c r="BP53" s="17">
        <v>0</v>
      </c>
      <c r="BQ53" s="12">
        <f>(BQ$3*temperature!$I163+BQ$4*temperature!$I163^2+BQ$5*temperature!$I163^6)*(K53/K$56)^$BS$1</f>
        <v>3.3187426104169848</v>
      </c>
      <c r="BR53" s="12">
        <f>(BR$3*temperature!$I163+BR$4*temperature!$I163^2+BR$5*temperature!$I163^6)*(L53/L$56)^$BS$1</f>
        <v>1.8462799625502693</v>
      </c>
      <c r="BS53" s="12">
        <f>(BS$3*temperature!$I163+BS$4*temperature!$I163^2+BS$5*temperature!$I163^6)*(M53/M$56)^$BS$1</f>
        <v>0.77114863163982339</v>
      </c>
      <c r="BT53" s="12">
        <f>(BT$3*temperature!$M163+BT$4*temperature!$M163^2+BT$5*temperature!$M163^6)*(K53/K$56)^$BS$1</f>
        <v>3.3187426104169848</v>
      </c>
      <c r="BU53" s="12">
        <f>(BU$3*temperature!$M163+BU$4*temperature!$M163^2+BU$5*temperature!$M163^6)*(L53/L$56)^$BS$1</f>
        <v>1.8462799625502693</v>
      </c>
      <c r="BV53" s="12">
        <f>(BV$3*temperature!$M163+BV$4*temperature!$M163^2+BV$5*temperature!$M163^6)*(M53/M$56)^$BS$1</f>
        <v>0.77114863163982339</v>
      </c>
      <c r="BW53" s="19">
        <f t="shared" si="11"/>
        <v>0</v>
      </c>
      <c r="BX53" s="19">
        <f t="shared" si="12"/>
        <v>0</v>
      </c>
      <c r="BY53" s="19">
        <f t="shared" si="13"/>
        <v>0</v>
      </c>
      <c r="BZ53" s="19">
        <f t="shared" si="14"/>
        <v>0</v>
      </c>
      <c r="CA53" s="19">
        <f t="shared" si="15"/>
        <v>0</v>
      </c>
      <c r="CB53" s="19">
        <f t="shared" si="16"/>
        <v>0</v>
      </c>
      <c r="CC53" s="19">
        <f t="shared" si="17"/>
        <v>0</v>
      </c>
      <c r="CD53" s="19"/>
    </row>
    <row r="54" spans="1:82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36"/>
        <v>5.7120049793621952E-3</v>
      </c>
      <c r="F54" s="11">
        <f t="shared" si="18"/>
        <v>8.1531947903412672E-3</v>
      </c>
      <c r="G54" s="11">
        <f t="shared" si="19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0"/>
        <v>34368.629769177329</v>
      </c>
      <c r="L54" s="1">
        <f t="shared" si="1"/>
        <v>3066.8804643136655</v>
      </c>
      <c r="M54" s="1">
        <f t="shared" si="2"/>
        <v>901.79292408153231</v>
      </c>
      <c r="N54" s="11">
        <f t="shared" si="37"/>
        <v>-4.648633033494165E-3</v>
      </c>
      <c r="O54" s="11">
        <f t="shared" si="21"/>
        <v>4.2789525278652762E-2</v>
      </c>
      <c r="P54" s="11">
        <f t="shared" si="22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3"/>
        <v>142.84695667407644</v>
      </c>
      <c r="U54" s="1">
        <f t="shared" si="51"/>
        <v>604.67001308648867</v>
      </c>
      <c r="V54" s="1">
        <f t="shared" si="52"/>
        <v>665.92165165765812</v>
      </c>
      <c r="W54" s="11">
        <f t="shared" si="38"/>
        <v>-1.5629859236737653E-2</v>
      </c>
      <c r="X54" s="11">
        <f t="shared" si="55"/>
        <v>8.1378363825801436E-4</v>
      </c>
      <c r="Y54" s="11">
        <f t="shared" si="56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24"/>
        <v>2.3337186594678334</v>
      </c>
      <c r="AD54" s="12">
        <f t="shared" si="53"/>
        <v>2.8737358406172713</v>
      </c>
      <c r="AE54" s="12">
        <f t="shared" si="54"/>
        <v>2.3022859575808767</v>
      </c>
      <c r="AF54" s="11">
        <f t="shared" si="39"/>
        <v>-1.2013960786911859E-3</v>
      </c>
      <c r="AG54" s="11">
        <f t="shared" si="57"/>
        <v>-1.3184719936596201E-2</v>
      </c>
      <c r="AH54" s="11">
        <f t="shared" si="58"/>
        <v>2.1297069741176955E-2</v>
      </c>
      <c r="AI54" s="1">
        <f t="shared" si="40"/>
        <v>51678.199965989741</v>
      </c>
      <c r="AJ54" s="1">
        <f t="shared" si="41"/>
        <v>10409.71378657825</v>
      </c>
      <c r="AK54" s="1">
        <f t="shared" si="42"/>
        <v>3744.6400806913211</v>
      </c>
      <c r="AL54" s="14">
        <f t="shared" si="59"/>
        <v>14.647385520907433</v>
      </c>
      <c r="AM54" s="14">
        <f t="shared" si="60"/>
        <v>2.2341825223977567</v>
      </c>
      <c r="AN54" s="14">
        <f t="shared" si="61"/>
        <v>0.86584591557250656</v>
      </c>
      <c r="AO54" s="11">
        <f t="shared" si="43"/>
        <v>2.0621120954280148E-2</v>
      </c>
      <c r="AP54" s="11">
        <f t="shared" si="28"/>
        <v>2.5977173653231045E-2</v>
      </c>
      <c r="AQ54" s="11">
        <f t="shared" si="29"/>
        <v>2.3564574154817608E-2</v>
      </c>
      <c r="AR54" s="1">
        <f t="shared" si="44"/>
        <v>33987.634527119866</v>
      </c>
      <c r="AS54" s="1">
        <f t="shared" si="45"/>
        <v>7433.6298606039227</v>
      </c>
      <c r="AT54" s="1">
        <f t="shared" si="46"/>
        <v>2782.8872036418302</v>
      </c>
      <c r="AU54" s="1">
        <f t="shared" si="47"/>
        <v>6797.5269054239734</v>
      </c>
      <c r="AV54" s="1">
        <f t="shared" si="48"/>
        <v>1486.7259721207847</v>
      </c>
      <c r="AW54" s="1">
        <f t="shared" si="49"/>
        <v>556.57744072836601</v>
      </c>
      <c r="AX54" s="2">
        <v>0</v>
      </c>
      <c r="AY54" s="2">
        <v>0</v>
      </c>
      <c r="AZ54" s="2">
        <v>0</v>
      </c>
      <c r="BA54" s="2">
        <f t="shared" si="5"/>
        <v>0</v>
      </c>
      <c r="BB54" s="2">
        <f t="shared" si="30"/>
        <v>0</v>
      </c>
      <c r="BC54" s="2">
        <f t="shared" si="6"/>
        <v>0</v>
      </c>
      <c r="BD54" s="2">
        <f t="shared" si="7"/>
        <v>0</v>
      </c>
      <c r="BE54" s="2">
        <f t="shared" si="8"/>
        <v>0</v>
      </c>
      <c r="BF54" s="2">
        <f t="shared" si="9"/>
        <v>0</v>
      </c>
      <c r="BG54" s="2">
        <f t="shared" si="10"/>
        <v>0</v>
      </c>
      <c r="BH54" s="2">
        <f t="shared" si="31"/>
        <v>0</v>
      </c>
      <c r="BI54" s="2">
        <f t="shared" si="32"/>
        <v>0</v>
      </c>
      <c r="BJ54" s="2">
        <f t="shared" si="33"/>
        <v>0</v>
      </c>
      <c r="BK54" s="11">
        <f t="shared" si="50"/>
        <v>2.5351366966505834E-2</v>
      </c>
      <c r="BL54" s="11">
        <f t="shared" si="34"/>
        <v>7.2789525278652761E-2</v>
      </c>
      <c r="BM54" s="11">
        <f t="shared" si="35"/>
        <v>5.9264143887678616E-2</v>
      </c>
      <c r="BN54" s="17">
        <v>0</v>
      </c>
      <c r="BO54" s="17">
        <v>0</v>
      </c>
      <c r="BP54" s="17">
        <v>0</v>
      </c>
      <c r="BQ54" s="12">
        <f>(BQ$3*temperature!$I164+BQ$4*temperature!$I164^2+BQ$5*temperature!$I164^6)*(K54/K$56)^$BS$1</f>
        <v>3.3610024138586949</v>
      </c>
      <c r="BR54" s="12">
        <f>(BR$3*temperature!$I164+BR$4*temperature!$I164^2+BR$5*temperature!$I164^6)*(L54/L$56)^$BS$1</f>
        <v>1.8398518856102548</v>
      </c>
      <c r="BS54" s="12">
        <f>(BS$3*temperature!$I164+BS$4*temperature!$I164^2+BS$5*temperature!$I164^6)*(M54/M$56)^$BS$1</f>
        <v>0.76084847819039025</v>
      </c>
      <c r="BT54" s="12">
        <f>(BT$3*temperature!$M164+BT$4*temperature!$M164^2+BT$5*temperature!$M164^6)*(K54/K$56)^$BS$1</f>
        <v>3.3610024138586949</v>
      </c>
      <c r="BU54" s="12">
        <f>(BU$3*temperature!$M164+BU$4*temperature!$M164^2+BU$5*temperature!$M164^6)*(L54/L$56)^$BS$1</f>
        <v>1.8398518856102548</v>
      </c>
      <c r="BV54" s="12">
        <f>(BV$3*temperature!$M164+BV$4*temperature!$M164^2+BV$5*temperature!$M164^6)*(M54/M$56)^$BS$1</f>
        <v>0.76084847819039025</v>
      </c>
      <c r="BW54" s="19">
        <f t="shared" si="11"/>
        <v>0</v>
      </c>
      <c r="BX54" s="19">
        <f t="shared" si="12"/>
        <v>0</v>
      </c>
      <c r="BY54" s="19">
        <f t="shared" si="13"/>
        <v>0</v>
      </c>
      <c r="BZ54" s="19">
        <f t="shared" si="14"/>
        <v>0</v>
      </c>
      <c r="CA54" s="19">
        <f t="shared" si="15"/>
        <v>0</v>
      </c>
      <c r="CB54" s="19">
        <f t="shared" si="16"/>
        <v>0</v>
      </c>
      <c r="CC54" s="19">
        <f t="shared" si="17"/>
        <v>0</v>
      </c>
      <c r="CD54" s="19"/>
    </row>
    <row r="55" spans="1:82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36"/>
        <v>5.0995244411160545E-3</v>
      </c>
      <c r="F55" s="11">
        <f t="shared" si="18"/>
        <v>8.1161002345619959E-3</v>
      </c>
      <c r="G55" s="11">
        <f t="shared" si="19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0"/>
        <v>32807.791445855299</v>
      </c>
      <c r="L55" s="1">
        <f t="shared" si="1"/>
        <v>3073.5748919458715</v>
      </c>
      <c r="M55" s="1">
        <f t="shared" si="2"/>
        <v>923.75956161901945</v>
      </c>
      <c r="N55" s="11">
        <f t="shared" si="37"/>
        <v>-4.541462181660294E-2</v>
      </c>
      <c r="O55" s="11">
        <f t="shared" si="21"/>
        <v>2.1828133538632777E-3</v>
      </c>
      <c r="P55" s="11">
        <f t="shared" si="22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3"/>
        <v>141.93819766837814</v>
      </c>
      <c r="U55" s="1">
        <f t="shared" si="51"/>
        <v>606.72180992229414</v>
      </c>
      <c r="V55" s="1">
        <f t="shared" si="52"/>
        <v>663.64450671499844</v>
      </c>
      <c r="W55" s="11">
        <f t="shared" si="38"/>
        <v>-6.3617666547265417E-3</v>
      </c>
      <c r="X55" s="11">
        <f t="shared" si="55"/>
        <v>3.3932505191256457E-3</v>
      </c>
      <c r="Y55" s="11">
        <f t="shared" si="56"/>
        <v>-3.4195388256129666E-3</v>
      </c>
      <c r="Z55" s="5">
        <f t="shared" ref="Z55:AB57" si="62">Q54*AC55</f>
        <v>12188.303444360248</v>
      </c>
      <c r="AA55" s="5">
        <f t="shared" si="62"/>
        <v>13336.262456993791</v>
      </c>
      <c r="AB55" s="5">
        <f t="shared" si="62"/>
        <v>4319.0487389807877</v>
      </c>
      <c r="AC55" s="16">
        <f t="shared" ref="AC55:AC57" si="63">AC54*(1+AF55)</f>
        <v>2.324266156668239</v>
      </c>
      <c r="AD55" s="16">
        <f t="shared" ref="AD55:AD57" si="64">AD54*(1+AG55)</f>
        <v>2.8745885881272062</v>
      </c>
      <c r="AE55" s="16">
        <f t="shared" ref="AE55:AE57" si="65">AE54*(1+AH55)</f>
        <v>2.324833886965608</v>
      </c>
      <c r="AF55" s="15">
        <f t="shared" ref="AF55:AH57" si="66">AC$5-1</f>
        <v>-4.0504037456468023E-3</v>
      </c>
      <c r="AG55" s="15">
        <f t="shared" si="66"/>
        <v>2.9673830763510267E-4</v>
      </c>
      <c r="AH55" s="15">
        <f t="shared" si="66"/>
        <v>9.7937136394747881E-3</v>
      </c>
      <c r="AI55" s="1">
        <f t="shared" si="40"/>
        <v>53307.906874814747</v>
      </c>
      <c r="AJ55" s="1">
        <f t="shared" si="41"/>
        <v>10855.468380041209</v>
      </c>
      <c r="AK55" s="1">
        <f t="shared" si="42"/>
        <v>3926.7535133505553</v>
      </c>
      <c r="AL55" s="14">
        <f t="shared" si="59"/>
        <v>14.949431029398037</v>
      </c>
      <c r="AM55" s="14">
        <f t="shared" si="60"/>
        <v>2.2922202697550969</v>
      </c>
      <c r="AN55" s="14">
        <f t="shared" si="61"/>
        <v>0.88624920585666089</v>
      </c>
      <c r="AO55" s="11">
        <f t="shared" si="43"/>
        <v>2.0621120954280148E-2</v>
      </c>
      <c r="AP55" s="11">
        <f t="shared" si="28"/>
        <v>2.5977173653231045E-2</v>
      </c>
      <c r="AQ55" s="11">
        <f t="shared" si="29"/>
        <v>2.3564574154817608E-2</v>
      </c>
      <c r="AR55" s="1">
        <f t="shared" si="44"/>
        <v>35046.898880452107</v>
      </c>
      <c r="AS55" s="1">
        <f t="shared" si="45"/>
        <v>7740.8566921998518</v>
      </c>
      <c r="AT55" s="1">
        <f t="shared" si="46"/>
        <v>2913.5578118777248</v>
      </c>
      <c r="AU55" s="1">
        <f t="shared" si="47"/>
        <v>7009.3797760904217</v>
      </c>
      <c r="AV55" s="1">
        <f t="shared" si="48"/>
        <v>1548.1713384399704</v>
      </c>
      <c r="AW55" s="1">
        <f t="shared" si="49"/>
        <v>582.71156237554499</v>
      </c>
      <c r="AX55" s="2">
        <v>0</v>
      </c>
      <c r="AY55" s="2">
        <v>0</v>
      </c>
      <c r="AZ55" s="2">
        <v>0</v>
      </c>
      <c r="BA55" s="2">
        <f t="shared" si="5"/>
        <v>0</v>
      </c>
      <c r="BB55" s="2">
        <f t="shared" si="30"/>
        <v>0</v>
      </c>
      <c r="BC55" s="2">
        <f t="shared" si="6"/>
        <v>0</v>
      </c>
      <c r="BD55" s="2">
        <f t="shared" si="7"/>
        <v>0</v>
      </c>
      <c r="BE55" s="2">
        <f t="shared" si="8"/>
        <v>0</v>
      </c>
      <c r="BF55" s="2">
        <f t="shared" si="9"/>
        <v>0</v>
      </c>
      <c r="BG55" s="2">
        <f t="shared" si="10"/>
        <v>0</v>
      </c>
      <c r="BH55" s="2">
        <f t="shared" si="31"/>
        <v>0</v>
      </c>
      <c r="BI55" s="2">
        <f t="shared" si="32"/>
        <v>0</v>
      </c>
      <c r="BJ55" s="2">
        <f t="shared" si="33"/>
        <v>0</v>
      </c>
      <c r="BK55" s="11">
        <f t="shared" si="50"/>
        <v>-1.5414621816602941E-2</v>
      </c>
      <c r="BL55" s="11">
        <f t="shared" si="34"/>
        <v>3.2182813353863277E-2</v>
      </c>
      <c r="BM55" s="11">
        <f t="shared" si="35"/>
        <v>5.4358848856415704E-2</v>
      </c>
      <c r="BN55" s="17">
        <v>0</v>
      </c>
      <c r="BO55" s="17">
        <v>0</v>
      </c>
      <c r="BP55" s="17">
        <v>0</v>
      </c>
      <c r="BQ55" s="12">
        <f>(BQ$3*temperature!$I165+BQ$4*temperature!$I165^2+BQ$5*temperature!$I165^6)*(K55/K$56)^$BS$1</f>
        <v>3.4378149723413691</v>
      </c>
      <c r="BR55" s="12">
        <f>(BR$3*temperature!$I165+BR$4*temperature!$I165^2+BR$5*temperature!$I165^6)*(L55/L$56)^$BS$1</f>
        <v>1.8503868789586904</v>
      </c>
      <c r="BS55" s="12">
        <f>(BS$3*temperature!$I165+BS$4*temperature!$I165^2+BS$5*temperature!$I165^6)*(M55/M$56)^$BS$1</f>
        <v>0.75035276942854379</v>
      </c>
      <c r="BT55" s="12">
        <f>(BT$3*temperature!$M165+BT$4*temperature!$M165^2+BT$5*temperature!$M165^6)*(K55/K$56)^$BS$1</f>
        <v>3.4378149723413691</v>
      </c>
      <c r="BU55" s="12">
        <f>(BU$3*temperature!$M165+BU$4*temperature!$M165^2+BU$5*temperature!$M165^6)*(L55/L$56)^$BS$1</f>
        <v>1.8503868789586904</v>
      </c>
      <c r="BV55" s="12">
        <f>(BV$3*temperature!$M165+BV$4*temperature!$M165^2+BV$5*temperature!$M165^6)*(M55/M$56)^$BS$1</f>
        <v>0.75035276942854379</v>
      </c>
      <c r="BW55" s="19">
        <f t="shared" si="11"/>
        <v>0</v>
      </c>
      <c r="BX55" s="19">
        <f t="shared" si="12"/>
        <v>0</v>
      </c>
      <c r="BY55" s="19">
        <f t="shared" si="13"/>
        <v>0</v>
      </c>
      <c r="BZ55" s="19">
        <f t="shared" si="14"/>
        <v>0</v>
      </c>
      <c r="CA55" s="19">
        <f t="shared" si="15"/>
        <v>0</v>
      </c>
      <c r="CB55" s="19">
        <f t="shared" si="16"/>
        <v>0</v>
      </c>
      <c r="CC55" s="19">
        <f t="shared" si="17"/>
        <v>0</v>
      </c>
      <c r="CD55" s="19"/>
    </row>
    <row r="56" spans="1:82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36"/>
        <v>4.1079767039275961E-3</v>
      </c>
      <c r="F56" s="11">
        <f t="shared" si="18"/>
        <v>8.0929895690897702E-3</v>
      </c>
      <c r="G56" s="11">
        <f t="shared" si="19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0"/>
        <v>33497.908311059691</v>
      </c>
      <c r="L56" s="1">
        <f t="shared" si="1"/>
        <v>3170.2815815066274</v>
      </c>
      <c r="M56" s="1">
        <f t="shared" si="2"/>
        <v>954.21065377864261</v>
      </c>
      <c r="N56" s="11">
        <f t="shared" si="37"/>
        <v>2.1035151553658649E-2</v>
      </c>
      <c r="O56" s="11">
        <f t="shared" si="21"/>
        <v>3.1463911881298268E-2</v>
      </c>
      <c r="P56" s="11">
        <f t="shared" si="22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23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3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62"/>
        <v>11572.648363264367</v>
      </c>
      <c r="AA56" s="5">
        <f t="shared" si="62"/>
        <v>13523.579650465739</v>
      </c>
      <c r="AB56" s="5">
        <f t="shared" si="62"/>
        <v>4525.7999835111077</v>
      </c>
      <c r="AC56" s="16">
        <f t="shared" si="63"/>
        <v>2.3148519403213901</v>
      </c>
      <c r="AD56" s="16">
        <f t="shared" si="64"/>
        <v>2.8754415886799944</v>
      </c>
      <c r="AE56" s="16">
        <f t="shared" si="65"/>
        <v>2.3476026443138962</v>
      </c>
      <c r="AF56" s="15">
        <f t="shared" si="66"/>
        <v>-4.0504037456468023E-3</v>
      </c>
      <c r="AG56" s="15">
        <f t="shared" si="66"/>
        <v>2.9673830763510267E-4</v>
      </c>
      <c r="AH56" s="15">
        <f t="shared" si="66"/>
        <v>9.7937136394747881E-3</v>
      </c>
      <c r="AI56" s="1">
        <f t="shared" si="40"/>
        <v>54986.495963423695</v>
      </c>
      <c r="AJ56" s="1">
        <f t="shared" si="41"/>
        <v>11318.092880477059</v>
      </c>
      <c r="AK56" s="1">
        <f t="shared" si="42"/>
        <v>4116.7897243910447</v>
      </c>
      <c r="AL56" s="14">
        <f t="shared" si="59"/>
        <v>15.257705054852922</v>
      </c>
      <c r="AM56" s="14">
        <f t="shared" si="60"/>
        <v>2.3517656737539809</v>
      </c>
      <c r="AN56" s="14">
        <f t="shared" si="61"/>
        <v>0.90713329098771844</v>
      </c>
      <c r="AO56" s="11">
        <f t="shared" si="43"/>
        <v>2.0621120954280148E-2</v>
      </c>
      <c r="AP56" s="11">
        <f t="shared" si="28"/>
        <v>2.5977173653231045E-2</v>
      </c>
      <c r="AQ56" s="11">
        <f t="shared" si="29"/>
        <v>2.3564574154817608E-2</v>
      </c>
      <c r="AR56" s="1">
        <f t="shared" si="44"/>
        <v>36110.322211354614</v>
      </c>
      <c r="AS56" s="1">
        <f t="shared" si="45"/>
        <v>8060.3173095367674</v>
      </c>
      <c r="AT56" s="1">
        <f t="shared" si="46"/>
        <v>3050.2621608647241</v>
      </c>
      <c r="AU56" s="1">
        <f t="shared" si="47"/>
        <v>7222.0644422709229</v>
      </c>
      <c r="AV56" s="1">
        <f t="shared" si="48"/>
        <v>1612.0634619073535</v>
      </c>
      <c r="AW56" s="1">
        <f t="shared" si="49"/>
        <v>610.0524321729448</v>
      </c>
      <c r="AX56" s="2">
        <v>0</v>
      </c>
      <c r="AY56" s="2">
        <v>0</v>
      </c>
      <c r="AZ56" s="2">
        <v>0</v>
      </c>
      <c r="BA56" s="2">
        <f t="shared" si="5"/>
        <v>0</v>
      </c>
      <c r="BB56" s="2">
        <f t="shared" si="30"/>
        <v>0</v>
      </c>
      <c r="BC56" s="2">
        <f t="shared" si="6"/>
        <v>0</v>
      </c>
      <c r="BD56" s="2">
        <f t="shared" si="7"/>
        <v>0</v>
      </c>
      <c r="BE56" s="2">
        <f t="shared" si="8"/>
        <v>0</v>
      </c>
      <c r="BF56" s="2">
        <f t="shared" si="9"/>
        <v>0</v>
      </c>
      <c r="BG56" s="2">
        <f t="shared" si="10"/>
        <v>0</v>
      </c>
      <c r="BH56" s="2">
        <f t="shared" si="31"/>
        <v>0</v>
      </c>
      <c r="BI56" s="2">
        <f t="shared" si="32"/>
        <v>0</v>
      </c>
      <c r="BJ56" s="2">
        <f t="shared" si="33"/>
        <v>0</v>
      </c>
      <c r="BK56" s="11">
        <f t="shared" si="50"/>
        <v>5.1035151553658648E-2</v>
      </c>
      <c r="BL56" s="11">
        <f t="shared" si="34"/>
        <v>6.1463911881298267E-2</v>
      </c>
      <c r="BM56" s="11">
        <f t="shared" si="35"/>
        <v>6.2964305242213942E-2</v>
      </c>
      <c r="BN56" s="17">
        <v>0</v>
      </c>
      <c r="BO56" s="17">
        <v>0</v>
      </c>
      <c r="BP56" s="17">
        <v>0</v>
      </c>
      <c r="BQ56" s="12">
        <f>(BQ$3*temperature!$I166+BQ$4*temperature!$I166^2+BQ$5*temperature!$I166^6)*(K56/K$56)^$BS$1</f>
        <v>3.4558342210054338</v>
      </c>
      <c r="BR56" s="12">
        <f>(BR$3*temperature!$I166+BR$4*temperature!$I166^2+BR$5*temperature!$I166^6)*(L56/L$56)^$BS$1</f>
        <v>1.8462057798324336</v>
      </c>
      <c r="BS56" s="12">
        <f>(BS$3*temperature!$I166+BS$4*temperature!$I166^2+BS$5*temperature!$I166^6)*(M56/M$56)^$BS$1</f>
        <v>0.73717064881289907</v>
      </c>
      <c r="BT56" s="12">
        <f>(BT$3*temperature!$M166+BT$4*temperature!$M166^2+BT$5*temperature!$M166^6)*(K56/K$56)^$BS$1</f>
        <v>3.4558342210054338</v>
      </c>
      <c r="BU56" s="12">
        <f>(BU$3*temperature!$M166+BU$4*temperature!$M166^2+BU$5*temperature!$M166^6)*(L56/L$56)^$BS$1</f>
        <v>1.8462057798324336</v>
      </c>
      <c r="BV56" s="12">
        <f>(BV$3*temperature!$M166+BV$4*temperature!$M166^2+BV$5*temperature!$M166^6)*(M56/M$56)^$BS$1</f>
        <v>0.73717064881289907</v>
      </c>
      <c r="BW56" s="19">
        <f t="shared" si="11"/>
        <v>0</v>
      </c>
      <c r="BX56" s="19">
        <f t="shared" si="12"/>
        <v>0</v>
      </c>
      <c r="BY56" s="19">
        <f t="shared" si="13"/>
        <v>0</v>
      </c>
      <c r="BZ56" s="19">
        <f t="shared" si="14"/>
        <v>0</v>
      </c>
      <c r="CA56" s="19">
        <f t="shared" si="15"/>
        <v>0</v>
      </c>
      <c r="CB56" s="19">
        <f t="shared" si="16"/>
        <v>0</v>
      </c>
      <c r="CC56" s="19">
        <f t="shared" si="17"/>
        <v>0</v>
      </c>
      <c r="CD56" s="19"/>
    </row>
    <row r="57" spans="1:82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67">H57/B57*1000</f>
        <v>34366.614800887306</v>
      </c>
      <c r="L57" s="5">
        <f t="shared" ref="L57" si="68">I57/C57*1000</f>
        <v>3273.9338274738834</v>
      </c>
      <c r="M57" s="5">
        <f t="shared" ref="M57" si="69">J57/D57*1000</f>
        <v>982.64017688906665</v>
      </c>
      <c r="N57" s="15">
        <f t="shared" ref="N57" si="70">K57/K56-1</f>
        <v>2.5933156236528365E-2</v>
      </c>
      <c r="O57" s="15">
        <f t="shared" ref="O57" si="71">L57/L56-1</f>
        <v>3.2694965195487979E-2</v>
      </c>
      <c r="P57" s="15">
        <f t="shared" ref="P57" si="72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62"/>
        <v>11710.753949059279</v>
      </c>
      <c r="AA57" s="5">
        <f t="shared" si="62"/>
        <v>13894.821479715458</v>
      </c>
      <c r="AB57" s="5">
        <f t="shared" si="62"/>
        <v>4752.017687831225</v>
      </c>
      <c r="AC57" s="16">
        <f t="shared" si="63"/>
        <v>2.3054758553516947</v>
      </c>
      <c r="AD57" s="16">
        <f t="shared" si="64"/>
        <v>2.8762948423507231</v>
      </c>
      <c r="AE57" s="16">
        <f t="shared" si="65"/>
        <v>2.3705943923515802</v>
      </c>
      <c r="AF57" s="15">
        <f t="shared" si="66"/>
        <v>-4.0504037456468023E-3</v>
      </c>
      <c r="AG57" s="15">
        <f t="shared" si="66"/>
        <v>2.9673830763510267E-4</v>
      </c>
      <c r="AH57" s="15">
        <f t="shared" si="66"/>
        <v>9.7937136394747881E-3</v>
      </c>
      <c r="AI57" s="1">
        <f t="shared" ref="AI57:AI120" si="73">(1-$AI$5)*AI56+AU56</f>
        <v>56709.910809352252</v>
      </c>
      <c r="AJ57" s="1">
        <f t="shared" ref="AJ57:AJ120" si="74">(1-$AI$5)*AJ56+AV56</f>
        <v>11798.347054336708</v>
      </c>
      <c r="AK57" s="1">
        <f t="shared" ref="AK57:AK120" si="75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60" si="76">AL57*AI57^$AR$5*B57^(1-$AR$5)</f>
        <v>37191.354770352256</v>
      </c>
      <c r="AS57" s="1">
        <f t="shared" ref="AS57:AS60" si="77">AM57*AJ57^$AR$5*C57^(1-$AR$5)</f>
        <v>8387.8456859616163</v>
      </c>
      <c r="AT57" s="1">
        <f t="shared" ref="AT57:AT60" si="78">AN57*AK57^$AR$5*D57^(1-$AR$5)</f>
        <v>3190.4426309979572</v>
      </c>
      <c r="AU57" s="1">
        <f t="shared" ref="AU57:AU120" si="79">$AU$5*AR57</f>
        <v>7438.2709540704518</v>
      </c>
      <c r="AV57" s="1">
        <f t="shared" ref="AV57:AV120" si="80">$AU$5*AS57</f>
        <v>1677.5691371923233</v>
      </c>
      <c r="AW57" s="1">
        <f t="shared" ref="AW57:AW120" si="81">$AU$5*AT57</f>
        <v>638.08852619959146</v>
      </c>
      <c r="AX57" s="2">
        <v>0</v>
      </c>
      <c r="AY57" s="2">
        <v>0</v>
      </c>
      <c r="AZ57" s="2">
        <v>0</v>
      </c>
      <c r="BA57" s="2">
        <f t="shared" si="5"/>
        <v>0</v>
      </c>
      <c r="BB57" s="2">
        <f t="shared" si="30"/>
        <v>0</v>
      </c>
      <c r="BC57" s="2">
        <f t="shared" si="6"/>
        <v>0</v>
      </c>
      <c r="BD57" s="2">
        <f t="shared" si="7"/>
        <v>0</v>
      </c>
      <c r="BE57" s="2">
        <f t="shared" si="8"/>
        <v>0</v>
      </c>
      <c r="BF57" s="2">
        <f t="shared" si="9"/>
        <v>0</v>
      </c>
      <c r="BG57" s="2">
        <f t="shared" si="10"/>
        <v>0</v>
      </c>
      <c r="BH57" s="2">
        <f t="shared" si="31"/>
        <v>0</v>
      </c>
      <c r="BI57" s="2">
        <f t="shared" si="32"/>
        <v>0</v>
      </c>
      <c r="BJ57" s="2">
        <f t="shared" si="33"/>
        <v>0</v>
      </c>
      <c r="BK57" s="11">
        <f t="shared" si="50"/>
        <v>5.5933156236528364E-2</v>
      </c>
      <c r="BL57" s="11">
        <f t="shared" si="34"/>
        <v>6.2694965195487978E-2</v>
      </c>
      <c r="BM57" s="11">
        <f t="shared" si="35"/>
        <v>5.9793759897611681E-2</v>
      </c>
      <c r="BN57" s="17">
        <v>0</v>
      </c>
      <c r="BO57" s="17">
        <v>0</v>
      </c>
      <c r="BP57" s="17">
        <v>0</v>
      </c>
      <c r="BQ57" s="12">
        <f>(BQ$3*temperature!$I167+BQ$4*temperature!$I167^2+BQ$5*temperature!$I167^6)*(K57/K$56)^$BS$1</f>
        <v>3.4677871905824049</v>
      </c>
      <c r="BR57" s="12">
        <f>(BR$3*temperature!$I167+BR$4*temperature!$I167^2+BR$5*temperature!$I167^6)*(L57/L$56)^$BS$1</f>
        <v>1.8399951564541519</v>
      </c>
      <c r="BS57" s="12">
        <f>(BS$3*temperature!$I167+BS$4*temperature!$I167^2+BS$5*temperature!$I167^6)*(M57/M$56)^$BS$1</f>
        <v>0.72344205003287188</v>
      </c>
      <c r="BT57" s="12">
        <f>(BT$3*temperature!$M167+BT$4*temperature!$M167^2+BT$5*temperature!$M167^6)*(K57/K$56)^$BS$1</f>
        <v>3.4677871905824049</v>
      </c>
      <c r="BU57" s="12">
        <f>(BU$3*temperature!$M167+BU$4*temperature!$M167^2+BU$5*temperature!$M167^6)*(L57/L$56)^$BS$1</f>
        <v>1.8399951564541519</v>
      </c>
      <c r="BV57" s="12">
        <f>(BV$3*temperature!$M167+BV$4*temperature!$M167^2+BV$5*temperature!$M167^6)*(M57/M$56)^$BS$1</f>
        <v>0.72344205003287188</v>
      </c>
      <c r="BW57" s="19">
        <f t="shared" si="11"/>
        <v>0</v>
      </c>
      <c r="BX57" s="19">
        <f t="shared" si="12"/>
        <v>0</v>
      </c>
      <c r="BY57" s="19">
        <f t="shared" si="13"/>
        <v>0</v>
      </c>
      <c r="BZ57" s="19">
        <f t="shared" si="14"/>
        <v>0</v>
      </c>
      <c r="CA57" s="19">
        <f t="shared" si="15"/>
        <v>0</v>
      </c>
      <c r="CB57" s="19">
        <f t="shared" si="16"/>
        <v>0</v>
      </c>
      <c r="CC57" s="19">
        <f t="shared" si="17"/>
        <v>0</v>
      </c>
      <c r="CD57" s="19"/>
    </row>
    <row r="58" spans="1:82">
      <c r="A58" s="2">
        <f t="shared" ref="A58:A121" si="82">1+A57</f>
        <v>2012</v>
      </c>
      <c r="B58" s="5">
        <f t="shared" ref="B58:B121" si="83">B57*(1+E58)</f>
        <v>1086.2064837273883</v>
      </c>
      <c r="C58" s="5">
        <f t="shared" ref="C58:C121" si="84">C57*(1+F58)</f>
        <v>2580.7210258214618</v>
      </c>
      <c r="D58" s="5">
        <f t="shared" ref="D58:D121" si="85">D57*(1+G58)</f>
        <v>3295.2187763382026</v>
      </c>
      <c r="E58" s="15">
        <f t="shared" ref="E58:E121" si="86">E57*$E$5</f>
        <v>3.7074489752946553E-3</v>
      </c>
      <c r="F58" s="15">
        <f t="shared" ref="F58:F121" si="87">F57*$E$5</f>
        <v>7.303923086103517E-3</v>
      </c>
      <c r="G58" s="15">
        <f t="shared" ref="G58:G121" si="88">G57*$E$5</f>
        <v>1.4910699164118045E-2</v>
      </c>
      <c r="H58" s="5">
        <f t="shared" ref="H58:H121" si="89">AR58</f>
        <v>38289.802272710556</v>
      </c>
      <c r="I58" s="5">
        <f t="shared" ref="I58:I121" si="90">AS58</f>
        <v>8723.4200775481604</v>
      </c>
      <c r="J58" s="5">
        <f t="shared" ref="J58:J121" si="91">AT58</f>
        <v>3334.0416588395269</v>
      </c>
      <c r="K58" s="5">
        <f t="shared" ref="K58:K121" si="92">H58/B58*1000</f>
        <v>35250.942473954492</v>
      </c>
      <c r="L58" s="5">
        <f t="shared" ref="L58:L121" si="93">I58/C58*1000</f>
        <v>3380.2259098390664</v>
      </c>
      <c r="M58" s="5">
        <f t="shared" ref="M58:M121" si="94">J58/D58*1000</f>
        <v>1011.7815796571983</v>
      </c>
      <c r="N58" s="15">
        <f t="shared" ref="N58:N121" si="95">K58/K57-1</f>
        <v>2.5732172871572923E-2</v>
      </c>
      <c r="O58" s="15">
        <f t="shared" ref="O58:O121" si="96">L58/L57-1</f>
        <v>3.2466166992506373E-2</v>
      </c>
      <c r="P58" s="15">
        <f t="shared" ref="P58:P121" si="97">M58/M57-1</f>
        <v>2.9656229669328349E-2</v>
      </c>
      <c r="Q58" s="5">
        <f t="shared" ref="Q58:Q121" si="98">T58*H58/1000</f>
        <v>5271.10497633862</v>
      </c>
      <c r="R58" s="5">
        <f t="shared" ref="R58:R121" si="99">U58*I58/1000</f>
        <v>5101.6406255620414</v>
      </c>
      <c r="S58" s="5">
        <f t="shared" ref="S58:S121" si="100">V58*J58/1000</f>
        <v>2148.5768888938487</v>
      </c>
      <c r="T58" s="5">
        <f t="shared" ref="T58:T121" si="101">T57*(1+W58)</f>
        <v>137.66341593504072</v>
      </c>
      <c r="U58" s="5">
        <f t="shared" ref="U58:U121" si="102">U57*(1+X58)</f>
        <v>584.82115732249918</v>
      </c>
      <c r="V58" s="5">
        <f t="shared" ref="V58:V121" si="103">V57*(1+Y58)</f>
        <v>644.43612550471232</v>
      </c>
      <c r="W58" s="15">
        <f t="shared" ref="W58:W121" si="104">T$5-1</f>
        <v>-1.0734613539272964E-2</v>
      </c>
      <c r="X58" s="15">
        <f t="shared" ref="X58:X121" si="105">U$5-1</f>
        <v>-1.217998157191269E-2</v>
      </c>
      <c r="Y58" s="15">
        <f t="shared" ref="Y58:Y121" si="106">V$5-1</f>
        <v>-9.7425357312937999E-3</v>
      </c>
      <c r="Z58" s="5">
        <f t="shared" ref="Z58:Z60" si="107">Q57*AC58</f>
        <v>11883.535419541931</v>
      </c>
      <c r="AA58" s="5">
        <f t="shared" ref="AA58:AA60" si="108">R57*AD58</f>
        <v>14287.555818346813</v>
      </c>
      <c r="AB58" s="5">
        <f t="shared" ref="AB58:AB60" si="109">S57*AE58</f>
        <v>4970.1856194244674</v>
      </c>
      <c r="AC58" s="16">
        <f t="shared" ref="AC58:AC121" si="110">AC57*(1+AF58)</f>
        <v>2.29613774731168</v>
      </c>
      <c r="AD58" s="16">
        <f t="shared" ref="AD58:AD121" si="111">AD57*(1+AG58)</f>
        <v>2.8771483492145018</v>
      </c>
      <c r="AE58" s="16">
        <f t="shared" ref="AE58:AE121" si="112">AE57*(1+AH58)</f>
        <v>2.3938113149856162</v>
      </c>
      <c r="AF58" s="15">
        <f t="shared" ref="AF58:AF121" si="113">AC$5-1</f>
        <v>-4.0504037456468023E-3</v>
      </c>
      <c r="AG58" s="15">
        <f t="shared" ref="AG58:AG121" si="114">AD$5-1</f>
        <v>2.9673830763510267E-4</v>
      </c>
      <c r="AH58" s="15">
        <f t="shared" ref="AH58:AH121" si="115">AE$5-1</f>
        <v>9.7937136394747881E-3</v>
      </c>
      <c r="AI58" s="1">
        <f t="shared" si="73"/>
        <v>58477.190682487482</v>
      </c>
      <c r="AJ58" s="1">
        <f t="shared" si="74"/>
        <v>12296.081486095361</v>
      </c>
      <c r="AK58" s="1">
        <f t="shared" si="75"/>
        <v>4521.7353919119887</v>
      </c>
      <c r="AL58" s="14">
        <f t="shared" ref="AL58:AL121" si="116">AL57*(1+AO58)</f>
        <v>15.883854893493284</v>
      </c>
      <c r="AM58" s="14">
        <f t="shared" ref="AM58:AM121" si="117">AM57*(1+AP58)</f>
        <v>2.4736633345742631</v>
      </c>
      <c r="AN58" s="14">
        <f t="shared" ref="AN58:AN121" si="118">AN57*(1+AQ58)</f>
        <v>0.94973532197815758</v>
      </c>
      <c r="AO58" s="11">
        <f t="shared" ref="AO58:AO121" si="119">AO$5*AO57</f>
        <v>2.0210760647289973E-2</v>
      </c>
      <c r="AP58" s="11">
        <f t="shared" ref="AP58:AP121" si="120">AP$5*AP57</f>
        <v>2.5460227897531749E-2</v>
      </c>
      <c r="AQ58" s="11">
        <f t="shared" ref="AQ58:AQ121" si="121">AQ$5*AQ57</f>
        <v>2.3095639129136737E-2</v>
      </c>
      <c r="AR58" s="1">
        <f t="shared" si="76"/>
        <v>38289.802272710556</v>
      </c>
      <c r="AS58" s="1">
        <f t="shared" si="77"/>
        <v>8723.4200775481604</v>
      </c>
      <c r="AT58" s="1">
        <f t="shared" si="78"/>
        <v>3334.0416588395269</v>
      </c>
      <c r="AU58" s="1">
        <f t="shared" si="79"/>
        <v>7657.9604545421116</v>
      </c>
      <c r="AV58" s="1">
        <f t="shared" si="80"/>
        <v>1744.6840155096322</v>
      </c>
      <c r="AW58" s="1">
        <f t="shared" si="81"/>
        <v>666.80833176790543</v>
      </c>
      <c r="AX58" s="2">
        <v>0</v>
      </c>
      <c r="AY58" s="2">
        <v>0</v>
      </c>
      <c r="AZ58" s="2">
        <v>0</v>
      </c>
      <c r="BA58" s="2">
        <f t="shared" si="5"/>
        <v>0</v>
      </c>
      <c r="BB58" s="2">
        <f t="shared" si="30"/>
        <v>0</v>
      </c>
      <c r="BC58" s="2">
        <f t="shared" si="6"/>
        <v>0</v>
      </c>
      <c r="BD58" s="2">
        <f t="shared" si="7"/>
        <v>0</v>
      </c>
      <c r="BE58" s="2">
        <f t="shared" si="8"/>
        <v>0</v>
      </c>
      <c r="BF58" s="2">
        <f t="shared" si="9"/>
        <v>0</v>
      </c>
      <c r="BG58" s="2">
        <f t="shared" si="10"/>
        <v>0</v>
      </c>
      <c r="BH58" s="2">
        <f t="shared" si="31"/>
        <v>0</v>
      </c>
      <c r="BI58" s="2">
        <f t="shared" si="32"/>
        <v>0</v>
      </c>
      <c r="BJ58" s="2">
        <f t="shared" si="33"/>
        <v>0</v>
      </c>
      <c r="BK58" s="11">
        <f t="shared" si="50"/>
        <v>5.5732172871572921E-2</v>
      </c>
      <c r="BL58" s="11">
        <f t="shared" si="34"/>
        <v>6.2466166992506372E-2</v>
      </c>
      <c r="BM58" s="11">
        <f t="shared" si="35"/>
        <v>5.9656229669328348E-2</v>
      </c>
      <c r="BN58" s="17">
        <v>0</v>
      </c>
      <c r="BO58" s="17">
        <v>0</v>
      </c>
      <c r="BP58" s="17">
        <v>0</v>
      </c>
      <c r="BQ58" s="12">
        <f>(BQ$3*temperature!$I168+BQ$4*temperature!$I168^2+BQ$5*temperature!$I168^6)*(K58/K$56)^$BS$1</f>
        <v>3.4779243466296492</v>
      </c>
      <c r="BR58" s="12">
        <f>(BR$3*temperature!$I168+BR$4*temperature!$I168^2+BR$5*temperature!$I168^6)*(L58/L$56)^$BS$1</f>
        <v>1.8323818260257425</v>
      </c>
      <c r="BS58" s="12">
        <f>(BS$3*temperature!$I168+BS$4*temperature!$I168^2+BS$5*temperature!$I168^6)*(M58/M$56)^$BS$1</f>
        <v>0.7085853460401178</v>
      </c>
      <c r="BT58" s="12">
        <f>(BT$3*temperature!$M168+BT$4*temperature!$M168^2+BT$5*temperature!$M168^6)*(K58/K$56)^$BS$1</f>
        <v>3.4779243466296492</v>
      </c>
      <c r="BU58" s="12">
        <f>(BU$3*temperature!$M168+BU$4*temperature!$M168^2+BU$5*temperature!$M168^6)*(L58/L$56)^$BS$1</f>
        <v>1.8323818260257425</v>
      </c>
      <c r="BV58" s="12">
        <f>(BV$3*temperature!$M168+BV$4*temperature!$M168^2+BV$5*temperature!$M168^6)*(M58/M$56)^$BS$1</f>
        <v>0.7085853460401178</v>
      </c>
      <c r="BW58" s="19">
        <f t="shared" si="11"/>
        <v>0</v>
      </c>
      <c r="BX58" s="19">
        <f t="shared" si="12"/>
        <v>0</v>
      </c>
      <c r="BY58" s="19">
        <f t="shared" si="13"/>
        <v>0</v>
      </c>
      <c r="BZ58" s="19">
        <f t="shared" si="14"/>
        <v>0</v>
      </c>
      <c r="CA58" s="19">
        <f t="shared" si="15"/>
        <v>0</v>
      </c>
      <c r="CB58" s="19">
        <f t="shared" si="16"/>
        <v>0</v>
      </c>
      <c r="CC58" s="19">
        <f t="shared" si="17"/>
        <v>0</v>
      </c>
      <c r="CD58" s="19"/>
    </row>
    <row r="59" spans="1:82">
      <c r="A59" s="2">
        <f t="shared" si="82"/>
        <v>2013</v>
      </c>
      <c r="B59" s="5">
        <f t="shared" si="83"/>
        <v>1090.0321860866893</v>
      </c>
      <c r="C59" s="5">
        <f t="shared" si="84"/>
        <v>2598.6279443067874</v>
      </c>
      <c r="D59" s="5">
        <f t="shared" si="85"/>
        <v>3341.8960913994383</v>
      </c>
      <c r="E59" s="15">
        <f t="shared" si="86"/>
        <v>3.5220765265299224E-3</v>
      </c>
      <c r="F59" s="15">
        <f t="shared" si="87"/>
        <v>6.9387269317983408E-3</v>
      </c>
      <c r="G59" s="15">
        <f t="shared" si="88"/>
        <v>1.4165164205912142E-2</v>
      </c>
      <c r="H59" s="5">
        <f t="shared" si="89"/>
        <v>39405.476324541247</v>
      </c>
      <c r="I59" s="5">
        <f t="shared" si="90"/>
        <v>9067.0190675271242</v>
      </c>
      <c r="J59" s="5">
        <f t="shared" si="91"/>
        <v>3481.0018618386325</v>
      </c>
      <c r="K59" s="5">
        <f t="shared" si="92"/>
        <v>36150.745663768284</v>
      </c>
      <c r="L59" s="5">
        <f t="shared" si="93"/>
        <v>3489.156301652044</v>
      </c>
      <c r="M59" s="5">
        <f t="shared" si="94"/>
        <v>1041.6248041934011</v>
      </c>
      <c r="N59" s="15">
        <f t="shared" si="95"/>
        <v>2.5525649150476504E-2</v>
      </c>
      <c r="O59" s="15">
        <f t="shared" si="96"/>
        <v>3.2225772690489762E-2</v>
      </c>
      <c r="P59" s="15">
        <f t="shared" si="97"/>
        <v>2.949571838055598E-2</v>
      </c>
      <c r="Q59" s="5">
        <f t="shared" si="98"/>
        <v>5366.4605000696056</v>
      </c>
      <c r="R59" s="5">
        <f t="shared" si="99"/>
        <v>5237.9992020132186</v>
      </c>
      <c r="S59" s="5">
        <f t="shared" si="100"/>
        <v>2221.4280844987065</v>
      </c>
      <c r="T59" s="5">
        <f t="shared" si="101"/>
        <v>136.18565236648186</v>
      </c>
      <c r="U59" s="5">
        <f t="shared" si="102"/>
        <v>577.69804640344648</v>
      </c>
      <c r="V59" s="5">
        <f t="shared" si="103"/>
        <v>638.15768352544615</v>
      </c>
      <c r="W59" s="15">
        <f t="shared" si="104"/>
        <v>-1.0734613539272964E-2</v>
      </c>
      <c r="X59" s="15">
        <f t="shared" si="105"/>
        <v>-1.217998157191269E-2</v>
      </c>
      <c r="Y59" s="15">
        <f t="shared" si="106"/>
        <v>-9.7425357312937999E-3</v>
      </c>
      <c r="Z59" s="5">
        <f t="shared" si="107"/>
        <v>12054.16032802589</v>
      </c>
      <c r="AA59" s="5">
        <f t="shared" si="108"/>
        <v>14682.532481495164</v>
      </c>
      <c r="AB59" s="5">
        <f t="shared" si="109"/>
        <v>5193.6595543340809</v>
      </c>
      <c r="AC59" s="16">
        <f t="shared" si="110"/>
        <v>2.2868374623794478</v>
      </c>
      <c r="AD59" s="16">
        <f t="shared" si="111"/>
        <v>2.8780021093464629</v>
      </c>
      <c r="AE59" s="16">
        <f t="shared" si="112"/>
        <v>2.4172556175115201</v>
      </c>
      <c r="AF59" s="15">
        <f t="shared" si="113"/>
        <v>-4.0504037456468023E-3</v>
      </c>
      <c r="AG59" s="15">
        <f t="shared" si="114"/>
        <v>2.9673830763510267E-4</v>
      </c>
      <c r="AH59" s="15">
        <f t="shared" si="115"/>
        <v>9.7937136394747881E-3</v>
      </c>
      <c r="AI59" s="1">
        <f t="shared" si="73"/>
        <v>60287.432068780843</v>
      </c>
      <c r="AJ59" s="1">
        <f t="shared" si="74"/>
        <v>12811.157352995458</v>
      </c>
      <c r="AK59" s="1">
        <f t="shared" si="75"/>
        <v>4736.3701844886955</v>
      </c>
      <c r="AL59" s="14">
        <f t="shared" si="116"/>
        <v>16.201669435007876</v>
      </c>
      <c r="AM59" s="14">
        <f t="shared" si="117"/>
        <v>2.5360135664918921</v>
      </c>
      <c r="AN59" s="14">
        <f t="shared" si="118"/>
        <v>0.97145071880011358</v>
      </c>
      <c r="AO59" s="11">
        <f t="shared" si="119"/>
        <v>2.0008653040817073E-2</v>
      </c>
      <c r="AP59" s="11">
        <f t="shared" si="120"/>
        <v>2.5205625618556431E-2</v>
      </c>
      <c r="AQ59" s="11">
        <f t="shared" si="121"/>
        <v>2.2864682737845369E-2</v>
      </c>
      <c r="AR59" s="1">
        <f t="shared" si="76"/>
        <v>39405.476324541247</v>
      </c>
      <c r="AS59" s="1">
        <f t="shared" si="77"/>
        <v>9067.0190675271242</v>
      </c>
      <c r="AT59" s="1">
        <f t="shared" si="78"/>
        <v>3481.0018618386325</v>
      </c>
      <c r="AU59" s="1">
        <f t="shared" si="79"/>
        <v>7881.0952649082501</v>
      </c>
      <c r="AV59" s="1">
        <f t="shared" si="80"/>
        <v>1813.403813505425</v>
      </c>
      <c r="AW59" s="1">
        <f t="shared" si="81"/>
        <v>696.20037236772657</v>
      </c>
      <c r="AX59" s="2">
        <v>0</v>
      </c>
      <c r="AY59" s="2">
        <v>0</v>
      </c>
      <c r="AZ59" s="2">
        <v>0</v>
      </c>
      <c r="BA59" s="2">
        <f t="shared" si="5"/>
        <v>0</v>
      </c>
      <c r="BB59" s="2">
        <f t="shared" si="30"/>
        <v>0</v>
      </c>
      <c r="BC59" s="2">
        <f t="shared" si="6"/>
        <v>0</v>
      </c>
      <c r="BD59" s="2">
        <f t="shared" si="7"/>
        <v>0</v>
      </c>
      <c r="BE59" s="2">
        <f t="shared" si="8"/>
        <v>0</v>
      </c>
      <c r="BF59" s="2">
        <f t="shared" si="9"/>
        <v>0</v>
      </c>
      <c r="BG59" s="2">
        <f t="shared" si="10"/>
        <v>0</v>
      </c>
      <c r="BH59" s="2">
        <f t="shared" si="31"/>
        <v>0</v>
      </c>
      <c r="BI59" s="2">
        <f t="shared" si="32"/>
        <v>0</v>
      </c>
      <c r="BJ59" s="2">
        <f t="shared" si="33"/>
        <v>0</v>
      </c>
      <c r="BK59" s="11">
        <f t="shared" si="50"/>
        <v>5.5525649150476503E-2</v>
      </c>
      <c r="BL59" s="11">
        <f t="shared" si="34"/>
        <v>6.2225772690489761E-2</v>
      </c>
      <c r="BM59" s="11">
        <f t="shared" si="35"/>
        <v>5.9495718380555979E-2</v>
      </c>
      <c r="BN59" s="17">
        <v>0</v>
      </c>
      <c r="BO59" s="17">
        <v>0</v>
      </c>
      <c r="BP59" s="17">
        <v>0</v>
      </c>
      <c r="BQ59" s="12">
        <f>(BQ$3*temperature!$I169+BQ$4*temperature!$I169^2+BQ$5*temperature!$I169^6)*(K59/K$56)^$BS$1</f>
        <v>3.4862111127672901</v>
      </c>
      <c r="BR59" s="12">
        <f>(BR$3*temperature!$I169+BR$4*temperature!$I169^2+BR$5*temperature!$I169^6)*(L59/L$56)^$BS$1</f>
        <v>1.8233393381838099</v>
      </c>
      <c r="BS59" s="12">
        <f>(BS$3*temperature!$I169+BS$4*temperature!$I169^2+BS$5*temperature!$I169^6)*(M59/M$56)^$BS$1</f>
        <v>0.69257135498575306</v>
      </c>
      <c r="BT59" s="12">
        <f>(BT$3*temperature!$M169+BT$4*temperature!$M169^2+BT$5*temperature!$M169^6)*(K59/K$56)^$BS$1</f>
        <v>3.4862111127672901</v>
      </c>
      <c r="BU59" s="12">
        <f>(BU$3*temperature!$M169+BU$4*temperature!$M169^2+BU$5*temperature!$M169^6)*(L59/L$56)^$BS$1</f>
        <v>1.8233393381838099</v>
      </c>
      <c r="BV59" s="12">
        <f>(BV$3*temperature!$M169+BV$4*temperature!$M169^2+BV$5*temperature!$M169^6)*(M59/M$56)^$BS$1</f>
        <v>0.69257135498575306</v>
      </c>
      <c r="BW59" s="19">
        <f t="shared" si="11"/>
        <v>0</v>
      </c>
      <c r="BX59" s="19">
        <f t="shared" si="12"/>
        <v>0</v>
      </c>
      <c r="BY59" s="19">
        <f t="shared" si="13"/>
        <v>0</v>
      </c>
      <c r="BZ59" s="19">
        <f t="shared" si="14"/>
        <v>0</v>
      </c>
      <c r="CA59" s="19">
        <f t="shared" si="15"/>
        <v>0</v>
      </c>
      <c r="CB59" s="19">
        <f t="shared" si="16"/>
        <v>0</v>
      </c>
      <c r="CC59" s="19">
        <f t="shared" si="17"/>
        <v>0</v>
      </c>
      <c r="CD59" s="19"/>
    </row>
    <row r="60" spans="1:82">
      <c r="A60" s="2">
        <f t="shared" si="82"/>
        <v>2014</v>
      </c>
      <c r="B60" s="5">
        <f t="shared" si="83"/>
        <v>1093.6794040236784</v>
      </c>
      <c r="C60" s="5">
        <f t="shared" si="84"/>
        <v>2615.7575555245285</v>
      </c>
      <c r="D60" s="5">
        <f t="shared" si="85"/>
        <v>3386.8676729485187</v>
      </c>
      <c r="E60" s="15">
        <f t="shared" si="86"/>
        <v>3.3459727002034261E-3</v>
      </c>
      <c r="F60" s="15">
        <f t="shared" si="87"/>
        <v>6.5917905852084235E-3</v>
      </c>
      <c r="G60" s="15">
        <f t="shared" si="88"/>
        <v>1.3456905995616535E-2</v>
      </c>
      <c r="H60" s="5">
        <f t="shared" si="89"/>
        <v>40538.19408886286</v>
      </c>
      <c r="I60" s="5">
        <f t="shared" si="90"/>
        <v>9418.6216664414496</v>
      </c>
      <c r="J60" s="5">
        <f t="shared" si="91"/>
        <v>3631.2663652454685</v>
      </c>
      <c r="K60" s="5">
        <f t="shared" si="92"/>
        <v>37065.884151901977</v>
      </c>
      <c r="L60" s="5">
        <f t="shared" si="93"/>
        <v>3600.7242515840758</v>
      </c>
      <c r="M60" s="5">
        <f t="shared" si="94"/>
        <v>1072.1606852989869</v>
      </c>
      <c r="N60" s="15">
        <f t="shared" si="95"/>
        <v>2.5314512089051666E-2</v>
      </c>
      <c r="O60" s="15">
        <f t="shared" si="96"/>
        <v>3.1975623986580048E-2</v>
      </c>
      <c r="P60" s="15">
        <f t="shared" si="97"/>
        <v>2.9315623996907236E-2</v>
      </c>
      <c r="Q60" s="5">
        <f t="shared" si="98"/>
        <v>5461.4576077152651</v>
      </c>
      <c r="R60" s="5">
        <f t="shared" si="99"/>
        <v>5374.8466032670513</v>
      </c>
      <c r="S60" s="5">
        <f t="shared" si="100"/>
        <v>2294.7439538259314</v>
      </c>
      <c r="T60" s="5">
        <f t="shared" si="101"/>
        <v>134.7237520187339</v>
      </c>
      <c r="U60" s="5">
        <f t="shared" si="102"/>
        <v>570.66169484412251</v>
      </c>
      <c r="V60" s="5">
        <f t="shared" si="103"/>
        <v>631.94040949149985</v>
      </c>
      <c r="W60" s="15">
        <f t="shared" si="104"/>
        <v>-1.0734613539272964E-2</v>
      </c>
      <c r="X60" s="15">
        <f t="shared" si="105"/>
        <v>-1.217998157191269E-2</v>
      </c>
      <c r="Y60" s="15">
        <f t="shared" si="106"/>
        <v>-9.7425357312937999E-3</v>
      </c>
      <c r="Z60" s="5">
        <f t="shared" si="107"/>
        <v>12222.51545428879</v>
      </c>
      <c r="AA60" s="5">
        <f t="shared" si="108"/>
        <v>15079.446074051251</v>
      </c>
      <c r="AB60" s="5">
        <f t="shared" si="109"/>
        <v>5422.3494031663949</v>
      </c>
      <c r="AC60" s="16">
        <f t="shared" si="110"/>
        <v>2.2775748473561408</v>
      </c>
      <c r="AD60" s="16">
        <f t="shared" si="111"/>
        <v>2.8788561228217606</v>
      </c>
      <c r="AE60" s="16">
        <f t="shared" si="112"/>
        <v>2.4409295268228397</v>
      </c>
      <c r="AF60" s="15">
        <f t="shared" si="113"/>
        <v>-4.0504037456468023E-3</v>
      </c>
      <c r="AG60" s="15">
        <f t="shared" si="114"/>
        <v>2.9673830763510267E-4</v>
      </c>
      <c r="AH60" s="15">
        <f t="shared" si="115"/>
        <v>9.7937136394747881E-3</v>
      </c>
      <c r="AI60" s="1">
        <f t="shared" si="73"/>
        <v>62139.784126811006</v>
      </c>
      <c r="AJ60" s="1">
        <f t="shared" si="74"/>
        <v>13343.445431201339</v>
      </c>
      <c r="AK60" s="1">
        <f t="shared" si="75"/>
        <v>4958.9335384075521</v>
      </c>
      <c r="AL60" s="14">
        <f t="shared" si="116"/>
        <v>16.522601281590887</v>
      </c>
      <c r="AM60" s="14">
        <f t="shared" si="117"/>
        <v>2.5992961569272608</v>
      </c>
      <c r="AN60" s="14">
        <f t="shared" si="118"/>
        <v>0.99344051215612184</v>
      </c>
      <c r="AO60" s="11">
        <f t="shared" si="119"/>
        <v>1.9808566510408902E-2</v>
      </c>
      <c r="AP60" s="11">
        <f t="shared" si="120"/>
        <v>2.4953569362370868E-2</v>
      </c>
      <c r="AQ60" s="11">
        <f t="shared" si="121"/>
        <v>2.2636035910466916E-2</v>
      </c>
      <c r="AR60" s="1">
        <f t="shared" si="76"/>
        <v>40538.19408886286</v>
      </c>
      <c r="AS60" s="1">
        <f t="shared" si="77"/>
        <v>9418.6216664414496</v>
      </c>
      <c r="AT60" s="1">
        <f t="shared" si="78"/>
        <v>3631.2663652454685</v>
      </c>
      <c r="AU60" s="1">
        <f t="shared" si="79"/>
        <v>8107.6388177725721</v>
      </c>
      <c r="AV60" s="1">
        <f t="shared" si="80"/>
        <v>1883.7243332882899</v>
      </c>
      <c r="AW60" s="1">
        <f t="shared" si="81"/>
        <v>726.25327304909376</v>
      </c>
      <c r="AX60" s="2">
        <v>0</v>
      </c>
      <c r="AY60" s="2">
        <v>0</v>
      </c>
      <c r="AZ60" s="2">
        <v>0</v>
      </c>
      <c r="BA60" s="2">
        <f t="shared" si="5"/>
        <v>0</v>
      </c>
      <c r="BB60" s="2">
        <f t="shared" si="30"/>
        <v>0</v>
      </c>
      <c r="BC60" s="2">
        <f t="shared" si="6"/>
        <v>0</v>
      </c>
      <c r="BD60" s="2">
        <f t="shared" si="7"/>
        <v>0</v>
      </c>
      <c r="BE60" s="2">
        <f t="shared" si="8"/>
        <v>0</v>
      </c>
      <c r="BF60" s="2">
        <f t="shared" si="9"/>
        <v>0</v>
      </c>
      <c r="BG60" s="2">
        <f t="shared" si="10"/>
        <v>0</v>
      </c>
      <c r="BH60" s="2">
        <f t="shared" si="31"/>
        <v>0</v>
      </c>
      <c r="BI60" s="2">
        <f t="shared" si="32"/>
        <v>0</v>
      </c>
      <c r="BJ60" s="2">
        <f t="shared" si="33"/>
        <v>0</v>
      </c>
      <c r="BK60" s="11">
        <f t="shared" si="50"/>
        <v>5.5314512089051665E-2</v>
      </c>
      <c r="BL60" s="11">
        <f t="shared" si="34"/>
        <v>6.1975623986580047E-2</v>
      </c>
      <c r="BM60" s="11">
        <f t="shared" si="35"/>
        <v>5.9315623996907235E-2</v>
      </c>
      <c r="BN60" s="17">
        <v>0</v>
      </c>
      <c r="BO60" s="17">
        <v>0</v>
      </c>
      <c r="BP60" s="17">
        <v>0</v>
      </c>
      <c r="BQ60" s="12">
        <f>(BQ$3*temperature!$I170+BQ$4*temperature!$I170^2+BQ$5*temperature!$I170^6)*(K60/K$56)^$BS$1</f>
        <v>3.4926037951393942</v>
      </c>
      <c r="BR60" s="12">
        <f>(BR$3*temperature!$I170+BR$4*temperature!$I170^2+BR$5*temperature!$I170^6)*(L60/L$56)^$BS$1</f>
        <v>1.8128359491185524</v>
      </c>
      <c r="BS60" s="12">
        <f>(BS$3*temperature!$I170+BS$4*temperature!$I170^2+BS$5*temperature!$I170^6)*(M60/M$56)^$BS$1</f>
        <v>0.67536825459547722</v>
      </c>
      <c r="BT60" s="12">
        <f>(BT$3*temperature!$M170+BT$4*temperature!$M170^2+BT$5*temperature!$M170^6)*(K60/K$56)^$BS$1</f>
        <v>3.4926037951393942</v>
      </c>
      <c r="BU60" s="12">
        <f>(BU$3*temperature!$M170+BU$4*temperature!$M170^2+BU$5*temperature!$M170^6)*(L60/L$56)^$BS$1</f>
        <v>1.8128359491185524</v>
      </c>
      <c r="BV60" s="12">
        <f>(BV$3*temperature!$M170+BV$4*temperature!$M170^2+BV$5*temperature!$M170^6)*(M60/M$56)^$BS$1</f>
        <v>0.67536825459547722</v>
      </c>
      <c r="BW60" s="19">
        <f t="shared" si="11"/>
        <v>0</v>
      </c>
      <c r="BX60" s="19">
        <f t="shared" si="12"/>
        <v>0</v>
      </c>
      <c r="BY60" s="19">
        <f t="shared" si="13"/>
        <v>0</v>
      </c>
      <c r="BZ60" s="19">
        <f t="shared" si="14"/>
        <v>0</v>
      </c>
      <c r="CA60" s="19">
        <f t="shared" si="15"/>
        <v>0</v>
      </c>
      <c r="CB60" s="19">
        <f t="shared" si="16"/>
        <v>0</v>
      </c>
      <c r="CC60" s="19">
        <f t="shared" si="17"/>
        <v>0</v>
      </c>
      <c r="CD60" s="19"/>
    </row>
    <row r="61" spans="1:82">
      <c r="A61" s="2">
        <f t="shared" si="82"/>
        <v>2015</v>
      </c>
      <c r="B61" s="5">
        <f t="shared" si="83"/>
        <v>1097.1558543808846</v>
      </c>
      <c r="C61" s="5">
        <f t="shared" si="84"/>
        <v>2632.1379552508383</v>
      </c>
      <c r="D61" s="5">
        <f t="shared" si="85"/>
        <v>3430.1655948482567</v>
      </c>
      <c r="E61" s="15">
        <f t="shared" si="86"/>
        <v>3.1786740651932547E-3</v>
      </c>
      <c r="F61" s="15">
        <f t="shared" si="87"/>
        <v>6.2622010559480017E-3</v>
      </c>
      <c r="G61" s="15">
        <f t="shared" si="88"/>
        <v>1.2784060695835708E-2</v>
      </c>
      <c r="H61" s="5">
        <f t="shared" si="89"/>
        <v>43143.76682576006</v>
      </c>
      <c r="I61" s="5">
        <f t="shared" si="90"/>
        <v>9955.4702236366611</v>
      </c>
      <c r="J61" s="5">
        <f t="shared" si="91"/>
        <v>3810.3402597224472</v>
      </c>
      <c r="K61" s="5">
        <f t="shared" si="92"/>
        <v>39323.279963816727</v>
      </c>
      <c r="L61" s="5">
        <f t="shared" si="93"/>
        <v>3782.2752427457476</v>
      </c>
      <c r="M61" s="5">
        <f t="shared" si="94"/>
        <v>1110.8327438900244</v>
      </c>
      <c r="N61" s="15">
        <f t="shared" si="95"/>
        <v>6.0902251856817413E-2</v>
      </c>
      <c r="O61" s="15">
        <f t="shared" si="96"/>
        <v>5.0420687194194791E-2</v>
      </c>
      <c r="P61" s="15">
        <f t="shared" si="97"/>
        <v>3.6069274989553701E-2</v>
      </c>
      <c r="Q61" s="5">
        <f t="shared" si="98"/>
        <v>5750.0953076019696</v>
      </c>
      <c r="R61" s="5">
        <f t="shared" si="99"/>
        <v>5612.0085323630128</v>
      </c>
      <c r="S61" s="5">
        <f t="shared" si="100"/>
        <v>2384.4488544588621</v>
      </c>
      <c r="T61" s="5">
        <f t="shared" si="101"/>
        <v>133.27754460625195</v>
      </c>
      <c r="U61" s="5">
        <f t="shared" si="102"/>
        <v>563.71104591712458</v>
      </c>
      <c r="V61" s="5">
        <f t="shared" si="103"/>
        <v>625.78370747198051</v>
      </c>
      <c r="W61" s="15">
        <f t="shared" si="104"/>
        <v>-1.0734613539272964E-2</v>
      </c>
      <c r="X61" s="15">
        <f t="shared" si="105"/>
        <v>-1.217998157191269E-2</v>
      </c>
      <c r="Y61" s="15">
        <f t="shared" si="106"/>
        <v>-9.7425357312937999E-3</v>
      </c>
      <c r="Z61" s="5">
        <f t="shared" ref="Z61" si="122">Q60*AC61</f>
        <v>12388.495997258295</v>
      </c>
      <c r="AA61" s="5">
        <f t="shared" ref="AA61" si="123">R60*AD61</f>
        <v>15478.001606555576</v>
      </c>
      <c r="AB61" s="5">
        <f t="shared" ref="AB61" si="124">S60*AE61</f>
        <v>5656.1658826279245</v>
      </c>
      <c r="AC61" s="16">
        <f t="shared" si="110"/>
        <v>2.2683497496634186</v>
      </c>
      <c r="AD61" s="16">
        <f t="shared" si="111"/>
        <v>2.8797103897155716</v>
      </c>
      <c r="AE61" s="16">
        <f t="shared" si="112"/>
        <v>2.4648352916226814</v>
      </c>
      <c r="AF61" s="15">
        <f t="shared" si="113"/>
        <v>-4.0504037456468023E-3</v>
      </c>
      <c r="AG61" s="15">
        <f t="shared" si="114"/>
        <v>2.9673830763510267E-4</v>
      </c>
      <c r="AH61" s="15">
        <f t="shared" si="115"/>
        <v>9.7937136394747881E-3</v>
      </c>
      <c r="AI61" s="1">
        <f t="shared" si="73"/>
        <v>64033.444531902482</v>
      </c>
      <c r="AJ61" s="1">
        <f t="shared" si="74"/>
        <v>13892.825221369494</v>
      </c>
      <c r="AK61" s="1">
        <f t="shared" si="75"/>
        <v>5189.2934576158905</v>
      </c>
      <c r="AL61" s="14">
        <f t="shared" si="116"/>
        <v>16.846617437538136</v>
      </c>
      <c r="AM61" s="14">
        <f t="shared" si="117"/>
        <v>2.663509256703037</v>
      </c>
      <c r="AN61" s="14">
        <f t="shared" si="118"/>
        <v>1.0157031917131196</v>
      </c>
      <c r="AO61" s="11">
        <f t="shared" si="119"/>
        <v>1.9610480845304812E-2</v>
      </c>
      <c r="AP61" s="11">
        <f t="shared" si="120"/>
        <v>2.4704033668747159E-2</v>
      </c>
      <c r="AQ61" s="11">
        <f t="shared" si="121"/>
        <v>2.2409675551362248E-2</v>
      </c>
      <c r="AR61" s="1">
        <f>MAX(0.3*B61,AL61*AI61^$AR$5*B61^(1-$AR$5)*(1-BB60+BQ60/100))</f>
        <v>43143.76682576006</v>
      </c>
      <c r="AS61" s="1">
        <f t="shared" ref="AS61:AS124" si="125">MAX(0.3*C61,AM61*AJ61^$AR$5*C61^(1-$AR$5)*(1-BC60+BR60/100))</f>
        <v>9955.4702236366611</v>
      </c>
      <c r="AT61" s="1">
        <f t="shared" ref="AT61:AT124" si="126">MAX(0.3*D61,AN61*AK61^$AR$5*D61^(1-$AR$5)*(1-BD60+BS60/100))</f>
        <v>3810.3402597224472</v>
      </c>
      <c r="AU61" s="1">
        <f t="shared" si="79"/>
        <v>8628.7533651520116</v>
      </c>
      <c r="AV61" s="1">
        <f t="shared" si="80"/>
        <v>1991.0940447273324</v>
      </c>
      <c r="AW61" s="1">
        <f t="shared" si="81"/>
        <v>762.06805194448953</v>
      </c>
      <c r="AX61" s="2">
        <v>0</v>
      </c>
      <c r="AY61" s="2">
        <v>0</v>
      </c>
      <c r="AZ61" s="2">
        <v>0</v>
      </c>
      <c r="BA61" s="2">
        <f t="shared" si="5"/>
        <v>0</v>
      </c>
      <c r="BB61" s="2">
        <f t="shared" si="30"/>
        <v>0</v>
      </c>
      <c r="BC61" s="2">
        <f t="shared" si="6"/>
        <v>0</v>
      </c>
      <c r="BD61" s="2">
        <f t="shared" si="7"/>
        <v>0</v>
      </c>
      <c r="BE61" s="2">
        <f t="shared" si="8"/>
        <v>0</v>
      </c>
      <c r="BF61" s="2">
        <f t="shared" si="9"/>
        <v>0</v>
      </c>
      <c r="BG61" s="2">
        <f t="shared" si="10"/>
        <v>0</v>
      </c>
      <c r="BH61" s="2">
        <f t="shared" si="31"/>
        <v>0</v>
      </c>
      <c r="BI61" s="2">
        <f t="shared" si="32"/>
        <v>0</v>
      </c>
      <c r="BJ61" s="2">
        <f t="shared" si="33"/>
        <v>0</v>
      </c>
      <c r="BK61" s="11">
        <f t="shared" si="50"/>
        <v>9.0902251856817412E-2</v>
      </c>
      <c r="BL61" s="11">
        <f t="shared" si="34"/>
        <v>8.042068719419479E-2</v>
      </c>
      <c r="BM61" s="11">
        <f t="shared" si="35"/>
        <v>6.60692749895537E-2</v>
      </c>
      <c r="BN61" s="17">
        <v>1</v>
      </c>
      <c r="BO61" s="17">
        <v>1</v>
      </c>
      <c r="BP61" s="17">
        <v>1</v>
      </c>
      <c r="BQ61" s="12">
        <f>(BQ$3*temperature!$I171+BQ$4*temperature!$I171^2+BQ$5*temperature!$I171^6)*(K61/K$56)^$BS$1</f>
        <v>3.4671660630403651</v>
      </c>
      <c r="BR61" s="12">
        <f>(BR$3*temperature!$I171+BR$4*temperature!$I171^2+BR$5*temperature!$I171^6)*(L61/L$56)^$BS$1</f>
        <v>1.7927651211728048</v>
      </c>
      <c r="BS61" s="12">
        <f>(BS$3*temperature!$I171+BS$4*temperature!$I171^2+BS$5*temperature!$I171^6)*(M61/M$56)^$BS$1</f>
        <v>0.65583736203961962</v>
      </c>
      <c r="BT61" s="12">
        <f>(BT$3*temperature!$M171+BT$4*temperature!$M171^2+BT$5*temperature!$M171^6)*(K61/K$56)^$BS$1</f>
        <v>3.4671660630403651</v>
      </c>
      <c r="BU61" s="12">
        <f>(BU$3*temperature!$M171+BU$4*temperature!$M171^2+BU$5*temperature!$M171^6)*(L61/L$56)^$BS$1</f>
        <v>1.7927651211728048</v>
      </c>
      <c r="BV61" s="12">
        <f>(BV$3*temperature!$M171+BV$4*temperature!$M171^2+BV$5*temperature!$M171^6)*(M61/M$56)^$BS$1</f>
        <v>0.65583736203961962</v>
      </c>
      <c r="BW61" s="19">
        <f t="shared" si="11"/>
        <v>0</v>
      </c>
      <c r="BX61" s="19">
        <f t="shared" si="12"/>
        <v>0</v>
      </c>
      <c r="BY61" s="19">
        <f t="shared" si="13"/>
        <v>0</v>
      </c>
      <c r="BZ61" s="19">
        <f t="shared" si="14"/>
        <v>0</v>
      </c>
      <c r="CA61" s="19">
        <f t="shared" si="15"/>
        <v>0</v>
      </c>
      <c r="CB61" s="19">
        <f t="shared" si="16"/>
        <v>0</v>
      </c>
      <c r="CC61" s="19">
        <f t="shared" si="17"/>
        <v>0</v>
      </c>
      <c r="CD61" s="19"/>
    </row>
    <row r="62" spans="1:82">
      <c r="A62" s="2">
        <f t="shared" si="82"/>
        <v>2016</v>
      </c>
      <c r="B62" s="5">
        <f t="shared" si="83"/>
        <v>1100.4689801976904</v>
      </c>
      <c r="C62" s="5">
        <f t="shared" si="84"/>
        <v>2647.7967834794722</v>
      </c>
      <c r="D62" s="5">
        <f t="shared" si="85"/>
        <v>3471.8244677514986</v>
      </c>
      <c r="E62" s="15">
        <f t="shared" si="86"/>
        <v>3.019740361933592E-3</v>
      </c>
      <c r="F62" s="15">
        <f t="shared" si="87"/>
        <v>5.9490910031506014E-3</v>
      </c>
      <c r="G62" s="15">
        <f t="shared" si="88"/>
        <v>1.2144857661043923E-2</v>
      </c>
      <c r="H62" s="5">
        <f t="shared" si="89"/>
        <v>44378.952705548661</v>
      </c>
      <c r="I62" s="5">
        <f t="shared" si="90"/>
        <v>10332.705253801281</v>
      </c>
      <c r="J62" s="5">
        <f t="shared" si="91"/>
        <v>3968.0816765984837</v>
      </c>
      <c r="K62" s="5">
        <f t="shared" si="92"/>
        <v>40327.309087418653</v>
      </c>
      <c r="L62" s="5">
        <f t="shared" si="93"/>
        <v>3902.3785051294849</v>
      </c>
      <c r="M62" s="5">
        <f t="shared" si="94"/>
        <v>1142.9384502173241</v>
      </c>
      <c r="N62" s="15">
        <f t="shared" si="95"/>
        <v>2.5532690165362082E-2</v>
      </c>
      <c r="O62" s="15">
        <f t="shared" si="96"/>
        <v>3.1754236451746909E-2</v>
      </c>
      <c r="P62" s="15">
        <f t="shared" si="97"/>
        <v>2.8902376621406267E-2</v>
      </c>
      <c r="Q62" s="5">
        <f t="shared" si="98"/>
        <v>5851.2256384918801</v>
      </c>
      <c r="R62" s="5">
        <f t="shared" si="99"/>
        <v>5753.7158332663103</v>
      </c>
      <c r="S62" s="5">
        <f t="shared" si="100"/>
        <v>2458.9685796978038</v>
      </c>
      <c r="T62" s="5">
        <f t="shared" si="101"/>
        <v>131.84686167144062</v>
      </c>
      <c r="U62" s="5">
        <f t="shared" si="102"/>
        <v>556.84505576597041</v>
      </c>
      <c r="V62" s="5">
        <f t="shared" si="103"/>
        <v>619.68698734187319</v>
      </c>
      <c r="W62" s="15">
        <f t="shared" si="104"/>
        <v>-1.0734613539272964E-2</v>
      </c>
      <c r="X62" s="15">
        <f t="shared" si="105"/>
        <v>-1.217998157191269E-2</v>
      </c>
      <c r="Y62" s="15">
        <f t="shared" si="106"/>
        <v>-9.7425357312937999E-3</v>
      </c>
      <c r="Z62" s="5">
        <f t="shared" ref="Z62:Z125" si="127">Q61*AC62*(1-AX61)</f>
        <v>12990.396915024767</v>
      </c>
      <c r="AA62" s="5">
        <f t="shared" ref="AA62:AA125" si="128">R61*AD62*(1-AY61)</f>
        <v>16165.754853524062</v>
      </c>
      <c r="AB62" s="5">
        <f t="shared" ref="AB62:AB125" si="129">S61*AE62*(1-AZ61)</f>
        <v>5934.8340230160593</v>
      </c>
      <c r="AC62" s="16">
        <f t="shared" si="110"/>
        <v>2.259162017340945</v>
      </c>
      <c r="AD62" s="16">
        <f t="shared" si="111"/>
        <v>2.8805649101030948</v>
      </c>
      <c r="AE62" s="16">
        <f t="shared" si="112"/>
        <v>2.4889751826373052</v>
      </c>
      <c r="AF62" s="15">
        <f t="shared" si="113"/>
        <v>-4.0504037456468023E-3</v>
      </c>
      <c r="AG62" s="15">
        <f t="shared" si="114"/>
        <v>2.9673830763510267E-4</v>
      </c>
      <c r="AH62" s="15">
        <f t="shared" si="115"/>
        <v>9.7937136394747881E-3</v>
      </c>
      <c r="AI62" s="1">
        <f t="shared" si="73"/>
        <v>66258.853443864238</v>
      </c>
      <c r="AJ62" s="1">
        <f t="shared" si="74"/>
        <v>14494.636743959876</v>
      </c>
      <c r="AK62" s="1">
        <f t="shared" si="75"/>
        <v>5432.4321637987914</v>
      </c>
      <c r="AL62" s="14">
        <f t="shared" si="116"/>
        <v>17.173684003419485</v>
      </c>
      <c r="AM62" s="14">
        <f t="shared" si="117"/>
        <v>2.7286506848341023</v>
      </c>
      <c r="AN62" s="14">
        <f t="shared" si="118"/>
        <v>1.0382371549060661</v>
      </c>
      <c r="AO62" s="11">
        <f t="shared" si="119"/>
        <v>1.9414376036851765E-2</v>
      </c>
      <c r="AP62" s="11">
        <f t="shared" si="120"/>
        <v>2.4456993332059685E-2</v>
      </c>
      <c r="AQ62" s="11">
        <f t="shared" si="121"/>
        <v>2.2185578795848624E-2</v>
      </c>
      <c r="AR62" s="1">
        <f t="shared" ref="AR62:AR125" si="130">MAX(0.3*B62,AL62*AI62^$AR$5*B62^(1-$AR$5)*(1-BB61+BQ61/100))</f>
        <v>44378.952705548661</v>
      </c>
      <c r="AS62" s="1">
        <f t="shared" si="125"/>
        <v>10332.705253801281</v>
      </c>
      <c r="AT62" s="1">
        <f t="shared" si="126"/>
        <v>3968.0816765984837</v>
      </c>
      <c r="AU62" s="1">
        <f t="shared" si="79"/>
        <v>8875.7905411097327</v>
      </c>
      <c r="AV62" s="1">
        <f t="shared" si="80"/>
        <v>2066.5410507602564</v>
      </c>
      <c r="AW62" s="1">
        <f t="shared" si="81"/>
        <v>793.61633531969676</v>
      </c>
      <c r="AX62" s="2">
        <v>0</v>
      </c>
      <c r="AY62" s="2">
        <v>0</v>
      </c>
      <c r="AZ62" s="2">
        <v>0</v>
      </c>
      <c r="BA62" s="2">
        <f t="shared" si="5"/>
        <v>0</v>
      </c>
      <c r="BB62" s="2">
        <f t="shared" si="30"/>
        <v>0</v>
      </c>
      <c r="BC62" s="2">
        <f t="shared" si="6"/>
        <v>0</v>
      </c>
      <c r="BD62" s="2">
        <f t="shared" si="7"/>
        <v>0</v>
      </c>
      <c r="BE62" s="2">
        <f t="shared" si="8"/>
        <v>0</v>
      </c>
      <c r="BF62" s="2">
        <f t="shared" si="9"/>
        <v>0</v>
      </c>
      <c r="BG62" s="2">
        <f t="shared" si="10"/>
        <v>0</v>
      </c>
      <c r="BH62" s="2">
        <f t="shared" si="31"/>
        <v>0</v>
      </c>
      <c r="BI62" s="2">
        <f t="shared" si="32"/>
        <v>0</v>
      </c>
      <c r="BJ62" s="2">
        <f t="shared" si="33"/>
        <v>0</v>
      </c>
      <c r="BK62" s="11">
        <f t="shared" si="50"/>
        <v>5.5532690165362081E-2</v>
      </c>
      <c r="BL62" s="11">
        <f t="shared" si="34"/>
        <v>6.1754236451746908E-2</v>
      </c>
      <c r="BM62" s="11">
        <f t="shared" si="35"/>
        <v>5.8902376621406266E-2</v>
      </c>
      <c r="BN62" s="17">
        <f t="shared" ref="BN62:BN125" si="131">BN61/(1+BK61)</f>
        <v>0.9166724134063402</v>
      </c>
      <c r="BO62" s="17">
        <f t="shared" ref="BO62:BO125" si="132">BO61/(1+BL61)</f>
        <v>0.92556539489905199</v>
      </c>
      <c r="BP62" s="17">
        <f t="shared" ref="BP62:BP125" si="133">BP61/(1+BM61)</f>
        <v>0.93802534550092809</v>
      </c>
      <c r="BQ62" s="12">
        <f>(BQ$3*temperature!$I172+BQ$4*temperature!$I172^2+BQ$5*temperature!$I172^6)*(K62/K$56)^$BS$1</f>
        <v>3.4690382355257845</v>
      </c>
      <c r="BR62" s="12">
        <f>(BR$3*temperature!$I172+BR$4*temperature!$I172^2+BR$5*temperature!$I172^6)*(L62/L$56)^$BS$1</f>
        <v>1.7791579218588955</v>
      </c>
      <c r="BS62" s="12">
        <f>(BS$3*temperature!$I172+BS$4*temperature!$I172^2+BS$5*temperature!$I172^6)*(M62/M$56)^$BS$1</f>
        <v>0.63618557042022683</v>
      </c>
      <c r="BT62" s="12">
        <f>(BT$3*temperature!$M172+BT$4*temperature!$M172^2+BT$5*temperature!$M172^6)*(K62/K$56)^$BS$1</f>
        <v>3.4690384162224914</v>
      </c>
      <c r="BU62" s="12">
        <f>(BU$3*temperature!$M172+BU$4*temperature!$M172^2+BU$5*temperature!$M172^6)*(L62/L$56)^$BS$1</f>
        <v>1.7791579175545948</v>
      </c>
      <c r="BV62" s="12">
        <f>(BV$3*temperature!$M172+BV$4*temperature!$M172^2+BV$5*temperature!$M172^6)*(M62/M$56)^$BS$1</f>
        <v>0.63618544443796798</v>
      </c>
      <c r="BW62" s="19">
        <f t="shared" si="11"/>
        <v>1.8069670693066087E-7</v>
      </c>
      <c r="BX62" s="19">
        <f t="shared" si="12"/>
        <v>-4.3043006936471784E-9</v>
      </c>
      <c r="BY62" s="19">
        <f t="shared" si="13"/>
        <v>-1.2598225884730141E-7</v>
      </c>
      <c r="BZ62" s="19">
        <f t="shared" si="14"/>
        <v>7.4747476476245335E-5</v>
      </c>
      <c r="CA62" s="19">
        <f t="shared" si="15"/>
        <v>7.3509158105365324E-5</v>
      </c>
      <c r="CB62" s="19">
        <f t="shared" si="16"/>
        <v>-4.11645860897837E-7</v>
      </c>
      <c r="CC62" s="19">
        <f t="shared" si="17"/>
        <v>-4.6892627396410284E-6</v>
      </c>
      <c r="CD62" s="19"/>
    </row>
    <row r="63" spans="1:82">
      <c r="A63" s="2">
        <f t="shared" si="82"/>
        <v>2017</v>
      </c>
      <c r="B63" s="5">
        <f t="shared" si="83"/>
        <v>1103.6259542644214</v>
      </c>
      <c r="C63" s="5">
        <f t="shared" si="84"/>
        <v>2662.7611683011023</v>
      </c>
      <c r="D63" s="5">
        <f t="shared" si="85"/>
        <v>3511.8810410372216</v>
      </c>
      <c r="E63" s="15">
        <f t="shared" si="86"/>
        <v>2.8687533438369124E-3</v>
      </c>
      <c r="F63" s="15">
        <f t="shared" si="87"/>
        <v>5.6516364529930708E-3</v>
      </c>
      <c r="G63" s="15">
        <f t="shared" si="88"/>
        <v>1.1537614777991726E-2</v>
      </c>
      <c r="H63" s="5">
        <f t="shared" si="89"/>
        <v>45640.317812883593</v>
      </c>
      <c r="I63" s="5">
        <f t="shared" si="90"/>
        <v>10718.286274792334</v>
      </c>
      <c r="J63" s="5">
        <f t="shared" si="91"/>
        <v>4128.8642673081031</v>
      </c>
      <c r="K63" s="5">
        <f t="shared" si="92"/>
        <v>41354.879011796489</v>
      </c>
      <c r="L63" s="5">
        <f t="shared" si="93"/>
        <v>4025.2525845683813</v>
      </c>
      <c r="M63" s="5">
        <f t="shared" si="94"/>
        <v>1175.6845459915287</v>
      </c>
      <c r="N63" s="15">
        <f t="shared" si="95"/>
        <v>2.5480746115500663E-2</v>
      </c>
      <c r="O63" s="15">
        <f t="shared" si="96"/>
        <v>3.1486971158072974E-2</v>
      </c>
      <c r="P63" s="15">
        <f t="shared" si="97"/>
        <v>2.8650795471950374E-2</v>
      </c>
      <c r="Q63" s="5">
        <f t="shared" si="98"/>
        <v>5952.9367816507956</v>
      </c>
      <c r="R63" s="5">
        <f t="shared" si="99"/>
        <v>5895.7294153188832</v>
      </c>
      <c r="S63" s="5">
        <f t="shared" si="100"/>
        <v>2533.6761733306207</v>
      </c>
      <c r="T63" s="5">
        <f t="shared" si="101"/>
        <v>130.43153656503173</v>
      </c>
      <c r="U63" s="5">
        <f t="shared" si="102"/>
        <v>550.06269324833022</v>
      </c>
      <c r="V63" s="5">
        <f t="shared" si="103"/>
        <v>613.64966472547724</v>
      </c>
      <c r="W63" s="15">
        <f t="shared" si="104"/>
        <v>-1.0734613539272964E-2</v>
      </c>
      <c r="X63" s="15">
        <f t="shared" si="105"/>
        <v>-1.217998157191269E-2</v>
      </c>
      <c r="Y63" s="15">
        <f t="shared" si="106"/>
        <v>-9.7425357312937999E-3</v>
      </c>
      <c r="Z63" s="5">
        <f t="shared" si="127"/>
        <v>13165.324970107124</v>
      </c>
      <c r="AA63" s="5">
        <f t="shared" si="128"/>
        <v>16578.870058458651</v>
      </c>
      <c r="AB63" s="5">
        <f t="shared" si="129"/>
        <v>6180.2523506100015</v>
      </c>
      <c r="AC63" s="16">
        <f t="shared" si="110"/>
        <v>2.2500114990438842</v>
      </c>
      <c r="AD63" s="16">
        <f t="shared" si="111"/>
        <v>2.8814196840595518</v>
      </c>
      <c r="AE63" s="16">
        <f t="shared" si="112"/>
        <v>2.5133514928318146</v>
      </c>
      <c r="AF63" s="15">
        <f t="shared" si="113"/>
        <v>-4.0504037456468023E-3</v>
      </c>
      <c r="AG63" s="15">
        <f t="shared" si="114"/>
        <v>2.9673830763510267E-4</v>
      </c>
      <c r="AH63" s="15">
        <f t="shared" si="115"/>
        <v>9.7937136394747881E-3</v>
      </c>
      <c r="AI63" s="1">
        <f t="shared" si="73"/>
        <v>68508.758640587548</v>
      </c>
      <c r="AJ63" s="1">
        <f t="shared" si="74"/>
        <v>15111.714120324144</v>
      </c>
      <c r="AK63" s="1">
        <f t="shared" si="75"/>
        <v>5682.8052827386091</v>
      </c>
      <c r="AL63" s="14">
        <f t="shared" si="116"/>
        <v>17.50376619900813</v>
      </c>
      <c r="AM63" s="14">
        <f t="shared" si="117"/>
        <v>2.7947179305225651</v>
      </c>
      <c r="AN63" s="14">
        <f t="shared" si="118"/>
        <v>1.061040708192923</v>
      </c>
      <c r="AO63" s="11">
        <f t="shared" si="119"/>
        <v>1.9220232276483246E-2</v>
      </c>
      <c r="AP63" s="11">
        <f t="shared" si="120"/>
        <v>2.4212423398739087E-2</v>
      </c>
      <c r="AQ63" s="11">
        <f t="shared" si="121"/>
        <v>2.1963723007890137E-2</v>
      </c>
      <c r="AR63" s="1">
        <f t="shared" si="130"/>
        <v>45640.317812883593</v>
      </c>
      <c r="AS63" s="1">
        <f t="shared" si="125"/>
        <v>10718.286274792334</v>
      </c>
      <c r="AT63" s="1">
        <f t="shared" si="126"/>
        <v>4128.8642673081031</v>
      </c>
      <c r="AU63" s="1">
        <f t="shared" si="79"/>
        <v>9128.0635625767191</v>
      </c>
      <c r="AV63" s="1">
        <f t="shared" si="80"/>
        <v>2143.6572549584666</v>
      </c>
      <c r="AW63" s="1">
        <f t="shared" si="81"/>
        <v>825.77285346162068</v>
      </c>
      <c r="AX63" s="2">
        <v>0</v>
      </c>
      <c r="AY63" s="2">
        <v>0</v>
      </c>
      <c r="AZ63" s="2">
        <v>0</v>
      </c>
      <c r="BA63" s="2">
        <f t="shared" si="5"/>
        <v>0</v>
      </c>
      <c r="BB63" s="2">
        <f t="shared" si="30"/>
        <v>0</v>
      </c>
      <c r="BC63" s="2">
        <f t="shared" si="6"/>
        <v>0</v>
      </c>
      <c r="BD63" s="2">
        <f t="shared" si="7"/>
        <v>0</v>
      </c>
      <c r="BE63" s="2">
        <f t="shared" si="8"/>
        <v>0</v>
      </c>
      <c r="BF63" s="2">
        <f t="shared" si="9"/>
        <v>0</v>
      </c>
      <c r="BG63" s="2">
        <f t="shared" si="10"/>
        <v>0</v>
      </c>
      <c r="BH63" s="2">
        <f t="shared" si="31"/>
        <v>0</v>
      </c>
      <c r="BI63" s="2">
        <f t="shared" si="32"/>
        <v>0</v>
      </c>
      <c r="BJ63" s="2">
        <f t="shared" si="33"/>
        <v>0</v>
      </c>
      <c r="BK63" s="11">
        <f t="shared" si="50"/>
        <v>5.5480746115500662E-2</v>
      </c>
      <c r="BL63" s="11">
        <f t="shared" si="34"/>
        <v>6.1486971158072973E-2</v>
      </c>
      <c r="BM63" s="11">
        <f t="shared" si="35"/>
        <v>5.8650795471950373E-2</v>
      </c>
      <c r="BN63" s="17">
        <f t="shared" si="131"/>
        <v>0.86844530912892171</v>
      </c>
      <c r="BO63" s="17">
        <f t="shared" si="132"/>
        <v>0.87173223625853247</v>
      </c>
      <c r="BP63" s="17">
        <f t="shared" si="133"/>
        <v>0.88584686011740266</v>
      </c>
      <c r="BQ63" s="12">
        <f>(BQ$3*temperature!$I173+BQ$4*temperature!$I173^2+BQ$5*temperature!$I173^6)*(K63/K$56)^$BS$1</f>
        <v>3.4687540882056904</v>
      </c>
      <c r="BR63" s="12">
        <f>(BR$3*temperature!$I173+BR$4*temperature!$I173^2+BR$5*temperature!$I173^6)*(L63/L$56)^$BS$1</f>
        <v>1.7639738947070376</v>
      </c>
      <c r="BS63" s="12">
        <f>(BS$3*temperature!$I173+BS$4*temperature!$I173^2+BS$5*temperature!$I173^6)*(M63/M$56)^$BS$1</f>
        <v>0.61521259137487327</v>
      </c>
      <c r="BT63" s="12">
        <f>(BT$3*temperature!$M173+BT$4*temperature!$M173^2+BT$5*temperature!$M173^6)*(K63/K$56)^$BS$1</f>
        <v>3.4687543924487221</v>
      </c>
      <c r="BU63" s="12">
        <f>(BU$3*temperature!$M173+BU$4*temperature!$M173^2+BU$5*temperature!$M173^6)*(L63/L$56)^$BS$1</f>
        <v>1.7639738592710088</v>
      </c>
      <c r="BV63" s="12">
        <f>(BV$3*temperature!$M173+BV$4*temperature!$M173^2+BV$5*temperature!$M173^6)*(M63/M$56)^$BS$1</f>
        <v>0.61521233311831813</v>
      </c>
      <c r="BW63" s="19">
        <f t="shared" si="11"/>
        <v>3.0424303165688116E-7</v>
      </c>
      <c r="BX63" s="19">
        <f t="shared" si="12"/>
        <v>-3.54360287779798E-8</v>
      </c>
      <c r="BY63" s="19">
        <f t="shared" si="13"/>
        <v>-2.5825655514122303E-7</v>
      </c>
      <c r="BZ63" s="19">
        <f t="shared" si="14"/>
        <v>1.2439628893970412E-4</v>
      </c>
      <c r="CA63" s="19">
        <f t="shared" si="15"/>
        <v>1.2059013285067078E-4</v>
      </c>
      <c r="CB63" s="19">
        <f t="shared" si="16"/>
        <v>-3.3109567248693708E-6</v>
      </c>
      <c r="CC63" s="19">
        <f t="shared" si="17"/>
        <v>-9.4458405440029832E-6</v>
      </c>
      <c r="CD63" s="19"/>
    </row>
    <row r="64" spans="1:82">
      <c r="A64" s="2">
        <f t="shared" si="82"/>
        <v>2018</v>
      </c>
      <c r="B64" s="5">
        <f t="shared" si="83"/>
        <v>1106.6336833787307</v>
      </c>
      <c r="C64" s="5">
        <f t="shared" si="84"/>
        <v>2677.0576784812679</v>
      </c>
      <c r="D64" s="5">
        <f t="shared" si="85"/>
        <v>3550.3738351049601</v>
      </c>
      <c r="E64" s="15">
        <f t="shared" si="86"/>
        <v>2.7253156766450667E-3</v>
      </c>
      <c r="F64" s="15">
        <f t="shared" si="87"/>
        <v>5.3690546303434171E-3</v>
      </c>
      <c r="G64" s="15">
        <f t="shared" si="88"/>
        <v>1.0960734039092139E-2</v>
      </c>
      <c r="H64" s="5">
        <f t="shared" si="89"/>
        <v>46915.826328541996</v>
      </c>
      <c r="I64" s="5">
        <f t="shared" si="90"/>
        <v>11111.423514734275</v>
      </c>
      <c r="J64" s="5">
        <f t="shared" si="91"/>
        <v>4292.5833466100221</v>
      </c>
      <c r="K64" s="5">
        <f t="shared" si="92"/>
        <v>42395.08252206858</v>
      </c>
      <c r="L64" s="5">
        <f t="shared" si="93"/>
        <v>4150.6104272799757</v>
      </c>
      <c r="M64" s="5">
        <f t="shared" si="94"/>
        <v>1209.0510875689572</v>
      </c>
      <c r="N64" s="15">
        <f t="shared" si="95"/>
        <v>2.5153102490648616E-2</v>
      </c>
      <c r="O64" s="15">
        <f t="shared" si="96"/>
        <v>3.1142851306320329E-2</v>
      </c>
      <c r="P64" s="15">
        <f t="shared" si="97"/>
        <v>2.8380522386886042E-2</v>
      </c>
      <c r="Q64" s="5">
        <f t="shared" si="98"/>
        <v>6053.6149610096345</v>
      </c>
      <c r="R64" s="5">
        <f t="shared" si="99"/>
        <v>6037.5357461196227</v>
      </c>
      <c r="S64" s="5">
        <f t="shared" si="100"/>
        <v>2608.4791056679087</v>
      </c>
      <c r="T64" s="5">
        <f t="shared" si="101"/>
        <v>129.03140442667257</v>
      </c>
      <c r="U64" s="5">
        <f t="shared" si="102"/>
        <v>543.36293978116885</v>
      </c>
      <c r="V64" s="5">
        <f t="shared" si="103"/>
        <v>607.67116094039284</v>
      </c>
      <c r="W64" s="15">
        <f t="shared" si="104"/>
        <v>-1.0734613539272964E-2</v>
      </c>
      <c r="X64" s="15">
        <f t="shared" si="105"/>
        <v>-1.217998157191269E-2</v>
      </c>
      <c r="Y64" s="15">
        <f t="shared" si="106"/>
        <v>-9.7425357312937999E-3</v>
      </c>
      <c r="Z64" s="5">
        <f t="shared" si="127"/>
        <v>13339.92439029747</v>
      </c>
      <c r="AA64" s="5">
        <f t="shared" si="128"/>
        <v>16993.111800564711</v>
      </c>
      <c r="AB64" s="5">
        <f t="shared" si="129"/>
        <v>6430.3853450983643</v>
      </c>
      <c r="AC64" s="16">
        <f t="shared" si="110"/>
        <v>2.2408980440404083</v>
      </c>
      <c r="AD64" s="16">
        <f t="shared" si="111"/>
        <v>2.8822747116601861</v>
      </c>
      <c r="AE64" s="16">
        <f t="shared" si="112"/>
        <v>2.5379665376279559</v>
      </c>
      <c r="AF64" s="15">
        <f t="shared" si="113"/>
        <v>-4.0504037456468023E-3</v>
      </c>
      <c r="AG64" s="15">
        <f t="shared" si="114"/>
        <v>2.9673830763510267E-4</v>
      </c>
      <c r="AH64" s="15">
        <f t="shared" si="115"/>
        <v>9.7937136394747881E-3</v>
      </c>
      <c r="AI64" s="1">
        <f t="shared" si="73"/>
        <v>70785.946339105518</v>
      </c>
      <c r="AJ64" s="1">
        <f t="shared" si="74"/>
        <v>15744.199963250197</v>
      </c>
      <c r="AK64" s="1">
        <f t="shared" si="75"/>
        <v>5940.297607926369</v>
      </c>
      <c r="AL64" s="14">
        <f t="shared" si="116"/>
        <v>17.83682838654574</v>
      </c>
      <c r="AM64" s="14">
        <f t="shared" si="117"/>
        <v>2.8617081553982868</v>
      </c>
      <c r="AN64" s="14">
        <f t="shared" si="118"/>
        <v>1.0841120683656196</v>
      </c>
      <c r="AO64" s="11">
        <f t="shared" si="119"/>
        <v>1.9028029953718415E-2</v>
      </c>
      <c r="AP64" s="11">
        <f t="shared" si="120"/>
        <v>2.3970299164751695E-2</v>
      </c>
      <c r="AQ64" s="11">
        <f t="shared" si="121"/>
        <v>2.1744085777811235E-2</v>
      </c>
      <c r="AR64" s="1">
        <f t="shared" si="130"/>
        <v>46915.826328541996</v>
      </c>
      <c r="AS64" s="1">
        <f t="shared" si="125"/>
        <v>11111.423514734275</v>
      </c>
      <c r="AT64" s="1">
        <f t="shared" si="126"/>
        <v>4292.5833466100221</v>
      </c>
      <c r="AU64" s="1">
        <f t="shared" si="79"/>
        <v>9383.1652657083996</v>
      </c>
      <c r="AV64" s="1">
        <f t="shared" si="80"/>
        <v>2222.2847029468553</v>
      </c>
      <c r="AW64" s="1">
        <f t="shared" si="81"/>
        <v>858.51666932200442</v>
      </c>
      <c r="AX64" s="2">
        <v>0</v>
      </c>
      <c r="AY64" s="2">
        <v>0</v>
      </c>
      <c r="AZ64" s="2">
        <v>0</v>
      </c>
      <c r="BA64" s="2">
        <f t="shared" si="5"/>
        <v>0</v>
      </c>
      <c r="BB64" s="2">
        <f t="shared" si="30"/>
        <v>0</v>
      </c>
      <c r="BC64" s="2">
        <f t="shared" si="6"/>
        <v>0</v>
      </c>
      <c r="BD64" s="2">
        <f t="shared" si="7"/>
        <v>0</v>
      </c>
      <c r="BE64" s="2">
        <f t="shared" si="8"/>
        <v>0</v>
      </c>
      <c r="BF64" s="2">
        <f t="shared" si="9"/>
        <v>0</v>
      </c>
      <c r="BG64" s="2">
        <f t="shared" si="10"/>
        <v>0</v>
      </c>
      <c r="BH64" s="2">
        <f t="shared" si="31"/>
        <v>0</v>
      </c>
      <c r="BI64" s="2">
        <f t="shared" si="32"/>
        <v>0</v>
      </c>
      <c r="BJ64" s="2">
        <f t="shared" si="33"/>
        <v>0</v>
      </c>
      <c r="BK64" s="11">
        <f t="shared" si="50"/>
        <v>5.5153102490648614E-2</v>
      </c>
      <c r="BL64" s="11">
        <f t="shared" si="34"/>
        <v>6.1142851306320328E-2</v>
      </c>
      <c r="BM64" s="11">
        <f t="shared" si="35"/>
        <v>5.8380522386886041E-2</v>
      </c>
      <c r="BN64" s="17">
        <f t="shared" si="131"/>
        <v>0.82279597455952858</v>
      </c>
      <c r="BO64" s="17">
        <f t="shared" si="132"/>
        <v>0.8212368686046897</v>
      </c>
      <c r="BP64" s="17">
        <f t="shared" si="133"/>
        <v>0.83676965426780692</v>
      </c>
      <c r="BQ64" s="12">
        <f>(BQ$3*temperature!$I174+BQ$4*temperature!$I174^2+BQ$5*temperature!$I174^6)*(K64/K$56)^$BS$1</f>
        <v>3.4664621800364426</v>
      </c>
      <c r="BR64" s="12">
        <f>(BR$3*temperature!$I174+BR$4*temperature!$I174^2+BR$5*temperature!$I174^6)*(L64/L$56)^$BS$1</f>
        <v>1.7471890155883176</v>
      </c>
      <c r="BS64" s="12">
        <f>(BS$3*temperature!$I174+BS$4*temperature!$I174^2+BS$5*temperature!$I174^6)*(M64/M$56)^$BS$1</f>
        <v>0.59287549637576853</v>
      </c>
      <c r="BT64" s="12">
        <f>(BT$3*temperature!$M174+BT$4*temperature!$M174^2+BT$5*temperature!$M174^6)*(K64/K$56)^$BS$1</f>
        <v>3.466462559387232</v>
      </c>
      <c r="BU64" s="12">
        <f>(BU$3*temperature!$M174+BU$4*temperature!$M174^2+BU$5*temperature!$M174^6)*(L64/L$56)^$BS$1</f>
        <v>1.747188925668689</v>
      </c>
      <c r="BV64" s="12">
        <f>(BV$3*temperature!$M174+BV$4*temperature!$M174^2+BV$5*temperature!$M174^6)*(M64/M$56)^$BS$1</f>
        <v>0.59287509936680616</v>
      </c>
      <c r="BW64" s="19">
        <f t="shared" si="11"/>
        <v>3.7935078944784095E-7</v>
      </c>
      <c r="BX64" s="19">
        <f t="shared" si="12"/>
        <v>-8.9919628631918158E-8</v>
      </c>
      <c r="BY64" s="19">
        <f t="shared" si="13"/>
        <v>-3.9700896237171435E-7</v>
      </c>
      <c r="BZ64" s="19">
        <f t="shared" si="14"/>
        <v>1.5094226618981595E-4</v>
      </c>
      <c r="CA64" s="19">
        <f t="shared" si="15"/>
        <v>1.4643757232484466E-4</v>
      </c>
      <c r="CB64" s="19">
        <f t="shared" si="16"/>
        <v>-8.2052656114120187E-6</v>
      </c>
      <c r="CC64" s="19">
        <f t="shared" si="17"/>
        <v>-1.426017874669045E-5</v>
      </c>
      <c r="CD64" s="19"/>
    </row>
    <row r="65" spans="1:82">
      <c r="A65" s="2">
        <f t="shared" si="82"/>
        <v>2019</v>
      </c>
      <c r="B65" s="5">
        <f t="shared" si="83"/>
        <v>1109.4988131980654</v>
      </c>
      <c r="C65" s="5">
        <f t="shared" si="84"/>
        <v>2690.7122839593967</v>
      </c>
      <c r="D65" s="5">
        <f t="shared" si="85"/>
        <v>3587.3428032836</v>
      </c>
      <c r="E65" s="15">
        <f t="shared" si="86"/>
        <v>2.5890498928128132E-3</v>
      </c>
      <c r="F65" s="15">
        <f t="shared" si="87"/>
        <v>5.1006018988262458E-3</v>
      </c>
      <c r="G65" s="15">
        <f t="shared" si="88"/>
        <v>1.0412697337137532E-2</v>
      </c>
      <c r="H65" s="5">
        <f t="shared" si="89"/>
        <v>48205.42783480815</v>
      </c>
      <c r="I65" s="5">
        <f t="shared" si="90"/>
        <v>11512.084932739905</v>
      </c>
      <c r="J65" s="5">
        <f t="shared" si="91"/>
        <v>4459.1773475032724</v>
      </c>
      <c r="K65" s="5">
        <f t="shared" si="92"/>
        <v>43447.930958897399</v>
      </c>
      <c r="L65" s="5">
        <f t="shared" si="93"/>
        <v>4278.4525872085487</v>
      </c>
      <c r="M65" s="5">
        <f t="shared" si="94"/>
        <v>1243.0307311087349</v>
      </c>
      <c r="N65" s="15">
        <f t="shared" si="95"/>
        <v>2.4834211285725383E-2</v>
      </c>
      <c r="O65" s="15">
        <f t="shared" si="96"/>
        <v>3.0800809222741643E-2</v>
      </c>
      <c r="P65" s="15">
        <f t="shared" si="97"/>
        <v>2.8104390202485785E-2</v>
      </c>
      <c r="Q65" s="5">
        <f t="shared" si="98"/>
        <v>6153.2446074298568</v>
      </c>
      <c r="R65" s="5">
        <f t="shared" si="99"/>
        <v>6179.0516003352286</v>
      </c>
      <c r="S65" s="5">
        <f t="shared" si="100"/>
        <v>2683.3139952388483</v>
      </c>
      <c r="T65" s="5">
        <f t="shared" si="101"/>
        <v>127.6463021657226</v>
      </c>
      <c r="U65" s="5">
        <f t="shared" si="102"/>
        <v>536.7447891877739</v>
      </c>
      <c r="V65" s="5">
        <f t="shared" si="103"/>
        <v>601.75090294205427</v>
      </c>
      <c r="W65" s="15">
        <f t="shared" si="104"/>
        <v>-1.0734613539272964E-2</v>
      </c>
      <c r="X65" s="15">
        <f t="shared" si="105"/>
        <v>-1.217998157191269E-2</v>
      </c>
      <c r="Y65" s="15">
        <f t="shared" si="106"/>
        <v>-9.7425357312937999E-3</v>
      </c>
      <c r="Z65" s="5">
        <f t="shared" si="127"/>
        <v>13510.588036076697</v>
      </c>
      <c r="AA65" s="5">
        <f t="shared" si="128"/>
        <v>17407.000393327959</v>
      </c>
      <c r="AB65" s="5">
        <f t="shared" si="129"/>
        <v>6685.0693474234458</v>
      </c>
      <c r="AC65" s="16">
        <f t="shared" si="110"/>
        <v>2.2318215022092143</v>
      </c>
      <c r="AD65" s="16">
        <f t="shared" si="111"/>
        <v>2.8831299929802636</v>
      </c>
      <c r="AE65" s="16">
        <f t="shared" si="112"/>
        <v>2.5628226551240534</v>
      </c>
      <c r="AF65" s="15">
        <f t="shared" si="113"/>
        <v>-4.0504037456468023E-3</v>
      </c>
      <c r="AG65" s="15">
        <f t="shared" si="114"/>
        <v>2.9673830763510267E-4</v>
      </c>
      <c r="AH65" s="15">
        <f t="shared" si="115"/>
        <v>9.7937136394747881E-3</v>
      </c>
      <c r="AI65" s="1">
        <f t="shared" si="73"/>
        <v>73090.516970903365</v>
      </c>
      <c r="AJ65" s="1">
        <f t="shared" si="74"/>
        <v>16392.064669872034</v>
      </c>
      <c r="AK65" s="1">
        <f t="shared" si="75"/>
        <v>6204.7845164557366</v>
      </c>
      <c r="AL65" s="14">
        <f t="shared" si="116"/>
        <v>18.17283409431608</v>
      </c>
      <c r="AM65" s="14">
        <f t="shared" si="117"/>
        <v>2.9296181959993226</v>
      </c>
      <c r="AN65" s="14">
        <f t="shared" si="118"/>
        <v>1.1074493639148488</v>
      </c>
      <c r="AO65" s="11">
        <f t="shared" si="119"/>
        <v>1.8837749654181231E-2</v>
      </c>
      <c r="AP65" s="11">
        <f t="shared" si="120"/>
        <v>2.373059617310418E-2</v>
      </c>
      <c r="AQ65" s="11">
        <f t="shared" si="121"/>
        <v>2.1526644920033124E-2</v>
      </c>
      <c r="AR65" s="1">
        <f t="shared" si="130"/>
        <v>48205.42783480815</v>
      </c>
      <c r="AS65" s="1">
        <f t="shared" si="125"/>
        <v>11512.084932739905</v>
      </c>
      <c r="AT65" s="1">
        <f t="shared" si="126"/>
        <v>4459.1773475032724</v>
      </c>
      <c r="AU65" s="1">
        <f t="shared" si="79"/>
        <v>9641.0855669616303</v>
      </c>
      <c r="AV65" s="1">
        <f t="shared" si="80"/>
        <v>2302.4169865479812</v>
      </c>
      <c r="AW65" s="1">
        <f t="shared" si="81"/>
        <v>891.83546950065454</v>
      </c>
      <c r="AX65" s="2">
        <v>0</v>
      </c>
      <c r="AY65" s="2">
        <v>0</v>
      </c>
      <c r="AZ65" s="2">
        <v>0</v>
      </c>
      <c r="BA65" s="2">
        <f t="shared" si="5"/>
        <v>0</v>
      </c>
      <c r="BB65" s="2">
        <f t="shared" si="30"/>
        <v>0</v>
      </c>
      <c r="BC65" s="2">
        <f t="shared" si="6"/>
        <v>0</v>
      </c>
      <c r="BD65" s="2">
        <f t="shared" si="7"/>
        <v>0</v>
      </c>
      <c r="BE65" s="2">
        <f t="shared" si="8"/>
        <v>0</v>
      </c>
      <c r="BF65" s="2">
        <f t="shared" si="9"/>
        <v>0</v>
      </c>
      <c r="BG65" s="2">
        <f t="shared" si="10"/>
        <v>0</v>
      </c>
      <c r="BH65" s="2">
        <f t="shared" si="31"/>
        <v>0</v>
      </c>
      <c r="BI65" s="2">
        <f t="shared" si="32"/>
        <v>0</v>
      </c>
      <c r="BJ65" s="2">
        <f t="shared" si="33"/>
        <v>0</v>
      </c>
      <c r="BK65" s="11">
        <f t="shared" si="50"/>
        <v>5.4834211285725382E-2</v>
      </c>
      <c r="BL65" s="11">
        <f t="shared" si="34"/>
        <v>6.0800809222741642E-2</v>
      </c>
      <c r="BM65" s="11">
        <f t="shared" si="35"/>
        <v>5.8104390202485784E-2</v>
      </c>
      <c r="BN65" s="17">
        <f t="shared" si="131"/>
        <v>0.77978823415990539</v>
      </c>
      <c r="BO65" s="17">
        <f t="shared" si="132"/>
        <v>0.77391735485350133</v>
      </c>
      <c r="BP65" s="17">
        <f t="shared" si="133"/>
        <v>0.79061324029348456</v>
      </c>
      <c r="BQ65" s="12">
        <f>(BQ$3*temperature!$I175+BQ$4*temperature!$I175^2+BQ$5*temperature!$I175^6)*(K65/K$56)^$BS$1</f>
        <v>3.4620681747887958</v>
      </c>
      <c r="BR65" s="12">
        <f>(BR$3*temperature!$I175+BR$4*temperature!$I175^2+BR$5*temperature!$I175^6)*(L65/L$56)^$BS$1</f>
        <v>1.7287435243389262</v>
      </c>
      <c r="BS65" s="12">
        <f>(BS$3*temperature!$I175+BS$4*temperature!$I175^2+BS$5*temperature!$I175^6)*(M65/M$56)^$BS$1</f>
        <v>0.56912813985586463</v>
      </c>
      <c r="BT65" s="12">
        <f>(BT$3*temperature!$M175+BT$4*temperature!$M175^2+BT$5*temperature!$M175^6)*(K65/K$56)^$BS$1</f>
        <v>3.4620685870323791</v>
      </c>
      <c r="BU65" s="12">
        <f>(BU$3*temperature!$M175+BU$4*temperature!$M175^2+BU$5*temperature!$M175^6)*(L65/L$56)^$BS$1</f>
        <v>1.7287433592375603</v>
      </c>
      <c r="BV65" s="12">
        <f>(BV$3*temperature!$M175+BV$4*temperature!$M175^2+BV$5*temperature!$M175^6)*(M65/M$56)^$BS$1</f>
        <v>0.56912759774607946</v>
      </c>
      <c r="BW65" s="19">
        <f t="shared" si="11"/>
        <v>4.1224358326985566E-7</v>
      </c>
      <c r="BX65" s="19">
        <f t="shared" si="12"/>
        <v>-1.6510136591207925E-7</v>
      </c>
      <c r="BY65" s="19">
        <f t="shared" si="13"/>
        <v>-5.4210978517321706E-7</v>
      </c>
      <c r="BZ65" s="19">
        <f t="shared" si="14"/>
        <v>1.5554353682882254E-4</v>
      </c>
      <c r="CA65" s="19">
        <f t="shared" si="15"/>
        <v>1.5496246785982488E-4</v>
      </c>
      <c r="CB65" s="19">
        <f t="shared" si="16"/>
        <v>-1.4709544924914084E-5</v>
      </c>
      <c r="CC65" s="19">
        <f t="shared" si="17"/>
        <v>-1.9111997271932211E-5</v>
      </c>
      <c r="CD65" s="19"/>
    </row>
    <row r="66" spans="1:82">
      <c r="A66" s="2">
        <f t="shared" si="82"/>
        <v>2020</v>
      </c>
      <c r="B66" s="5">
        <f t="shared" si="83"/>
        <v>1112.2277335922824</v>
      </c>
      <c r="C66" s="5">
        <f t="shared" si="84"/>
        <v>2703.7503235349172</v>
      </c>
      <c r="D66" s="5">
        <f t="shared" si="85"/>
        <v>3622.8290223959934</v>
      </c>
      <c r="E66" s="15">
        <f t="shared" si="86"/>
        <v>2.4595973981721723E-3</v>
      </c>
      <c r="F66" s="15">
        <f t="shared" si="87"/>
        <v>4.8455718038849334E-3</v>
      </c>
      <c r="G66" s="15">
        <f t="shared" si="88"/>
        <v>9.8920624702806548E-3</v>
      </c>
      <c r="H66" s="5">
        <f t="shared" si="89"/>
        <v>49508.954876644901</v>
      </c>
      <c r="I66" s="5">
        <f t="shared" si="90"/>
        <v>11920.232287100234</v>
      </c>
      <c r="J66" s="5">
        <f t="shared" si="91"/>
        <v>4628.5852865539964</v>
      </c>
      <c r="K66" s="5">
        <f t="shared" si="92"/>
        <v>44513.325267245818</v>
      </c>
      <c r="L66" s="5">
        <f t="shared" si="93"/>
        <v>4408.7770173673334</v>
      </c>
      <c r="M66" s="5">
        <f t="shared" si="94"/>
        <v>1277.6162656146651</v>
      </c>
      <c r="N66" s="15">
        <f t="shared" si="95"/>
        <v>2.4521174767937914E-2</v>
      </c>
      <c r="O66" s="15">
        <f t="shared" si="96"/>
        <v>3.0460646110329836E-2</v>
      </c>
      <c r="P66" s="15">
        <f t="shared" si="97"/>
        <v>2.7823555476445216E-2</v>
      </c>
      <c r="Q66" s="5">
        <f t="shared" si="98"/>
        <v>6251.7961745077901</v>
      </c>
      <c r="R66" s="5">
        <f t="shared" si="99"/>
        <v>6320.1935510600833</v>
      </c>
      <c r="S66" s="5">
        <f t="shared" si="100"/>
        <v>2758.1199255113133</v>
      </c>
      <c r="T66" s="5">
        <f t="shared" si="101"/>
        <v>126.2760684422563</v>
      </c>
      <c r="U66" s="5">
        <f t="shared" si="102"/>
        <v>530.20724754664661</v>
      </c>
      <c r="V66" s="5">
        <f t="shared" si="103"/>
        <v>595.88832326880299</v>
      </c>
      <c r="W66" s="15">
        <f t="shared" si="104"/>
        <v>-1.0734613539272964E-2</v>
      </c>
      <c r="X66" s="15">
        <f t="shared" si="105"/>
        <v>-1.217998157191269E-2</v>
      </c>
      <c r="Y66" s="15">
        <f t="shared" si="106"/>
        <v>-9.7425357312937999E-3</v>
      </c>
      <c r="Z66" s="5">
        <f t="shared" si="127"/>
        <v>13677.319656924625</v>
      </c>
      <c r="AA66" s="5">
        <f t="shared" si="128"/>
        <v>17820.295392719498</v>
      </c>
      <c r="AB66" s="5">
        <f t="shared" si="129"/>
        <v>6944.2078748000649</v>
      </c>
      <c r="AC66" s="16">
        <f t="shared" si="110"/>
        <v>2.2227817240370511</v>
      </c>
      <c r="AD66" s="16">
        <f t="shared" si="111"/>
        <v>2.8839855280950726</v>
      </c>
      <c r="AE66" s="16">
        <f t="shared" si="112"/>
        <v>2.587922206317097</v>
      </c>
      <c r="AF66" s="15">
        <f t="shared" si="113"/>
        <v>-4.0504037456468023E-3</v>
      </c>
      <c r="AG66" s="15">
        <f t="shared" si="114"/>
        <v>2.9673830763510267E-4</v>
      </c>
      <c r="AH66" s="15">
        <f t="shared" si="115"/>
        <v>9.7937136394747881E-3</v>
      </c>
      <c r="AI66" s="1">
        <f t="shared" si="73"/>
        <v>75422.550840774653</v>
      </c>
      <c r="AJ66" s="1">
        <f t="shared" si="74"/>
        <v>17055.27518943281</v>
      </c>
      <c r="AK66" s="1">
        <f t="shared" si="75"/>
        <v>6476.1415343108174</v>
      </c>
      <c r="AL66" s="14">
        <f t="shared" si="116"/>
        <v>18.511746040500022</v>
      </c>
      <c r="AM66" s="14">
        <f t="shared" si="117"/>
        <v>2.9984445664864543</v>
      </c>
      <c r="AN66" s="14">
        <f t="shared" si="118"/>
        <v>1.1310506364465212</v>
      </c>
      <c r="AO66" s="11">
        <f t="shared" si="119"/>
        <v>1.864937215763942E-2</v>
      </c>
      <c r="AP66" s="11">
        <f t="shared" si="120"/>
        <v>2.3493290211373138E-2</v>
      </c>
      <c r="AQ66" s="11">
        <f t="shared" si="121"/>
        <v>2.1311378470832792E-2</v>
      </c>
      <c r="AR66" s="1">
        <f t="shared" si="130"/>
        <v>49508.954876644901</v>
      </c>
      <c r="AS66" s="1">
        <f t="shared" si="125"/>
        <v>11920.232287100234</v>
      </c>
      <c r="AT66" s="1">
        <f t="shared" si="126"/>
        <v>4628.5852865539964</v>
      </c>
      <c r="AU66" s="1">
        <f t="shared" si="79"/>
        <v>9901.7909753289805</v>
      </c>
      <c r="AV66" s="1">
        <f t="shared" si="80"/>
        <v>2384.0464574200469</v>
      </c>
      <c r="AW66" s="1">
        <f t="shared" si="81"/>
        <v>925.71705731079931</v>
      </c>
      <c r="AX66" s="2">
        <v>0</v>
      </c>
      <c r="AY66" s="2">
        <v>0</v>
      </c>
      <c r="AZ66" s="2">
        <v>0</v>
      </c>
      <c r="BA66" s="2">
        <f t="shared" si="5"/>
        <v>0</v>
      </c>
      <c r="BB66" s="2">
        <f t="shared" si="30"/>
        <v>0</v>
      </c>
      <c r="BC66" s="2">
        <f t="shared" si="6"/>
        <v>0</v>
      </c>
      <c r="BD66" s="2">
        <f t="shared" si="7"/>
        <v>0</v>
      </c>
      <c r="BE66" s="2">
        <f t="shared" si="8"/>
        <v>0</v>
      </c>
      <c r="BF66" s="2">
        <f t="shared" si="9"/>
        <v>0</v>
      </c>
      <c r="BG66" s="2">
        <f t="shared" si="10"/>
        <v>0</v>
      </c>
      <c r="BH66" s="2">
        <f t="shared" si="31"/>
        <v>0</v>
      </c>
      <c r="BI66" s="2">
        <f t="shared" si="32"/>
        <v>0</v>
      </c>
      <c r="BJ66" s="2">
        <f t="shared" si="33"/>
        <v>0</v>
      </c>
      <c r="BK66" s="11">
        <f t="shared" si="50"/>
        <v>5.4521174767937913E-2</v>
      </c>
      <c r="BL66" s="11">
        <f t="shared" si="34"/>
        <v>6.0460646110329835E-2</v>
      </c>
      <c r="BM66" s="11">
        <f t="shared" si="35"/>
        <v>5.7823555476445215E-2</v>
      </c>
      <c r="BN66" s="17">
        <f t="shared" si="131"/>
        <v>0.73925193723991034</v>
      </c>
      <c r="BO66" s="17">
        <f t="shared" si="132"/>
        <v>0.72955954419054181</v>
      </c>
      <c r="BP66" s="17">
        <f t="shared" si="133"/>
        <v>0.74719776953405104</v>
      </c>
      <c r="BQ66" s="12">
        <f>(BQ$3*temperature!$I176+BQ$4*temperature!$I176^2+BQ$5*temperature!$I176^6)*(K66/K$56)^$BS$1</f>
        <v>3.4554774709878449</v>
      </c>
      <c r="BR66" s="12">
        <f>(BR$3*temperature!$I176+BR$4*temperature!$I176^2+BR$5*temperature!$I176^6)*(L66/L$56)^$BS$1</f>
        <v>1.7085764667139716</v>
      </c>
      <c r="BS66" s="12">
        <f>(BS$3*temperature!$I176+BS$4*temperature!$I176^2+BS$5*temperature!$I176^6)*(M66/M$56)^$BS$1</f>
        <v>0.5439234642873364</v>
      </c>
      <c r="BT66" s="12">
        <f>(BT$3*temperature!$M176+BT$4*temperature!$M176^2+BT$5*temperature!$M176^6)*(K66/K$56)^$BS$1</f>
        <v>3.4554778786378173</v>
      </c>
      <c r="BU66" s="12">
        <f>(BU$3*temperature!$M176+BU$4*temperature!$M176^2+BU$5*temperature!$M176^6)*(L66/L$56)^$BS$1</f>
        <v>1.7085762078990985</v>
      </c>
      <c r="BV66" s="12">
        <f>(BV$3*temperature!$M176+BV$4*temperature!$M176^2+BV$5*temperature!$M176^6)*(M66/M$56)^$BS$1</f>
        <v>0.54392277106208542</v>
      </c>
      <c r="BW66" s="19">
        <f t="shared" si="11"/>
        <v>4.0764997244480128E-7</v>
      </c>
      <c r="BX66" s="19">
        <f t="shared" si="12"/>
        <v>-2.5881487308865303E-7</v>
      </c>
      <c r="BY66" s="19">
        <f t="shared" si="13"/>
        <v>-6.9322525098058918E-7</v>
      </c>
      <c r="BZ66" s="19">
        <f t="shared" si="14"/>
        <v>1.3888538487705636E-4</v>
      </c>
      <c r="CA66" s="19">
        <f t="shared" si="15"/>
        <v>1.4919822182449339E-4</v>
      </c>
      <c r="CB66" s="19">
        <f t="shared" si="16"/>
        <v>-2.2507885218664927E-5</v>
      </c>
      <c r="CC66" s="19">
        <f t="shared" si="17"/>
        <v>-2.3974977647763968E-5</v>
      </c>
      <c r="CD66" s="19"/>
    </row>
    <row r="67" spans="1:82">
      <c r="A67" s="2">
        <f t="shared" si="82"/>
        <v>2021</v>
      </c>
      <c r="B67" s="5">
        <f t="shared" si="83"/>
        <v>1114.8265844100149</v>
      </c>
      <c r="C67" s="5">
        <f t="shared" si="84"/>
        <v>2716.19647905076</v>
      </c>
      <c r="D67" s="5">
        <f t="shared" si="85"/>
        <v>3656.8744108542464</v>
      </c>
      <c r="E67" s="15">
        <f t="shared" si="86"/>
        <v>2.3366175282635636E-3</v>
      </c>
      <c r="F67" s="15">
        <f t="shared" si="87"/>
        <v>4.6032932136906863E-3</v>
      </c>
      <c r="G67" s="15">
        <f t="shared" si="88"/>
        <v>9.397459346766621E-3</v>
      </c>
      <c r="H67" s="5">
        <f t="shared" si="89"/>
        <v>50826.224269634658</v>
      </c>
      <c r="I67" s="5">
        <f t="shared" si="90"/>
        <v>12335.824398344654</v>
      </c>
      <c r="J67" s="5">
        <f t="shared" si="91"/>
        <v>4800.746856073356</v>
      </c>
      <c r="K67" s="5">
        <f t="shared" si="92"/>
        <v>45591.148417520701</v>
      </c>
      <c r="L67" s="5">
        <f t="shared" si="93"/>
        <v>4541.5802919587404</v>
      </c>
      <c r="M67" s="5">
        <f t="shared" si="94"/>
        <v>1312.8005823289679</v>
      </c>
      <c r="N67" s="15">
        <f t="shared" si="95"/>
        <v>2.4213494359361487E-2</v>
      </c>
      <c r="O67" s="15">
        <f t="shared" si="96"/>
        <v>3.012247479703789E-2</v>
      </c>
      <c r="P67" s="15">
        <f t="shared" si="97"/>
        <v>2.7539033167659044E-2</v>
      </c>
      <c r="Q67" s="5">
        <f t="shared" si="98"/>
        <v>6349.2395673516512</v>
      </c>
      <c r="R67" s="5">
        <f t="shared" si="99"/>
        <v>6460.8798011591298</v>
      </c>
      <c r="S67" s="5">
        <f t="shared" si="100"/>
        <v>2832.8384349077451</v>
      </c>
      <c r="T67" s="5">
        <f t="shared" si="101"/>
        <v>124.9205436482699</v>
      </c>
      <c r="U67" s="5">
        <f t="shared" si="102"/>
        <v>523.74933304223396</v>
      </c>
      <c r="V67" s="5">
        <f t="shared" si="103"/>
        <v>590.08285998749591</v>
      </c>
      <c r="W67" s="15">
        <f t="shared" si="104"/>
        <v>-1.0734613539272964E-2</v>
      </c>
      <c r="X67" s="15">
        <f t="shared" si="105"/>
        <v>-1.217998157191269E-2</v>
      </c>
      <c r="Y67" s="15">
        <f t="shared" si="106"/>
        <v>-9.7425357312937999E-3</v>
      </c>
      <c r="Z67" s="5">
        <f t="shared" si="127"/>
        <v>13840.092336468071</v>
      </c>
      <c r="AA67" s="5">
        <f t="shared" si="128"/>
        <v>18232.755488040213</v>
      </c>
      <c r="AB67" s="5">
        <f t="shared" si="129"/>
        <v>7207.7053702020476</v>
      </c>
      <c r="AC67" s="16">
        <f t="shared" si="110"/>
        <v>2.2137785606162561</v>
      </c>
      <c r="AD67" s="16">
        <f t="shared" si="111"/>
        <v>2.8848413170799239</v>
      </c>
      <c r="AE67" s="16">
        <f t="shared" si="112"/>
        <v>2.6132675753270043</v>
      </c>
      <c r="AF67" s="15">
        <f t="shared" si="113"/>
        <v>-4.0504037456468023E-3</v>
      </c>
      <c r="AG67" s="15">
        <f t="shared" si="114"/>
        <v>2.9673830763510267E-4</v>
      </c>
      <c r="AH67" s="15">
        <f t="shared" si="115"/>
        <v>9.7937136394747881E-3</v>
      </c>
      <c r="AI67" s="1">
        <f t="shared" si="73"/>
        <v>77782.086732026175</v>
      </c>
      <c r="AJ67" s="1">
        <f t="shared" si="74"/>
        <v>17733.794127909576</v>
      </c>
      <c r="AK67" s="1">
        <f t="shared" si="75"/>
        <v>6754.2444381905352</v>
      </c>
      <c r="AL67" s="14">
        <f t="shared" si="116"/>
        <v>18.853526157285042</v>
      </c>
      <c r="AM67" s="14">
        <f t="shared" si="117"/>
        <v>3.0681834615858041</v>
      </c>
      <c r="AN67" s="14">
        <f t="shared" si="118"/>
        <v>1.1549138421476792</v>
      </c>
      <c r="AO67" s="11">
        <f t="shared" si="119"/>
        <v>1.8462878436063025E-2</v>
      </c>
      <c r="AP67" s="11">
        <f t="shared" si="120"/>
        <v>2.3258357309259407E-2</v>
      </c>
      <c r="AQ67" s="11">
        <f t="shared" si="121"/>
        <v>2.1098264686124465E-2</v>
      </c>
      <c r="AR67" s="1">
        <f t="shared" si="130"/>
        <v>50826.224269634658</v>
      </c>
      <c r="AS67" s="1">
        <f t="shared" si="125"/>
        <v>12335.824398344654</v>
      </c>
      <c r="AT67" s="1">
        <f t="shared" si="126"/>
        <v>4800.746856073356</v>
      </c>
      <c r="AU67" s="1">
        <f t="shared" si="79"/>
        <v>10165.244853926932</v>
      </c>
      <c r="AV67" s="1">
        <f t="shared" si="80"/>
        <v>2467.164879668931</v>
      </c>
      <c r="AW67" s="1">
        <f t="shared" si="81"/>
        <v>960.14937121467119</v>
      </c>
      <c r="AX67" s="2">
        <v>0</v>
      </c>
      <c r="AY67" s="2">
        <v>0</v>
      </c>
      <c r="AZ67" s="2">
        <v>0</v>
      </c>
      <c r="BA67" s="2">
        <f t="shared" si="5"/>
        <v>0</v>
      </c>
      <c r="BB67" s="2">
        <f t="shared" si="30"/>
        <v>0</v>
      </c>
      <c r="BC67" s="2">
        <f t="shared" si="6"/>
        <v>0</v>
      </c>
      <c r="BD67" s="2">
        <f t="shared" si="7"/>
        <v>0</v>
      </c>
      <c r="BE67" s="2">
        <f t="shared" si="8"/>
        <v>0</v>
      </c>
      <c r="BF67" s="2">
        <f t="shared" si="9"/>
        <v>0</v>
      </c>
      <c r="BG67" s="2">
        <f t="shared" si="10"/>
        <v>0</v>
      </c>
      <c r="BH67" s="2">
        <f t="shared" si="31"/>
        <v>0</v>
      </c>
      <c r="BI67" s="2">
        <f t="shared" si="32"/>
        <v>0</v>
      </c>
      <c r="BJ67" s="2">
        <f t="shared" si="33"/>
        <v>0</v>
      </c>
      <c r="BK67" s="11">
        <f t="shared" si="50"/>
        <v>5.4213494359361486E-2</v>
      </c>
      <c r="BL67" s="11">
        <f t="shared" si="34"/>
        <v>6.0122474797037889E-2</v>
      </c>
      <c r="BM67" s="11">
        <f t="shared" si="35"/>
        <v>5.7539033167659043E-2</v>
      </c>
      <c r="BN67" s="17">
        <f t="shared" si="131"/>
        <v>0.70103090855676087</v>
      </c>
      <c r="BO67" s="17">
        <f t="shared" si="132"/>
        <v>0.68796475085284658</v>
      </c>
      <c r="BP67" s="17">
        <f t="shared" si="133"/>
        <v>0.70635387694454588</v>
      </c>
      <c r="BQ67" s="12">
        <f>(BQ$3*temperature!$I177+BQ$4*temperature!$I177^2+BQ$5*temperature!$I177^6)*(K67/K$56)^$BS$1</f>
        <v>3.4465934338348463</v>
      </c>
      <c r="BR67" s="12">
        <f>(BR$3*temperature!$I177+BR$4*temperature!$I177^2+BR$5*temperature!$I177^6)*(L67/L$56)^$BS$1</f>
        <v>1.6866258000296088</v>
      </c>
      <c r="BS67" s="12">
        <f>(BS$3*temperature!$I177+BS$4*temperature!$I177^2+BS$5*temperature!$I177^6)*(M67/M$56)^$BS$1</f>
        <v>0.51721375712883744</v>
      </c>
      <c r="BT67" s="12">
        <f>(BT$3*temperature!$M177+BT$4*temperature!$M177^2+BT$5*temperature!$M177^6)*(K67/K$56)^$BS$1</f>
        <v>3.4465938032090415</v>
      </c>
      <c r="BU67" s="12">
        <f>(BU$3*temperature!$M177+BU$4*temperature!$M177^2+BU$5*temperature!$M177^6)*(L67/L$56)^$BS$1</f>
        <v>1.6866254308307906</v>
      </c>
      <c r="BV67" s="12">
        <f>(BV$3*temperature!$M177+BV$4*temperature!$M177^2+BV$5*temperature!$M177^6)*(M67/M$56)^$BS$1</f>
        <v>0.51721290723085056</v>
      </c>
      <c r="BW67" s="19">
        <f t="shared" si="11"/>
        <v>3.6937419523042081E-7</v>
      </c>
      <c r="BX67" s="19">
        <f t="shared" si="12"/>
        <v>-3.6919881818420208E-7</v>
      </c>
      <c r="BY67" s="19">
        <f t="shared" si="13"/>
        <v>-8.498979868765133E-7</v>
      </c>
      <c r="BZ67" s="19">
        <f t="shared" si="14"/>
        <v>1.0139378808519997E-4</v>
      </c>
      <c r="CA67" s="19">
        <f t="shared" si="15"/>
        <v>1.3161081150044664E-4</v>
      </c>
      <c r="CB67" s="19">
        <f t="shared" si="16"/>
        <v>-3.1332472532459353E-5</v>
      </c>
      <c r="CC67" s="19">
        <f t="shared" si="17"/>
        <v>-2.8820263017444452E-5</v>
      </c>
      <c r="CD67" s="19"/>
    </row>
    <row r="68" spans="1:82">
      <c r="A68" s="2">
        <f t="shared" si="82"/>
        <v>2022</v>
      </c>
      <c r="B68" s="5">
        <f t="shared" si="83"/>
        <v>1117.3012615812161</v>
      </c>
      <c r="C68" s="5">
        <f t="shared" si="84"/>
        <v>2728.0747554288719</v>
      </c>
      <c r="D68" s="5">
        <f t="shared" si="85"/>
        <v>3689.5214730358684</v>
      </c>
      <c r="E68" s="15">
        <f t="shared" si="86"/>
        <v>2.2197866518503854E-3</v>
      </c>
      <c r="F68" s="15">
        <f t="shared" si="87"/>
        <v>4.3731285530061517E-3</v>
      </c>
      <c r="G68" s="15">
        <f t="shared" si="88"/>
        <v>8.9275863794282904E-3</v>
      </c>
      <c r="H68" s="5">
        <f t="shared" si="89"/>
        <v>52157.036409856541</v>
      </c>
      <c r="I68" s="5">
        <f t="shared" si="90"/>
        <v>12758.817023701195</v>
      </c>
      <c r="J68" s="5">
        <f t="shared" si="91"/>
        <v>4975.6024248956764</v>
      </c>
      <c r="K68" s="5">
        <f t="shared" si="92"/>
        <v>46681.26511917061</v>
      </c>
      <c r="L68" s="5">
        <f t="shared" si="93"/>
        <v>4676.8575524959988</v>
      </c>
      <c r="M68" s="5">
        <f t="shared" si="94"/>
        <v>1348.5766274187245</v>
      </c>
      <c r="N68" s="15">
        <f t="shared" si="95"/>
        <v>2.3910709413737408E-2</v>
      </c>
      <c r="O68" s="15">
        <f t="shared" si="96"/>
        <v>2.978638531983635E-2</v>
      </c>
      <c r="P68" s="15">
        <f t="shared" si="97"/>
        <v>2.7251698065435148E-2</v>
      </c>
      <c r="Q68" s="5">
        <f t="shared" si="98"/>
        <v>6445.5441262196691</v>
      </c>
      <c r="R68" s="5">
        <f t="shared" si="99"/>
        <v>6601.0301308936159</v>
      </c>
      <c r="S68" s="5">
        <f t="shared" si="100"/>
        <v>2907.4134516050963</v>
      </c>
      <c r="T68" s="5">
        <f t="shared" si="101"/>
        <v>123.57956988908984</v>
      </c>
      <c r="U68" s="5">
        <f t="shared" si="102"/>
        <v>517.37007581747798</v>
      </c>
      <c r="V68" s="5">
        <f t="shared" si="103"/>
        <v>584.3339566396437</v>
      </c>
      <c r="W68" s="15">
        <f t="shared" si="104"/>
        <v>-1.0734613539272964E-2</v>
      </c>
      <c r="X68" s="15">
        <f t="shared" si="105"/>
        <v>-1.217998157191269E-2</v>
      </c>
      <c r="Y68" s="15">
        <f t="shared" si="106"/>
        <v>-9.7425357312937999E-3</v>
      </c>
      <c r="Z68" s="5">
        <f t="shared" si="127"/>
        <v>13998.878723204045</v>
      </c>
      <c r="AA68" s="5">
        <f t="shared" si="128"/>
        <v>18644.143785547803</v>
      </c>
      <c r="AB68" s="5">
        <f t="shared" si="129"/>
        <v>7475.4673456938726</v>
      </c>
      <c r="AC68" s="16">
        <f t="shared" si="110"/>
        <v>2.2048118636423033</v>
      </c>
      <c r="AD68" s="16">
        <f t="shared" si="111"/>
        <v>2.8856973600101501</v>
      </c>
      <c r="AE68" s="16">
        <f t="shared" si="112"/>
        <v>2.6388611696230817</v>
      </c>
      <c r="AF68" s="15">
        <f t="shared" si="113"/>
        <v>-4.0504037456468023E-3</v>
      </c>
      <c r="AG68" s="15">
        <f t="shared" si="114"/>
        <v>2.9673830763510267E-4</v>
      </c>
      <c r="AH68" s="15">
        <f t="shared" si="115"/>
        <v>9.7937136394747881E-3</v>
      </c>
      <c r="AI68" s="1">
        <f t="shared" si="73"/>
        <v>80169.122912750492</v>
      </c>
      <c r="AJ68" s="1">
        <f t="shared" si="74"/>
        <v>18427.579594787549</v>
      </c>
      <c r="AK68" s="1">
        <f t="shared" si="75"/>
        <v>7038.9693655861529</v>
      </c>
      <c r="AL68" s="14">
        <f t="shared" si="116"/>
        <v>19.198135615202801</v>
      </c>
      <c r="AM68" s="14">
        <f t="shared" si="117"/>
        <v>3.1388307597533278</v>
      </c>
      <c r="AN68" s="14">
        <f t="shared" si="118"/>
        <v>1.1790368532996669</v>
      </c>
      <c r="AO68" s="11">
        <f t="shared" si="119"/>
        <v>1.8278249651702393E-2</v>
      </c>
      <c r="AP68" s="11">
        <f t="shared" si="120"/>
        <v>2.3025773736166811E-2</v>
      </c>
      <c r="AQ68" s="11">
        <f t="shared" si="121"/>
        <v>2.0887282039263221E-2</v>
      </c>
      <c r="AR68" s="1">
        <f t="shared" si="130"/>
        <v>52157.036409856541</v>
      </c>
      <c r="AS68" s="1">
        <f t="shared" si="125"/>
        <v>12758.817023701195</v>
      </c>
      <c r="AT68" s="1">
        <f t="shared" si="126"/>
        <v>4975.6024248956764</v>
      </c>
      <c r="AU68" s="1">
        <f t="shared" si="79"/>
        <v>10431.407281971309</v>
      </c>
      <c r="AV68" s="1">
        <f t="shared" si="80"/>
        <v>2551.7634047402389</v>
      </c>
      <c r="AW68" s="1">
        <f t="shared" si="81"/>
        <v>995.12048497913531</v>
      </c>
      <c r="AX68" s="2">
        <v>0</v>
      </c>
      <c r="AY68" s="2">
        <v>0</v>
      </c>
      <c r="AZ68" s="2">
        <v>0</v>
      </c>
      <c r="BA68" s="2">
        <f t="shared" si="5"/>
        <v>0</v>
      </c>
      <c r="BB68" s="2">
        <f t="shared" si="30"/>
        <v>0</v>
      </c>
      <c r="BC68" s="2">
        <f t="shared" si="6"/>
        <v>0</v>
      </c>
      <c r="BD68" s="2">
        <f t="shared" si="7"/>
        <v>0</v>
      </c>
      <c r="BE68" s="2">
        <f t="shared" si="8"/>
        <v>0</v>
      </c>
      <c r="BF68" s="2">
        <f t="shared" si="9"/>
        <v>0</v>
      </c>
      <c r="BG68" s="2">
        <f t="shared" si="10"/>
        <v>0</v>
      </c>
      <c r="BH68" s="2">
        <f t="shared" si="31"/>
        <v>0</v>
      </c>
      <c r="BI68" s="2">
        <f t="shared" si="32"/>
        <v>0</v>
      </c>
      <c r="BJ68" s="2">
        <f t="shared" si="33"/>
        <v>0</v>
      </c>
      <c r="BK68" s="11">
        <f t="shared" si="50"/>
        <v>5.3910709413737407E-2</v>
      </c>
      <c r="BL68" s="11">
        <f t="shared" si="34"/>
        <v>5.9786385319836349E-2</v>
      </c>
      <c r="BM68" s="11">
        <f t="shared" si="35"/>
        <v>5.7251698065435147E-2</v>
      </c>
      <c r="BN68" s="17">
        <f t="shared" si="131"/>
        <v>0.66498001809659313</v>
      </c>
      <c r="BO68" s="17">
        <f t="shared" si="132"/>
        <v>0.64894836889912977</v>
      </c>
      <c r="BP68" s="17">
        <f t="shared" si="133"/>
        <v>0.66792227500936374</v>
      </c>
      <c r="BQ68" s="12">
        <f>(BQ$3*temperature!$I178+BQ$4*temperature!$I178^2+BQ$5*temperature!$I178^6)*(K68/K$56)^$BS$1</f>
        <v>3.4353177048006698</v>
      </c>
      <c r="BR68" s="12">
        <f>(BR$3*temperature!$I178+BR$4*temperature!$I178^2+BR$5*temperature!$I178^6)*(L68/L$56)^$BS$1</f>
        <v>1.6628286641532326</v>
      </c>
      <c r="BS68" s="12">
        <f>(BS$3*temperature!$I178+BS$4*temperature!$I178^2+BS$5*temperature!$I178^6)*(M68/M$56)^$BS$1</f>
        <v>0.48895088950863297</v>
      </c>
      <c r="BT68" s="12">
        <f>(BT$3*temperature!$M178+BT$4*temperature!$M178^2+BT$5*temperature!$M178^6)*(K68/K$56)^$BS$1</f>
        <v>3.4353180054263248</v>
      </c>
      <c r="BU68" s="12">
        <f>(BU$3*temperature!$M178+BU$4*temperature!$M178^2+BU$5*temperature!$M178^6)*(L68/L$56)^$BS$1</f>
        <v>1.6628281695558385</v>
      </c>
      <c r="BV68" s="12">
        <f>(BV$3*temperature!$M178+BV$4*temperature!$M178^2+BV$5*temperature!$M178^6)*(M68/M$56)^$BS$1</f>
        <v>0.48894987790569461</v>
      </c>
      <c r="BW68" s="19">
        <f t="shared" si="11"/>
        <v>3.0062565503641281E-7</v>
      </c>
      <c r="BX68" s="19">
        <f t="shared" si="12"/>
        <v>-4.9459739415169679E-7</v>
      </c>
      <c r="BY68" s="19">
        <f t="shared" si="13"/>
        <v>-1.0116029383611114E-6</v>
      </c>
      <c r="BZ68" s="19">
        <f t="shared" si="14"/>
        <v>4.3359315499491003E-5</v>
      </c>
      <c r="CA68" s="19">
        <f t="shared" si="15"/>
        <v>1.0426715940473542E-4</v>
      </c>
      <c r="CB68" s="19">
        <f t="shared" si="16"/>
        <v>-4.0951741794870072E-5</v>
      </c>
      <c r="CC68" s="19">
        <f t="shared" si="17"/>
        <v>-3.3618759182976842E-5</v>
      </c>
      <c r="CD68" s="19"/>
    </row>
    <row r="69" spans="1:82">
      <c r="A69" s="2">
        <f t="shared" si="82"/>
        <v>2023</v>
      </c>
      <c r="B69" s="5">
        <f t="shared" si="83"/>
        <v>1119.657423486442</v>
      </c>
      <c r="C69" s="5">
        <f t="shared" si="84"/>
        <v>2739.4084659561881</v>
      </c>
      <c r="D69" s="5">
        <f t="shared" si="85"/>
        <v>3720.813068602688</v>
      </c>
      <c r="E69" s="15">
        <f t="shared" si="86"/>
        <v>2.1087973192578662E-3</v>
      </c>
      <c r="F69" s="15">
        <f t="shared" si="87"/>
        <v>4.154472125355844E-3</v>
      </c>
      <c r="G69" s="15">
        <f t="shared" si="88"/>
        <v>8.4812070604568749E-3</v>
      </c>
      <c r="H69" s="5">
        <f t="shared" si="89"/>
        <v>53501.175457684425</v>
      </c>
      <c r="I69" s="5">
        <f t="shared" si="90"/>
        <v>13189.162753429886</v>
      </c>
      <c r="J69" s="5">
        <f t="shared" si="91"/>
        <v>5153.0930277254201</v>
      </c>
      <c r="K69" s="5">
        <f t="shared" si="92"/>
        <v>47783.522294783659</v>
      </c>
      <c r="L69" s="5">
        <f t="shared" si="93"/>
        <v>4814.6024652173292</v>
      </c>
      <c r="M69" s="5">
        <f t="shared" si="94"/>
        <v>1384.9373598498487</v>
      </c>
      <c r="N69" s="15">
        <f t="shared" si="95"/>
        <v>2.3612410092124669E-2</v>
      </c>
      <c r="O69" s="15">
        <f t="shared" si="96"/>
        <v>2.9452449892945154E-2</v>
      </c>
      <c r="P69" s="15">
        <f t="shared" si="97"/>
        <v>2.6962303581311131E-2</v>
      </c>
      <c r="Q69" s="5">
        <f t="shared" si="98"/>
        <v>6540.6787198441516</v>
      </c>
      <c r="R69" s="5">
        <f t="shared" si="99"/>
        <v>6740.5658597898118</v>
      </c>
      <c r="S69" s="5">
        <f t="shared" si="100"/>
        <v>2981.7912231169935</v>
      </c>
      <c r="T69" s="5">
        <f t="shared" si="101"/>
        <v>122.25299096498088</v>
      </c>
      <c r="U69" s="5">
        <f t="shared" si="102"/>
        <v>511.06851782816204</v>
      </c>
      <c r="V69" s="5">
        <f t="shared" si="103"/>
        <v>578.64106218807365</v>
      </c>
      <c r="W69" s="15">
        <f t="shared" si="104"/>
        <v>-1.0734613539272964E-2</v>
      </c>
      <c r="X69" s="15">
        <f t="shared" si="105"/>
        <v>-1.217998157191269E-2</v>
      </c>
      <c r="Y69" s="15">
        <f t="shared" si="106"/>
        <v>-9.7425357312937999E-3</v>
      </c>
      <c r="Z69" s="5">
        <f t="shared" si="127"/>
        <v>14153.651010167714</v>
      </c>
      <c r="AA69" s="5">
        <f t="shared" si="128"/>
        <v>19054.22766404142</v>
      </c>
      <c r="AB69" s="5">
        <f t="shared" si="129"/>
        <v>7747.4003834077103</v>
      </c>
      <c r="AC69" s="16">
        <f t="shared" si="110"/>
        <v>2.19588148541136</v>
      </c>
      <c r="AD69" s="16">
        <f t="shared" si="111"/>
        <v>2.8865536569611066</v>
      </c>
      <c r="AE69" s="16">
        <f t="shared" si="112"/>
        <v>2.6647054202526999</v>
      </c>
      <c r="AF69" s="15">
        <f t="shared" si="113"/>
        <v>-4.0504037456468023E-3</v>
      </c>
      <c r="AG69" s="15">
        <f t="shared" si="114"/>
        <v>2.9673830763510267E-4</v>
      </c>
      <c r="AH69" s="15">
        <f t="shared" si="115"/>
        <v>9.7937136394747881E-3</v>
      </c>
      <c r="AI69" s="1">
        <f t="shared" si="73"/>
        <v>82583.61790344675</v>
      </c>
      <c r="AJ69" s="1">
        <f t="shared" si="74"/>
        <v>19136.585040049034</v>
      </c>
      <c r="AK69" s="1">
        <f t="shared" si="75"/>
        <v>7330.1929140066732</v>
      </c>
      <c r="AL69" s="14">
        <f t="shared" si="116"/>
        <v>19.545534847668499</v>
      </c>
      <c r="AM69" s="14">
        <f t="shared" si="117"/>
        <v>3.2103820265548264</v>
      </c>
      <c r="AN69" s="14">
        <f t="shared" si="118"/>
        <v>1.2034174598363268</v>
      </c>
      <c r="AO69" s="11">
        <f t="shared" si="119"/>
        <v>1.8095467155185369E-2</v>
      </c>
      <c r="AP69" s="11">
        <f t="shared" si="120"/>
        <v>2.2795515998805142E-2</v>
      </c>
      <c r="AQ69" s="11">
        <f t="shared" si="121"/>
        <v>2.067840921887059E-2</v>
      </c>
      <c r="AR69" s="1">
        <f t="shared" si="130"/>
        <v>53501.175457684425</v>
      </c>
      <c r="AS69" s="1">
        <f t="shared" si="125"/>
        <v>13189.162753429886</v>
      </c>
      <c r="AT69" s="1">
        <f t="shared" si="126"/>
        <v>5153.0930277254201</v>
      </c>
      <c r="AU69" s="1">
        <f t="shared" si="79"/>
        <v>10700.235091536886</v>
      </c>
      <c r="AV69" s="1">
        <f t="shared" si="80"/>
        <v>2637.8325506859774</v>
      </c>
      <c r="AW69" s="1">
        <f t="shared" si="81"/>
        <v>1030.6186055450842</v>
      </c>
      <c r="AX69" s="2">
        <v>0</v>
      </c>
      <c r="AY69" s="2">
        <v>0</v>
      </c>
      <c r="AZ69" s="2">
        <v>0</v>
      </c>
      <c r="BA69" s="2">
        <f t="shared" si="5"/>
        <v>0</v>
      </c>
      <c r="BB69" s="2">
        <f t="shared" si="30"/>
        <v>0</v>
      </c>
      <c r="BC69" s="2">
        <f t="shared" si="6"/>
        <v>0</v>
      </c>
      <c r="BD69" s="2">
        <f t="shared" si="7"/>
        <v>0</v>
      </c>
      <c r="BE69" s="2">
        <f t="shared" si="8"/>
        <v>0</v>
      </c>
      <c r="BF69" s="2">
        <f t="shared" si="9"/>
        <v>0</v>
      </c>
      <c r="BG69" s="2">
        <f t="shared" si="10"/>
        <v>0</v>
      </c>
      <c r="BH69" s="2">
        <f t="shared" si="31"/>
        <v>0</v>
      </c>
      <c r="BI69" s="2">
        <f t="shared" si="32"/>
        <v>0</v>
      </c>
      <c r="BJ69" s="2">
        <f t="shared" si="33"/>
        <v>0</v>
      </c>
      <c r="BK69" s="11">
        <f t="shared" si="50"/>
        <v>5.3612410092124668E-2</v>
      </c>
      <c r="BL69" s="11">
        <f t="shared" si="34"/>
        <v>5.9452449892945153E-2</v>
      </c>
      <c r="BM69" s="11">
        <f t="shared" si="35"/>
        <v>5.696230358131113E-2</v>
      </c>
      <c r="BN69" s="17">
        <f t="shared" si="131"/>
        <v>0.63096428583262421</v>
      </c>
      <c r="BO69" s="17">
        <f t="shared" si="132"/>
        <v>0.61233884289170359</v>
      </c>
      <c r="BP69" s="17">
        <f t="shared" si="133"/>
        <v>0.63175332442741072</v>
      </c>
      <c r="BQ69" s="12">
        <f>(BQ$3*temperature!$I179+BQ$4*temperature!$I179^2+BQ$5*temperature!$I179^6)*(K69/K$56)^$BS$1</f>
        <v>3.4215505390048104</v>
      </c>
      <c r="BR69" s="12">
        <f>(BR$3*temperature!$I179+BR$4*temperature!$I179^2+BR$5*temperature!$I179^6)*(L69/L$56)^$BS$1</f>
        <v>1.6371216553307653</v>
      </c>
      <c r="BS69" s="12">
        <f>(BS$3*temperature!$I179+BS$4*temperature!$I179^2+BS$5*temperature!$I179^6)*(M69/M$56)^$BS$1</f>
        <v>0.45908653547165335</v>
      </c>
      <c r="BT69" s="12">
        <f>(BT$3*temperature!$M179+BT$4*temperature!$M179^2+BT$5*temperature!$M179^6)*(K69/K$56)^$BS$1</f>
        <v>3.4215507432151715</v>
      </c>
      <c r="BU69" s="12">
        <f>(BU$3*temperature!$M179+BU$4*temperature!$M179^2+BU$5*temperature!$M179^6)*(L69/L$56)^$BS$1</f>
        <v>1.6371210218252574</v>
      </c>
      <c r="BV69" s="12">
        <f>(BV$3*temperature!$M179+BV$4*temperature!$M179^2+BV$5*temperature!$M179^6)*(M69/M$56)^$BS$1</f>
        <v>0.45908535768665931</v>
      </c>
      <c r="BW69" s="19">
        <f t="shared" si="11"/>
        <v>2.042103610655488E-7</v>
      </c>
      <c r="BX69" s="19">
        <f t="shared" si="12"/>
        <v>-6.3350550782992343E-7</v>
      </c>
      <c r="BY69" s="19">
        <f t="shared" si="13"/>
        <v>-1.1777849940330931E-6</v>
      </c>
      <c r="BZ69" s="19">
        <f t="shared" si="14"/>
        <v>-3.4991485312296546E-5</v>
      </c>
      <c r="CA69" s="19">
        <f t="shared" si="15"/>
        <v>6.8935967447398508E-5</v>
      </c>
      <c r="CB69" s="19">
        <f t="shared" si="16"/>
        <v>-5.1163404061066843E-5</v>
      </c>
      <c r="CC69" s="19">
        <f t="shared" si="17"/>
        <v>-3.834259792879203E-5</v>
      </c>
      <c r="CD69" s="19"/>
    </row>
    <row r="70" spans="1:82">
      <c r="A70" s="2">
        <f t="shared" si="82"/>
        <v>2024</v>
      </c>
      <c r="B70" s="5">
        <f t="shared" si="83"/>
        <v>1121.9004975309206</v>
      </c>
      <c r="C70" s="5">
        <f t="shared" si="84"/>
        <v>2750.2202222623778</v>
      </c>
      <c r="D70" s="5">
        <f t="shared" si="85"/>
        <v>3750.7922053673574</v>
      </c>
      <c r="E70" s="15">
        <f t="shared" si="86"/>
        <v>2.0033574532949726E-3</v>
      </c>
      <c r="F70" s="15">
        <f t="shared" si="87"/>
        <v>3.946748519088052E-3</v>
      </c>
      <c r="G70" s="15">
        <f t="shared" si="88"/>
        <v>8.0571467074340309E-3</v>
      </c>
      <c r="H70" s="5">
        <f t="shared" si="89"/>
        <v>54858.40952755067</v>
      </c>
      <c r="I70" s="5">
        <f t="shared" si="90"/>
        <v>13626.81091363144</v>
      </c>
      <c r="J70" s="5">
        <f t="shared" si="91"/>
        <v>5333.1603450806388</v>
      </c>
      <c r="K70" s="5">
        <f t="shared" si="92"/>
        <v>48897.749531516478</v>
      </c>
      <c r="L70" s="5">
        <f t="shared" si="93"/>
        <v>4954.8071835577566</v>
      </c>
      <c r="M70" s="5">
        <f t="shared" si="94"/>
        <v>1421.875714002211</v>
      </c>
      <c r="N70" s="15">
        <f t="shared" si="95"/>
        <v>2.3318231541387568E-2</v>
      </c>
      <c r="O70" s="15">
        <f t="shared" si="96"/>
        <v>2.9120725823850169E-2</v>
      </c>
      <c r="P70" s="15">
        <f t="shared" si="97"/>
        <v>2.6671498093146395E-2</v>
      </c>
      <c r="Q70" s="5">
        <f t="shared" si="98"/>
        <v>6634.6118353073534</v>
      </c>
      <c r="R70" s="5">
        <f t="shared" si="99"/>
        <v>6879.4098138853606</v>
      </c>
      <c r="S70" s="5">
        <f t="shared" si="100"/>
        <v>3055.9202422450253</v>
      </c>
      <c r="T70" s="5">
        <f t="shared" si="101"/>
        <v>120.94065235295159</v>
      </c>
      <c r="U70" s="5">
        <f t="shared" si="102"/>
        <v>504.84371269903028</v>
      </c>
      <c r="V70" s="5">
        <f t="shared" si="103"/>
        <v>573.00363096411252</v>
      </c>
      <c r="W70" s="15">
        <f t="shared" si="104"/>
        <v>-1.0734613539272964E-2</v>
      </c>
      <c r="X70" s="15">
        <f t="shared" si="105"/>
        <v>-1.217998157191269E-2</v>
      </c>
      <c r="Y70" s="15">
        <f t="shared" si="106"/>
        <v>-9.7425357312937999E-3</v>
      </c>
      <c r="Z70" s="5">
        <f t="shared" si="127"/>
        <v>14304.381155133802</v>
      </c>
      <c r="AA70" s="5">
        <f t="shared" si="128"/>
        <v>19462.778671308479</v>
      </c>
      <c r="AB70" s="5">
        <f t="shared" si="129"/>
        <v>8023.412118721707</v>
      </c>
      <c r="AC70" s="16">
        <f t="shared" si="110"/>
        <v>2.1869872788178535</v>
      </c>
      <c r="AD70" s="16">
        <f t="shared" si="111"/>
        <v>2.8874102080081712</v>
      </c>
      <c r="AE70" s="16">
        <f t="shared" si="112"/>
        <v>2.6908027820722111</v>
      </c>
      <c r="AF70" s="15">
        <f t="shared" si="113"/>
        <v>-4.0504037456468023E-3</v>
      </c>
      <c r="AG70" s="15">
        <f t="shared" si="114"/>
        <v>2.9673830763510267E-4</v>
      </c>
      <c r="AH70" s="15">
        <f t="shared" si="115"/>
        <v>9.7937136394747881E-3</v>
      </c>
      <c r="AI70" s="1">
        <f t="shared" si="73"/>
        <v>85025.491204638965</v>
      </c>
      <c r="AJ70" s="1">
        <f t="shared" si="74"/>
        <v>19860.759086730108</v>
      </c>
      <c r="AK70" s="1">
        <f t="shared" si="75"/>
        <v>7627.7922281510901</v>
      </c>
      <c r="AL70" s="14">
        <f t="shared" si="116"/>
        <v>19.895683575696349</v>
      </c>
      <c r="AM70" s="14">
        <f t="shared" si="117"/>
        <v>3.2828325182549478</v>
      </c>
      <c r="AN70" s="14">
        <f t="shared" si="118"/>
        <v>1.2280533709449999</v>
      </c>
      <c r="AO70" s="11">
        <f t="shared" si="119"/>
        <v>1.7914512483633516E-2</v>
      </c>
      <c r="AP70" s="11">
        <f t="shared" si="120"/>
        <v>2.2567560838817089E-2</v>
      </c>
      <c r="AQ70" s="11">
        <f t="shared" si="121"/>
        <v>2.0471625126681884E-2</v>
      </c>
      <c r="AR70" s="1">
        <f t="shared" si="130"/>
        <v>54858.40952755067</v>
      </c>
      <c r="AS70" s="1">
        <f t="shared" si="125"/>
        <v>13626.81091363144</v>
      </c>
      <c r="AT70" s="1">
        <f t="shared" si="126"/>
        <v>5333.1603450806388</v>
      </c>
      <c r="AU70" s="1">
        <f t="shared" si="79"/>
        <v>10971.681905510135</v>
      </c>
      <c r="AV70" s="1">
        <f t="shared" si="80"/>
        <v>2725.3621827262882</v>
      </c>
      <c r="AW70" s="1">
        <f t="shared" si="81"/>
        <v>1066.6320690161278</v>
      </c>
      <c r="AX70" s="2">
        <v>0</v>
      </c>
      <c r="AY70" s="2">
        <v>0</v>
      </c>
      <c r="AZ70" s="2">
        <v>0</v>
      </c>
      <c r="BA70" s="2">
        <f t="shared" ref="BA70:BA133" si="134">(AX70*Z70+AY70*AA70+AZ70*AB70)/(Z70+AA70+AB70)</f>
        <v>0</v>
      </c>
      <c r="BB70" s="2">
        <f t="shared" si="30"/>
        <v>0</v>
      </c>
      <c r="BC70" s="2">
        <f t="shared" ref="BC70:BC133" si="135">BC$5*AY70^2</f>
        <v>0</v>
      </c>
      <c r="BD70" s="2">
        <f t="shared" ref="BD70:BD133" si="136">BD$5*AZ70^2</f>
        <v>0</v>
      </c>
      <c r="BE70" s="2">
        <f t="shared" ref="BE70:BE133" si="137">BB70*AR70</f>
        <v>0</v>
      </c>
      <c r="BF70" s="2">
        <f t="shared" ref="BF70:BF133" si="138">BC70*AS70</f>
        <v>0</v>
      </c>
      <c r="BG70" s="2">
        <f t="shared" ref="BG70:BG133" si="139">BD70*AT70</f>
        <v>0</v>
      </c>
      <c r="BH70" s="2">
        <f t="shared" si="31"/>
        <v>0</v>
      </c>
      <c r="BI70" s="2">
        <f t="shared" si="32"/>
        <v>0</v>
      </c>
      <c r="BJ70" s="2">
        <f t="shared" si="33"/>
        <v>0</v>
      </c>
      <c r="BK70" s="11">
        <f t="shared" si="50"/>
        <v>5.3318231541387567E-2</v>
      </c>
      <c r="BL70" s="11">
        <f t="shared" si="34"/>
        <v>5.9120725823850168E-2</v>
      </c>
      <c r="BM70" s="11">
        <f t="shared" si="35"/>
        <v>5.6671498093146394E-2</v>
      </c>
      <c r="BN70" s="17">
        <f t="shared" si="131"/>
        <v>0.59885806183457402</v>
      </c>
      <c r="BO70" s="17">
        <f t="shared" si="132"/>
        <v>0.5779767114169011</v>
      </c>
      <c r="BP70" s="17">
        <f t="shared" si="133"/>
        <v>0.59770658072368099</v>
      </c>
      <c r="BQ70" s="12">
        <f>(BQ$3*temperature!$I180+BQ$4*temperature!$I180^2+BQ$5*temperature!$I180^6)*(K70/K$56)^$BS$1</f>
        <v>3.4051911611235743</v>
      </c>
      <c r="BR70" s="12">
        <f>(BR$3*temperature!$I180+BR$4*temperature!$I180^2+BR$5*temperature!$I180^6)*(L70/L$56)^$BS$1</f>
        <v>1.6094410950800426</v>
      </c>
      <c r="BS70" s="12">
        <f>(BS$3*temperature!$I180+BS$4*temperature!$I180^2+BS$5*temperature!$I180^6)*(M70/M$56)^$BS$1</f>
        <v>0.42757237467266362</v>
      </c>
      <c r="BT70" s="12">
        <f>(BT$3*temperature!$M180+BT$4*temperature!$M180^2+BT$5*temperature!$M180^6)*(K70/K$56)^$BS$1</f>
        <v>3.4051912437670948</v>
      </c>
      <c r="BU70" s="12">
        <f>(BU$3*temperature!$M180+BU$4*temperature!$M180^2+BU$5*temperature!$M180^6)*(L70/L$56)^$BS$1</f>
        <v>1.6094403105421828</v>
      </c>
      <c r="BV70" s="12">
        <f>(BV$3*temperature!$M180+BV$4*temperature!$M180^2+BV$5*temperature!$M180^6)*(M70/M$56)^$BS$1</f>
        <v>0.42757102678911613</v>
      </c>
      <c r="BW70" s="19">
        <f t="shared" ref="BW70:BW133" si="140">BT70-BQ70</f>
        <v>8.2643520471492593E-8</v>
      </c>
      <c r="BX70" s="19">
        <f t="shared" ref="BX70:BX133" si="141">BU70-BR70</f>
        <v>-7.8453785978815915E-7</v>
      </c>
      <c r="BY70" s="19">
        <f t="shared" ref="BY70:BY133" si="142">BV70-BS70</f>
        <v>-1.347883547497819E-6</v>
      </c>
      <c r="BZ70" s="19">
        <f t="shared" ref="BZ70:BZ133" si="143">SUMPRODUCT(BW70:BY70,AR70:AT70)/100</f>
        <v>-1.3345536064396666E-4</v>
      </c>
      <c r="CA70" s="19">
        <f t="shared" ref="CA70:CA133" si="144">BN70*BW70*AR70/100</f>
        <v>2.7150380584653933E-5</v>
      </c>
      <c r="CB70" s="19">
        <f t="shared" ref="CB70:CB133" si="145">BO70*BX70*AS70/100</f>
        <v>-6.1790039900146964E-5</v>
      </c>
      <c r="CC70" s="19">
        <f t="shared" ref="CC70:CC133" si="146">BP70*BY70*AT70/100</f>
        <v>-4.2966012546795425E-5</v>
      </c>
      <c r="CD70" s="19"/>
    </row>
    <row r="71" spans="1:82">
      <c r="A71" s="2">
        <f t="shared" si="82"/>
        <v>2025</v>
      </c>
      <c r="B71" s="5">
        <f t="shared" si="83"/>
        <v>1124.0356868683255</v>
      </c>
      <c r="C71" s="5">
        <f t="shared" si="84"/>
        <v>2760.5319284722891</v>
      </c>
      <c r="D71" s="5">
        <f t="shared" si="85"/>
        <v>3779.5018542817152</v>
      </c>
      <c r="E71" s="15">
        <f t="shared" si="86"/>
        <v>1.9031895806302238E-3</v>
      </c>
      <c r="F71" s="15">
        <f t="shared" si="87"/>
        <v>3.749411093133649E-3</v>
      </c>
      <c r="G71" s="15">
        <f t="shared" si="88"/>
        <v>7.6542893720623287E-3</v>
      </c>
      <c r="H71" s="5">
        <f t="shared" si="89"/>
        <v>56228.490888130502</v>
      </c>
      <c r="I71" s="5">
        <f t="shared" si="90"/>
        <v>14071.707475606821</v>
      </c>
      <c r="J71" s="5">
        <f t="shared" si="91"/>
        <v>5515.7466757463098</v>
      </c>
      <c r="K71" s="5">
        <f t="shared" si="92"/>
        <v>50023.759516736201</v>
      </c>
      <c r="L71" s="5">
        <f t="shared" si="93"/>
        <v>5097.4623153133643</v>
      </c>
      <c r="M71" s="5">
        <f t="shared" si="94"/>
        <v>1459.3845666453744</v>
      </c>
      <c r="N71" s="15">
        <f t="shared" si="95"/>
        <v>2.3027848848012233E-2</v>
      </c>
      <c r="O71" s="15">
        <f t="shared" si="96"/>
        <v>2.8791257958332039E-2</v>
      </c>
      <c r="P71" s="15">
        <f t="shared" si="97"/>
        <v>2.6379839161599916E-2</v>
      </c>
      <c r="Q71" s="5">
        <f t="shared" si="98"/>
        <v>6727.3116650759694</v>
      </c>
      <c r="R71" s="5">
        <f t="shared" si="99"/>
        <v>7017.4862980131393</v>
      </c>
      <c r="S71" s="5">
        <f t="shared" si="100"/>
        <v>3129.7511708134898</v>
      </c>
      <c r="T71" s="5">
        <f t="shared" si="101"/>
        <v>119.64240118875509</v>
      </c>
      <c r="U71" s="5">
        <f t="shared" si="102"/>
        <v>498.69472558166012</v>
      </c>
      <c r="V71" s="5">
        <f t="shared" si="103"/>
        <v>567.42112261528359</v>
      </c>
      <c r="W71" s="15">
        <f t="shared" si="104"/>
        <v>-1.0734613539272964E-2</v>
      </c>
      <c r="X71" s="15">
        <f t="shared" si="105"/>
        <v>-1.217998157191269E-2</v>
      </c>
      <c r="Y71" s="15">
        <f t="shared" si="106"/>
        <v>-9.7425357312937999E-3</v>
      </c>
      <c r="Z71" s="5">
        <f t="shared" si="127"/>
        <v>14451.04108811922</v>
      </c>
      <c r="AA71" s="5">
        <f t="shared" si="128"/>
        <v>19869.572435913418</v>
      </c>
      <c r="AB71" s="5">
        <f t="shared" si="129"/>
        <v>8303.4112088020138</v>
      </c>
      <c r="AC71" s="16">
        <f t="shared" si="110"/>
        <v>2.178129097352048</v>
      </c>
      <c r="AD71" s="16">
        <f t="shared" si="111"/>
        <v>2.8882670132267436</v>
      </c>
      <c r="AE71" s="16">
        <f t="shared" si="112"/>
        <v>2.7171557339801287</v>
      </c>
      <c r="AF71" s="15">
        <f t="shared" si="113"/>
        <v>-4.0504037456468023E-3</v>
      </c>
      <c r="AG71" s="15">
        <f t="shared" si="114"/>
        <v>2.9673830763510267E-4</v>
      </c>
      <c r="AH71" s="15">
        <f t="shared" si="115"/>
        <v>9.7937136394747881E-3</v>
      </c>
      <c r="AI71" s="1">
        <f t="shared" si="73"/>
        <v>87494.623989685206</v>
      </c>
      <c r="AJ71" s="1">
        <f t="shared" si="74"/>
        <v>20600.045360783384</v>
      </c>
      <c r="AK71" s="1">
        <f t="shared" si="75"/>
        <v>7931.6450743521091</v>
      </c>
      <c r="AL71" s="14">
        <f t="shared" si="116"/>
        <v>20.248540832765713</v>
      </c>
      <c r="AM71" s="14">
        <f t="shared" si="117"/>
        <v>3.3561771856085199</v>
      </c>
      <c r="AN71" s="14">
        <f t="shared" si="118"/>
        <v>1.2529422167080884</v>
      </c>
      <c r="AO71" s="11">
        <f t="shared" si="119"/>
        <v>1.7735367358797181E-2</v>
      </c>
      <c r="AP71" s="11">
        <f t="shared" si="120"/>
        <v>2.2341885230428918E-2</v>
      </c>
      <c r="AQ71" s="11">
        <f t="shared" si="121"/>
        <v>2.0266908875415064E-2</v>
      </c>
      <c r="AR71" s="1">
        <f t="shared" si="130"/>
        <v>56228.490888130502</v>
      </c>
      <c r="AS71" s="1">
        <f t="shared" si="125"/>
        <v>14071.707475606821</v>
      </c>
      <c r="AT71" s="1">
        <f t="shared" si="126"/>
        <v>5515.7466757463098</v>
      </c>
      <c r="AU71" s="1">
        <f t="shared" si="79"/>
        <v>11245.698177626102</v>
      </c>
      <c r="AV71" s="1">
        <f t="shared" si="80"/>
        <v>2814.3414951213645</v>
      </c>
      <c r="AW71" s="1">
        <f t="shared" si="81"/>
        <v>1103.149335149262</v>
      </c>
      <c r="AX71" s="2">
        <v>0</v>
      </c>
      <c r="AY71" s="2">
        <v>0</v>
      </c>
      <c r="AZ71" s="2">
        <v>0</v>
      </c>
      <c r="BA71" s="2">
        <f t="shared" si="134"/>
        <v>0</v>
      </c>
      <c r="BB71" s="2">
        <f t="shared" ref="BB71:BB134" si="147">BB$5*AX71^2</f>
        <v>0</v>
      </c>
      <c r="BC71" s="2">
        <f t="shared" si="135"/>
        <v>0</v>
      </c>
      <c r="BD71" s="2">
        <f t="shared" si="136"/>
        <v>0</v>
      </c>
      <c r="BE71" s="2">
        <f t="shared" si="137"/>
        <v>0</v>
      </c>
      <c r="BF71" s="2">
        <f t="shared" si="138"/>
        <v>0</v>
      </c>
      <c r="BG71" s="2">
        <f t="shared" si="139"/>
        <v>0</v>
      </c>
      <c r="BH71" s="2">
        <f t="shared" ref="BH71:BH134" si="148">2*BB$5*AX71*AR71/Z71*1000</f>
        <v>0</v>
      </c>
      <c r="BI71" s="2">
        <f t="shared" ref="BI71:BI134" si="149">2*BC$5*AY71*AS71/AA71*1000</f>
        <v>0</v>
      </c>
      <c r="BJ71" s="2">
        <f t="shared" ref="BJ71:BJ134" si="150">2*BD$5*AZ71*AT71/AB71*1000</f>
        <v>0</v>
      </c>
      <c r="BK71" s="11">
        <f t="shared" si="50"/>
        <v>5.3027848848012232E-2</v>
      </c>
      <c r="BL71" s="11">
        <f t="shared" ref="BL71:BL134" si="151">$BK$3*(L71/L70-1)+$BK$5</f>
        <v>5.8791257958332038E-2</v>
      </c>
      <c r="BM71" s="11">
        <f t="shared" ref="BM71:BM134" si="152">$BK$3*(M71/M70-1)+$BK$5</f>
        <v>5.6379839161599915E-2</v>
      </c>
      <c r="BN71" s="17">
        <f t="shared" si="131"/>
        <v>0.56854428595451811</v>
      </c>
      <c r="BO71" s="17">
        <f t="shared" si="132"/>
        <v>0.54571372018738917</v>
      </c>
      <c r="BP71" s="17">
        <f t="shared" si="133"/>
        <v>0.56565032917258895</v>
      </c>
      <c r="BQ71" s="12">
        <f>(BQ$3*temperature!$I181+BQ$4*temperature!$I181^2+BQ$5*temperature!$I181^6)*(K71/K$56)^$BS$1</f>
        <v>3.3861381250334084</v>
      </c>
      <c r="BR71" s="12">
        <f>(BR$3*temperature!$I181+BR$4*temperature!$I181^2+BR$5*temperature!$I181^6)*(L71/L$56)^$BS$1</f>
        <v>1.5797232898114488</v>
      </c>
      <c r="BS71" s="12">
        <f>(BS$3*temperature!$I181+BS$4*temperature!$I181^2+BS$5*temperature!$I181^6)*(M71/M$56)^$BS$1</f>
        <v>0.39436028077544721</v>
      </c>
      <c r="BT71" s="12">
        <f>(BT$3*temperature!$M181+BT$4*temperature!$M181^2+BT$5*temperature!$M181^6)*(K71/K$56)^$BS$1</f>
        <v>3.3861380632505087</v>
      </c>
      <c r="BU71" s="12">
        <f>(BU$3*temperature!$M181+BU$4*temperature!$M181^2+BU$5*temperature!$M181^6)*(L71/L$56)^$BS$1</f>
        <v>1.5797223434007568</v>
      </c>
      <c r="BV71" s="12">
        <f>(BV$3*temperature!$M181+BV$4*temperature!$M181^2+BV$5*temperature!$M181^6)*(M71/M$56)^$BS$1</f>
        <v>0.39435875942747434</v>
      </c>
      <c r="BW71" s="19">
        <f t="shared" si="140"/>
        <v>-6.1782899685169923E-8</v>
      </c>
      <c r="BX71" s="19">
        <f t="shared" si="141"/>
        <v>-9.4641069203760253E-7</v>
      </c>
      <c r="BY71" s="19">
        <f t="shared" si="142"/>
        <v>-1.5213479728770629E-6</v>
      </c>
      <c r="BZ71" s="19">
        <f t="shared" si="143"/>
        <v>-2.5182943646179663E-4</v>
      </c>
      <c r="CA71" s="19">
        <f t="shared" si="144"/>
        <v>-1.9750996596158943E-5</v>
      </c>
      <c r="CB71" s="19">
        <f t="shared" si="145"/>
        <v>-7.267604903778549E-5</v>
      </c>
      <c r="CC71" s="19">
        <f t="shared" si="146"/>
        <v>-4.7465812163129047E-5</v>
      </c>
      <c r="CD71" s="19"/>
    </row>
    <row r="72" spans="1:82">
      <c r="A72" s="2">
        <f t="shared" si="82"/>
        <v>2026</v>
      </c>
      <c r="B72" s="5">
        <f t="shared" si="83"/>
        <v>1126.0679772254546</v>
      </c>
      <c r="C72" s="5">
        <f t="shared" si="84"/>
        <v>2770.3647790560749</v>
      </c>
      <c r="D72" s="5">
        <f t="shared" si="85"/>
        <v>3806.9847851128879</v>
      </c>
      <c r="E72" s="15">
        <f t="shared" si="86"/>
        <v>1.8080301015987125E-3</v>
      </c>
      <c r="F72" s="15">
        <f t="shared" si="87"/>
        <v>3.5619405384769666E-3</v>
      </c>
      <c r="G72" s="15">
        <f t="shared" si="88"/>
        <v>7.2715749034592122E-3</v>
      </c>
      <c r="H72" s="5">
        <f t="shared" si="89"/>
        <v>57611.156172571871</v>
      </c>
      <c r="I72" s="5">
        <f t="shared" si="90"/>
        <v>14523.794971989179</v>
      </c>
      <c r="J72" s="5">
        <f t="shared" si="91"/>
        <v>5700.7949033891528</v>
      </c>
      <c r="K72" s="5">
        <f t="shared" si="92"/>
        <v>51161.348460082627</v>
      </c>
      <c r="L72" s="5">
        <f t="shared" si="93"/>
        <v>5242.5568942360578</v>
      </c>
      <c r="M72" s="5">
        <f t="shared" si="94"/>
        <v>1497.456707912771</v>
      </c>
      <c r="N72" s="15">
        <f t="shared" si="95"/>
        <v>2.2740972576557938E-2</v>
      </c>
      <c r="O72" s="15">
        <f t="shared" si="96"/>
        <v>2.8464080742061082E-2</v>
      </c>
      <c r="P72" s="15">
        <f t="shared" si="97"/>
        <v>2.6087805872109016E-2</v>
      </c>
      <c r="Q72" s="5">
        <f t="shared" si="98"/>
        <v>6818.7461911826604</v>
      </c>
      <c r="R72" s="5">
        <f t="shared" si="99"/>
        <v>7154.7210728678101</v>
      </c>
      <c r="S72" s="5">
        <f t="shared" si="100"/>
        <v>3203.2367623566993</v>
      </c>
      <c r="T72" s="5">
        <f t="shared" si="101"/>
        <v>118.35808624908314</v>
      </c>
      <c r="U72" s="5">
        <f t="shared" si="102"/>
        <v>492.62063301406545</v>
      </c>
      <c r="V72" s="5">
        <f t="shared" si="103"/>
        <v>561.89300205351333</v>
      </c>
      <c r="W72" s="15">
        <f t="shared" si="104"/>
        <v>-1.0734613539272964E-2</v>
      </c>
      <c r="X72" s="15">
        <f t="shared" si="105"/>
        <v>-1.217998157191269E-2</v>
      </c>
      <c r="Y72" s="15">
        <f t="shared" si="106"/>
        <v>-9.7425357312937999E-3</v>
      </c>
      <c r="Z72" s="5">
        <f t="shared" si="127"/>
        <v>14593.60290778886</v>
      </c>
      <c r="AA72" s="5">
        <f t="shared" si="128"/>
        <v>20274.388593377756</v>
      </c>
      <c r="AB72" s="5">
        <f t="shared" si="129"/>
        <v>8587.307289491966</v>
      </c>
      <c r="AC72" s="16">
        <f t="shared" si="110"/>
        <v>2.169306795097631</v>
      </c>
      <c r="AD72" s="16">
        <f t="shared" si="111"/>
        <v>2.8891240726922467</v>
      </c>
      <c r="AE72" s="16">
        <f t="shared" si="112"/>
        <v>2.7437667791525868</v>
      </c>
      <c r="AF72" s="15">
        <f t="shared" si="113"/>
        <v>-4.0504037456468023E-3</v>
      </c>
      <c r="AG72" s="15">
        <f t="shared" si="114"/>
        <v>2.9673830763510267E-4</v>
      </c>
      <c r="AH72" s="15">
        <f t="shared" si="115"/>
        <v>9.7937136394747881E-3</v>
      </c>
      <c r="AI72" s="1">
        <f t="shared" si="73"/>
        <v>89990.85976834278</v>
      </c>
      <c r="AJ72" s="1">
        <f t="shared" si="74"/>
        <v>21354.382319826411</v>
      </c>
      <c r="AK72" s="1">
        <f t="shared" si="75"/>
        <v>8241.6299020661609</v>
      </c>
      <c r="AL72" s="14">
        <f t="shared" si="116"/>
        <v>20.60406498981293</v>
      </c>
      <c r="AM72" s="14">
        <f t="shared" si="117"/>
        <v>3.4304106778474308</v>
      </c>
      <c r="AN72" s="14">
        <f t="shared" si="118"/>
        <v>1.2780815497829499</v>
      </c>
      <c r="AO72" s="11">
        <f t="shared" si="119"/>
        <v>1.755801368520921E-2</v>
      </c>
      <c r="AP72" s="11">
        <f t="shared" si="120"/>
        <v>2.2118466378124629E-2</v>
      </c>
      <c r="AQ72" s="11">
        <f t="shared" si="121"/>
        <v>2.0064239786660911E-2</v>
      </c>
      <c r="AR72" s="1">
        <f t="shared" si="130"/>
        <v>57611.156172571871</v>
      </c>
      <c r="AS72" s="1">
        <f t="shared" si="125"/>
        <v>14523.794971989179</v>
      </c>
      <c r="AT72" s="1">
        <f t="shared" si="126"/>
        <v>5700.7949033891528</v>
      </c>
      <c r="AU72" s="1">
        <f t="shared" si="79"/>
        <v>11522.231234514375</v>
      </c>
      <c r="AV72" s="1">
        <f t="shared" si="80"/>
        <v>2904.758994397836</v>
      </c>
      <c r="AW72" s="1">
        <f t="shared" si="81"/>
        <v>1140.1589806778306</v>
      </c>
      <c r="AX72" s="2">
        <v>0</v>
      </c>
      <c r="AY72" s="2">
        <v>0</v>
      </c>
      <c r="AZ72" s="2">
        <v>0</v>
      </c>
      <c r="BA72" s="2">
        <f t="shared" si="134"/>
        <v>0</v>
      </c>
      <c r="BB72" s="2">
        <f t="shared" si="147"/>
        <v>0</v>
      </c>
      <c r="BC72" s="2">
        <f t="shared" si="135"/>
        <v>0</v>
      </c>
      <c r="BD72" s="2">
        <f t="shared" si="136"/>
        <v>0</v>
      </c>
      <c r="BE72" s="2">
        <f t="shared" si="137"/>
        <v>0</v>
      </c>
      <c r="BF72" s="2">
        <f t="shared" si="138"/>
        <v>0</v>
      </c>
      <c r="BG72" s="2">
        <f t="shared" si="139"/>
        <v>0</v>
      </c>
      <c r="BH72" s="2">
        <f t="shared" si="148"/>
        <v>0</v>
      </c>
      <c r="BI72" s="2">
        <f t="shared" si="149"/>
        <v>0</v>
      </c>
      <c r="BJ72" s="2">
        <f t="shared" si="150"/>
        <v>0</v>
      </c>
      <c r="BK72" s="11">
        <f t="shared" ref="BK72:BK135" si="153">$BK$3*(K72/K71-1)+$BK$5</f>
        <v>5.2740972576557937E-2</v>
      </c>
      <c r="BL72" s="11">
        <f t="shared" si="151"/>
        <v>5.8464080742061081E-2</v>
      </c>
      <c r="BM72" s="11">
        <f t="shared" si="152"/>
        <v>5.6087805872109014E-2</v>
      </c>
      <c r="BN72" s="17">
        <f t="shared" si="131"/>
        <v>0.5399138176416628</v>
      </c>
      <c r="BO72" s="17">
        <f t="shared" si="132"/>
        <v>0.51541200032165857</v>
      </c>
      <c r="BP72" s="17">
        <f t="shared" si="133"/>
        <v>0.53546111749114744</v>
      </c>
      <c r="BQ72" s="12">
        <f>(BQ$3*temperature!$I182+BQ$4*temperature!$I182^2+BQ$5*temperature!$I182^6)*(K72/K$56)^$BS$1</f>
        <v>3.364289668780732</v>
      </c>
      <c r="BR72" s="12">
        <f>(BR$3*temperature!$I182+BR$4*temperature!$I182^2+BR$5*temperature!$I182^6)*(L72/L$56)^$BS$1</f>
        <v>1.5479047790314695</v>
      </c>
      <c r="BS72" s="12">
        <f>(BS$3*temperature!$I182+BS$4*temperature!$I182^2+BS$5*temperature!$I182^6)*(M72/M$56)^$BS$1</f>
        <v>0.35940249727623935</v>
      </c>
      <c r="BT72" s="12">
        <f>(BT$3*temperature!$M182+BT$4*temperature!$M182^2+BT$5*temperature!$M182^6)*(K72/K$56)^$BS$1</f>
        <v>3.3642894418223763</v>
      </c>
      <c r="BU72" s="12">
        <f>(BU$3*temperature!$M182+BU$4*temperature!$M182^2+BU$5*temperature!$M182^6)*(L72/L$56)^$BS$1</f>
        <v>1.5479036611013017</v>
      </c>
      <c r="BV72" s="12">
        <f>(BV$3*temperature!$M182+BV$4*temperature!$M182^2+BV$5*temperature!$M182^6)*(M72/M$56)^$BS$1</f>
        <v>0.35940079962926613</v>
      </c>
      <c r="BW72" s="19">
        <f t="shared" si="140"/>
        <v>-2.2695835566466371E-7</v>
      </c>
      <c r="BX72" s="19">
        <f t="shared" si="141"/>
        <v>-1.117930167771064E-6</v>
      </c>
      <c r="BY72" s="19">
        <f t="shared" si="142"/>
        <v>-1.6976469732199462E-6</v>
      </c>
      <c r="BZ72" s="19">
        <f t="shared" si="143"/>
        <v>-3.8989859035261744E-4</v>
      </c>
      <c r="CA72" s="19">
        <f t="shared" si="144"/>
        <v>-7.0595531042907074E-5</v>
      </c>
      <c r="CB72" s="19">
        <f t="shared" si="145"/>
        <v>-8.3685325828049433E-5</v>
      </c>
      <c r="CC72" s="19">
        <f t="shared" si="146"/>
        <v>-5.1821590749141619E-5</v>
      </c>
      <c r="CD72" s="19"/>
    </row>
    <row r="73" spans="1:82">
      <c r="A73" s="2">
        <f t="shared" si="82"/>
        <v>2027</v>
      </c>
      <c r="B73" s="5">
        <f t="shared" si="83"/>
        <v>1128.0021437847611</v>
      </c>
      <c r="C73" s="5">
        <f t="shared" si="84"/>
        <v>2779.7392599383193</v>
      </c>
      <c r="D73" s="5">
        <f t="shared" si="85"/>
        <v>3833.283421383102</v>
      </c>
      <c r="E73" s="15">
        <f t="shared" si="86"/>
        <v>1.7176285965187768E-3</v>
      </c>
      <c r="F73" s="15">
        <f t="shared" si="87"/>
        <v>3.3838435115531181E-3</v>
      </c>
      <c r="G73" s="15">
        <f t="shared" si="88"/>
        <v>6.9079961582862509E-3</v>
      </c>
      <c r="H73" s="5">
        <f t="shared" si="89"/>
        <v>59006.126599674863</v>
      </c>
      <c r="I73" s="5">
        <f t="shared" si="90"/>
        <v>14983.012419964014</v>
      </c>
      <c r="J73" s="5">
        <f t="shared" si="91"/>
        <v>5888.248458758294</v>
      </c>
      <c r="K73" s="5">
        <f t="shared" si="92"/>
        <v>52310.296505016282</v>
      </c>
      <c r="L73" s="5">
        <f t="shared" si="93"/>
        <v>5390.0783558730172</v>
      </c>
      <c r="M73" s="5">
        <f t="shared" si="94"/>
        <v>1536.0848159340462</v>
      </c>
      <c r="N73" s="15">
        <f t="shared" si="95"/>
        <v>2.245734484168449E-2</v>
      </c>
      <c r="O73" s="15">
        <f t="shared" si="96"/>
        <v>2.8139219967102669E-2</v>
      </c>
      <c r="P73" s="15">
        <f t="shared" si="97"/>
        <v>2.5795809533029512E-2</v>
      </c>
      <c r="Q73" s="5">
        <f t="shared" si="98"/>
        <v>6908.8832666974949</v>
      </c>
      <c r="R73" s="5">
        <f t="shared" si="99"/>
        <v>7291.0413366522398</v>
      </c>
      <c r="S73" s="5">
        <f t="shared" si="100"/>
        <v>3276.331784718911</v>
      </c>
      <c r="T73" s="5">
        <f t="shared" si="101"/>
        <v>117.0875579339513</v>
      </c>
      <c r="U73" s="5">
        <f t="shared" si="102"/>
        <v>486.62052278201014</v>
      </c>
      <c r="V73" s="5">
        <f t="shared" si="103"/>
        <v>556.41873940384301</v>
      </c>
      <c r="W73" s="15">
        <f t="shared" si="104"/>
        <v>-1.0734613539272964E-2</v>
      </c>
      <c r="X73" s="15">
        <f t="shared" si="105"/>
        <v>-1.217998157191269E-2</v>
      </c>
      <c r="Y73" s="15">
        <f t="shared" si="106"/>
        <v>-9.7425357312937999E-3</v>
      </c>
      <c r="Z73" s="5">
        <f t="shared" si="127"/>
        <v>14732.039066983583</v>
      </c>
      <c r="AA73" s="5">
        <f t="shared" si="128"/>
        <v>20677.010726045082</v>
      </c>
      <c r="AB73" s="5">
        <f t="shared" si="129"/>
        <v>8875.0109231232673</v>
      </c>
      <c r="AC73" s="16">
        <f t="shared" si="110"/>
        <v>2.1605202267293104</v>
      </c>
      <c r="AD73" s="16">
        <f t="shared" si="111"/>
        <v>2.8899813864801254</v>
      </c>
      <c r="AE73" s="16">
        <f t="shared" si="112"/>
        <v>2.7706384452811115</v>
      </c>
      <c r="AF73" s="15">
        <f t="shared" si="113"/>
        <v>-4.0504037456468023E-3</v>
      </c>
      <c r="AG73" s="15">
        <f t="shared" si="114"/>
        <v>2.9673830763510267E-4</v>
      </c>
      <c r="AH73" s="15">
        <f t="shared" si="115"/>
        <v>9.7937136394747881E-3</v>
      </c>
      <c r="AI73" s="1">
        <f t="shared" si="73"/>
        <v>92514.005026022875</v>
      </c>
      <c r="AJ73" s="1">
        <f t="shared" si="74"/>
        <v>22123.703082241605</v>
      </c>
      <c r="AK73" s="1">
        <f t="shared" si="75"/>
        <v>8557.625892537375</v>
      </c>
      <c r="AL73" s="14">
        <f t="shared" si="116"/>
        <v>20.962213780324387</v>
      </c>
      <c r="AM73" s="14">
        <f t="shared" si="117"/>
        <v>3.5055273468561481</v>
      </c>
      <c r="AN73" s="14">
        <f t="shared" si="118"/>
        <v>1.3034688471178848</v>
      </c>
      <c r="AO73" s="11">
        <f t="shared" si="119"/>
        <v>1.7382433548357116E-2</v>
      </c>
      <c r="AP73" s="11">
        <f t="shared" si="120"/>
        <v>2.1897281714343381E-2</v>
      </c>
      <c r="AQ73" s="11">
        <f t="shared" si="121"/>
        <v>1.9863597388794303E-2</v>
      </c>
      <c r="AR73" s="1">
        <f t="shared" si="130"/>
        <v>59006.126599674863</v>
      </c>
      <c r="AS73" s="1">
        <f t="shared" si="125"/>
        <v>14983.012419964014</v>
      </c>
      <c r="AT73" s="1">
        <f t="shared" si="126"/>
        <v>5888.248458758294</v>
      </c>
      <c r="AU73" s="1">
        <f t="shared" si="79"/>
        <v>11801.225319934973</v>
      </c>
      <c r="AV73" s="1">
        <f t="shared" si="80"/>
        <v>2996.6024839928032</v>
      </c>
      <c r="AW73" s="1">
        <f t="shared" si="81"/>
        <v>1177.6496917516588</v>
      </c>
      <c r="AX73" s="2">
        <v>0</v>
      </c>
      <c r="AY73" s="2">
        <v>0</v>
      </c>
      <c r="AZ73" s="2">
        <v>0</v>
      </c>
      <c r="BA73" s="2">
        <f t="shared" si="134"/>
        <v>0</v>
      </c>
      <c r="BB73" s="2">
        <f t="shared" si="147"/>
        <v>0</v>
      </c>
      <c r="BC73" s="2">
        <f t="shared" si="135"/>
        <v>0</v>
      </c>
      <c r="BD73" s="2">
        <f t="shared" si="136"/>
        <v>0</v>
      </c>
      <c r="BE73" s="2">
        <f t="shared" si="137"/>
        <v>0</v>
      </c>
      <c r="BF73" s="2">
        <f t="shared" si="138"/>
        <v>0</v>
      </c>
      <c r="BG73" s="2">
        <f t="shared" si="139"/>
        <v>0</v>
      </c>
      <c r="BH73" s="2">
        <f t="shared" si="148"/>
        <v>0</v>
      </c>
      <c r="BI73" s="2">
        <f t="shared" si="149"/>
        <v>0</v>
      </c>
      <c r="BJ73" s="2">
        <f t="shared" si="150"/>
        <v>0</v>
      </c>
      <c r="BK73" s="11">
        <f t="shared" si="153"/>
        <v>5.2457344841684489E-2</v>
      </c>
      <c r="BL73" s="11">
        <f t="shared" si="151"/>
        <v>5.8139219967102668E-2</v>
      </c>
      <c r="BM73" s="11">
        <f t="shared" si="152"/>
        <v>5.5795809533029511E-2</v>
      </c>
      <c r="BN73" s="17">
        <f t="shared" si="131"/>
        <v>0.51286482782202047</v>
      </c>
      <c r="BO73" s="17">
        <f t="shared" si="132"/>
        <v>0.48694330747654363</v>
      </c>
      <c r="BP73" s="17">
        <f t="shared" si="133"/>
        <v>0.50702329343625729</v>
      </c>
      <c r="BQ73" s="12">
        <f>(BQ$3*temperature!$I183+BQ$4*temperature!$I183^2+BQ$5*temperature!$I183^6)*(K73/K$56)^$BS$1</f>
        <v>3.339544060046463</v>
      </c>
      <c r="BR73" s="12">
        <f>(BR$3*temperature!$I183+BR$4*temperature!$I183^2+BR$5*temperature!$I183^6)*(L73/L$56)^$BS$1</f>
        <v>1.5139225711523543</v>
      </c>
      <c r="BS73" s="12">
        <f>(BS$3*temperature!$I183+BS$4*temperature!$I183^2+BS$5*temperature!$I183^6)*(M73/M$56)^$BS$1</f>
        <v>0.32265180203036553</v>
      </c>
      <c r="BT73" s="12">
        <f>(BT$3*temperature!$M183+BT$4*temperature!$M183^2+BT$5*temperature!$M183^6)*(K73/K$56)^$BS$1</f>
        <v>3.3395436491197579</v>
      </c>
      <c r="BU73" s="12">
        <f>(BU$3*temperature!$M183+BU$4*temperature!$M183^2+BU$5*temperature!$M183^6)*(L73/L$56)^$BS$1</f>
        <v>1.5139212731680802</v>
      </c>
      <c r="BV73" s="12">
        <f>(BV$3*temperature!$M183+BV$4*temperature!$M183^2+BV$5*temperature!$M183^6)*(M73/M$56)^$BS$1</f>
        <v>0.32264992575650814</v>
      </c>
      <c r="BW73" s="19">
        <f t="shared" si="140"/>
        <v>-4.1092670510778362E-7</v>
      </c>
      <c r="BX73" s="19">
        <f t="shared" si="141"/>
        <v>-1.2979842740623582E-6</v>
      </c>
      <c r="BY73" s="19">
        <f t="shared" si="142"/>
        <v>-1.8762738573929738E-6</v>
      </c>
      <c r="BZ73" s="19">
        <f t="shared" si="143"/>
        <v>-5.4742874332974084E-4</v>
      </c>
      <c r="CA73" s="19">
        <f t="shared" si="144"/>
        <v>-1.2435532557877996E-4</v>
      </c>
      <c r="CB73" s="19">
        <f t="shared" si="145"/>
        <v>-9.4699344210972004E-5</v>
      </c>
      <c r="CC73" s="19">
        <f t="shared" si="146"/>
        <v>-5.6015764361512586E-5</v>
      </c>
      <c r="CD73" s="19"/>
    </row>
    <row r="74" spans="1:82">
      <c r="A74" s="2">
        <f t="shared" si="82"/>
        <v>2028</v>
      </c>
      <c r="B74" s="5">
        <f t="shared" si="83"/>
        <v>1129.8427580869054</v>
      </c>
      <c r="C74" s="5">
        <f t="shared" si="84"/>
        <v>2788.6751524639435</v>
      </c>
      <c r="D74" s="5">
        <f t="shared" si="85"/>
        <v>3858.4397131742121</v>
      </c>
      <c r="E74" s="15">
        <f t="shared" si="86"/>
        <v>1.6317471666928379E-3</v>
      </c>
      <c r="F74" s="15">
        <f t="shared" si="87"/>
        <v>3.2146513359754621E-3</v>
      </c>
      <c r="G74" s="15">
        <f t="shared" si="88"/>
        <v>6.5625963503719376E-3</v>
      </c>
      <c r="H74" s="5">
        <f t="shared" si="89"/>
        <v>60413.108207444828</v>
      </c>
      <c r="I74" s="5">
        <f t="shared" si="90"/>
        <v>15449.295251922167</v>
      </c>
      <c r="J74" s="5">
        <f t="shared" si="91"/>
        <v>6078.0512786997751</v>
      </c>
      <c r="K74" s="5">
        <f t="shared" si="92"/>
        <v>53470.368133118543</v>
      </c>
      <c r="L74" s="5">
        <f t="shared" si="93"/>
        <v>5540.0125175110079</v>
      </c>
      <c r="M74" s="5">
        <f t="shared" si="94"/>
        <v>1575.2614348092436</v>
      </c>
      <c r="N74" s="15">
        <f t="shared" si="95"/>
        <v>2.2176735855263585E-2</v>
      </c>
      <c r="O74" s="15">
        <f t="shared" si="96"/>
        <v>2.7816694255404117E-2</v>
      </c>
      <c r="P74" s="15">
        <f t="shared" si="97"/>
        <v>2.5504202937762344E-2</v>
      </c>
      <c r="Q74" s="5">
        <f t="shared" si="98"/>
        <v>6997.6906946839799</v>
      </c>
      <c r="R74" s="5">
        <f t="shared" si="99"/>
        <v>7426.3757111162959</v>
      </c>
      <c r="S74" s="5">
        <f t="shared" si="100"/>
        <v>3348.9929433494949</v>
      </c>
      <c r="T74" s="5">
        <f t="shared" si="101"/>
        <v>115.8306682492731</v>
      </c>
      <c r="U74" s="5">
        <f t="shared" si="102"/>
        <v>480.69349378201076</v>
      </c>
      <c r="V74" s="5">
        <f t="shared" si="103"/>
        <v>550.9978099536396</v>
      </c>
      <c r="W74" s="15">
        <f t="shared" si="104"/>
        <v>-1.0734613539272964E-2</v>
      </c>
      <c r="X74" s="15">
        <f t="shared" si="105"/>
        <v>-1.217998157191269E-2</v>
      </c>
      <c r="Y74" s="15">
        <f t="shared" si="106"/>
        <v>-9.7425357312937999E-3</v>
      </c>
      <c r="Z74" s="5">
        <f t="shared" si="127"/>
        <v>14866.322547919004</v>
      </c>
      <c r="AA74" s="5">
        <f t="shared" si="128"/>
        <v>21077.226316073236</v>
      </c>
      <c r="AB74" s="5">
        <f t="shared" si="129"/>
        <v>9166.4335394693298</v>
      </c>
      <c r="AC74" s="16">
        <f t="shared" si="110"/>
        <v>2.1517692475104204</v>
      </c>
      <c r="AD74" s="16">
        <f t="shared" si="111"/>
        <v>2.8908389546658464</v>
      </c>
      <c r="AE74" s="16">
        <f t="shared" si="112"/>
        <v>2.7977732848127141</v>
      </c>
      <c r="AF74" s="15">
        <f t="shared" si="113"/>
        <v>-4.0504037456468023E-3</v>
      </c>
      <c r="AG74" s="15">
        <f t="shared" si="114"/>
        <v>2.9673830763510267E-4</v>
      </c>
      <c r="AH74" s="15">
        <f t="shared" si="115"/>
        <v>9.7937136394747881E-3</v>
      </c>
      <c r="AI74" s="1">
        <f t="shared" si="73"/>
        <v>95063.829843355576</v>
      </c>
      <c r="AJ74" s="1">
        <f t="shared" si="74"/>
        <v>22907.93525801025</v>
      </c>
      <c r="AK74" s="1">
        <f t="shared" si="75"/>
        <v>8879.5129950352966</v>
      </c>
      <c r="AL74" s="14">
        <f t="shared" si="116"/>
        <v>21.322944325506704</v>
      </c>
      <c r="AM74" s="14">
        <f t="shared" si="117"/>
        <v>3.5815212515288772</v>
      </c>
      <c r="AN74" s="14">
        <f t="shared" si="118"/>
        <v>1.3291015117019904</v>
      </c>
      <c r="AO74" s="11">
        <f t="shared" si="119"/>
        <v>1.7208609212873545E-2</v>
      </c>
      <c r="AP74" s="11">
        <f t="shared" si="120"/>
        <v>2.1678308897199947E-2</v>
      </c>
      <c r="AQ74" s="11">
        <f t="shared" si="121"/>
        <v>1.9664961414906361E-2</v>
      </c>
      <c r="AR74" s="1">
        <f t="shared" si="130"/>
        <v>60413.108207444828</v>
      </c>
      <c r="AS74" s="1">
        <f t="shared" si="125"/>
        <v>15449.295251922167</v>
      </c>
      <c r="AT74" s="1">
        <f t="shared" si="126"/>
        <v>6078.0512786997751</v>
      </c>
      <c r="AU74" s="1">
        <f t="shared" si="79"/>
        <v>12082.621641488966</v>
      </c>
      <c r="AV74" s="1">
        <f t="shared" si="80"/>
        <v>3089.8590503844334</v>
      </c>
      <c r="AW74" s="1">
        <f t="shared" si="81"/>
        <v>1215.6102557399552</v>
      </c>
      <c r="AX74" s="2">
        <v>0</v>
      </c>
      <c r="AY74" s="2">
        <v>0</v>
      </c>
      <c r="AZ74" s="2">
        <v>0</v>
      </c>
      <c r="BA74" s="2">
        <f t="shared" si="134"/>
        <v>0</v>
      </c>
      <c r="BB74" s="2">
        <f t="shared" si="147"/>
        <v>0</v>
      </c>
      <c r="BC74" s="2">
        <f t="shared" si="135"/>
        <v>0</v>
      </c>
      <c r="BD74" s="2">
        <f t="shared" si="136"/>
        <v>0</v>
      </c>
      <c r="BE74" s="2">
        <f t="shared" si="137"/>
        <v>0</v>
      </c>
      <c r="BF74" s="2">
        <f t="shared" si="138"/>
        <v>0</v>
      </c>
      <c r="BG74" s="2">
        <f t="shared" si="139"/>
        <v>0</v>
      </c>
      <c r="BH74" s="2">
        <f t="shared" si="148"/>
        <v>0</v>
      </c>
      <c r="BI74" s="2">
        <f t="shared" si="149"/>
        <v>0</v>
      </c>
      <c r="BJ74" s="2">
        <f t="shared" si="150"/>
        <v>0</v>
      </c>
      <c r="BK74" s="11">
        <f t="shared" si="153"/>
        <v>5.2176735855263584E-2</v>
      </c>
      <c r="BL74" s="11">
        <f t="shared" si="151"/>
        <v>5.7816694255404116E-2</v>
      </c>
      <c r="BM74" s="11">
        <f t="shared" si="152"/>
        <v>5.5504202937762342E-2</v>
      </c>
      <c r="BN74" s="17">
        <f t="shared" si="131"/>
        <v>0.48730224586837573</v>
      </c>
      <c r="BO74" s="17">
        <f t="shared" si="132"/>
        <v>0.46018831765037743</v>
      </c>
      <c r="BP74" s="17">
        <f t="shared" si="133"/>
        <v>0.48022855258396019</v>
      </c>
      <c r="BQ74" s="12">
        <f>(BQ$3*temperature!$I184+BQ$4*temperature!$I184^2+BQ$5*temperature!$I184^6)*(K74/K$56)^$BS$1</f>
        <v>3.3117999293204936</v>
      </c>
      <c r="BR74" s="12">
        <f>(BR$3*temperature!$I184+BR$4*temperature!$I184^2+BR$5*temperature!$I184^6)*(L74/L$56)^$BS$1</f>
        <v>1.4777143665406562</v>
      </c>
      <c r="BS74" s="12">
        <f>(BS$3*temperature!$I184+BS$4*temperature!$I184^2+BS$5*temperature!$I184^6)*(M74/M$56)^$BS$1</f>
        <v>0.28406166142449096</v>
      </c>
      <c r="BT74" s="12">
        <f>(BT$3*temperature!$M184+BT$4*temperature!$M184^2+BT$5*temperature!$M184^6)*(K74/K$56)^$BS$1</f>
        <v>3.3117993174527376</v>
      </c>
      <c r="BU74" s="12">
        <f>(BU$3*temperature!$M184+BU$4*temperature!$M184^2+BU$5*temperature!$M184^6)*(L74/L$56)^$BS$1</f>
        <v>1.4777128810040803</v>
      </c>
      <c r="BV74" s="12">
        <f>(BV$3*temperature!$M184+BV$4*temperature!$M184^2+BV$5*temperature!$M184^6)*(M74/M$56)^$BS$1</f>
        <v>0.28405960467531416</v>
      </c>
      <c r="BW74" s="19">
        <f t="shared" si="140"/>
        <v>-6.1186775601740351E-7</v>
      </c>
      <c r="BX74" s="19">
        <f t="shared" si="141"/>
        <v>-1.4855365759736117E-6</v>
      </c>
      <c r="BY74" s="19">
        <f t="shared" si="142"/>
        <v>-2.0567491768042068E-6</v>
      </c>
      <c r="BZ74" s="19">
        <f t="shared" si="143"/>
        <v>-7.2416353086711199E-4</v>
      </c>
      <c r="CA74" s="19">
        <f t="shared" si="144"/>
        <v>-1.8013046116110109E-4</v>
      </c>
      <c r="CB74" s="19">
        <f t="shared" si="145"/>
        <v>-1.0561548841031813E-4</v>
      </c>
      <c r="CC74" s="19">
        <f t="shared" si="146"/>
        <v>-6.0033500847537562E-5</v>
      </c>
      <c r="CD74" s="19"/>
    </row>
    <row r="75" spans="1:82">
      <c r="A75" s="2">
        <f t="shared" si="82"/>
        <v>2029</v>
      </c>
      <c r="B75" s="5">
        <f t="shared" si="83"/>
        <v>1131.5941949202563</v>
      </c>
      <c r="C75" s="5">
        <f t="shared" si="84"/>
        <v>2797.1915398531901</v>
      </c>
      <c r="D75" s="5">
        <f t="shared" si="85"/>
        <v>3882.4950264350286</v>
      </c>
      <c r="E75" s="15">
        <f t="shared" si="86"/>
        <v>1.5501598083581959E-3</v>
      </c>
      <c r="F75" s="15">
        <f t="shared" si="87"/>
        <v>3.053918769176689E-3</v>
      </c>
      <c r="G75" s="15">
        <f t="shared" si="88"/>
        <v>6.2344665328533406E-3</v>
      </c>
      <c r="H75" s="5">
        <f t="shared" si="89"/>
        <v>61831.792100574756</v>
      </c>
      <c r="I75" s="5">
        <f t="shared" si="90"/>
        <v>15922.575253879721</v>
      </c>
      <c r="J75" s="5">
        <f t="shared" si="91"/>
        <v>6270.1477630420277</v>
      </c>
      <c r="K75" s="5">
        <f t="shared" si="92"/>
        <v>54641.31256429082</v>
      </c>
      <c r="L75" s="5">
        <f t="shared" si="93"/>
        <v>5692.3435621128092</v>
      </c>
      <c r="M75" s="5">
        <f t="shared" si="94"/>
        <v>1614.9789556329147</v>
      </c>
      <c r="N75" s="15">
        <f t="shared" si="95"/>
        <v>2.1898940891095453E-2</v>
      </c>
      <c r="O75" s="15">
        <f t="shared" si="96"/>
        <v>2.7496516320190567E-2</v>
      </c>
      <c r="P75" s="15">
        <f t="shared" si="97"/>
        <v>2.5213288376148668E-2</v>
      </c>
      <c r="Q75" s="5">
        <f t="shared" si="98"/>
        <v>7085.1363048361336</v>
      </c>
      <c r="R75" s="5">
        <f t="shared" si="99"/>
        <v>7560.6542317960511</v>
      </c>
      <c r="S75" s="5">
        <f t="shared" si="100"/>
        <v>3421.1788059248524</v>
      </c>
      <c r="T75" s="5">
        <f t="shared" si="101"/>
        <v>114.58727078962141</v>
      </c>
      <c r="U75" s="5">
        <f t="shared" si="102"/>
        <v>474.83865588600753</v>
      </c>
      <c r="V75" s="5">
        <f t="shared" si="103"/>
        <v>545.62969410230164</v>
      </c>
      <c r="W75" s="15">
        <f t="shared" si="104"/>
        <v>-1.0734613539272964E-2</v>
      </c>
      <c r="X75" s="15">
        <f t="shared" si="105"/>
        <v>-1.217998157191269E-2</v>
      </c>
      <c r="Y75" s="15">
        <f t="shared" si="106"/>
        <v>-9.7425357312937999E-3</v>
      </c>
      <c r="Z75" s="5">
        <f t="shared" si="127"/>
        <v>14996.427027701136</v>
      </c>
      <c r="AA75" s="5">
        <f t="shared" si="128"/>
        <v>21474.826711038902</v>
      </c>
      <c r="AB75" s="5">
        <f t="shared" si="129"/>
        <v>9461.4873717545015</v>
      </c>
      <c r="AC75" s="16">
        <f t="shared" si="110"/>
        <v>2.1430537132905365</v>
      </c>
      <c r="AD75" s="16">
        <f t="shared" si="111"/>
        <v>2.8916967773248996</v>
      </c>
      <c r="AE75" s="16">
        <f t="shared" si="112"/>
        <v>2.8251738751923425</v>
      </c>
      <c r="AF75" s="15">
        <f t="shared" si="113"/>
        <v>-4.0504037456468023E-3</v>
      </c>
      <c r="AG75" s="15">
        <f t="shared" si="114"/>
        <v>2.9673830763510267E-4</v>
      </c>
      <c r="AH75" s="15">
        <f t="shared" si="115"/>
        <v>9.7937136394747881E-3</v>
      </c>
      <c r="AI75" s="1">
        <f t="shared" si="73"/>
        <v>97640.068500508991</v>
      </c>
      <c r="AJ75" s="1">
        <f t="shared" si="74"/>
        <v>23707.000782593655</v>
      </c>
      <c r="AK75" s="1">
        <f t="shared" si="75"/>
        <v>9207.1719512717227</v>
      </c>
      <c r="AL75" s="14">
        <f t="shared" si="116"/>
        <v>21.686213159510551</v>
      </c>
      <c r="AM75" s="14">
        <f t="shared" si="117"/>
        <v>3.6583861623012814</v>
      </c>
      <c r="AN75" s="14">
        <f t="shared" si="118"/>
        <v>1.3549768743466626</v>
      </c>
      <c r="AO75" s="11">
        <f t="shared" si="119"/>
        <v>1.7036523120744808E-2</v>
      </c>
      <c r="AP75" s="11">
        <f t="shared" si="120"/>
        <v>2.1461525808227949E-2</v>
      </c>
      <c r="AQ75" s="11">
        <f t="shared" si="121"/>
        <v>1.9468311800757296E-2</v>
      </c>
      <c r="AR75" s="1">
        <f t="shared" si="130"/>
        <v>61831.792100574756</v>
      </c>
      <c r="AS75" s="1">
        <f t="shared" si="125"/>
        <v>15922.575253879721</v>
      </c>
      <c r="AT75" s="1">
        <f t="shared" si="126"/>
        <v>6270.1477630420277</v>
      </c>
      <c r="AU75" s="1">
        <f t="shared" si="79"/>
        <v>12366.358420114952</v>
      </c>
      <c r="AV75" s="1">
        <f t="shared" si="80"/>
        <v>3184.5150507759445</v>
      </c>
      <c r="AW75" s="1">
        <f t="shared" si="81"/>
        <v>1254.0295526084055</v>
      </c>
      <c r="AX75" s="2">
        <v>0</v>
      </c>
      <c r="AY75" s="2">
        <v>0</v>
      </c>
      <c r="AZ75" s="2">
        <v>0</v>
      </c>
      <c r="BA75" s="2">
        <f t="shared" si="134"/>
        <v>0</v>
      </c>
      <c r="BB75" s="2">
        <f t="shared" si="147"/>
        <v>0</v>
      </c>
      <c r="BC75" s="2">
        <f t="shared" si="135"/>
        <v>0</v>
      </c>
      <c r="BD75" s="2">
        <f t="shared" si="136"/>
        <v>0</v>
      </c>
      <c r="BE75" s="2">
        <f t="shared" si="137"/>
        <v>0</v>
      </c>
      <c r="BF75" s="2">
        <f t="shared" si="138"/>
        <v>0</v>
      </c>
      <c r="BG75" s="2">
        <f t="shared" si="139"/>
        <v>0</v>
      </c>
      <c r="BH75" s="2">
        <f t="shared" si="148"/>
        <v>0</v>
      </c>
      <c r="BI75" s="2">
        <f t="shared" si="149"/>
        <v>0</v>
      </c>
      <c r="BJ75" s="2">
        <f t="shared" si="150"/>
        <v>0</v>
      </c>
      <c r="BK75" s="11">
        <f t="shared" si="153"/>
        <v>5.1898940891095452E-2</v>
      </c>
      <c r="BL75" s="11">
        <f t="shared" si="151"/>
        <v>5.7496516320190566E-2</v>
      </c>
      <c r="BM75" s="11">
        <f t="shared" si="152"/>
        <v>5.5213288376148667E-2</v>
      </c>
      <c r="BN75" s="17">
        <f t="shared" si="131"/>
        <v>0.46313725561730018</v>
      </c>
      <c r="BO75" s="17">
        <f t="shared" si="132"/>
        <v>0.43503597565578545</v>
      </c>
      <c r="BP75" s="17">
        <f t="shared" si="133"/>
        <v>0.45497550009497856</v>
      </c>
      <c r="BQ75" s="12">
        <f>(BQ$3*temperature!$I185+BQ$4*temperature!$I185^2+BQ$5*temperature!$I185^6)*(K75/K$56)^$BS$1</f>
        <v>3.2809565891751382</v>
      </c>
      <c r="BR75" s="12">
        <f>(BR$3*temperature!$I185+BR$4*temperature!$I185^2+BR$5*temperature!$I185^6)*(L75/L$56)^$BS$1</f>
        <v>1.439218767747775</v>
      </c>
      <c r="BS75" s="12">
        <f>(BS$3*temperature!$I185+BS$4*temperature!$I185^2+BS$5*temperature!$I185^6)*(M75/M$56)^$BS$1</f>
        <v>0.24358637488805873</v>
      </c>
      <c r="BT75" s="12">
        <f>(BT$3*temperature!$M185+BT$4*temperature!$M185^2+BT$5*temperature!$M185^6)*(K75/K$56)^$BS$1</f>
        <v>3.2809557610912861</v>
      </c>
      <c r="BU75" s="12">
        <f>(BU$3*temperature!$M185+BU$4*temperature!$M185^2+BU$5*temperature!$M185^6)*(L75/L$56)^$BS$1</f>
        <v>1.4392170881267687</v>
      </c>
      <c r="BV75" s="12">
        <f>(BV$3*temperature!$M185+BV$4*temperature!$M185^2+BV$5*temperature!$M185^6)*(M75/M$56)^$BS$1</f>
        <v>0.24358413626636249</v>
      </c>
      <c r="BW75" s="19">
        <f t="shared" si="140"/>
        <v>-8.2808385215571434E-7</v>
      </c>
      <c r="BX75" s="19">
        <f t="shared" si="141"/>
        <v>-1.6796210062786088E-6</v>
      </c>
      <c r="BY75" s="19">
        <f t="shared" si="142"/>
        <v>-2.2386216962377858E-6</v>
      </c>
      <c r="BZ75" s="19">
        <f t="shared" si="143"/>
        <v>-9.1982289279766245E-4</v>
      </c>
      <c r="CA75" s="19">
        <f t="shared" si="144"/>
        <v>-2.3713511425969442E-4</v>
      </c>
      <c r="CB75" s="19">
        <f t="shared" si="145"/>
        <v>-1.1634555092702019E-4</v>
      </c>
      <c r="CC75" s="19">
        <f t="shared" si="146"/>
        <v>-6.3862585208950817E-5</v>
      </c>
      <c r="CD75" s="19"/>
    </row>
    <row r="76" spans="1:82">
      <c r="A76" s="2">
        <f t="shared" si="82"/>
        <v>2030</v>
      </c>
      <c r="B76" s="5">
        <f t="shared" si="83"/>
        <v>1133.2606391685763</v>
      </c>
      <c r="C76" s="5">
        <f t="shared" si="84"/>
        <v>2805.3068158105034</v>
      </c>
      <c r="D76" s="5">
        <f t="shared" si="85"/>
        <v>3905.4900474759938</v>
      </c>
      <c r="E76" s="15">
        <f t="shared" si="86"/>
        <v>1.472651817940286E-3</v>
      </c>
      <c r="F76" s="15">
        <f t="shared" si="87"/>
        <v>2.9012228307178545E-3</v>
      </c>
      <c r="G76" s="15">
        <f t="shared" si="88"/>
        <v>5.9227432062106729E-3</v>
      </c>
      <c r="H76" s="5">
        <f t="shared" si="89"/>
        <v>63261.854713329929</v>
      </c>
      <c r="I76" s="5">
        <f t="shared" si="90"/>
        <v>16402.78051196886</v>
      </c>
      <c r="J76" s="5">
        <f t="shared" si="91"/>
        <v>6464.4827302622516</v>
      </c>
      <c r="K76" s="5">
        <f t="shared" si="92"/>
        <v>55822.8641557183</v>
      </c>
      <c r="L76" s="5">
        <f t="shared" si="93"/>
        <v>5847.0540261492943</v>
      </c>
      <c r="M76" s="5">
        <f t="shared" si="94"/>
        <v>1655.2296003007514</v>
      </c>
      <c r="N76" s="15">
        <f t="shared" si="95"/>
        <v>2.1623777614003581E-2</v>
      </c>
      <c r="O76" s="15">
        <f t="shared" si="96"/>
        <v>2.717869403846418E-2</v>
      </c>
      <c r="P76" s="15">
        <f t="shared" si="97"/>
        <v>2.4923324559398052E-2</v>
      </c>
      <c r="Q76" s="5">
        <f t="shared" si="98"/>
        <v>7171.1880279698335</v>
      </c>
      <c r="R76" s="5">
        <f t="shared" si="99"/>
        <v>7693.8083422485061</v>
      </c>
      <c r="S76" s="5">
        <f t="shared" si="100"/>
        <v>3492.849728800938</v>
      </c>
      <c r="T76" s="5">
        <f t="shared" si="101"/>
        <v>113.35722072117481</v>
      </c>
      <c r="U76" s="5">
        <f t="shared" si="102"/>
        <v>469.05512980768418</v>
      </c>
      <c r="V76" s="5">
        <f t="shared" si="103"/>
        <v>540.31387731145503</v>
      </c>
      <c r="W76" s="15">
        <f t="shared" si="104"/>
        <v>-1.0734613539272964E-2</v>
      </c>
      <c r="X76" s="15">
        <f t="shared" si="105"/>
        <v>-1.217998157191269E-2</v>
      </c>
      <c r="Y76" s="15">
        <f t="shared" si="106"/>
        <v>-9.7425357312937999E-3</v>
      </c>
      <c r="Z76" s="5">
        <f t="shared" si="127"/>
        <v>15122.327034791988</v>
      </c>
      <c r="AA76" s="5">
        <f t="shared" si="128"/>
        <v>21869.607101625603</v>
      </c>
      <c r="AB76" s="5">
        <f t="shared" si="129"/>
        <v>9760.085389366177</v>
      </c>
      <c r="AC76" s="16">
        <f t="shared" si="110"/>
        <v>2.1343734805031023</v>
      </c>
      <c r="AD76" s="16">
        <f t="shared" si="111"/>
        <v>2.892554854532797</v>
      </c>
      <c r="AE76" s="16">
        <f t="shared" si="112"/>
        <v>2.8528428191077015</v>
      </c>
      <c r="AF76" s="15">
        <f t="shared" si="113"/>
        <v>-4.0504037456468023E-3</v>
      </c>
      <c r="AG76" s="15">
        <f t="shared" si="114"/>
        <v>2.9673830763510267E-4</v>
      </c>
      <c r="AH76" s="15">
        <f t="shared" si="115"/>
        <v>9.7937136394747881E-3</v>
      </c>
      <c r="AI76" s="1">
        <f t="shared" si="73"/>
        <v>100242.42007057305</v>
      </c>
      <c r="AJ76" s="1">
        <f t="shared" si="74"/>
        <v>24520.815755110234</v>
      </c>
      <c r="AK76" s="1">
        <f t="shared" si="75"/>
        <v>9540.4843087529553</v>
      </c>
      <c r="AL76" s="14">
        <f t="shared" si="116"/>
        <v>22.051976254685016</v>
      </c>
      <c r="AM76" s="14">
        <f t="shared" si="117"/>
        <v>3.736115565849587</v>
      </c>
      <c r="AN76" s="14">
        <f t="shared" si="118"/>
        <v>1.3810921954965329</v>
      </c>
      <c r="AO76" s="11">
        <f t="shared" si="119"/>
        <v>1.686615788953736E-2</v>
      </c>
      <c r="AP76" s="11">
        <f t="shared" si="120"/>
        <v>2.1246910550145669E-2</v>
      </c>
      <c r="AQ76" s="11">
        <f t="shared" si="121"/>
        <v>1.9273628682749722E-2</v>
      </c>
      <c r="AR76" s="1">
        <f t="shared" si="130"/>
        <v>63261.854713329929</v>
      </c>
      <c r="AS76" s="1">
        <f t="shared" si="125"/>
        <v>16402.78051196886</v>
      </c>
      <c r="AT76" s="1">
        <f t="shared" si="126"/>
        <v>6464.4827302622516</v>
      </c>
      <c r="AU76" s="1">
        <f t="shared" si="79"/>
        <v>12652.370942665986</v>
      </c>
      <c r="AV76" s="1">
        <f t="shared" si="80"/>
        <v>3280.5561023937721</v>
      </c>
      <c r="AW76" s="1">
        <f t="shared" si="81"/>
        <v>1292.8965460524505</v>
      </c>
      <c r="AX76" s="2">
        <v>0</v>
      </c>
      <c r="AY76" s="2">
        <v>0</v>
      </c>
      <c r="AZ76" s="2">
        <v>0</v>
      </c>
      <c r="BA76" s="2">
        <f t="shared" si="134"/>
        <v>0</v>
      </c>
      <c r="BB76" s="2">
        <f t="shared" si="147"/>
        <v>0</v>
      </c>
      <c r="BC76" s="2">
        <f t="shared" si="135"/>
        <v>0</v>
      </c>
      <c r="BD76" s="2">
        <f t="shared" si="136"/>
        <v>0</v>
      </c>
      <c r="BE76" s="2">
        <f t="shared" si="137"/>
        <v>0</v>
      </c>
      <c r="BF76" s="2">
        <f t="shared" si="138"/>
        <v>0</v>
      </c>
      <c r="BG76" s="2">
        <f t="shared" si="139"/>
        <v>0</v>
      </c>
      <c r="BH76" s="2">
        <f t="shared" si="148"/>
        <v>0</v>
      </c>
      <c r="BI76" s="2">
        <f t="shared" si="149"/>
        <v>0</v>
      </c>
      <c r="BJ76" s="2">
        <f t="shared" si="150"/>
        <v>0</v>
      </c>
      <c r="BK76" s="11">
        <f t="shared" si="153"/>
        <v>5.162377761400358E-2</v>
      </c>
      <c r="BL76" s="11">
        <f t="shared" si="151"/>
        <v>5.7178694038464178E-2</v>
      </c>
      <c r="BM76" s="11">
        <f t="shared" si="152"/>
        <v>5.4923324559398051E-2</v>
      </c>
      <c r="BN76" s="17">
        <f t="shared" si="131"/>
        <v>0.44028683518300965</v>
      </c>
      <c r="BO76" s="17">
        <f t="shared" si="132"/>
        <v>0.41138289246530674</v>
      </c>
      <c r="BP76" s="17">
        <f t="shared" si="133"/>
        <v>0.43116922910924793</v>
      </c>
      <c r="BQ76" s="12">
        <f>(BQ$3*temperature!$I186+BQ$4*temperature!$I186^2+BQ$5*temperature!$I186^6)*(K76/K$56)^$BS$1</f>
        <v>3.2469143387040584</v>
      </c>
      <c r="BR76" s="12">
        <f>(BR$3*temperature!$I186+BR$4*temperature!$I186^2+BR$5*temperature!$I186^6)*(L76/L$56)^$BS$1</f>
        <v>1.3983754770185755</v>
      </c>
      <c r="BS76" s="12">
        <f>(BS$3*temperature!$I186+BS$4*temperature!$I186^2+BS$5*temperature!$I186^6)*(M76/M$56)^$BS$1</f>
        <v>0.20118121025803237</v>
      </c>
      <c r="BT76" s="12">
        <f>(BT$3*temperature!$M186+BT$4*temperature!$M186^2+BT$5*temperature!$M186^6)*(K76/K$56)^$BS$1</f>
        <v>3.246913280714554</v>
      </c>
      <c r="BU76" s="12">
        <f>(BU$3*temperature!$M186+BU$4*temperature!$M186^2+BU$5*temperature!$M186^6)*(L76/L$56)^$BS$1</f>
        <v>1.3983735976812965</v>
      </c>
      <c r="BV76" s="12">
        <f>(BV$3*temperature!$M186+BV$4*temperature!$M186^2+BV$5*temperature!$M186^6)*(M76/M$56)^$BS$1</f>
        <v>0.20117878878970549</v>
      </c>
      <c r="BW76" s="19">
        <f t="shared" si="140"/>
        <v>-1.0579895044493526E-6</v>
      </c>
      <c r="BX76" s="19">
        <f t="shared" si="141"/>
        <v>-1.879337278909432E-6</v>
      </c>
      <c r="BY76" s="19">
        <f t="shared" si="142"/>
        <v>-2.4214683268797277E-6</v>
      </c>
      <c r="BZ76" s="19">
        <f t="shared" si="143"/>
        <v>-1.1341027539360613E-3</v>
      </c>
      <c r="CA76" s="19">
        <f t="shared" si="144"/>
        <v>-2.9468564447543216E-4</v>
      </c>
      <c r="CB76" s="19">
        <f t="shared" si="145"/>
        <v>-1.2681435863185457E-4</v>
      </c>
      <c r="CC76" s="19">
        <f t="shared" si="146"/>
        <v>-6.7493248526685396E-5</v>
      </c>
      <c r="CD76" s="19"/>
    </row>
    <row r="77" spans="1:82">
      <c r="A77" s="2">
        <f t="shared" si="82"/>
        <v>2031</v>
      </c>
      <c r="B77" s="5">
        <f t="shared" si="83"/>
        <v>1134.8460925920244</v>
      </c>
      <c r="C77" s="5">
        <f t="shared" si="84"/>
        <v>2813.0386949826416</v>
      </c>
      <c r="D77" s="5">
        <f t="shared" si="85"/>
        <v>3927.4647013893245</v>
      </c>
      <c r="E77" s="15">
        <f t="shared" si="86"/>
        <v>1.3990192270432716E-3</v>
      </c>
      <c r="F77" s="15">
        <f t="shared" si="87"/>
        <v>2.7561616891819615E-3</v>
      </c>
      <c r="G77" s="15">
        <f t="shared" si="88"/>
        <v>5.6266060459001389E-3</v>
      </c>
      <c r="H77" s="5">
        <f t="shared" si="89"/>
        <v>64702.958089118525</v>
      </c>
      <c r="I77" s="5">
        <f t="shared" si="90"/>
        <v>16889.835367262589</v>
      </c>
      <c r="J77" s="5">
        <f t="shared" si="91"/>
        <v>6661.0013727146361</v>
      </c>
      <c r="K77" s="5">
        <f t="shared" si="92"/>
        <v>57014.742802114175</v>
      </c>
      <c r="L77" s="5">
        <f t="shared" si="93"/>
        <v>6004.1247912399622</v>
      </c>
      <c r="M77" s="5">
        <f t="shared" si="94"/>
        <v>1696.0054078546739</v>
      </c>
      <c r="N77" s="15">
        <f t="shared" si="95"/>
        <v>2.1351083725677622E-2</v>
      </c>
      <c r="O77" s="15">
        <f t="shared" si="96"/>
        <v>2.686323136201807E-2</v>
      </c>
      <c r="P77" s="15">
        <f t="shared" si="97"/>
        <v>2.4634532602917147E-2</v>
      </c>
      <c r="Q77" s="5">
        <f t="shared" si="98"/>
        <v>7255.8139685079359</v>
      </c>
      <c r="R77" s="5">
        <f t="shared" si="99"/>
        <v>7825.7708920607665</v>
      </c>
      <c r="S77" s="5">
        <f t="shared" si="100"/>
        <v>3563.9677856913399</v>
      </c>
      <c r="T77" s="5">
        <f t="shared" si="101"/>
        <v>112.14037476484694</v>
      </c>
      <c r="U77" s="5">
        <f t="shared" si="102"/>
        <v>463.34204697041548</v>
      </c>
      <c r="V77" s="5">
        <f t="shared" si="103"/>
        <v>535.04985005563424</v>
      </c>
      <c r="W77" s="15">
        <f t="shared" si="104"/>
        <v>-1.0734613539272964E-2</v>
      </c>
      <c r="X77" s="15">
        <f t="shared" si="105"/>
        <v>-1.217998157191269E-2</v>
      </c>
      <c r="Y77" s="15">
        <f t="shared" si="106"/>
        <v>-9.7425357312937999E-3</v>
      </c>
      <c r="Z77" s="5">
        <f t="shared" si="127"/>
        <v>15243.998096991954</v>
      </c>
      <c r="AA77" s="5">
        <f t="shared" si="128"/>
        <v>22261.366510827429</v>
      </c>
      <c r="AB77" s="5">
        <f t="shared" si="129"/>
        <v>10062.141228687216</v>
      </c>
      <c r="AC77" s="16">
        <f t="shared" si="110"/>
        <v>2.1257284061630632</v>
      </c>
      <c r="AD77" s="16">
        <f t="shared" si="111"/>
        <v>2.8934131863650729</v>
      </c>
      <c r="AE77" s="16">
        <f t="shared" si="112"/>
        <v>2.8807827447364742</v>
      </c>
      <c r="AF77" s="15">
        <f t="shared" si="113"/>
        <v>-4.0504037456468023E-3</v>
      </c>
      <c r="AG77" s="15">
        <f t="shared" si="114"/>
        <v>2.9673830763510267E-4</v>
      </c>
      <c r="AH77" s="15">
        <f t="shared" si="115"/>
        <v>9.7937136394747881E-3</v>
      </c>
      <c r="AI77" s="1">
        <f t="shared" si="73"/>
        <v>102870.54900618174</v>
      </c>
      <c r="AJ77" s="1">
        <f t="shared" si="74"/>
        <v>25349.290281992984</v>
      </c>
      <c r="AK77" s="1">
        <f t="shared" si="75"/>
        <v>9879.332423930111</v>
      </c>
      <c r="AL77" s="14">
        <f t="shared" si="116"/>
        <v>22.42018904683998</v>
      </c>
      <c r="AM77" s="14">
        <f t="shared" si="117"/>
        <v>3.8147026699498738</v>
      </c>
      <c r="AN77" s="14">
        <f t="shared" si="118"/>
        <v>1.4074446670676504</v>
      </c>
      <c r="AO77" s="11">
        <f t="shared" si="119"/>
        <v>1.6697496310641987E-2</v>
      </c>
      <c r="AP77" s="11">
        <f t="shared" si="120"/>
        <v>2.1034441444644211E-2</v>
      </c>
      <c r="AQ77" s="11">
        <f t="shared" si="121"/>
        <v>1.9080892395922224E-2</v>
      </c>
      <c r="AR77" s="1">
        <f t="shared" si="130"/>
        <v>64702.958089118525</v>
      </c>
      <c r="AS77" s="1">
        <f t="shared" si="125"/>
        <v>16889.835367262589</v>
      </c>
      <c r="AT77" s="1">
        <f t="shared" si="126"/>
        <v>6661.0013727146361</v>
      </c>
      <c r="AU77" s="1">
        <f t="shared" si="79"/>
        <v>12940.591617823706</v>
      </c>
      <c r="AV77" s="1">
        <f t="shared" si="80"/>
        <v>3377.967073452518</v>
      </c>
      <c r="AW77" s="1">
        <f t="shared" si="81"/>
        <v>1332.2002745429272</v>
      </c>
      <c r="AX77" s="2">
        <v>0</v>
      </c>
      <c r="AY77" s="2">
        <v>0</v>
      </c>
      <c r="AZ77" s="2">
        <v>0</v>
      </c>
      <c r="BA77" s="2">
        <f t="shared" si="134"/>
        <v>0</v>
      </c>
      <c r="BB77" s="2">
        <f t="shared" si="147"/>
        <v>0</v>
      </c>
      <c r="BC77" s="2">
        <f t="shared" si="135"/>
        <v>0</v>
      </c>
      <c r="BD77" s="2">
        <f t="shared" si="136"/>
        <v>0</v>
      </c>
      <c r="BE77" s="2">
        <f t="shared" si="137"/>
        <v>0</v>
      </c>
      <c r="BF77" s="2">
        <f t="shared" si="138"/>
        <v>0</v>
      </c>
      <c r="BG77" s="2">
        <f t="shared" si="139"/>
        <v>0</v>
      </c>
      <c r="BH77" s="2">
        <f t="shared" si="148"/>
        <v>0</v>
      </c>
      <c r="BI77" s="2">
        <f t="shared" si="149"/>
        <v>0</v>
      </c>
      <c r="BJ77" s="2">
        <f t="shared" si="150"/>
        <v>0</v>
      </c>
      <c r="BK77" s="11">
        <f t="shared" si="153"/>
        <v>5.1351083725677621E-2</v>
      </c>
      <c r="BL77" s="11">
        <f t="shared" si="151"/>
        <v>5.6863231362018068E-2</v>
      </c>
      <c r="BM77" s="11">
        <f t="shared" si="152"/>
        <v>5.4634532602917146E-2</v>
      </c>
      <c r="BN77" s="17">
        <f t="shared" si="131"/>
        <v>0.4186733359928041</v>
      </c>
      <c r="BO77" s="17">
        <f t="shared" si="132"/>
        <v>0.3891327878485783</v>
      </c>
      <c r="BP77" s="17">
        <f t="shared" si="133"/>
        <v>0.40872091750301487</v>
      </c>
      <c r="BQ77" s="12">
        <f>(BQ$3*temperature!$I187+BQ$4*temperature!$I187^2+BQ$5*temperature!$I187^6)*(K77/K$56)^$BS$1</f>
        <v>3.2095747525899943</v>
      </c>
      <c r="BR77" s="12">
        <f>(BR$3*temperature!$I187+BR$4*temperature!$I187^2+BR$5*temperature!$I187^6)*(L77/L$56)^$BS$1</f>
        <v>1.3551254812467159</v>
      </c>
      <c r="BS77" s="12">
        <f>(BS$3*temperature!$I187+BS$4*temperature!$I187^2+BS$5*temperature!$I187^6)*(M77/M$56)^$BS$1</f>
        <v>0.15680253038427958</v>
      </c>
      <c r="BT77" s="12">
        <f>(BT$3*temperature!$M187+BT$4*temperature!$M187^2+BT$5*temperature!$M187^6)*(K77/K$56)^$BS$1</f>
        <v>3.2095734524870672</v>
      </c>
      <c r="BU77" s="12">
        <f>(BU$3*temperature!$M187+BU$4*temperature!$M187^2+BU$5*temperature!$M187^6)*(L77/L$56)^$BS$1</f>
        <v>1.355123397399999</v>
      </c>
      <c r="BV77" s="12">
        <f>(BV$3*temperature!$M187+BV$4*temperature!$M187^2+BV$5*temperature!$M187^6)*(M77/M$56)^$BS$1</f>
        <v>0.15679992549082752</v>
      </c>
      <c r="BW77" s="19">
        <f t="shared" si="140"/>
        <v>-1.3001029270931497E-6</v>
      </c>
      <c r="BX77" s="19">
        <f t="shared" si="141"/>
        <v>-2.0838467169603803E-6</v>
      </c>
      <c r="BY77" s="19">
        <f t="shared" si="142"/>
        <v>-2.6048934520517264E-6</v>
      </c>
      <c r="BZ77" s="19">
        <f t="shared" si="143"/>
        <v>-1.3666753204321174E-3</v>
      </c>
      <c r="CA77" s="19">
        <f t="shared" si="144"/>
        <v>-3.5219012538844041E-4</v>
      </c>
      <c r="CB77" s="19">
        <f t="shared" si="145"/>
        <v>-1.3695850662524204E-4</v>
      </c>
      <c r="CC77" s="19">
        <f t="shared" si="146"/>
        <v>-7.0917979177922906E-5</v>
      </c>
      <c r="CD77" s="19"/>
    </row>
    <row r="78" spans="1:82">
      <c r="A78" s="2">
        <f t="shared" si="82"/>
        <v>2032</v>
      </c>
      <c r="B78" s="5">
        <f t="shared" si="83"/>
        <v>1136.3543805201318</v>
      </c>
      <c r="C78" s="5">
        <f t="shared" si="84"/>
        <v>2820.4042249898744</v>
      </c>
      <c r="D78" s="5">
        <f t="shared" si="85"/>
        <v>3948.4580831915264</v>
      </c>
      <c r="E78" s="15">
        <f t="shared" si="86"/>
        <v>1.3290682656911079E-3</v>
      </c>
      <c r="F78" s="15">
        <f t="shared" si="87"/>
        <v>2.6183536047228633E-3</v>
      </c>
      <c r="G78" s="15">
        <f t="shared" si="88"/>
        <v>5.3452757436051315E-3</v>
      </c>
      <c r="H78" s="5">
        <f t="shared" si="89"/>
        <v>66154.750177791851</v>
      </c>
      <c r="I78" s="5">
        <f t="shared" si="90"/>
        <v>17383.66037914994</v>
      </c>
      <c r="J78" s="5">
        <f t="shared" si="91"/>
        <v>6859.64921208945</v>
      </c>
      <c r="K78" s="5">
        <f t="shared" si="92"/>
        <v>58216.654339389723</v>
      </c>
      <c r="L78" s="5">
        <f t="shared" si="93"/>
        <v>6163.5350795194436</v>
      </c>
      <c r="M78" s="5">
        <f t="shared" si="94"/>
        <v>1737.298223144569</v>
      </c>
      <c r="N78" s="15">
        <f t="shared" si="95"/>
        <v>2.1080714885395979E-2</v>
      </c>
      <c r="O78" s="15">
        <f t="shared" si="96"/>
        <v>2.6550129089931929E-2</v>
      </c>
      <c r="P78" s="15">
        <f t="shared" si="97"/>
        <v>2.4347101193578968E-2</v>
      </c>
      <c r="Q78" s="5">
        <f t="shared" si="98"/>
        <v>7338.982475062071</v>
      </c>
      <c r="R78" s="5">
        <f t="shared" si="99"/>
        <v>7956.4761383962896</v>
      </c>
      <c r="S78" s="5">
        <f t="shared" si="100"/>
        <v>3634.4966988738565</v>
      </c>
      <c r="T78" s="5">
        <f t="shared" si="101"/>
        <v>110.93659117959707</v>
      </c>
      <c r="U78" s="5">
        <f t="shared" si="102"/>
        <v>457.69854937682351</v>
      </c>
      <c r="V78" s="5">
        <f t="shared" si="103"/>
        <v>529.83710777344379</v>
      </c>
      <c r="W78" s="15">
        <f t="shared" si="104"/>
        <v>-1.0734613539272964E-2</v>
      </c>
      <c r="X78" s="15">
        <f t="shared" si="105"/>
        <v>-1.217998157191269E-2</v>
      </c>
      <c r="Y78" s="15">
        <f t="shared" si="106"/>
        <v>-9.7425357312937999E-3</v>
      </c>
      <c r="Z78" s="5">
        <f t="shared" si="127"/>
        <v>15361.416881419773</v>
      </c>
      <c r="AA78" s="5">
        <f t="shared" si="128"/>
        <v>22649.907794052677</v>
      </c>
      <c r="AB78" s="5">
        <f t="shared" si="129"/>
        <v>10367.56912326472</v>
      </c>
      <c r="AC78" s="16">
        <f t="shared" si="110"/>
        <v>2.1171183478645124</v>
      </c>
      <c r="AD78" s="16">
        <f t="shared" si="111"/>
        <v>2.8942717728972842</v>
      </c>
      <c r="AE78" s="16">
        <f t="shared" si="112"/>
        <v>2.9089963059959634</v>
      </c>
      <c r="AF78" s="15">
        <f t="shared" si="113"/>
        <v>-4.0504037456468023E-3</v>
      </c>
      <c r="AG78" s="15">
        <f t="shared" si="114"/>
        <v>2.9673830763510267E-4</v>
      </c>
      <c r="AH78" s="15">
        <f t="shared" si="115"/>
        <v>9.7937136394747881E-3</v>
      </c>
      <c r="AI78" s="1">
        <f t="shared" si="73"/>
        <v>105524.08572338728</v>
      </c>
      <c r="AJ78" s="1">
        <f t="shared" si="74"/>
        <v>26192.328327246203</v>
      </c>
      <c r="AK78" s="1">
        <f t="shared" si="75"/>
        <v>10223.599456080028</v>
      </c>
      <c r="AL78" s="14">
        <f t="shared" si="116"/>
        <v>22.790806460494551</v>
      </c>
      <c r="AM78" s="14">
        <f t="shared" si="117"/>
        <v>3.8941404084902649</v>
      </c>
      <c r="AN78" s="14">
        <f t="shared" si="118"/>
        <v>1.4340314143107273</v>
      </c>
      <c r="AO78" s="11">
        <f t="shared" si="119"/>
        <v>1.6530521347535566E-2</v>
      </c>
      <c r="AP78" s="11">
        <f t="shared" si="120"/>
        <v>2.0824097030197768E-2</v>
      </c>
      <c r="AQ78" s="11">
        <f t="shared" si="121"/>
        <v>1.8890083471963002E-2</v>
      </c>
      <c r="AR78" s="1">
        <f t="shared" si="130"/>
        <v>66154.750177791851</v>
      </c>
      <c r="AS78" s="1">
        <f t="shared" si="125"/>
        <v>17383.66037914994</v>
      </c>
      <c r="AT78" s="1">
        <f t="shared" si="126"/>
        <v>6859.64921208945</v>
      </c>
      <c r="AU78" s="1">
        <f t="shared" si="79"/>
        <v>13230.950035558371</v>
      </c>
      <c r="AV78" s="1">
        <f t="shared" si="80"/>
        <v>3476.7320758299884</v>
      </c>
      <c r="AW78" s="1">
        <f t="shared" si="81"/>
        <v>1371.9298424178901</v>
      </c>
      <c r="AX78" s="2">
        <v>0</v>
      </c>
      <c r="AY78" s="2">
        <v>0</v>
      </c>
      <c r="AZ78" s="2">
        <v>0</v>
      </c>
      <c r="BA78" s="2">
        <f t="shared" si="134"/>
        <v>0</v>
      </c>
      <c r="BB78" s="2">
        <f t="shared" si="147"/>
        <v>0</v>
      </c>
      <c r="BC78" s="2">
        <f t="shared" si="135"/>
        <v>0</v>
      </c>
      <c r="BD78" s="2">
        <f t="shared" si="136"/>
        <v>0</v>
      </c>
      <c r="BE78" s="2">
        <f t="shared" si="137"/>
        <v>0</v>
      </c>
      <c r="BF78" s="2">
        <f t="shared" si="138"/>
        <v>0</v>
      </c>
      <c r="BG78" s="2">
        <f t="shared" si="139"/>
        <v>0</v>
      </c>
      <c r="BH78" s="2">
        <f t="shared" si="148"/>
        <v>0</v>
      </c>
      <c r="BI78" s="2">
        <f t="shared" si="149"/>
        <v>0</v>
      </c>
      <c r="BJ78" s="2">
        <f t="shared" si="150"/>
        <v>0</v>
      </c>
      <c r="BK78" s="11">
        <f t="shared" si="153"/>
        <v>5.1080714885395978E-2</v>
      </c>
      <c r="BL78" s="11">
        <f t="shared" si="151"/>
        <v>5.6550129089931928E-2</v>
      </c>
      <c r="BM78" s="11">
        <f t="shared" si="152"/>
        <v>5.4347101193578967E-2</v>
      </c>
      <c r="BN78" s="17">
        <f t="shared" si="131"/>
        <v>0.39822409704391942</v>
      </c>
      <c r="BO78" s="17">
        <f t="shared" si="132"/>
        <v>0.36819597493905498</v>
      </c>
      <c r="BP78" s="17">
        <f t="shared" si="133"/>
        <v>0.387547444036619</v>
      </c>
      <c r="BQ78" s="12">
        <f>(BQ$3*temperature!$I188+BQ$4*temperature!$I188^2+BQ$5*temperature!$I188^6)*(K78/K$56)^$BS$1</f>
        <v>3.1688409545034029</v>
      </c>
      <c r="BR78" s="12">
        <f>(BR$3*temperature!$I188+BR$4*temperature!$I188^2+BR$5*temperature!$I188^6)*(L78/L$56)^$BS$1</f>
        <v>1.3094112245786942</v>
      </c>
      <c r="BS78" s="12">
        <f>(BS$3*temperature!$I188+BS$4*temperature!$I188^2+BS$5*temperature!$I188^6)*(M78/M$56)^$BS$1</f>
        <v>0.11040791127498041</v>
      </c>
      <c r="BT78" s="12">
        <f>(BT$3*temperature!$M188+BT$4*temperature!$M188^2+BT$5*temperature!$M188^6)*(K78/K$56)^$BS$1</f>
        <v>3.1688394014645795</v>
      </c>
      <c r="BU78" s="12">
        <f>(BU$3*temperature!$M188+BU$4*temperature!$M188^2+BU$5*temperature!$M188^6)*(L78/L$56)^$BS$1</f>
        <v>1.309408932210286</v>
      </c>
      <c r="BV78" s="12">
        <f>(BV$3*temperature!$M188+BV$4*temperature!$M188^2+BV$5*temperature!$M188^6)*(M78/M$56)^$BS$1</f>
        <v>0.11040512274706404</v>
      </c>
      <c r="BW78" s="19">
        <f t="shared" si="140"/>
        <v>-1.553038823320918E-6</v>
      </c>
      <c r="BX78" s="19">
        <f t="shared" si="141"/>
        <v>-2.292368408207679E-6</v>
      </c>
      <c r="BY78" s="19">
        <f t="shared" si="142"/>
        <v>-2.7885279163669674E-6</v>
      </c>
      <c r="BZ78" s="19">
        <f t="shared" si="143"/>
        <v>-1.6171897256977809E-3</v>
      </c>
      <c r="CA78" s="19">
        <f t="shared" si="144"/>
        <v>-4.0913900289479214E-4</v>
      </c>
      <c r="CB78" s="19">
        <f t="shared" si="145"/>
        <v>-1.4672518978046798E-4</v>
      </c>
      <c r="CC78" s="19">
        <f t="shared" si="146"/>
        <v>-7.4131328130757536E-5</v>
      </c>
      <c r="CD78" s="19"/>
    </row>
    <row r="79" spans="1:82">
      <c r="A79" s="2">
        <f t="shared" si="82"/>
        <v>2033</v>
      </c>
      <c r="B79" s="5">
        <f t="shared" si="83"/>
        <v>1137.7891584385738</v>
      </c>
      <c r="C79" s="5">
        <f t="shared" si="84"/>
        <v>2827.4197997806882</v>
      </c>
      <c r="D79" s="5">
        <f t="shared" si="85"/>
        <v>3968.5084005474155</v>
      </c>
      <c r="E79" s="15">
        <f t="shared" si="86"/>
        <v>1.2626148524065525E-3</v>
      </c>
      <c r="F79" s="15">
        <f t="shared" si="87"/>
        <v>2.4874359244867199E-3</v>
      </c>
      <c r="G79" s="15">
        <f t="shared" si="88"/>
        <v>5.0780119564248745E-3</v>
      </c>
      <c r="H79" s="5">
        <f t="shared" si="89"/>
        <v>67616.865151465492</v>
      </c>
      <c r="I79" s="5">
        <f t="shared" si="90"/>
        <v>17884.172297431141</v>
      </c>
      <c r="J79" s="5">
        <f t="shared" si="91"/>
        <v>7060.3720556731068</v>
      </c>
      <c r="K79" s="5">
        <f t="shared" si="92"/>
        <v>59428.290953535165</v>
      </c>
      <c r="L79" s="5">
        <f t="shared" si="93"/>
        <v>6325.2624526497075</v>
      </c>
      <c r="M79" s="5">
        <f t="shared" si="94"/>
        <v>1779.0996876053482</v>
      </c>
      <c r="N79" s="15">
        <f t="shared" si="95"/>
        <v>2.0812542869294459E-2</v>
      </c>
      <c r="O79" s="15">
        <f t="shared" si="96"/>
        <v>2.6239385522061953E-2</v>
      </c>
      <c r="P79" s="15">
        <f t="shared" si="97"/>
        <v>2.4061191051653275E-2</v>
      </c>
      <c r="Q79" s="5">
        <f t="shared" si="98"/>
        <v>7420.6622091790323</v>
      </c>
      <c r="R79" s="5">
        <f t="shared" si="99"/>
        <v>8085.8597508264211</v>
      </c>
      <c r="S79" s="5">
        <f t="shared" si="100"/>
        <v>3704.4017731499221</v>
      </c>
      <c r="T79" s="5">
        <f t="shared" si="101"/>
        <v>109.74572974591977</v>
      </c>
      <c r="U79" s="5">
        <f t="shared" si="102"/>
        <v>452.12378947992261</v>
      </c>
      <c r="V79" s="5">
        <f t="shared" si="103"/>
        <v>524.67515081919566</v>
      </c>
      <c r="W79" s="15">
        <f t="shared" si="104"/>
        <v>-1.0734613539272964E-2</v>
      </c>
      <c r="X79" s="15">
        <f t="shared" si="105"/>
        <v>-1.217998157191269E-2</v>
      </c>
      <c r="Y79" s="15">
        <f t="shared" si="106"/>
        <v>-9.7425357312937999E-3</v>
      </c>
      <c r="Z79" s="5">
        <f t="shared" si="127"/>
        <v>15474.561326881203</v>
      </c>
      <c r="AA79" s="5">
        <f t="shared" si="128"/>
        <v>23035.037649462756</v>
      </c>
      <c r="AB79" s="5">
        <f t="shared" si="129"/>
        <v>10676.28383435664</v>
      </c>
      <c r="AC79" s="16">
        <f t="shared" si="110"/>
        <v>2.1085431637783443</v>
      </c>
      <c r="AD79" s="16">
        <f t="shared" si="111"/>
        <v>2.8951306142050099</v>
      </c>
      <c r="AE79" s="16">
        <f t="shared" si="112"/>
        <v>2.9374861827951779</v>
      </c>
      <c r="AF79" s="15">
        <f t="shared" si="113"/>
        <v>-4.0504037456468023E-3</v>
      </c>
      <c r="AG79" s="15">
        <f t="shared" si="114"/>
        <v>2.9673830763510267E-4</v>
      </c>
      <c r="AH79" s="15">
        <f t="shared" si="115"/>
        <v>9.7937136394747881E-3</v>
      </c>
      <c r="AI79" s="1">
        <f t="shared" si="73"/>
        <v>108202.62718660693</v>
      </c>
      <c r="AJ79" s="1">
        <f t="shared" si="74"/>
        <v>27049.827570351568</v>
      </c>
      <c r="AK79" s="1">
        <f t="shared" si="75"/>
        <v>10573.169352889916</v>
      </c>
      <c r="AL79" s="14">
        <f t="shared" si="116"/>
        <v>23.163782934090079</v>
      </c>
      <c r="AM79" s="14">
        <f t="shared" si="117"/>
        <v>3.9744214466287238</v>
      </c>
      <c r="AN79" s="14">
        <f t="shared" si="118"/>
        <v>1.4608494976972968</v>
      </c>
      <c r="AO79" s="11">
        <f t="shared" si="119"/>
        <v>1.6365216134060209E-2</v>
      </c>
      <c r="AP79" s="11">
        <f t="shared" si="120"/>
        <v>2.0615856059895788E-2</v>
      </c>
      <c r="AQ79" s="11">
        <f t="shared" si="121"/>
        <v>1.8701182637243373E-2</v>
      </c>
      <c r="AR79" s="1">
        <f t="shared" si="130"/>
        <v>67616.865151465492</v>
      </c>
      <c r="AS79" s="1">
        <f t="shared" si="125"/>
        <v>17884.172297431141</v>
      </c>
      <c r="AT79" s="1">
        <f t="shared" si="126"/>
        <v>7060.3720556731068</v>
      </c>
      <c r="AU79" s="1">
        <f t="shared" si="79"/>
        <v>13523.3730302931</v>
      </c>
      <c r="AV79" s="1">
        <f t="shared" si="80"/>
        <v>3576.8344594862283</v>
      </c>
      <c r="AW79" s="1">
        <f t="shared" si="81"/>
        <v>1412.0744111346214</v>
      </c>
      <c r="AX79" s="2">
        <v>0</v>
      </c>
      <c r="AY79" s="2">
        <v>0</v>
      </c>
      <c r="AZ79" s="2">
        <v>0</v>
      </c>
      <c r="BA79" s="2">
        <f t="shared" si="134"/>
        <v>0</v>
      </c>
      <c r="BB79" s="2">
        <f t="shared" si="147"/>
        <v>0</v>
      </c>
      <c r="BC79" s="2">
        <f t="shared" si="135"/>
        <v>0</v>
      </c>
      <c r="BD79" s="2">
        <f t="shared" si="136"/>
        <v>0</v>
      </c>
      <c r="BE79" s="2">
        <f t="shared" si="137"/>
        <v>0</v>
      </c>
      <c r="BF79" s="2">
        <f t="shared" si="138"/>
        <v>0</v>
      </c>
      <c r="BG79" s="2">
        <f t="shared" si="139"/>
        <v>0</v>
      </c>
      <c r="BH79" s="2">
        <f t="shared" si="148"/>
        <v>0</v>
      </c>
      <c r="BI79" s="2">
        <f t="shared" si="149"/>
        <v>0</v>
      </c>
      <c r="BJ79" s="2">
        <f t="shared" si="150"/>
        <v>0</v>
      </c>
      <c r="BK79" s="11">
        <f t="shared" si="153"/>
        <v>5.0812542869294458E-2</v>
      </c>
      <c r="BL79" s="11">
        <f t="shared" si="151"/>
        <v>5.6239385522061952E-2</v>
      </c>
      <c r="BM79" s="11">
        <f t="shared" si="152"/>
        <v>5.4061191051653273E-2</v>
      </c>
      <c r="BN79" s="17">
        <f t="shared" si="131"/>
        <v>0.37887109087273052</v>
      </c>
      <c r="BO79" s="17">
        <f t="shared" si="132"/>
        <v>0.34848888358586788</v>
      </c>
      <c r="BP79" s="17">
        <f t="shared" si="133"/>
        <v>0.3675710243788729</v>
      </c>
      <c r="BQ79" s="12">
        <f>(BQ$3*temperature!$I189+BQ$4*temperature!$I189^2+BQ$5*temperature!$I189^6)*(K79/K$56)^$BS$1</f>
        <v>3.1246178746845099</v>
      </c>
      <c r="BR79" s="12">
        <f>(BR$3*temperature!$I189+BR$4*temperature!$I189^2+BR$5*temperature!$I189^6)*(L79/L$56)^$BS$1</f>
        <v>1.2611767688841549</v>
      </c>
      <c r="BS79" s="12">
        <f>(BS$3*temperature!$I189+BS$4*temperature!$I189^2+BS$5*temperature!$I189^6)*(M79/M$56)^$BS$1</f>
        <v>6.1956252021795714E-2</v>
      </c>
      <c r="BT79" s="12">
        <f>(BT$3*temperature!$M189+BT$4*temperature!$M189^2+BT$5*temperature!$M189^6)*(K79/K$56)^$BS$1</f>
        <v>3.124616059182463</v>
      </c>
      <c r="BU79" s="12">
        <f>(BU$3*temperature!$M189+BU$4*temperature!$M189^2+BU$5*temperature!$M189^6)*(L79/L$56)^$BS$1</f>
        <v>1.2611742647085327</v>
      </c>
      <c r="BV79" s="12">
        <f>(BV$3*temperature!$M189+BV$4*temperature!$M189^2+BV$5*temperature!$M189^6)*(M79/M$56)^$BS$1</f>
        <v>6.1953279993962621E-2</v>
      </c>
      <c r="BW79" s="19">
        <f t="shared" si="140"/>
        <v>-1.8155020469201588E-6</v>
      </c>
      <c r="BX79" s="19">
        <f t="shared" si="141"/>
        <v>-2.5041756221977352E-6</v>
      </c>
      <c r="BY79" s="19">
        <f t="shared" si="142"/>
        <v>-2.9720278330938599E-6</v>
      </c>
      <c r="BZ79" s="19">
        <f t="shared" si="143"/>
        <v>-1.8852728764067966E-3</v>
      </c>
      <c r="CA79" s="19">
        <f t="shared" si="144"/>
        <v>-4.6509668438199793E-4</v>
      </c>
      <c r="CB79" s="19">
        <f t="shared" si="145"/>
        <v>-1.560711238939757E-4</v>
      </c>
      <c r="CC79" s="19">
        <f t="shared" si="146"/>
        <v>-7.7129715298236535E-5</v>
      </c>
      <c r="CD79" s="19"/>
    </row>
    <row r="80" spans="1:82">
      <c r="A80" s="2">
        <f t="shared" si="82"/>
        <v>2034</v>
      </c>
      <c r="B80" s="5">
        <f t="shared" si="83"/>
        <v>1139.1539184544079</v>
      </c>
      <c r="C80" s="5">
        <f t="shared" si="84"/>
        <v>2834.1011740850886</v>
      </c>
      <c r="D80" s="5">
        <f t="shared" si="85"/>
        <v>3987.6529269992102</v>
      </c>
      <c r="E80" s="15">
        <f t="shared" si="86"/>
        <v>1.1994841097862248E-3</v>
      </c>
      <c r="F80" s="15">
        <f t="shared" si="87"/>
        <v>2.3630641282623836E-3</v>
      </c>
      <c r="G80" s="15">
        <f t="shared" si="88"/>
        <v>4.8241113586036301E-3</v>
      </c>
      <c r="H80" s="5">
        <f t="shared" si="89"/>
        <v>69088.923739400896</v>
      </c>
      <c r="I80" s="5">
        <f t="shared" si="90"/>
        <v>18391.28404325384</v>
      </c>
      <c r="J80" s="5">
        <f t="shared" si="91"/>
        <v>7263.1159538933089</v>
      </c>
      <c r="K80" s="5">
        <f t="shared" si="92"/>
        <v>60649.331596155178</v>
      </c>
      <c r="L80" s="5">
        <f t="shared" si="93"/>
        <v>6489.2828143973929</v>
      </c>
      <c r="M80" s="5">
        <f t="shared" si="94"/>
        <v>1821.4012319670337</v>
      </c>
      <c r="N80" s="15">
        <f t="shared" si="95"/>
        <v>2.0546453936807652E-2</v>
      </c>
      <c r="O80" s="15">
        <f t="shared" si="96"/>
        <v>2.5930997010088719E-2</v>
      </c>
      <c r="P80" s="15">
        <f t="shared" si="97"/>
        <v>2.377693878335907E-2</v>
      </c>
      <c r="Q80" s="5">
        <f t="shared" si="98"/>
        <v>7500.8222122878578</v>
      </c>
      <c r="R80" s="5">
        <f t="shared" si="99"/>
        <v>8213.8588191828712</v>
      </c>
      <c r="S80" s="5">
        <f t="shared" si="100"/>
        <v>3773.6498327151121</v>
      </c>
      <c r="T80" s="5">
        <f t="shared" si="101"/>
        <v>108.56765174951184</v>
      </c>
      <c r="U80" s="5">
        <f t="shared" si="102"/>
        <v>446.61693005583379</v>
      </c>
      <c r="V80" s="5">
        <f t="shared" si="103"/>
        <v>519.56348441501768</v>
      </c>
      <c r="W80" s="15">
        <f t="shared" si="104"/>
        <v>-1.0734613539272964E-2</v>
      </c>
      <c r="X80" s="15">
        <f t="shared" si="105"/>
        <v>-1.217998157191269E-2</v>
      </c>
      <c r="Y80" s="15">
        <f t="shared" si="106"/>
        <v>-9.7425357312937999E-3</v>
      </c>
      <c r="Z80" s="5">
        <f t="shared" si="127"/>
        <v>15583.410768934706</v>
      </c>
      <c r="AA80" s="5">
        <f t="shared" si="128"/>
        <v>23416.566637838536</v>
      </c>
      <c r="AB80" s="5">
        <f t="shared" si="129"/>
        <v>10988.200582743375</v>
      </c>
      <c r="AC80" s="16">
        <f t="shared" si="110"/>
        <v>2.1000027126499186</v>
      </c>
      <c r="AD80" s="16">
        <f t="shared" si="111"/>
        <v>2.8959897103638519</v>
      </c>
      <c r="AE80" s="16">
        <f t="shared" si="112"/>
        <v>2.966255081289388</v>
      </c>
      <c r="AF80" s="15">
        <f t="shared" si="113"/>
        <v>-4.0504037456468023E-3</v>
      </c>
      <c r="AG80" s="15">
        <f t="shared" si="114"/>
        <v>2.9673830763510267E-4</v>
      </c>
      <c r="AH80" s="15">
        <f t="shared" si="115"/>
        <v>9.7937136394747881E-3</v>
      </c>
      <c r="AI80" s="1">
        <f t="shared" si="73"/>
        <v>110905.73749823935</v>
      </c>
      <c r="AJ80" s="1">
        <f t="shared" si="74"/>
        <v>27921.679272802641</v>
      </c>
      <c r="AK80" s="1">
        <f t="shared" si="75"/>
        <v>10927.926828735546</v>
      </c>
      <c r="AL80" s="14">
        <f t="shared" si="116"/>
        <v>23.539072445146928</v>
      </c>
      <c r="AM80" s="14">
        <f t="shared" si="117"/>
        <v>4.0555381860891337</v>
      </c>
      <c r="AN80" s="14">
        <f t="shared" si="118"/>
        <v>1.4878959148266395</v>
      </c>
      <c r="AO80" s="11">
        <f t="shared" si="119"/>
        <v>1.6201563972719608E-2</v>
      </c>
      <c r="AP80" s="11">
        <f t="shared" si="120"/>
        <v>2.0409697499296831E-2</v>
      </c>
      <c r="AQ80" s="11">
        <f t="shared" si="121"/>
        <v>1.851417081087094E-2</v>
      </c>
      <c r="AR80" s="1">
        <f t="shared" si="130"/>
        <v>69088.923739400896</v>
      </c>
      <c r="AS80" s="1">
        <f t="shared" si="125"/>
        <v>18391.28404325384</v>
      </c>
      <c r="AT80" s="1">
        <f t="shared" si="126"/>
        <v>7263.1159538933089</v>
      </c>
      <c r="AU80" s="1">
        <f t="shared" si="79"/>
        <v>13817.78474788018</v>
      </c>
      <c r="AV80" s="1">
        <f t="shared" si="80"/>
        <v>3678.2568086507681</v>
      </c>
      <c r="AW80" s="1">
        <f t="shared" si="81"/>
        <v>1452.6231907786619</v>
      </c>
      <c r="AX80" s="2">
        <v>0</v>
      </c>
      <c r="AY80" s="2">
        <v>0</v>
      </c>
      <c r="AZ80" s="2">
        <v>0</v>
      </c>
      <c r="BA80" s="2">
        <f t="shared" si="134"/>
        <v>0</v>
      </c>
      <c r="BB80" s="2">
        <f t="shared" si="147"/>
        <v>0</v>
      </c>
      <c r="BC80" s="2">
        <f t="shared" si="135"/>
        <v>0</v>
      </c>
      <c r="BD80" s="2">
        <f t="shared" si="136"/>
        <v>0</v>
      </c>
      <c r="BE80" s="2">
        <f t="shared" si="137"/>
        <v>0</v>
      </c>
      <c r="BF80" s="2">
        <f t="shared" si="138"/>
        <v>0</v>
      </c>
      <c r="BG80" s="2">
        <f t="shared" si="139"/>
        <v>0</v>
      </c>
      <c r="BH80" s="2">
        <f t="shared" si="148"/>
        <v>0</v>
      </c>
      <c r="BI80" s="2">
        <f t="shared" si="149"/>
        <v>0</v>
      </c>
      <c r="BJ80" s="2">
        <f t="shared" si="150"/>
        <v>0</v>
      </c>
      <c r="BK80" s="11">
        <f t="shared" si="153"/>
        <v>5.054645393680765E-2</v>
      </c>
      <c r="BL80" s="11">
        <f t="shared" si="151"/>
        <v>5.5930997010088718E-2</v>
      </c>
      <c r="BM80" s="11">
        <f t="shared" si="152"/>
        <v>5.3776938783359068E-2</v>
      </c>
      <c r="BN80" s="17">
        <f t="shared" si="131"/>
        <v>0.36055059814779589</v>
      </c>
      <c r="BO80" s="17">
        <f t="shared" si="132"/>
        <v>0.32993361955881062</v>
      </c>
      <c r="BP80" s="17">
        <f t="shared" si="133"/>
        <v>0.34871886708222466</v>
      </c>
      <c r="BQ80" s="12">
        <f>(BQ$3*temperature!$I190+BQ$4*temperature!$I190^2+BQ$5*temperature!$I190^6)*(K80/K$56)^$BS$1</f>
        <v>3.0768124916622805</v>
      </c>
      <c r="BR80" s="12">
        <f>(BR$3*temperature!$I190+BR$4*temperature!$I190^2+BR$5*temperature!$I190^6)*(L80/L$56)^$BS$1</f>
        <v>1.2103679423187337</v>
      </c>
      <c r="BS80" s="12">
        <f>(BS$3*temperature!$I190+BS$4*temperature!$I190^2+BS$5*temperature!$I190^6)*(M80/M$56)^$BS$1</f>
        <v>1.1407876705268747E-2</v>
      </c>
      <c r="BT80" s="12">
        <f>(BT$3*temperature!$M190+BT$4*temperature!$M190^2+BT$5*temperature!$M190^6)*(K80/K$56)^$BS$1</f>
        <v>3.076810405380368</v>
      </c>
      <c r="BU80" s="12">
        <f>(BU$3*temperature!$M190+BU$4*temperature!$M190^2+BU$5*temperature!$M190^6)*(L80/L$56)^$BS$1</f>
        <v>1.2103652237262501</v>
      </c>
      <c r="BV80" s="12">
        <f>(BV$3*temperature!$M190+BV$4*temperature!$M190^2+BV$5*temperature!$M190^6)*(M80/M$56)^$BS$1</f>
        <v>1.1404721631934546E-2</v>
      </c>
      <c r="BW80" s="19">
        <f t="shared" si="140"/>
        <v>-2.0862819125611054E-6</v>
      </c>
      <c r="BX80" s="19">
        <f t="shared" si="141"/>
        <v>-2.7185924835748665E-6</v>
      </c>
      <c r="BY80" s="19">
        <f t="shared" si="142"/>
        <v>-3.1550733342010362E-6</v>
      </c>
      <c r="BZ80" s="19">
        <f t="shared" si="143"/>
        <v>-2.1705304198844479E-3</v>
      </c>
      <c r="CA80" s="19">
        <f t="shared" si="144"/>
        <v>-5.1969392555081318E-4</v>
      </c>
      <c r="CB80" s="19">
        <f t="shared" si="145"/>
        <v>-1.649615524959605E-4</v>
      </c>
      <c r="CC80" s="19">
        <f t="shared" si="146"/>
        <v>-7.9911242034653835E-5</v>
      </c>
      <c r="CD80" s="19"/>
    </row>
    <row r="81" spans="1:82">
      <c r="A81" s="2">
        <f t="shared" si="82"/>
        <v>2035</v>
      </c>
      <c r="B81" s="5">
        <f t="shared" si="83"/>
        <v>1140.4519956270053</v>
      </c>
      <c r="C81" s="5">
        <f t="shared" si="84"/>
        <v>2840.4634787644177</v>
      </c>
      <c r="D81" s="5">
        <f t="shared" si="85"/>
        <v>4005.9279646895507</v>
      </c>
      <c r="E81" s="15">
        <f t="shared" si="86"/>
        <v>1.1395099042969135E-3</v>
      </c>
      <c r="F81" s="15">
        <f t="shared" si="87"/>
        <v>2.2449109218492642E-3</v>
      </c>
      <c r="G81" s="15">
        <f t="shared" si="88"/>
        <v>4.5829057906734486E-3</v>
      </c>
      <c r="H81" s="5">
        <f t="shared" si="89"/>
        <v>70570.533582251155</v>
      </c>
      <c r="I81" s="5">
        <f t="shared" si="90"/>
        <v>18904.904698966551</v>
      </c>
      <c r="J81" s="5">
        <f t="shared" si="91"/>
        <v>7467.8271595562474</v>
      </c>
      <c r="K81" s="5">
        <f t="shared" si="92"/>
        <v>61879.442407790622</v>
      </c>
      <c r="L81" s="5">
        <f t="shared" si="93"/>
        <v>6655.5704166948335</v>
      </c>
      <c r="M81" s="5">
        <f t="shared" si="94"/>
        <v>1864.1940707326187</v>
      </c>
      <c r="N81" s="15">
        <f t="shared" si="95"/>
        <v>2.0282347377319265E-2</v>
      </c>
      <c r="O81" s="15">
        <f t="shared" si="96"/>
        <v>2.5624958420444877E-2</v>
      </c>
      <c r="P81" s="15">
        <f t="shared" si="97"/>
        <v>2.3494460207085011E-2</v>
      </c>
      <c r="Q81" s="5">
        <f t="shared" si="98"/>
        <v>7579.4319708564344</v>
      </c>
      <c r="R81" s="5">
        <f t="shared" si="99"/>
        <v>8340.4118641577606</v>
      </c>
      <c r="S81" s="5">
        <f t="shared" si="100"/>
        <v>3842.2091610423354</v>
      </c>
      <c r="T81" s="5">
        <f t="shared" si="101"/>
        <v>107.40221996511445</v>
      </c>
      <c r="U81" s="5">
        <f t="shared" si="102"/>
        <v>441.17714407804954</v>
      </c>
      <c r="V81" s="5">
        <f t="shared" si="103"/>
        <v>514.50161860342882</v>
      </c>
      <c r="W81" s="15">
        <f t="shared" si="104"/>
        <v>-1.0734613539272964E-2</v>
      </c>
      <c r="X81" s="15">
        <f t="shared" si="105"/>
        <v>-1.217998157191269E-2</v>
      </c>
      <c r="Y81" s="15">
        <f t="shared" si="106"/>
        <v>-9.7425357312937999E-3</v>
      </c>
      <c r="Z81" s="5">
        <f t="shared" si="127"/>
        <v>15687.946057888703</v>
      </c>
      <c r="AA81" s="5">
        <f t="shared" si="128"/>
        <v>23794.309211228057</v>
      </c>
      <c r="AB81" s="5">
        <f t="shared" si="129"/>
        <v>11303.23498255736</v>
      </c>
      <c r="AC81" s="16">
        <f t="shared" si="110"/>
        <v>2.0914968537967327</v>
      </c>
      <c r="AD81" s="16">
        <f t="shared" si="111"/>
        <v>2.896849061449434</v>
      </c>
      <c r="AE81" s="16">
        <f t="shared" si="112"/>
        <v>2.9953057341371734</v>
      </c>
      <c r="AF81" s="15">
        <f t="shared" si="113"/>
        <v>-4.0504037456468023E-3</v>
      </c>
      <c r="AG81" s="15">
        <f t="shared" si="114"/>
        <v>2.9673830763510267E-4</v>
      </c>
      <c r="AH81" s="15">
        <f t="shared" si="115"/>
        <v>9.7937136394747881E-3</v>
      </c>
      <c r="AI81" s="1">
        <f t="shared" si="73"/>
        <v>113632.9484962956</v>
      </c>
      <c r="AJ81" s="1">
        <f t="shared" si="74"/>
        <v>28807.768154173144</v>
      </c>
      <c r="AK81" s="1">
        <f t="shared" si="75"/>
        <v>11287.757336640654</v>
      </c>
      <c r="AL81" s="14">
        <f t="shared" si="116"/>
        <v>23.916628535344675</v>
      </c>
      <c r="AM81" s="14">
        <f t="shared" si="117"/>
        <v>4.1374827705883108</v>
      </c>
      <c r="AN81" s="14">
        <f t="shared" si="118"/>
        <v>1.515167602351378</v>
      </c>
      <c r="AO81" s="11">
        <f t="shared" si="119"/>
        <v>1.6039548332992412E-2</v>
      </c>
      <c r="AP81" s="11">
        <f t="shared" si="120"/>
        <v>2.0205600524303861E-2</v>
      </c>
      <c r="AQ81" s="11">
        <f t="shared" si="121"/>
        <v>1.8329029102762229E-2</v>
      </c>
      <c r="AR81" s="1">
        <f t="shared" si="130"/>
        <v>70570.533582251155</v>
      </c>
      <c r="AS81" s="1">
        <f t="shared" si="125"/>
        <v>18904.904698966551</v>
      </c>
      <c r="AT81" s="1">
        <f t="shared" si="126"/>
        <v>7467.8271595562474</v>
      </c>
      <c r="AU81" s="1">
        <f t="shared" si="79"/>
        <v>14114.106716450231</v>
      </c>
      <c r="AV81" s="1">
        <f t="shared" si="80"/>
        <v>3780.9809397933104</v>
      </c>
      <c r="AW81" s="1">
        <f t="shared" si="81"/>
        <v>1493.5654319112496</v>
      </c>
      <c r="AX81" s="2">
        <v>0</v>
      </c>
      <c r="AY81" s="2">
        <v>0</v>
      </c>
      <c r="AZ81" s="2">
        <v>0</v>
      </c>
      <c r="BA81" s="2">
        <f t="shared" si="134"/>
        <v>0</v>
      </c>
      <c r="BB81" s="2">
        <f t="shared" si="147"/>
        <v>0</v>
      </c>
      <c r="BC81" s="2">
        <f t="shared" si="135"/>
        <v>0</v>
      </c>
      <c r="BD81" s="2">
        <f t="shared" si="136"/>
        <v>0</v>
      </c>
      <c r="BE81" s="2">
        <f t="shared" si="137"/>
        <v>0</v>
      </c>
      <c r="BF81" s="2">
        <f t="shared" si="138"/>
        <v>0</v>
      </c>
      <c r="BG81" s="2">
        <f t="shared" si="139"/>
        <v>0</v>
      </c>
      <c r="BH81" s="2">
        <f t="shared" si="148"/>
        <v>0</v>
      </c>
      <c r="BI81" s="2">
        <f t="shared" si="149"/>
        <v>0</v>
      </c>
      <c r="BJ81" s="2">
        <f t="shared" si="150"/>
        <v>0</v>
      </c>
      <c r="BK81" s="11">
        <f t="shared" si="153"/>
        <v>5.0282347377319264E-2</v>
      </c>
      <c r="BL81" s="11">
        <f t="shared" si="151"/>
        <v>5.5624958420444875E-2</v>
      </c>
      <c r="BM81" s="11">
        <f t="shared" si="152"/>
        <v>5.3494460207085009E-2</v>
      </c>
      <c r="BN81" s="17">
        <f t="shared" si="131"/>
        <v>0.34320290815953169</v>
      </c>
      <c r="BO81" s="17">
        <f t="shared" si="132"/>
        <v>0.31245755687921939</v>
      </c>
      <c r="BP81" s="17">
        <f t="shared" si="133"/>
        <v>0.33092284927476107</v>
      </c>
      <c r="BQ81" s="12">
        <f>(BQ$3*temperature!$I191+BQ$4*temperature!$I191^2+BQ$5*temperature!$I191^6)*(K81/K$56)^$BS$1</f>
        <v>3.0253340581373633</v>
      </c>
      <c r="BR81" s="12">
        <f>(BR$3*temperature!$I191+BR$4*temperature!$I191^2+BR$5*temperature!$I191^6)*(L81/L$56)^$BS$1</f>
        <v>1.156932476212573</v>
      </c>
      <c r="BS81" s="12">
        <f>(BS$3*temperature!$I191+BS$4*temperature!$I191^2+BS$5*temperature!$I191^6)*(M81/M$56)^$BS$1</f>
        <v>-4.1275371543716612E-2</v>
      </c>
      <c r="BT81" s="12">
        <f>(BT$3*temperature!$M191+BT$4*temperature!$M191^2+BT$5*temperature!$M191^6)*(K81/K$56)^$BS$1</f>
        <v>3.0253316938903296</v>
      </c>
      <c r="BU81" s="12">
        <f>(BU$3*temperature!$M191+BU$4*temperature!$M191^2+BU$5*temperature!$M191^6)*(L81/L$56)^$BS$1</f>
        <v>1.1569295412217135</v>
      </c>
      <c r="BV81" s="12">
        <f>(BV$3*temperature!$M191+BV$4*temperature!$M191^2+BV$5*temperature!$M191^6)*(M81/M$56)^$BS$1</f>
        <v>-4.127870891103376E-2</v>
      </c>
      <c r="BW81" s="19">
        <f t="shared" si="140"/>
        <v>-2.364247033703748E-6</v>
      </c>
      <c r="BX81" s="19">
        <f t="shared" si="141"/>
        <v>-2.9349908594600294E-6</v>
      </c>
      <c r="BY81" s="19">
        <f t="shared" si="142"/>
        <v>-3.33736731714801E-6</v>
      </c>
      <c r="BZ81" s="19">
        <f t="shared" si="143"/>
        <v>-2.4725477947157111E-3</v>
      </c>
      <c r="CA81" s="19">
        <f t="shared" si="144"/>
        <v>-5.7262092368464703E-4</v>
      </c>
      <c r="CB81" s="19">
        <f t="shared" si="145"/>
        <v>-1.7336933291038046E-4</v>
      </c>
      <c r="CC81" s="19">
        <f t="shared" si="146"/>
        <v>-8.2475512203448911E-5</v>
      </c>
      <c r="CD81" s="19"/>
    </row>
    <row r="82" spans="1:82">
      <c r="A82" s="2">
        <f t="shared" si="82"/>
        <v>2036</v>
      </c>
      <c r="B82" s="5">
        <f t="shared" si="83"/>
        <v>1141.6865741541778</v>
      </c>
      <c r="C82" s="5">
        <f t="shared" si="84"/>
        <v>2846.5212368766802</v>
      </c>
      <c r="D82" s="5">
        <f t="shared" si="85"/>
        <v>4023.368815632627</v>
      </c>
      <c r="E82" s="15">
        <f t="shared" si="86"/>
        <v>1.0825344090820677E-3</v>
      </c>
      <c r="F82" s="15">
        <f t="shared" si="87"/>
        <v>2.1326653757568008E-3</v>
      </c>
      <c r="G82" s="15">
        <f t="shared" si="88"/>
        <v>4.3537605011397763E-3</v>
      </c>
      <c r="H82" s="5">
        <f t="shared" si="89"/>
        <v>72061.289605750193</v>
      </c>
      <c r="I82" s="5">
        <f t="shared" si="90"/>
        <v>19424.939506919858</v>
      </c>
      <c r="J82" s="5">
        <f t="shared" si="91"/>
        <v>7674.4520891151897</v>
      </c>
      <c r="K82" s="5">
        <f t="shared" si="92"/>
        <v>63118.277149871043</v>
      </c>
      <c r="L82" s="5">
        <f t="shared" si="93"/>
        <v>6824.0978691006349</v>
      </c>
      <c r="M82" s="5">
        <f t="shared" si="94"/>
        <v>1907.4691982739528</v>
      </c>
      <c r="N82" s="15">
        <f t="shared" si="95"/>
        <v>2.0020134213821761E-2</v>
      </c>
      <c r="O82" s="15">
        <f t="shared" si="96"/>
        <v>2.5321263521315585E-2</v>
      </c>
      <c r="P82" s="15">
        <f t="shared" si="97"/>
        <v>2.3213853225231729E-2</v>
      </c>
      <c r="Q82" s="5">
        <f t="shared" si="98"/>
        <v>7656.4614797429986</v>
      </c>
      <c r="R82" s="5">
        <f t="shared" si="99"/>
        <v>8465.4588503705054</v>
      </c>
      <c r="S82" s="5">
        <f t="shared" si="100"/>
        <v>3910.0494438317301</v>
      </c>
      <c r="T82" s="5">
        <f t="shared" si="101"/>
        <v>106.24929864052896</v>
      </c>
      <c r="U82" s="5">
        <f t="shared" si="102"/>
        <v>435.80361459322984</v>
      </c>
      <c r="V82" s="5">
        <f t="shared" si="103"/>
        <v>509.48906820037644</v>
      </c>
      <c r="W82" s="15">
        <f t="shared" si="104"/>
        <v>-1.0734613539272964E-2</v>
      </c>
      <c r="X82" s="15">
        <f t="shared" si="105"/>
        <v>-1.217998157191269E-2</v>
      </c>
      <c r="Y82" s="15">
        <f t="shared" si="106"/>
        <v>-9.7425357312937999E-3</v>
      </c>
      <c r="Z82" s="5">
        <f t="shared" si="127"/>
        <v>15788.14966990354</v>
      </c>
      <c r="AA82" s="5">
        <f t="shared" si="128"/>
        <v>24168.08374960173</v>
      </c>
      <c r="AB82" s="5">
        <f t="shared" si="129"/>
        <v>11621.302977763373</v>
      </c>
      <c r="AC82" s="16">
        <f t="shared" si="110"/>
        <v>2.083025447106106</v>
      </c>
      <c r="AD82" s="16">
        <f t="shared" si="111"/>
        <v>2.8977086675374029</v>
      </c>
      <c r="AE82" s="16">
        <f t="shared" si="112"/>
        <v>3.0246409007599895</v>
      </c>
      <c r="AF82" s="15">
        <f t="shared" si="113"/>
        <v>-4.0504037456468023E-3</v>
      </c>
      <c r="AG82" s="15">
        <f t="shared" si="114"/>
        <v>2.9673830763510267E-4</v>
      </c>
      <c r="AH82" s="15">
        <f t="shared" si="115"/>
        <v>9.7937136394747881E-3</v>
      </c>
      <c r="AI82" s="1">
        <f t="shared" si="73"/>
        <v>116383.76036311628</v>
      </c>
      <c r="AJ82" s="1">
        <f t="shared" si="74"/>
        <v>29707.972278549139</v>
      </c>
      <c r="AK82" s="1">
        <f t="shared" si="75"/>
        <v>11652.547034887839</v>
      </c>
      <c r="AL82" s="14">
        <f t="shared" si="116"/>
        <v>24.296404335506011</v>
      </c>
      <c r="AM82" s="14">
        <f t="shared" si="117"/>
        <v>4.2202470913866206</v>
      </c>
      <c r="AN82" s="14">
        <f t="shared" si="118"/>
        <v>1.5426614379196482</v>
      </c>
      <c r="AO82" s="11">
        <f t="shared" si="119"/>
        <v>1.5879152849662487E-2</v>
      </c>
      <c r="AP82" s="11">
        <f t="shared" si="120"/>
        <v>2.0003544519060824E-2</v>
      </c>
      <c r="AQ82" s="11">
        <f t="shared" si="121"/>
        <v>1.8145738811734608E-2</v>
      </c>
      <c r="AR82" s="1">
        <f t="shared" si="130"/>
        <v>72061.289605750193</v>
      </c>
      <c r="AS82" s="1">
        <f t="shared" si="125"/>
        <v>19424.939506919858</v>
      </c>
      <c r="AT82" s="1">
        <f t="shared" si="126"/>
        <v>7674.4520891151897</v>
      </c>
      <c r="AU82" s="1">
        <f t="shared" si="79"/>
        <v>14412.25792115004</v>
      </c>
      <c r="AV82" s="1">
        <f t="shared" si="80"/>
        <v>3884.9879013839718</v>
      </c>
      <c r="AW82" s="1">
        <f t="shared" si="81"/>
        <v>1534.890417823038</v>
      </c>
      <c r="AX82" s="2">
        <v>0</v>
      </c>
      <c r="AY82" s="2">
        <v>0</v>
      </c>
      <c r="AZ82" s="2">
        <v>0</v>
      </c>
      <c r="BA82" s="2">
        <f t="shared" si="134"/>
        <v>0</v>
      </c>
      <c r="BB82" s="2">
        <f t="shared" si="147"/>
        <v>0</v>
      </c>
      <c r="BC82" s="2">
        <f t="shared" si="135"/>
        <v>0</v>
      </c>
      <c r="BD82" s="2">
        <f t="shared" si="136"/>
        <v>0</v>
      </c>
      <c r="BE82" s="2">
        <f t="shared" si="137"/>
        <v>0</v>
      </c>
      <c r="BF82" s="2">
        <f t="shared" si="138"/>
        <v>0</v>
      </c>
      <c r="BG82" s="2">
        <f t="shared" si="139"/>
        <v>0</v>
      </c>
      <c r="BH82" s="2">
        <f t="shared" si="148"/>
        <v>0</v>
      </c>
      <c r="BI82" s="2">
        <f t="shared" si="149"/>
        <v>0</v>
      </c>
      <c r="BJ82" s="2">
        <f t="shared" si="150"/>
        <v>0</v>
      </c>
      <c r="BK82" s="11">
        <f t="shared" si="153"/>
        <v>5.002013421382176E-2</v>
      </c>
      <c r="BL82" s="11">
        <f t="shared" si="151"/>
        <v>5.5321263521315583E-2</v>
      </c>
      <c r="BM82" s="11">
        <f t="shared" si="152"/>
        <v>5.3213853225231728E-2</v>
      </c>
      <c r="BN82" s="17">
        <f t="shared" si="131"/>
        <v>0.32677204279073185</v>
      </c>
      <c r="BO82" s="17">
        <f t="shared" si="132"/>
        <v>0.29599296074503256</v>
      </c>
      <c r="BP82" s="17">
        <f t="shared" si="133"/>
        <v>0.31411921160905931</v>
      </c>
      <c r="BQ82" s="12">
        <f>(BQ$3*temperature!$I192+BQ$4*temperature!$I192^2+BQ$5*temperature!$I192^6)*(K82/K$56)^$BS$1</f>
        <v>2.970094311114083</v>
      </c>
      <c r="BR82" s="12">
        <f>(BR$3*temperature!$I192+BR$4*temperature!$I192^2+BR$5*temperature!$I192^6)*(L82/L$56)^$BS$1</f>
        <v>1.1008201305250651</v>
      </c>
      <c r="BS82" s="12">
        <f>(BS$3*temperature!$I192+BS$4*temperature!$I192^2+BS$5*temperature!$I192^6)*(M82/M$56)^$BS$1</f>
        <v>-9.6130044164845802E-2</v>
      </c>
      <c r="BT82" s="12">
        <f>(BT$3*temperature!$M192+BT$4*temperature!$M192^2+BT$5*temperature!$M192^6)*(K82/K$56)^$BS$1</f>
        <v>2.9700916627735285</v>
      </c>
      <c r="BU82" s="12">
        <f>(BU$3*temperature!$M192+BU$4*temperature!$M192^2+BU$5*temperature!$M192^6)*(L82/L$56)^$BS$1</f>
        <v>1.1008169777376027</v>
      </c>
      <c r="BV82" s="12">
        <f>(BV$3*temperature!$M192+BV$4*temperature!$M192^2+BV$5*temperature!$M192^6)*(M82/M$56)^$BS$1</f>
        <v>-9.6133562799064404E-2</v>
      </c>
      <c r="BW82" s="19">
        <f t="shared" si="140"/>
        <v>-2.6483405544119876E-6</v>
      </c>
      <c r="BX82" s="19">
        <f t="shared" si="141"/>
        <v>-3.1527874624348584E-6</v>
      </c>
      <c r="BY82" s="19">
        <f t="shared" si="142"/>
        <v>-3.5186342186022124E-6</v>
      </c>
      <c r="BZ82" s="19">
        <f t="shared" si="143"/>
        <v>-2.790891311318917E-3</v>
      </c>
      <c r="CA82" s="19">
        <f t="shared" si="144"/>
        <v>-6.2362103262598968E-4</v>
      </c>
      <c r="CB82" s="19">
        <f t="shared" si="145"/>
        <v>-1.8127409794827285E-4</v>
      </c>
      <c r="CC82" s="19">
        <f t="shared" si="146"/>
        <v>-8.4823463165342245E-5</v>
      </c>
      <c r="CD82" s="19"/>
    </row>
    <row r="83" spans="1:82">
      <c r="A83" s="2">
        <f t="shared" si="82"/>
        <v>2037</v>
      </c>
      <c r="B83" s="5">
        <f t="shared" si="83"/>
        <v>1142.8606934050413</v>
      </c>
      <c r="C83" s="5">
        <f t="shared" si="84"/>
        <v>2852.2883802957613</v>
      </c>
      <c r="D83" s="5">
        <f t="shared" si="85"/>
        <v>4040.0097606520953</v>
      </c>
      <c r="E83" s="15">
        <f t="shared" si="86"/>
        <v>1.0284076886279642E-3</v>
      </c>
      <c r="F83" s="15">
        <f t="shared" si="87"/>
        <v>2.0260321069689607E-3</v>
      </c>
      <c r="G83" s="15">
        <f t="shared" si="88"/>
        <v>4.1360724760827871E-3</v>
      </c>
      <c r="H83" s="5">
        <f t="shared" si="89"/>
        <v>73560.774413730091</v>
      </c>
      <c r="I83" s="5">
        <f t="shared" si="90"/>
        <v>19951.289877204727</v>
      </c>
      <c r="J83" s="5">
        <f t="shared" si="91"/>
        <v>7882.937286249643</v>
      </c>
      <c r="K83" s="5">
        <f t="shared" si="92"/>
        <v>64365.477645891362</v>
      </c>
      <c r="L83" s="5">
        <f t="shared" si="93"/>
        <v>6994.8361515731185</v>
      </c>
      <c r="M83" s="5">
        <f t="shared" si="94"/>
        <v>1951.2173864097949</v>
      </c>
      <c r="N83" s="15">
        <f t="shared" si="95"/>
        <v>1.9759736043791332E-2</v>
      </c>
      <c r="O83" s="15">
        <f t="shared" si="96"/>
        <v>2.5019905304345391E-2</v>
      </c>
      <c r="P83" s="15">
        <f t="shared" si="97"/>
        <v>2.2935200303852543E-2</v>
      </c>
      <c r="Q83" s="5">
        <f t="shared" si="98"/>
        <v>7731.8813037097971</v>
      </c>
      <c r="R83" s="5">
        <f t="shared" si="99"/>
        <v>8588.9412016171154</v>
      </c>
      <c r="S83" s="5">
        <f t="shared" si="100"/>
        <v>3977.1417150412231</v>
      </c>
      <c r="T83" s="5">
        <f t="shared" si="101"/>
        <v>105.10875348080408</v>
      </c>
      <c r="U83" s="5">
        <f t="shared" si="102"/>
        <v>430.49553459851137</v>
      </c>
      <c r="V83" s="5">
        <f t="shared" si="103"/>
        <v>504.52535274873071</v>
      </c>
      <c r="W83" s="15">
        <f t="shared" si="104"/>
        <v>-1.0734613539272964E-2</v>
      </c>
      <c r="X83" s="15">
        <f t="shared" si="105"/>
        <v>-1.217998157191269E-2</v>
      </c>
      <c r="Y83" s="15">
        <f t="shared" si="106"/>
        <v>-9.7425357312937999E-3</v>
      </c>
      <c r="Z83" s="5">
        <f t="shared" si="127"/>
        <v>15884.005811319637</v>
      </c>
      <c r="AA83" s="5">
        <f t="shared" si="128"/>
        <v>24537.712604717843</v>
      </c>
      <c r="AB83" s="5">
        <f t="shared" si="129"/>
        <v>11942.320781816727</v>
      </c>
      <c r="AC83" s="16">
        <f t="shared" si="110"/>
        <v>2.0745883530328699</v>
      </c>
      <c r="AD83" s="16">
        <f t="shared" si="111"/>
        <v>2.8985685287034273</v>
      </c>
      <c r="AE83" s="16">
        <f t="shared" si="112"/>
        <v>3.0542633676042761</v>
      </c>
      <c r="AF83" s="15">
        <f t="shared" si="113"/>
        <v>-4.0504037456468023E-3</v>
      </c>
      <c r="AG83" s="15">
        <f t="shared" si="114"/>
        <v>2.9673830763510267E-4</v>
      </c>
      <c r="AH83" s="15">
        <f t="shared" si="115"/>
        <v>9.7937136394747881E-3</v>
      </c>
      <c r="AI83" s="1">
        <f t="shared" si="73"/>
        <v>119157.64224795469</v>
      </c>
      <c r="AJ83" s="1">
        <f t="shared" si="74"/>
        <v>30622.162952078197</v>
      </c>
      <c r="AK83" s="1">
        <f t="shared" si="75"/>
        <v>12022.182749222095</v>
      </c>
      <c r="AL83" s="14">
        <f t="shared" si="116"/>
        <v>24.678352590465305</v>
      </c>
      <c r="AM83" s="14">
        <f t="shared" si="117"/>
        <v>4.30382279295487</v>
      </c>
      <c r="AN83" s="14">
        <f t="shared" si="118"/>
        <v>1.5703742421317985</v>
      </c>
      <c r="AO83" s="11">
        <f t="shared" si="119"/>
        <v>1.5720361321165863E-2</v>
      </c>
      <c r="AP83" s="11">
        <f t="shared" si="120"/>
        <v>1.9803509073870216E-2</v>
      </c>
      <c r="AQ83" s="11">
        <f t="shared" si="121"/>
        <v>1.7964281423617261E-2</v>
      </c>
      <c r="AR83" s="1">
        <f t="shared" si="130"/>
        <v>73560.774413730091</v>
      </c>
      <c r="AS83" s="1">
        <f t="shared" si="125"/>
        <v>19951.289877204727</v>
      </c>
      <c r="AT83" s="1">
        <f t="shared" si="126"/>
        <v>7882.937286249643</v>
      </c>
      <c r="AU83" s="1">
        <f t="shared" si="79"/>
        <v>14712.154882746019</v>
      </c>
      <c r="AV83" s="1">
        <f t="shared" si="80"/>
        <v>3990.2579754409453</v>
      </c>
      <c r="AW83" s="1">
        <f t="shared" si="81"/>
        <v>1576.5874572499288</v>
      </c>
      <c r="AX83" s="2">
        <v>0</v>
      </c>
      <c r="AY83" s="2">
        <v>0</v>
      </c>
      <c r="AZ83" s="2">
        <v>0</v>
      </c>
      <c r="BA83" s="2">
        <f t="shared" si="134"/>
        <v>0</v>
      </c>
      <c r="BB83" s="2">
        <f t="shared" si="147"/>
        <v>0</v>
      </c>
      <c r="BC83" s="2">
        <f t="shared" si="135"/>
        <v>0</v>
      </c>
      <c r="BD83" s="2">
        <f t="shared" si="136"/>
        <v>0</v>
      </c>
      <c r="BE83" s="2">
        <f t="shared" si="137"/>
        <v>0</v>
      </c>
      <c r="BF83" s="2">
        <f t="shared" si="138"/>
        <v>0</v>
      </c>
      <c r="BG83" s="2">
        <f t="shared" si="139"/>
        <v>0</v>
      </c>
      <c r="BH83" s="2">
        <f t="shared" si="148"/>
        <v>0</v>
      </c>
      <c r="BI83" s="2">
        <f t="shared" si="149"/>
        <v>0</v>
      </c>
      <c r="BJ83" s="2">
        <f t="shared" si="150"/>
        <v>0</v>
      </c>
      <c r="BK83" s="11">
        <f t="shared" si="153"/>
        <v>4.9759736043791331E-2</v>
      </c>
      <c r="BL83" s="11">
        <f t="shared" si="151"/>
        <v>5.501990530434539E-2</v>
      </c>
      <c r="BM83" s="11">
        <f t="shared" si="152"/>
        <v>5.2935200303852542E-2</v>
      </c>
      <c r="BN83" s="17">
        <f t="shared" si="131"/>
        <v>0.31120550182153872</v>
      </c>
      <c r="BO83" s="17">
        <f t="shared" si="132"/>
        <v>0.28047663870373063</v>
      </c>
      <c r="BP83" s="17">
        <f t="shared" si="133"/>
        <v>0.29824827184634867</v>
      </c>
      <c r="BQ83" s="12">
        <f>(BQ$3*temperature!$I193+BQ$4*temperature!$I193^2+BQ$5*temperature!$I193^6)*(K83/K$56)^$BS$1</f>
        <v>2.9110076664156068</v>
      </c>
      <c r="BR83" s="12">
        <f>(BR$3*temperature!$I193+BR$4*temperature!$I193^2+BR$5*temperature!$I193^6)*(L83/L$56)^$BS$1</f>
        <v>1.04198280811495</v>
      </c>
      <c r="BS83" s="12">
        <f>(BS$3*temperature!$I193+BS$4*temperature!$I193^2+BS$5*temperature!$I193^6)*(M83/M$56)^$BS$1</f>
        <v>-0.15319100831684118</v>
      </c>
      <c r="BT83" s="12">
        <f>(BT$3*temperature!$M193+BT$4*temperature!$M193^2+BT$5*temperature!$M193^6)*(K83/K$56)^$BS$1</f>
        <v>2.9110047288398384</v>
      </c>
      <c r="BU83" s="12">
        <f>(BU$3*temperature!$M193+BU$4*temperature!$M193^2+BU$5*temperature!$M193^6)*(L83/L$56)^$BS$1</f>
        <v>1.0419794366737911</v>
      </c>
      <c r="BV83" s="12">
        <f>(BV$3*temperature!$M193+BV$4*temperature!$M193^2+BV$5*temperature!$M193^6)*(M83/M$56)^$BS$1</f>
        <v>-0.15319470693569145</v>
      </c>
      <c r="BW83" s="19">
        <f t="shared" si="140"/>
        <v>-2.9375757684135806E-6</v>
      </c>
      <c r="BX83" s="19">
        <f t="shared" si="141"/>
        <v>-3.3714411589169657E-6</v>
      </c>
      <c r="BY83" s="19">
        <f t="shared" si="142"/>
        <v>-3.6986188502730055E-6</v>
      </c>
      <c r="BZ83" s="19">
        <f t="shared" si="143"/>
        <v>-3.1251092873144553E-3</v>
      </c>
      <c r="CA83" s="19">
        <f t="shared" si="144"/>
        <v>-6.7248505319929958E-4</v>
      </c>
      <c r="CB83" s="19">
        <f t="shared" si="145"/>
        <v>-1.886614887402445E-4</v>
      </c>
      <c r="CC83" s="19">
        <f t="shared" si="146"/>
        <v>-8.6957207809445231E-5</v>
      </c>
      <c r="CD83" s="19"/>
    </row>
    <row r="84" spans="1:82">
      <c r="A84" s="2">
        <f t="shared" si="82"/>
        <v>2038</v>
      </c>
      <c r="B84" s="5">
        <f t="shared" si="83"/>
        <v>1143.9772537929632</v>
      </c>
      <c r="C84" s="5">
        <f t="shared" si="84"/>
        <v>2857.7782667407346</v>
      </c>
      <c r="D84" s="5">
        <f t="shared" si="85"/>
        <v>4055.8840451675278</v>
      </c>
      <c r="E84" s="15">
        <f t="shared" si="86"/>
        <v>9.7698730419656585E-4</v>
      </c>
      <c r="F84" s="15">
        <f t="shared" si="87"/>
        <v>1.9247305016205126E-3</v>
      </c>
      <c r="G84" s="15">
        <f t="shared" si="88"/>
        <v>3.9292688522786475E-3</v>
      </c>
      <c r="H84" s="5">
        <f t="shared" si="89"/>
        <v>75068.558700159789</v>
      </c>
      <c r="I84" s="5">
        <f t="shared" si="90"/>
        <v>20483.853404276706</v>
      </c>
      <c r="J84" s="5">
        <f t="shared" si="91"/>
        <v>8093.2293879805611</v>
      </c>
      <c r="K84" s="5">
        <f t="shared" si="92"/>
        <v>65620.674232169375</v>
      </c>
      <c r="L84" s="5">
        <f t="shared" si="93"/>
        <v>7167.7546304662465</v>
      </c>
      <c r="M84" s="5">
        <f t="shared" si="94"/>
        <v>1995.4291833425114</v>
      </c>
      <c r="N84" s="15">
        <f t="shared" si="95"/>
        <v>1.9501084000083324E-2</v>
      </c>
      <c r="O84" s="15">
        <f t="shared" si="96"/>
        <v>2.4720876250151846E-2</v>
      </c>
      <c r="P84" s="15">
        <f t="shared" si="97"/>
        <v>2.2658570613736329E-2</v>
      </c>
      <c r="Q84" s="5">
        <f t="shared" si="98"/>
        <v>7805.6626370504291</v>
      </c>
      <c r="R84" s="5">
        <f t="shared" si="99"/>
        <v>8710.8018180154504</v>
      </c>
      <c r="S84" s="5">
        <f t="shared" si="100"/>
        <v>4043.4583059779375</v>
      </c>
      <c r="T84" s="5">
        <f t="shared" si="101"/>
        <v>103.98045163259295</v>
      </c>
      <c r="U84" s="5">
        <f t="shared" si="102"/>
        <v>425.25210692031078</v>
      </c>
      <c r="V84" s="5">
        <f t="shared" si="103"/>
        <v>499.60999647223258</v>
      </c>
      <c r="W84" s="15">
        <f t="shared" si="104"/>
        <v>-1.0734613539272964E-2</v>
      </c>
      <c r="X84" s="15">
        <f t="shared" si="105"/>
        <v>-1.217998157191269E-2</v>
      </c>
      <c r="Y84" s="15">
        <f t="shared" si="106"/>
        <v>-9.7425357312937999E-3</v>
      </c>
      <c r="Z84" s="5">
        <f t="shared" si="127"/>
        <v>15975.500516294829</v>
      </c>
      <c r="AA84" s="5">
        <f t="shared" si="128"/>
        <v>24903.022150388642</v>
      </c>
      <c r="AB84" s="5">
        <f t="shared" si="129"/>
        <v>12266.204820932848</v>
      </c>
      <c r="AC84" s="16">
        <f t="shared" si="110"/>
        <v>2.0661854325970705</v>
      </c>
      <c r="AD84" s="16">
        <f t="shared" si="111"/>
        <v>2.8994286450231992</v>
      </c>
      <c r="AE84" s="16">
        <f t="shared" si="112"/>
        <v>3.0841759484061302</v>
      </c>
      <c r="AF84" s="15">
        <f t="shared" si="113"/>
        <v>-4.0504037456468023E-3</v>
      </c>
      <c r="AG84" s="15">
        <f t="shared" si="114"/>
        <v>2.9673830763510267E-4</v>
      </c>
      <c r="AH84" s="15">
        <f t="shared" si="115"/>
        <v>9.7937136394747881E-3</v>
      </c>
      <c r="AI84" s="1">
        <f t="shared" si="73"/>
        <v>121954.03290590525</v>
      </c>
      <c r="AJ84" s="1">
        <f t="shared" si="74"/>
        <v>31550.204632311325</v>
      </c>
      <c r="AK84" s="1">
        <f t="shared" si="75"/>
        <v>12396.551931549815</v>
      </c>
      <c r="AL84" s="14">
        <f t="shared" si="116"/>
        <v>25.06242568380322</v>
      </c>
      <c r="AM84" s="14">
        <f t="shared" si="117"/>
        <v>4.388201278750155</v>
      </c>
      <c r="AN84" s="14">
        <f t="shared" si="118"/>
        <v>1.5983027805095935</v>
      </c>
      <c r="AO84" s="11">
        <f t="shared" si="119"/>
        <v>1.5563157707954205E-2</v>
      </c>
      <c r="AP84" s="11">
        <f t="shared" si="120"/>
        <v>1.9605473983131512E-2</v>
      </c>
      <c r="AQ84" s="11">
        <f t="shared" si="121"/>
        <v>1.7784638609381089E-2</v>
      </c>
      <c r="AR84" s="1">
        <f t="shared" si="130"/>
        <v>75068.558700159789</v>
      </c>
      <c r="AS84" s="1">
        <f t="shared" si="125"/>
        <v>20483.853404276706</v>
      </c>
      <c r="AT84" s="1">
        <f t="shared" si="126"/>
        <v>8093.2293879805611</v>
      </c>
      <c r="AU84" s="1">
        <f t="shared" si="79"/>
        <v>15013.711740031958</v>
      </c>
      <c r="AV84" s="1">
        <f t="shared" si="80"/>
        <v>4096.7706808553412</v>
      </c>
      <c r="AW84" s="1">
        <f t="shared" si="81"/>
        <v>1618.6458775961123</v>
      </c>
      <c r="AX84" s="2">
        <v>0</v>
      </c>
      <c r="AY84" s="2">
        <v>0</v>
      </c>
      <c r="AZ84" s="2">
        <v>0</v>
      </c>
      <c r="BA84" s="2">
        <f t="shared" si="134"/>
        <v>0</v>
      </c>
      <c r="BB84" s="2">
        <f t="shared" si="147"/>
        <v>0</v>
      </c>
      <c r="BC84" s="2">
        <f t="shared" si="135"/>
        <v>0</v>
      </c>
      <c r="BD84" s="2">
        <f t="shared" si="136"/>
        <v>0</v>
      </c>
      <c r="BE84" s="2">
        <f t="shared" si="137"/>
        <v>0</v>
      </c>
      <c r="BF84" s="2">
        <f t="shared" si="138"/>
        <v>0</v>
      </c>
      <c r="BG84" s="2">
        <f t="shared" si="139"/>
        <v>0</v>
      </c>
      <c r="BH84" s="2">
        <f t="shared" si="148"/>
        <v>0</v>
      </c>
      <c r="BI84" s="2">
        <f t="shared" si="149"/>
        <v>0</v>
      </c>
      <c r="BJ84" s="2">
        <f t="shared" si="150"/>
        <v>0</v>
      </c>
      <c r="BK84" s="11">
        <f t="shared" si="153"/>
        <v>4.9501084000083323E-2</v>
      </c>
      <c r="BL84" s="11">
        <f t="shared" si="151"/>
        <v>5.4720876250151845E-2</v>
      </c>
      <c r="BM84" s="11">
        <f t="shared" si="152"/>
        <v>5.2658570613736327E-2</v>
      </c>
      <c r="BN84" s="17">
        <f t="shared" si="131"/>
        <v>0.29645402765624512</v>
      </c>
      <c r="BO84" s="17">
        <f t="shared" si="132"/>
        <v>0.26584961790158879</v>
      </c>
      <c r="BP84" s="17">
        <f t="shared" si="133"/>
        <v>0.28325415634341139</v>
      </c>
      <c r="BQ84" s="12">
        <f>(BQ$3*temperature!$I194+BQ$4*temperature!$I194^2+BQ$5*temperature!$I194^6)*(K84/K$56)^$BS$1</f>
        <v>2.8479913977600098</v>
      </c>
      <c r="BR84" s="12">
        <f>(BR$3*temperature!$I194+BR$4*temperature!$I194^2+BR$5*temperature!$I194^6)*(L84/L$56)^$BS$1</f>
        <v>0.98037465808466495</v>
      </c>
      <c r="BS84" s="12">
        <f>(BS$3*temperature!$I194+BS$4*temperature!$I194^2+BS$5*temperature!$I194^6)*(M84/M$56)^$BS$1</f>
        <v>-0.21249137540026131</v>
      </c>
      <c r="BT84" s="12">
        <f>(BT$3*temperature!$M194+BT$4*temperature!$M194^2+BT$5*temperature!$M194^6)*(K84/K$56)^$BS$1</f>
        <v>2.8479881667279665</v>
      </c>
      <c r="BU84" s="12">
        <f>(BU$3*temperature!$M194+BU$4*temperature!$M194^2+BU$5*temperature!$M194^6)*(L84/L$56)^$BS$1</f>
        <v>0.98037106763422721</v>
      </c>
      <c r="BV84" s="12">
        <f>(BV$3*temperature!$M194+BV$4*temperature!$M194^2+BV$5*temperature!$M194^6)*(M84/M$56)^$BS$1</f>
        <v>-0.21249525248554882</v>
      </c>
      <c r="BW84" s="19">
        <f t="shared" si="140"/>
        <v>-3.2310320432493711E-6</v>
      </c>
      <c r="BX84" s="19">
        <f t="shared" si="141"/>
        <v>-3.5904504377404223E-6</v>
      </c>
      <c r="BY84" s="19">
        <f t="shared" si="142"/>
        <v>-3.8770852875125161E-6</v>
      </c>
      <c r="BZ84" s="19">
        <f t="shared" si="143"/>
        <v>-3.4747331961136195E-3</v>
      </c>
      <c r="CA84" s="19">
        <f t="shared" si="144"/>
        <v>-7.1904603822862847E-4</v>
      </c>
      <c r="CB84" s="19">
        <f t="shared" si="145"/>
        <v>-1.9552245231278361E-4</v>
      </c>
      <c r="CC84" s="19">
        <f t="shared" si="146"/>
        <v>-8.8879887400497988E-5</v>
      </c>
      <c r="CD84" s="19"/>
    </row>
    <row r="85" spans="1:82">
      <c r="A85" s="2">
        <f t="shared" si="82"/>
        <v>2039</v>
      </c>
      <c r="B85" s="5">
        <f t="shared" si="83"/>
        <v>1145.0390224835462</v>
      </c>
      <c r="C85" s="5">
        <f t="shared" si="84"/>
        <v>2863.003697087755</v>
      </c>
      <c r="D85" s="5">
        <f t="shared" si="85"/>
        <v>4071.0238710723024</v>
      </c>
      <c r="E85" s="15">
        <f t="shared" si="86"/>
        <v>9.2813793898673753E-4</v>
      </c>
      <c r="F85" s="15">
        <f t="shared" si="87"/>
        <v>1.8284939765394869E-3</v>
      </c>
      <c r="G85" s="15">
        <f t="shared" si="88"/>
        <v>3.732805409664715E-3</v>
      </c>
      <c r="H85" s="5">
        <f t="shared" si="89"/>
        <v>76584.201679744845</v>
      </c>
      <c r="I85" s="5">
        <f t="shared" si="90"/>
        <v>21022.523892377325</v>
      </c>
      <c r="J85" s="5">
        <f t="shared" si="91"/>
        <v>8305.275093499371</v>
      </c>
      <c r="K85" s="5">
        <f t="shared" si="92"/>
        <v>66883.486218344435</v>
      </c>
      <c r="L85" s="5">
        <f t="shared" si="93"/>
        <v>7342.82107765401</v>
      </c>
      <c r="M85" s="5">
        <f t="shared" si="94"/>
        <v>2040.0949138408696</v>
      </c>
      <c r="N85" s="15">
        <f t="shared" si="95"/>
        <v>1.9244117817308171E-2</v>
      </c>
      <c r="O85" s="15">
        <f t="shared" si="96"/>
        <v>2.4424168545565283E-2</v>
      </c>
      <c r="P85" s="15">
        <f t="shared" si="97"/>
        <v>2.2384021879212623E-2</v>
      </c>
      <c r="Q85" s="5">
        <f t="shared" si="98"/>
        <v>7877.777361272083</v>
      </c>
      <c r="R85" s="5">
        <f t="shared" si="99"/>
        <v>8830.9850947605464</v>
      </c>
      <c r="S85" s="5">
        <f t="shared" si="100"/>
        <v>4108.9727974026173</v>
      </c>
      <c r="T85" s="5">
        <f t="shared" si="101"/>
        <v>102.864261668678</v>
      </c>
      <c r="U85" s="5">
        <f t="shared" si="102"/>
        <v>420.07254409460432</v>
      </c>
      <c r="V85" s="5">
        <f t="shared" si="103"/>
        <v>494.7425282298903</v>
      </c>
      <c r="W85" s="15">
        <f t="shared" si="104"/>
        <v>-1.0734613539272964E-2</v>
      </c>
      <c r="X85" s="15">
        <f t="shared" si="105"/>
        <v>-1.217998157191269E-2</v>
      </c>
      <c r="Y85" s="15">
        <f t="shared" si="106"/>
        <v>-9.7425357312937999E-3</v>
      </c>
      <c r="Z85" s="5">
        <f t="shared" si="127"/>
        <v>16062.621737801283</v>
      </c>
      <c r="AA85" s="5">
        <f t="shared" si="128"/>
        <v>25263.842838329387</v>
      </c>
      <c r="AB85" s="5">
        <f t="shared" si="129"/>
        <v>12592.871681317925</v>
      </c>
      <c r="AC85" s="16">
        <f t="shared" si="110"/>
        <v>2.0578165473816785</v>
      </c>
      <c r="AD85" s="16">
        <f t="shared" si="111"/>
        <v>2.9002890165724322</v>
      </c>
      <c r="AE85" s="16">
        <f t="shared" si="112"/>
        <v>3.1143814844585753</v>
      </c>
      <c r="AF85" s="15">
        <f t="shared" si="113"/>
        <v>-4.0504037456468023E-3</v>
      </c>
      <c r="AG85" s="15">
        <f t="shared" si="114"/>
        <v>2.9673830763510267E-4</v>
      </c>
      <c r="AH85" s="15">
        <f t="shared" si="115"/>
        <v>9.7937136394747881E-3</v>
      </c>
      <c r="AI85" s="1">
        <f t="shared" si="73"/>
        <v>124772.34135534668</v>
      </c>
      <c r="AJ85" s="1">
        <f t="shared" si="74"/>
        <v>32491.954849935533</v>
      </c>
      <c r="AK85" s="1">
        <f t="shared" si="75"/>
        <v>12775.542615990946</v>
      </c>
      <c r="AL85" s="14">
        <f t="shared" si="116"/>
        <v>25.448575662429519</v>
      </c>
      <c r="AM85" s="14">
        <f t="shared" si="117"/>
        <v>4.473373717093402</v>
      </c>
      <c r="AN85" s="14">
        <f t="shared" si="118"/>
        <v>1.6264437654759281</v>
      </c>
      <c r="AO85" s="11">
        <f t="shared" si="119"/>
        <v>1.5407526130874663E-2</v>
      </c>
      <c r="AP85" s="11">
        <f t="shared" si="120"/>
        <v>1.9409419243300197E-2</v>
      </c>
      <c r="AQ85" s="11">
        <f t="shared" si="121"/>
        <v>1.7606792223287277E-2</v>
      </c>
      <c r="AR85" s="1">
        <f t="shared" si="130"/>
        <v>76584.201679744845</v>
      </c>
      <c r="AS85" s="1">
        <f t="shared" si="125"/>
        <v>21022.523892377325</v>
      </c>
      <c r="AT85" s="1">
        <f t="shared" si="126"/>
        <v>8305.275093499371</v>
      </c>
      <c r="AU85" s="1">
        <f t="shared" si="79"/>
        <v>15316.840335948969</v>
      </c>
      <c r="AV85" s="1">
        <f t="shared" si="80"/>
        <v>4204.5047784754652</v>
      </c>
      <c r="AW85" s="1">
        <f t="shared" si="81"/>
        <v>1661.0550186998744</v>
      </c>
      <c r="AX85" s="2">
        <v>0</v>
      </c>
      <c r="AY85" s="2">
        <v>0</v>
      </c>
      <c r="AZ85" s="2">
        <v>0</v>
      </c>
      <c r="BA85" s="2">
        <f t="shared" si="134"/>
        <v>0</v>
      </c>
      <c r="BB85" s="2">
        <f t="shared" si="147"/>
        <v>0</v>
      </c>
      <c r="BC85" s="2">
        <f t="shared" si="135"/>
        <v>0</v>
      </c>
      <c r="BD85" s="2">
        <f t="shared" si="136"/>
        <v>0</v>
      </c>
      <c r="BE85" s="2">
        <f t="shared" si="137"/>
        <v>0</v>
      </c>
      <c r="BF85" s="2">
        <f t="shared" si="138"/>
        <v>0</v>
      </c>
      <c r="BG85" s="2">
        <f t="shared" si="139"/>
        <v>0</v>
      </c>
      <c r="BH85" s="2">
        <f t="shared" si="148"/>
        <v>0</v>
      </c>
      <c r="BI85" s="2">
        <f t="shared" si="149"/>
        <v>0</v>
      </c>
      <c r="BJ85" s="2">
        <f t="shared" si="150"/>
        <v>0</v>
      </c>
      <c r="BK85" s="11">
        <f t="shared" si="153"/>
        <v>4.924411781730817E-2</v>
      </c>
      <c r="BL85" s="11">
        <f t="shared" si="151"/>
        <v>5.4424168545565282E-2</v>
      </c>
      <c r="BM85" s="11">
        <f t="shared" si="152"/>
        <v>5.2384021879212622E-2</v>
      </c>
      <c r="BN85" s="17">
        <f t="shared" si="131"/>
        <v>0.28247138776297021</v>
      </c>
      <c r="BO85" s="17">
        <f t="shared" si="132"/>
        <v>0.25205684640164105</v>
      </c>
      <c r="BP85" s="17">
        <f t="shared" si="133"/>
        <v>0.26908454863789733</v>
      </c>
      <c r="BQ85" s="12">
        <f>(BQ$3*temperature!$I195+BQ$4*temperature!$I195^2+BQ$5*temperature!$I195^6)*(K85/K$56)^$BS$1</f>
        <v>2.7809658006145845</v>
      </c>
      <c r="BR85" s="12">
        <f>(BR$3*temperature!$I195+BR$4*temperature!$I195^2+BR$5*temperature!$I195^6)*(L85/L$56)^$BS$1</f>
        <v>0.91595216846856742</v>
      </c>
      <c r="BS85" s="12">
        <f>(BS$3*temperature!$I195+BS$4*temperature!$I195^2+BS$5*temperature!$I195^6)*(M85/M$56)^$BS$1</f>
        <v>-0.27406243679926617</v>
      </c>
      <c r="BT85" s="12">
        <f>(BT$3*temperature!$M195+BT$4*temperature!$M195^2+BT$5*temperature!$M195^6)*(K85/K$56)^$BS$1</f>
        <v>2.7809622727635595</v>
      </c>
      <c r="BU85" s="12">
        <f>(BU$3*temperature!$M195+BU$4*temperature!$M195^2+BU$5*temperature!$M195^6)*(L85/L$56)^$BS$1</f>
        <v>0.91594835911749306</v>
      </c>
      <c r="BV85" s="12">
        <f>(BV$3*temperature!$M195+BV$4*temperature!$M195^2+BV$5*temperature!$M195^6)*(M85/M$56)^$BS$1</f>
        <v>-0.27406649061509131</v>
      </c>
      <c r="BW85" s="19">
        <f t="shared" si="140"/>
        <v>-3.5278510250869033E-6</v>
      </c>
      <c r="BX85" s="19">
        <f t="shared" si="141"/>
        <v>-3.8093510743575365E-6</v>
      </c>
      <c r="BY85" s="19">
        <f t="shared" si="142"/>
        <v>-4.0538158251335332E-6</v>
      </c>
      <c r="BZ85" s="19">
        <f t="shared" si="143"/>
        <v>-3.8392788398259967E-3</v>
      </c>
      <c r="CA85" s="19">
        <f t="shared" si="144"/>
        <v>-7.6317456981293494E-4</v>
      </c>
      <c r="CB85" s="19">
        <f t="shared" si="145"/>
        <v>-2.0185260225159983E-4</v>
      </c>
      <c r="CC85" s="19">
        <f t="shared" si="146"/>
        <v>-9.0595535462871196E-5</v>
      </c>
      <c r="CD85" s="19"/>
    </row>
    <row r="86" spans="1:82">
      <c r="A86" s="2">
        <f t="shared" si="82"/>
        <v>2040</v>
      </c>
      <c r="B86" s="5">
        <f t="shared" si="83"/>
        <v>1146.0486389340142</v>
      </c>
      <c r="C86" s="5">
        <f t="shared" si="84"/>
        <v>2867.9769328519437</v>
      </c>
      <c r="D86" s="5">
        <f t="shared" si="85"/>
        <v>4085.4603940046745</v>
      </c>
      <c r="E86" s="15">
        <f t="shared" si="86"/>
        <v>8.8173104203740065E-4</v>
      </c>
      <c r="F86" s="15">
        <f t="shared" si="87"/>
        <v>1.7370692777125124E-3</v>
      </c>
      <c r="G86" s="15">
        <f t="shared" si="88"/>
        <v>3.5461651391814793E-3</v>
      </c>
      <c r="H86" s="5">
        <f t="shared" si="89"/>
        <v>78107.251536472628</v>
      </c>
      <c r="I86" s="5">
        <f t="shared" si="90"/>
        <v>21567.191389629254</v>
      </c>
      <c r="J86" s="5">
        <f t="shared" si="91"/>
        <v>8519.0211358457618</v>
      </c>
      <c r="K86" s="5">
        <f t="shared" si="92"/>
        <v>68153.522357587994</v>
      </c>
      <c r="L86" s="5">
        <f t="shared" si="93"/>
        <v>7520.0016926853841</v>
      </c>
      <c r="M86" s="5">
        <f t="shared" si="94"/>
        <v>2085.2046805660489</v>
      </c>
      <c r="N86" s="15">
        <f t="shared" si="95"/>
        <v>1.8988784990923824E-2</v>
      </c>
      <c r="O86" s="15">
        <f t="shared" si="96"/>
        <v>2.412977425945706E-2</v>
      </c>
      <c r="P86" s="15">
        <f t="shared" si="97"/>
        <v>2.2111601974562856E-2</v>
      </c>
      <c r="Q86" s="5">
        <f t="shared" si="98"/>
        <v>7948.1981007648474</v>
      </c>
      <c r="R86" s="5">
        <f t="shared" si="99"/>
        <v>8949.4369422070286</v>
      </c>
      <c r="S86" s="5">
        <f t="shared" si="100"/>
        <v>4173.6599745759186</v>
      </c>
      <c r="T86" s="5">
        <f t="shared" si="101"/>
        <v>101.76005357266209</v>
      </c>
      <c r="U86" s="5">
        <f t="shared" si="102"/>
        <v>414.95606824866559</v>
      </c>
      <c r="V86" s="5">
        <f t="shared" si="103"/>
        <v>489.92248147081995</v>
      </c>
      <c r="W86" s="15">
        <f t="shared" si="104"/>
        <v>-1.0734613539272964E-2</v>
      </c>
      <c r="X86" s="15">
        <f t="shared" si="105"/>
        <v>-1.217998157191269E-2</v>
      </c>
      <c r="Y86" s="15">
        <f t="shared" si="106"/>
        <v>-9.7425357312937999E-3</v>
      </c>
      <c r="Z86" s="5">
        <f t="shared" si="127"/>
        <v>16145.359432012478</v>
      </c>
      <c r="AA86" s="5">
        <f t="shared" si="128"/>
        <v>25620.009258772498</v>
      </c>
      <c r="AB86" s="5">
        <f t="shared" si="129"/>
        <v>12922.238060636013</v>
      </c>
      <c r="AC86" s="16">
        <f t="shared" si="110"/>
        <v>2.0494815595303097</v>
      </c>
      <c r="AD86" s="16">
        <f t="shared" si="111"/>
        <v>2.9011496434268627</v>
      </c>
      <c r="AE86" s="16">
        <f t="shared" si="112"/>
        <v>3.1448828448814452</v>
      </c>
      <c r="AF86" s="15">
        <f t="shared" si="113"/>
        <v>-4.0504037456468023E-3</v>
      </c>
      <c r="AG86" s="15">
        <f t="shared" si="114"/>
        <v>2.9673830763510267E-4</v>
      </c>
      <c r="AH86" s="15">
        <f t="shared" si="115"/>
        <v>9.7937136394747881E-3</v>
      </c>
      <c r="AI86" s="1">
        <f t="shared" si="73"/>
        <v>127611.94755576098</v>
      </c>
      <c r="AJ86" s="1">
        <f t="shared" si="74"/>
        <v>33447.264143417444</v>
      </c>
      <c r="AK86" s="1">
        <f t="shared" si="75"/>
        <v>13159.043373091725</v>
      </c>
      <c r="AL86" s="14">
        <f t="shared" si="116"/>
        <v>25.836754260996816</v>
      </c>
      <c r="AM86" s="14">
        <f t="shared" si="117"/>
        <v>4.5593310471413577</v>
      </c>
      <c r="AN86" s="14">
        <f t="shared" si="118"/>
        <v>1.6547938583431077</v>
      </c>
      <c r="AO86" s="11">
        <f t="shared" si="119"/>
        <v>1.5253450869565916E-2</v>
      </c>
      <c r="AP86" s="11">
        <f t="shared" si="120"/>
        <v>1.9215325050867194E-2</v>
      </c>
      <c r="AQ86" s="11">
        <f t="shared" si="121"/>
        <v>1.7430724301054405E-2</v>
      </c>
      <c r="AR86" s="1">
        <f t="shared" si="130"/>
        <v>78107.251536472628</v>
      </c>
      <c r="AS86" s="1">
        <f t="shared" si="125"/>
        <v>21567.191389629254</v>
      </c>
      <c r="AT86" s="1">
        <f t="shared" si="126"/>
        <v>8519.0211358457618</v>
      </c>
      <c r="AU86" s="1">
        <f t="shared" si="79"/>
        <v>15621.450307294526</v>
      </c>
      <c r="AV86" s="1">
        <f t="shared" si="80"/>
        <v>4313.4382779258513</v>
      </c>
      <c r="AW86" s="1">
        <f t="shared" si="81"/>
        <v>1703.8042271691525</v>
      </c>
      <c r="AX86" s="2">
        <v>0</v>
      </c>
      <c r="AY86" s="2">
        <v>0</v>
      </c>
      <c r="AZ86" s="2">
        <v>0</v>
      </c>
      <c r="BA86" s="2">
        <f t="shared" si="134"/>
        <v>0</v>
      </c>
      <c r="BB86" s="2">
        <f t="shared" si="147"/>
        <v>0</v>
      </c>
      <c r="BC86" s="2">
        <f t="shared" si="135"/>
        <v>0</v>
      </c>
      <c r="BD86" s="2">
        <f t="shared" si="136"/>
        <v>0</v>
      </c>
      <c r="BE86" s="2">
        <f t="shared" si="137"/>
        <v>0</v>
      </c>
      <c r="BF86" s="2">
        <f t="shared" si="138"/>
        <v>0</v>
      </c>
      <c r="BG86" s="2">
        <f t="shared" si="139"/>
        <v>0</v>
      </c>
      <c r="BH86" s="2">
        <f t="shared" si="148"/>
        <v>0</v>
      </c>
      <c r="BI86" s="2">
        <f t="shared" si="149"/>
        <v>0</v>
      </c>
      <c r="BJ86" s="2">
        <f t="shared" si="150"/>
        <v>0</v>
      </c>
      <c r="BK86" s="11">
        <f t="shared" si="153"/>
        <v>4.8988784990923823E-2</v>
      </c>
      <c r="BL86" s="11">
        <f t="shared" si="151"/>
        <v>5.4129774259457059E-2</v>
      </c>
      <c r="BM86" s="11">
        <f t="shared" si="152"/>
        <v>5.2111601974562854E-2</v>
      </c>
      <c r="BN86" s="17">
        <f t="shared" si="131"/>
        <v>0.26921417329513536</v>
      </c>
      <c r="BO86" s="17">
        <f t="shared" si="132"/>
        <v>0.23904691671599218</v>
      </c>
      <c r="BP86" s="17">
        <f t="shared" si="133"/>
        <v>0.25569045428626008</v>
      </c>
      <c r="BQ86" s="12">
        <f>(BQ$3*temperature!$I196+BQ$4*temperature!$I196^2+BQ$5*temperature!$I196^6)*(K86/K$56)^$BS$1</f>
        <v>2.7098543410825702</v>
      </c>
      <c r="BR86" s="12">
        <f>(BR$3*temperature!$I196+BR$4*temperature!$I196^2+BR$5*temperature!$I196^6)*(L86/L$56)^$BS$1</f>
        <v>0.84867424854584628</v>
      </c>
      <c r="BS86" s="12">
        <f>(BS$3*temperature!$I196+BS$4*temperature!$I196^2+BS$5*temperature!$I196^6)*(M86/M$56)^$BS$1</f>
        <v>-0.33793360668239825</v>
      </c>
      <c r="BT86" s="12">
        <f>(BT$3*temperature!$M196+BT$4*temperature!$M196^2+BT$5*temperature!$M196^6)*(K86/K$56)^$BS$1</f>
        <v>2.7098505138494646</v>
      </c>
      <c r="BU86" s="12">
        <f>(BU$3*temperature!$M196+BU$4*temperature!$M196^2+BU$5*temperature!$M196^6)*(L86/L$56)^$BS$1</f>
        <v>0.84867022083192234</v>
      </c>
      <c r="BV86" s="12">
        <f>(BV$3*temperature!$M196+BV$4*temperature!$M196^2+BV$5*temperature!$M196^6)*(M86/M$56)^$BS$1</f>
        <v>-0.33793783529239596</v>
      </c>
      <c r="BW86" s="19">
        <f t="shared" si="140"/>
        <v>-3.827233105546668E-6</v>
      </c>
      <c r="BX86" s="19">
        <f t="shared" si="141"/>
        <v>-4.0277139239375259E-6</v>
      </c>
      <c r="BY86" s="19">
        <f t="shared" si="142"/>
        <v>-4.2286099977140168E-6</v>
      </c>
      <c r="BZ86" s="19">
        <f t="shared" si="143"/>
        <v>-4.2182475386965852E-3</v>
      </c>
      <c r="CA86" s="19">
        <f t="shared" si="144"/>
        <v>-8.0477447055240538E-4</v>
      </c>
      <c r="CB86" s="19">
        <f t="shared" si="145"/>
        <v>-2.0765163507229705E-4</v>
      </c>
      <c r="CC86" s="19">
        <f t="shared" si="146"/>
        <v>-9.2108952375897295E-5</v>
      </c>
      <c r="CD86" s="19"/>
    </row>
    <row r="87" spans="1:82">
      <c r="A87" s="2">
        <f t="shared" si="82"/>
        <v>2041</v>
      </c>
      <c r="B87" s="5">
        <f t="shared" si="83"/>
        <v>1147.0086202616155</v>
      </c>
      <c r="C87" s="5">
        <f t="shared" si="84"/>
        <v>2872.709713740227</v>
      </c>
      <c r="D87" s="5">
        <f t="shared" si="85"/>
        <v>4099.2237253700641</v>
      </c>
      <c r="E87" s="15">
        <f t="shared" si="86"/>
        <v>8.3764448993553053E-4</v>
      </c>
      <c r="F87" s="15">
        <f t="shared" si="87"/>
        <v>1.6502158138268868E-3</v>
      </c>
      <c r="G87" s="15">
        <f t="shared" si="88"/>
        <v>3.3688568822224053E-3</v>
      </c>
      <c r="H87" s="5">
        <f t="shared" si="89"/>
        <v>79637.24588936611</v>
      </c>
      <c r="I87" s="5">
        <f t="shared" si="90"/>
        <v>22117.742230648004</v>
      </c>
      <c r="J87" s="5">
        <f t="shared" si="91"/>
        <v>8734.4142565319107</v>
      </c>
      <c r="K87" s="5">
        <f t="shared" si="92"/>
        <v>69430.381326342642</v>
      </c>
      <c r="L87" s="5">
        <f t="shared" si="93"/>
        <v>7699.261127867675</v>
      </c>
      <c r="M87" s="5">
        <f t="shared" si="94"/>
        <v>2130.7483664467218</v>
      </c>
      <c r="N87" s="15">
        <f t="shared" si="95"/>
        <v>1.8735040018257987E-2</v>
      </c>
      <c r="O87" s="15">
        <f t="shared" si="96"/>
        <v>2.3837685483057092E-2</v>
      </c>
      <c r="P87" s="15">
        <f t="shared" si="97"/>
        <v>2.1841350302508333E-2</v>
      </c>
      <c r="Q87" s="5">
        <f t="shared" si="98"/>
        <v>8016.8982763857866</v>
      </c>
      <c r="R87" s="5">
        <f t="shared" si="99"/>
        <v>9066.1048069995213</v>
      </c>
      <c r="S87" s="5">
        <f t="shared" si="100"/>
        <v>4237.4957851568179</v>
      </c>
      <c r="T87" s="5">
        <f t="shared" si="101"/>
        <v>100.66769872382385</v>
      </c>
      <c r="U87" s="5">
        <f t="shared" si="102"/>
        <v>409.9019109842435</v>
      </c>
      <c r="V87" s="5">
        <f t="shared" si="103"/>
        <v>485.14939418952633</v>
      </c>
      <c r="W87" s="15">
        <f t="shared" si="104"/>
        <v>-1.0734613539272964E-2</v>
      </c>
      <c r="X87" s="15">
        <f t="shared" si="105"/>
        <v>-1.217998157191269E-2</v>
      </c>
      <c r="Y87" s="15">
        <f t="shared" si="106"/>
        <v>-9.7425357312937999E-3</v>
      </c>
      <c r="Z87" s="5">
        <f t="shared" si="127"/>
        <v>16223.705636093804</v>
      </c>
      <c r="AA87" s="5">
        <f t="shared" si="128"/>
        <v>25971.360205035373</v>
      </c>
      <c r="AB87" s="5">
        <f t="shared" si="129"/>
        <v>13254.22072392122</v>
      </c>
      <c r="AC87" s="16">
        <f t="shared" si="110"/>
        <v>2.0411803317449539</v>
      </c>
      <c r="AD87" s="16">
        <f t="shared" si="111"/>
        <v>2.9020105256622495</v>
      </c>
      <c r="AE87" s="16">
        <f t="shared" si="112"/>
        <v>3.1756829268939111</v>
      </c>
      <c r="AF87" s="15">
        <f t="shared" si="113"/>
        <v>-4.0504037456468023E-3</v>
      </c>
      <c r="AG87" s="15">
        <f t="shared" si="114"/>
        <v>2.9673830763510267E-4</v>
      </c>
      <c r="AH87" s="15">
        <f t="shared" si="115"/>
        <v>9.7937136394747881E-3</v>
      </c>
      <c r="AI87" s="1">
        <f t="shared" si="73"/>
        <v>130472.20310747941</v>
      </c>
      <c r="AJ87" s="1">
        <f t="shared" si="74"/>
        <v>34415.976007001547</v>
      </c>
      <c r="AK87" s="1">
        <f t="shared" si="75"/>
        <v>13546.943262951705</v>
      </c>
      <c r="AL87" s="14">
        <f t="shared" si="116"/>
        <v>26.226912926128485</v>
      </c>
      <c r="AM87" s="14">
        <f t="shared" si="117"/>
        <v>4.6460639849458367</v>
      </c>
      <c r="AN87" s="14">
        <f t="shared" si="118"/>
        <v>1.6833496713077658</v>
      </c>
      <c r="AO87" s="11">
        <f t="shared" si="119"/>
        <v>1.5100916360870256E-2</v>
      </c>
      <c r="AP87" s="11">
        <f t="shared" si="120"/>
        <v>1.9023171800358521E-2</v>
      </c>
      <c r="AQ87" s="11">
        <f t="shared" si="121"/>
        <v>1.7256417058043861E-2</v>
      </c>
      <c r="AR87" s="1">
        <f t="shared" si="130"/>
        <v>79637.24588936611</v>
      </c>
      <c r="AS87" s="1">
        <f t="shared" si="125"/>
        <v>22117.742230648004</v>
      </c>
      <c r="AT87" s="1">
        <f t="shared" si="126"/>
        <v>8734.4142565319107</v>
      </c>
      <c r="AU87" s="1">
        <f t="shared" si="79"/>
        <v>15927.449177873223</v>
      </c>
      <c r="AV87" s="1">
        <f t="shared" si="80"/>
        <v>4423.548446129601</v>
      </c>
      <c r="AW87" s="1">
        <f t="shared" si="81"/>
        <v>1746.8828513063822</v>
      </c>
      <c r="AX87" s="2">
        <v>0</v>
      </c>
      <c r="AY87" s="2">
        <v>0</v>
      </c>
      <c r="AZ87" s="2">
        <v>0</v>
      </c>
      <c r="BA87" s="2">
        <f t="shared" si="134"/>
        <v>0</v>
      </c>
      <c r="BB87" s="2">
        <f t="shared" si="147"/>
        <v>0</v>
      </c>
      <c r="BC87" s="2">
        <f t="shared" si="135"/>
        <v>0</v>
      </c>
      <c r="BD87" s="2">
        <f t="shared" si="136"/>
        <v>0</v>
      </c>
      <c r="BE87" s="2">
        <f t="shared" si="137"/>
        <v>0</v>
      </c>
      <c r="BF87" s="2">
        <f t="shared" si="138"/>
        <v>0</v>
      </c>
      <c r="BG87" s="2">
        <f t="shared" si="139"/>
        <v>0</v>
      </c>
      <c r="BH87" s="2">
        <f t="shared" si="148"/>
        <v>0</v>
      </c>
      <c r="BI87" s="2">
        <f t="shared" si="149"/>
        <v>0</v>
      </c>
      <c r="BJ87" s="2">
        <f t="shared" si="150"/>
        <v>0</v>
      </c>
      <c r="BK87" s="11">
        <f t="shared" si="153"/>
        <v>4.8735040018257986E-2</v>
      </c>
      <c r="BL87" s="11">
        <f t="shared" si="151"/>
        <v>5.3837685483057091E-2</v>
      </c>
      <c r="BM87" s="11">
        <f t="shared" si="152"/>
        <v>5.1841350302508332E-2</v>
      </c>
      <c r="BN87" s="17">
        <f t="shared" si="131"/>
        <v>0.25664161251968454</v>
      </c>
      <c r="BO87" s="17">
        <f t="shared" si="132"/>
        <v>0.22677180984089595</v>
      </c>
      <c r="BP87" s="17">
        <f t="shared" si="133"/>
        <v>0.24302598109020945</v>
      </c>
      <c r="BQ87" s="12">
        <f>(BQ$3*temperature!$I197+BQ$4*temperature!$I197^2+BQ$5*temperature!$I197^6)*(K87/K$56)^$BS$1</f>
        <v>2.6345837901105598</v>
      </c>
      <c r="BR87" s="12">
        <f>(BR$3*temperature!$I197+BR$4*temperature!$I197^2+BR$5*temperature!$I197^6)*(L87/L$56)^$BS$1</f>
        <v>0.7785023010703237</v>
      </c>
      <c r="BS87" s="12">
        <f>(BS$3*temperature!$I197+BS$4*temperature!$I197^2+BS$5*temperature!$I197^6)*(M87/M$56)^$BS$1</f>
        <v>-0.40413237169615546</v>
      </c>
      <c r="BT87" s="12">
        <f>(BT$3*temperature!$M197+BT$4*temperature!$M197^2+BT$5*temperature!$M197^6)*(K87/K$56)^$BS$1</f>
        <v>2.6345796616764421</v>
      </c>
      <c r="BU87" s="12">
        <f>(BU$3*temperature!$M197+BU$4*temperature!$M197^2+BU$5*temperature!$M197^6)*(L87/L$56)^$BS$1</f>
        <v>0.77849805592743793</v>
      </c>
      <c r="BV87" s="12">
        <f>(BV$3*temperature!$M197+BV$4*temperature!$M197^2+BV$5*temperature!$M197^6)*(M87/M$56)^$BS$1</f>
        <v>-0.40413677297981243</v>
      </c>
      <c r="BW87" s="19">
        <f t="shared" si="140"/>
        <v>-4.1284341176783812E-6</v>
      </c>
      <c r="BX87" s="19">
        <f t="shared" si="141"/>
        <v>-4.2451428857726015E-6</v>
      </c>
      <c r="BY87" s="19">
        <f t="shared" si="142"/>
        <v>-4.4012836569740088E-6</v>
      </c>
      <c r="BZ87" s="19">
        <f t="shared" si="143"/>
        <v>-4.6111273376790371E-3</v>
      </c>
      <c r="CA87" s="19">
        <f t="shared" si="144"/>
        <v>-8.4377890997987856E-4</v>
      </c>
      <c r="CB87" s="19">
        <f t="shared" si="145"/>
        <v>-2.1292280116961385E-4</v>
      </c>
      <c r="CC87" s="19">
        <f t="shared" si="146"/>
        <v>-9.3425590186456327E-5</v>
      </c>
      <c r="CD87" s="19"/>
    </row>
    <row r="88" spans="1:82">
      <c r="A88" s="2">
        <f t="shared" si="82"/>
        <v>2042</v>
      </c>
      <c r="B88" s="5">
        <f t="shared" si="83"/>
        <v>1147.9213664397525</v>
      </c>
      <c r="C88" s="5">
        <f t="shared" si="84"/>
        <v>2877.2132751884678</v>
      </c>
      <c r="D88" s="5">
        <f t="shared" si="85"/>
        <v>4112.342938526097</v>
      </c>
      <c r="E88" s="15">
        <f t="shared" si="86"/>
        <v>7.9576226543875397E-4</v>
      </c>
      <c r="F88" s="15">
        <f t="shared" si="87"/>
        <v>1.5677050231355423E-3</v>
      </c>
      <c r="G88" s="15">
        <f t="shared" si="88"/>
        <v>3.2004140381112849E-3</v>
      </c>
      <c r="H88" s="5">
        <f t="shared" si="89"/>
        <v>81173.712274589838</v>
      </c>
      <c r="I88" s="5">
        <f t="shared" si="90"/>
        <v>22674.059087483576</v>
      </c>
      <c r="J88" s="5">
        <f t="shared" si="91"/>
        <v>8951.4011831762073</v>
      </c>
      <c r="K88" s="5">
        <f t="shared" si="92"/>
        <v>70713.65221325912</v>
      </c>
      <c r="L88" s="5">
        <f t="shared" si="93"/>
        <v>7880.5625161723001</v>
      </c>
      <c r="M88" s="5">
        <f t="shared" si="94"/>
        <v>2176.7156380164333</v>
      </c>
      <c r="N88" s="15">
        <f t="shared" si="95"/>
        <v>1.848284371195863E-2</v>
      </c>
      <c r="O88" s="15">
        <f t="shared" si="96"/>
        <v>2.3547894439948314E-2</v>
      </c>
      <c r="P88" s="15">
        <f t="shared" si="97"/>
        <v>2.1573298984322253E-2</v>
      </c>
      <c r="Q88" s="5">
        <f t="shared" si="98"/>
        <v>8083.8521568819497</v>
      </c>
      <c r="R88" s="5">
        <f t="shared" si="99"/>
        <v>9180.9376939786944</v>
      </c>
      <c r="S88" s="5">
        <f t="shared" si="100"/>
        <v>4300.4572998477643</v>
      </c>
      <c r="T88" s="5">
        <f t="shared" si="101"/>
        <v>99.587069882135637</v>
      </c>
      <c r="U88" s="5">
        <f t="shared" si="102"/>
        <v>404.90931326216361</v>
      </c>
      <c r="V88" s="5">
        <f t="shared" si="103"/>
        <v>480.42280888161935</v>
      </c>
      <c r="W88" s="15">
        <f t="shared" si="104"/>
        <v>-1.0734613539272964E-2</v>
      </c>
      <c r="X88" s="15">
        <f t="shared" si="105"/>
        <v>-1.217998157191269E-2</v>
      </c>
      <c r="Y88" s="15">
        <f t="shared" si="106"/>
        <v>-9.7425357312937999E-3</v>
      </c>
      <c r="Z88" s="5">
        <f t="shared" si="127"/>
        <v>16297.654539403533</v>
      </c>
      <c r="AA88" s="5">
        <f t="shared" si="128"/>
        <v>26317.738741239784</v>
      </c>
      <c r="AB88" s="5">
        <f t="shared" si="129"/>
        <v>13588.736464085572</v>
      </c>
      <c r="AC88" s="16">
        <f t="shared" si="110"/>
        <v>2.0329127272837137</v>
      </c>
      <c r="AD88" s="16">
        <f t="shared" si="111"/>
        <v>2.9028716633543739</v>
      </c>
      <c r="AE88" s="16">
        <f t="shared" si="112"/>
        <v>3.2067846560896793</v>
      </c>
      <c r="AF88" s="15">
        <f t="shared" si="113"/>
        <v>-4.0504037456468023E-3</v>
      </c>
      <c r="AG88" s="15">
        <f t="shared" si="114"/>
        <v>2.9673830763510267E-4</v>
      </c>
      <c r="AH88" s="15">
        <f t="shared" si="115"/>
        <v>9.7937136394747881E-3</v>
      </c>
      <c r="AI88" s="1">
        <f t="shared" si="73"/>
        <v>133352.4319746047</v>
      </c>
      <c r="AJ88" s="1">
        <f t="shared" si="74"/>
        <v>35397.926852430995</v>
      </c>
      <c r="AK88" s="1">
        <f t="shared" si="75"/>
        <v>13939.131787962917</v>
      </c>
      <c r="AL88" s="14">
        <f t="shared" si="116"/>
        <v>26.619002840444768</v>
      </c>
      <c r="AM88" s="14">
        <f t="shared" si="117"/>
        <v>4.7335630295931095</v>
      </c>
      <c r="AN88" s="14">
        <f t="shared" si="118"/>
        <v>1.7121077694505478</v>
      </c>
      <c r="AO88" s="11">
        <f t="shared" si="119"/>
        <v>1.4949907197261553E-2</v>
      </c>
      <c r="AP88" s="11">
        <f t="shared" si="120"/>
        <v>1.8832940082354935E-2</v>
      </c>
      <c r="AQ88" s="11">
        <f t="shared" si="121"/>
        <v>1.7083852887463422E-2</v>
      </c>
      <c r="AR88" s="1">
        <f t="shared" si="130"/>
        <v>81173.712274589838</v>
      </c>
      <c r="AS88" s="1">
        <f t="shared" si="125"/>
        <v>22674.059087483576</v>
      </c>
      <c r="AT88" s="1">
        <f t="shared" si="126"/>
        <v>8951.4011831762073</v>
      </c>
      <c r="AU88" s="1">
        <f t="shared" si="79"/>
        <v>16234.742454917969</v>
      </c>
      <c r="AV88" s="1">
        <f t="shared" si="80"/>
        <v>4534.8118174967158</v>
      </c>
      <c r="AW88" s="1">
        <f t="shared" si="81"/>
        <v>1790.2802366352416</v>
      </c>
      <c r="AX88" s="2">
        <v>0</v>
      </c>
      <c r="AY88" s="2">
        <v>0</v>
      </c>
      <c r="AZ88" s="2">
        <v>0</v>
      </c>
      <c r="BA88" s="2">
        <f t="shared" si="134"/>
        <v>0</v>
      </c>
      <c r="BB88" s="2">
        <f t="shared" si="147"/>
        <v>0</v>
      </c>
      <c r="BC88" s="2">
        <f t="shared" si="135"/>
        <v>0</v>
      </c>
      <c r="BD88" s="2">
        <f t="shared" si="136"/>
        <v>0</v>
      </c>
      <c r="BE88" s="2">
        <f t="shared" si="137"/>
        <v>0</v>
      </c>
      <c r="BF88" s="2">
        <f t="shared" si="138"/>
        <v>0</v>
      </c>
      <c r="BG88" s="2">
        <f t="shared" si="139"/>
        <v>0</v>
      </c>
      <c r="BH88" s="2">
        <f t="shared" si="148"/>
        <v>0</v>
      </c>
      <c r="BI88" s="2">
        <f t="shared" si="149"/>
        <v>0</v>
      </c>
      <c r="BJ88" s="2">
        <f t="shared" si="150"/>
        <v>0</v>
      </c>
      <c r="BK88" s="11">
        <f t="shared" si="153"/>
        <v>4.8482843711958629E-2</v>
      </c>
      <c r="BL88" s="11">
        <f t="shared" si="151"/>
        <v>5.3547894439948313E-2</v>
      </c>
      <c r="BM88" s="11">
        <f t="shared" si="152"/>
        <v>5.1573298984322252E-2</v>
      </c>
      <c r="BN88" s="17">
        <f t="shared" si="131"/>
        <v>0.24471539781412902</v>
      </c>
      <c r="BO88" s="17">
        <f t="shared" si="132"/>
        <v>0.21518665821572752</v>
      </c>
      <c r="BP88" s="17">
        <f t="shared" si="133"/>
        <v>0.23104813384672077</v>
      </c>
      <c r="BQ88" s="12">
        <f>(BQ$3*temperature!$I198+BQ$4*temperature!$I198^2+BQ$5*temperature!$I198^6)*(K88/K$56)^$BS$1</f>
        <v>2.555084343336417</v>
      </c>
      <c r="BR88" s="12">
        <f>(BR$3*temperature!$I198+BR$4*temperature!$I198^2+BR$5*temperature!$I198^6)*(L88/L$56)^$BS$1</f>
        <v>0.70540028472042493</v>
      </c>
      <c r="BS88" s="12">
        <f>(BS$3*temperature!$I198+BS$4*temperature!$I198^2+BS$5*temperature!$I198^6)*(M88/M$56)^$BS$1</f>
        <v>-0.47268424737790327</v>
      </c>
      <c r="BT88" s="12">
        <f>(BT$3*temperature!$M198+BT$4*temperature!$M198^2+BT$5*temperature!$M198^6)*(K88/K$56)^$BS$1</f>
        <v>2.5550799125742039</v>
      </c>
      <c r="BU88" s="12">
        <f>(BU$3*temperature!$M198+BU$4*temperature!$M198^2+BU$5*temperature!$M198^6)*(L88/L$56)^$BS$1</f>
        <v>0.70539582344745966</v>
      </c>
      <c r="BV88" s="12">
        <f>(BV$3*temperature!$M198+BV$4*temperature!$M198^2+BV$5*temperature!$M198^6)*(M88/M$56)^$BS$1</f>
        <v>-0.47268881904600396</v>
      </c>
      <c r="BW88" s="19">
        <f t="shared" si="140"/>
        <v>-4.4307622131256608E-6</v>
      </c>
      <c r="BX88" s="19">
        <f t="shared" si="141"/>
        <v>-4.4612729652726557E-6</v>
      </c>
      <c r="BY88" s="19">
        <f t="shared" si="142"/>
        <v>-4.571668100694648E-6</v>
      </c>
      <c r="BZ88" s="19">
        <f t="shared" si="143"/>
        <v>-5.0173941911101959E-3</v>
      </c>
      <c r="CA88" s="19">
        <f t="shared" si="144"/>
        <v>-8.8014686750655308E-4</v>
      </c>
      <c r="CB88" s="19">
        <f t="shared" si="145"/>
        <v>-2.1767242309247073E-4</v>
      </c>
      <c r="CC88" s="19">
        <f t="shared" si="146"/>
        <v>-9.4551447152235496E-5</v>
      </c>
      <c r="CD88" s="19"/>
    </row>
    <row r="89" spans="1:82">
      <c r="A89" s="2">
        <f t="shared" si="82"/>
        <v>2043</v>
      </c>
      <c r="B89" s="5">
        <f t="shared" si="83"/>
        <v>1148.7891653215011</v>
      </c>
      <c r="C89" s="5">
        <f t="shared" si="84"/>
        <v>2881.4983658074057</v>
      </c>
      <c r="D89" s="5">
        <f t="shared" si="85"/>
        <v>4124.8460785925845</v>
      </c>
      <c r="E89" s="15">
        <f t="shared" si="86"/>
        <v>7.5597415216681623E-4</v>
      </c>
      <c r="F89" s="15">
        <f t="shared" si="87"/>
        <v>1.489319771978765E-3</v>
      </c>
      <c r="G89" s="15">
        <f t="shared" si="88"/>
        <v>3.0403933362057206E-3</v>
      </c>
      <c r="H89" s="5">
        <f t="shared" si="89"/>
        <v>82716.168642956953</v>
      </c>
      <c r="I89" s="5">
        <f t="shared" si="90"/>
        <v>23236.021028676616</v>
      </c>
      <c r="J89" s="5">
        <f t="shared" si="91"/>
        <v>9169.9286101802973</v>
      </c>
      <c r="K89" s="5">
        <f t="shared" si="92"/>
        <v>72002.915016880346</v>
      </c>
      <c r="L89" s="5">
        <f t="shared" si="93"/>
        <v>8063.8675018529129</v>
      </c>
      <c r="M89" s="5">
        <f t="shared" si="94"/>
        <v>2223.095949633378</v>
      </c>
      <c r="N89" s="15">
        <f t="shared" si="95"/>
        <v>1.8232162577787037E-2</v>
      </c>
      <c r="O89" s="15">
        <f t="shared" si="96"/>
        <v>2.3260393570184723E-2</v>
      </c>
      <c r="P89" s="15">
        <f t="shared" si="97"/>
        <v>2.1307473887222761E-2</v>
      </c>
      <c r="Q89" s="5">
        <f t="shared" si="98"/>
        <v>8149.0349080762335</v>
      </c>
      <c r="R89" s="5">
        <f t="shared" si="99"/>
        <v>9293.8861885977767</v>
      </c>
      <c r="S89" s="5">
        <f t="shared" si="100"/>
        <v>4362.5226756695893</v>
      </c>
      <c r="T89" s="5">
        <f t="shared" si="101"/>
        <v>98.518041173442342</v>
      </c>
      <c r="U89" s="5">
        <f t="shared" si="102"/>
        <v>399.97752528833462</v>
      </c>
      <c r="V89" s="5">
        <f t="shared" si="103"/>
        <v>475.74227249996164</v>
      </c>
      <c r="W89" s="15">
        <f t="shared" si="104"/>
        <v>-1.0734613539272964E-2</v>
      </c>
      <c r="X89" s="15">
        <f t="shared" si="105"/>
        <v>-1.217998157191269E-2</v>
      </c>
      <c r="Y89" s="15">
        <f t="shared" si="106"/>
        <v>-9.7425357312937999E-3</v>
      </c>
      <c r="Z89" s="5">
        <f t="shared" si="127"/>
        <v>16367.202548106177</v>
      </c>
      <c r="AA89" s="5">
        <f t="shared" si="128"/>
        <v>26658.992272398475</v>
      </c>
      <c r="AB89" s="5">
        <f t="shared" si="129"/>
        <v>13925.702067119255</v>
      </c>
      <c r="AC89" s="16">
        <f t="shared" si="110"/>
        <v>2.0246786099585505</v>
      </c>
      <c r="AD89" s="16">
        <f t="shared" si="111"/>
        <v>2.9037330565790396</v>
      </c>
      <c r="AE89" s="16">
        <f t="shared" si="112"/>
        <v>3.2381909867148835</v>
      </c>
      <c r="AF89" s="15">
        <f t="shared" si="113"/>
        <v>-4.0504037456468023E-3</v>
      </c>
      <c r="AG89" s="15">
        <f t="shared" si="114"/>
        <v>2.9673830763510267E-4</v>
      </c>
      <c r="AH89" s="15">
        <f t="shared" si="115"/>
        <v>9.7937136394747881E-3</v>
      </c>
      <c r="AI89" s="1">
        <f t="shared" si="73"/>
        <v>136251.9312320622</v>
      </c>
      <c r="AJ89" s="1">
        <f t="shared" si="74"/>
        <v>36392.945984684615</v>
      </c>
      <c r="AK89" s="1">
        <f t="shared" si="75"/>
        <v>14335.498845801867</v>
      </c>
      <c r="AL89" s="14">
        <f t="shared" si="116"/>
        <v>27.012974946371578</v>
      </c>
      <c r="AM89" s="14">
        <f t="shared" si="117"/>
        <v>4.8218184694163639</v>
      </c>
      <c r="AN89" s="14">
        <f t="shared" si="118"/>
        <v>1.7410646727387162</v>
      </c>
      <c r="AO89" s="11">
        <f t="shared" si="119"/>
        <v>1.4800408125288936E-2</v>
      </c>
      <c r="AP89" s="11">
        <f t="shared" si="120"/>
        <v>1.8644610681531386E-2</v>
      </c>
      <c r="AQ89" s="11">
        <f t="shared" si="121"/>
        <v>1.6913014358588788E-2</v>
      </c>
      <c r="AR89" s="1">
        <f t="shared" si="130"/>
        <v>82716.168642956953</v>
      </c>
      <c r="AS89" s="1">
        <f t="shared" si="125"/>
        <v>23236.021028676616</v>
      </c>
      <c r="AT89" s="1">
        <f t="shared" si="126"/>
        <v>9169.9286101802973</v>
      </c>
      <c r="AU89" s="1">
        <f t="shared" si="79"/>
        <v>16543.233728591393</v>
      </c>
      <c r="AV89" s="1">
        <f t="shared" si="80"/>
        <v>4647.2042057353237</v>
      </c>
      <c r="AW89" s="1">
        <f t="shared" si="81"/>
        <v>1833.9857220360595</v>
      </c>
      <c r="AX89" s="2">
        <v>0</v>
      </c>
      <c r="AY89" s="2">
        <v>0</v>
      </c>
      <c r="AZ89" s="2">
        <v>0</v>
      </c>
      <c r="BA89" s="2">
        <f t="shared" si="134"/>
        <v>0</v>
      </c>
      <c r="BB89" s="2">
        <f t="shared" si="147"/>
        <v>0</v>
      </c>
      <c r="BC89" s="2">
        <f t="shared" si="135"/>
        <v>0</v>
      </c>
      <c r="BD89" s="2">
        <f t="shared" si="136"/>
        <v>0</v>
      </c>
      <c r="BE89" s="2">
        <f t="shared" si="137"/>
        <v>0</v>
      </c>
      <c r="BF89" s="2">
        <f t="shared" si="138"/>
        <v>0</v>
      </c>
      <c r="BG89" s="2">
        <f t="shared" si="139"/>
        <v>0</v>
      </c>
      <c r="BH89" s="2">
        <f t="shared" si="148"/>
        <v>0</v>
      </c>
      <c r="BI89" s="2">
        <f t="shared" si="149"/>
        <v>0</v>
      </c>
      <c r="BJ89" s="2">
        <f t="shared" si="150"/>
        <v>0</v>
      </c>
      <c r="BK89" s="11">
        <f t="shared" si="153"/>
        <v>4.8232162577787036E-2</v>
      </c>
      <c r="BL89" s="11">
        <f t="shared" si="151"/>
        <v>5.3260393570184722E-2</v>
      </c>
      <c r="BM89" s="11">
        <f t="shared" si="152"/>
        <v>5.130747388722276E-2</v>
      </c>
      <c r="BN89" s="17">
        <f t="shared" si="131"/>
        <v>0.23339952511550846</v>
      </c>
      <c r="BO89" s="17">
        <f t="shared" si="132"/>
        <v>0.20424952615003594</v>
      </c>
      <c r="BP89" s="17">
        <f t="shared" si="133"/>
        <v>0.21971662276883794</v>
      </c>
      <c r="BQ89" s="12">
        <f>(BQ$3*temperature!$I199+BQ$4*temperature!$I199^2+BQ$5*temperature!$I199^6)*(K89/K$56)^$BS$1</f>
        <v>2.4712897269266438</v>
      </c>
      <c r="BR89" s="12">
        <f>(BR$3*temperature!$I199+BR$4*temperature!$I199^2+BR$5*temperature!$I199^6)*(L89/L$56)^$BS$1</f>
        <v>0.6293347670832653</v>
      </c>
      <c r="BS89" s="12">
        <f>(BS$3*temperature!$I199+BS$4*temperature!$I199^2+BS$5*temperature!$I199^6)*(M89/M$56)^$BS$1</f>
        <v>-0.54361274110690949</v>
      </c>
      <c r="BT89" s="12">
        <f>(BT$3*temperature!$M199+BT$4*temperature!$M199^2+BT$5*temperature!$M199^6)*(K89/K$56)^$BS$1</f>
        <v>2.4712849933516643</v>
      </c>
      <c r="BU89" s="12">
        <f>(BU$3*temperature!$M199+BU$4*temperature!$M199^2+BU$5*temperature!$M199^6)*(L89/L$56)^$BS$1</f>
        <v>0.62933009131477546</v>
      </c>
      <c r="BV89" s="12">
        <f>(BV$3*temperature!$M199+BV$4*temperature!$M199^2+BV$5*temperature!$M199^6)*(M89/M$56)^$BS$1</f>
        <v>-0.54361748071617411</v>
      </c>
      <c r="BW89" s="19">
        <f t="shared" si="140"/>
        <v>-4.7335749795429649E-6</v>
      </c>
      <c r="BX89" s="19">
        <f t="shared" si="141"/>
        <v>-4.6757684898368623E-6</v>
      </c>
      <c r="BY89" s="19">
        <f t="shared" si="142"/>
        <v>-4.739609264614586E-6</v>
      </c>
      <c r="BZ89" s="19">
        <f t="shared" si="143"/>
        <v>-5.4365131984369522E-3</v>
      </c>
      <c r="CA89" s="19">
        <f t="shared" si="144"/>
        <v>-9.1385993742755913E-4</v>
      </c>
      <c r="CB89" s="19">
        <f t="shared" si="145"/>
        <v>-2.2190946092549621E-4</v>
      </c>
      <c r="CC89" s="19">
        <f t="shared" si="146"/>
        <v>-9.5492971844484512E-5</v>
      </c>
      <c r="CD89" s="19"/>
    </row>
    <row r="90" spans="1:82">
      <c r="A90" s="2">
        <f t="shared" si="82"/>
        <v>2044</v>
      </c>
      <c r="B90" s="5">
        <f t="shared" si="83"/>
        <v>1149.6141974910097</v>
      </c>
      <c r="C90" s="5">
        <f t="shared" si="84"/>
        <v>2885.5752646720712</v>
      </c>
      <c r="D90" s="5">
        <f t="shared" si="85"/>
        <v>4136.7601753962999</v>
      </c>
      <c r="E90" s="15">
        <f t="shared" si="86"/>
        <v>7.1817544455847536E-4</v>
      </c>
      <c r="F90" s="15">
        <f t="shared" si="87"/>
        <v>1.4148537833798267E-3</v>
      </c>
      <c r="G90" s="15">
        <f t="shared" si="88"/>
        <v>2.8883736693954346E-3</v>
      </c>
      <c r="H90" s="5">
        <f t="shared" si="89"/>
        <v>84264.123871797652</v>
      </c>
      <c r="I90" s="5">
        <f t="shared" si="90"/>
        <v>23803.503586187639</v>
      </c>
      <c r="J90" s="5">
        <f t="shared" si="91"/>
        <v>9389.943182456127</v>
      </c>
      <c r="K90" s="5">
        <f t="shared" si="92"/>
        <v>73297.741151510636</v>
      </c>
      <c r="L90" s="5">
        <f t="shared" si="93"/>
        <v>8249.136273661803</v>
      </c>
      <c r="M90" s="5">
        <f t="shared" si="94"/>
        <v>2269.8785485084532</v>
      </c>
      <c r="N90" s="15">
        <f t="shared" si="95"/>
        <v>1.798296824964285E-2</v>
      </c>
      <c r="O90" s="15">
        <f t="shared" si="96"/>
        <v>2.2975175592396369E-2</v>
      </c>
      <c r="P90" s="15">
        <f t="shared" si="97"/>
        <v>2.1043895511028365E-2</v>
      </c>
      <c r="Q90" s="5">
        <f t="shared" si="98"/>
        <v>8212.4226397407419</v>
      </c>
      <c r="R90" s="5">
        <f t="shared" si="99"/>
        <v>9404.9024795931782</v>
      </c>
      <c r="S90" s="5">
        <f t="shared" si="100"/>
        <v>4423.6711217398242</v>
      </c>
      <c r="T90" s="5">
        <f t="shared" si="101"/>
        <v>97.460488074799258</v>
      </c>
      <c r="U90" s="5">
        <f t="shared" si="102"/>
        <v>395.10580640114347</v>
      </c>
      <c r="V90" s="5">
        <f t="shared" si="103"/>
        <v>471.10733641124386</v>
      </c>
      <c r="W90" s="15">
        <f t="shared" si="104"/>
        <v>-1.0734613539272964E-2</v>
      </c>
      <c r="X90" s="15">
        <f t="shared" si="105"/>
        <v>-1.217998157191269E-2</v>
      </c>
      <c r="Y90" s="15">
        <f t="shared" si="106"/>
        <v>-9.7425357312937999E-3</v>
      </c>
      <c r="Z90" s="5">
        <f t="shared" si="127"/>
        <v>16432.348343202477</v>
      </c>
      <c r="AA90" s="5">
        <f t="shared" si="128"/>
        <v>26994.972616103492</v>
      </c>
      <c r="AB90" s="5">
        <f t="shared" si="129"/>
        <v>14265.034282034338</v>
      </c>
      <c r="AC90" s="16">
        <f t="shared" si="110"/>
        <v>2.0164778441330435</v>
      </c>
      <c r="AD90" s="16">
        <f t="shared" si="111"/>
        <v>2.9045947054120731</v>
      </c>
      <c r="AE90" s="16">
        <f t="shared" si="112"/>
        <v>3.2699049019486974</v>
      </c>
      <c r="AF90" s="15">
        <f t="shared" si="113"/>
        <v>-4.0504037456468023E-3</v>
      </c>
      <c r="AG90" s="15">
        <f t="shared" si="114"/>
        <v>2.9673830763510267E-4</v>
      </c>
      <c r="AH90" s="15">
        <f t="shared" si="115"/>
        <v>9.7937136394747881E-3</v>
      </c>
      <c r="AI90" s="1">
        <f t="shared" si="73"/>
        <v>139169.97183744737</v>
      </c>
      <c r="AJ90" s="1">
        <f t="shared" si="74"/>
        <v>37400.855591951477</v>
      </c>
      <c r="AK90" s="1">
        <f t="shared" si="75"/>
        <v>14735.934683257739</v>
      </c>
      <c r="AL90" s="14">
        <f t="shared" si="116"/>
        <v>27.408779969717241</v>
      </c>
      <c r="AM90" s="14">
        <f t="shared" si="117"/>
        <v>4.9108203882742574</v>
      </c>
      <c r="AN90" s="14">
        <f t="shared" si="118"/>
        <v>1.7702168580298854</v>
      </c>
      <c r="AO90" s="11">
        <f t="shared" si="119"/>
        <v>1.4652404044036046E-2</v>
      </c>
      <c r="AP90" s="11">
        <f t="shared" si="120"/>
        <v>1.8458164574716072E-2</v>
      </c>
      <c r="AQ90" s="11">
        <f t="shared" si="121"/>
        <v>1.6743884215002898E-2</v>
      </c>
      <c r="AR90" s="1">
        <f t="shared" si="130"/>
        <v>84264.123871797652</v>
      </c>
      <c r="AS90" s="1">
        <f t="shared" si="125"/>
        <v>23803.503586187639</v>
      </c>
      <c r="AT90" s="1">
        <f t="shared" si="126"/>
        <v>9389.943182456127</v>
      </c>
      <c r="AU90" s="1">
        <f t="shared" si="79"/>
        <v>16852.824774359531</v>
      </c>
      <c r="AV90" s="1">
        <f t="shared" si="80"/>
        <v>4760.7007172375279</v>
      </c>
      <c r="AW90" s="1">
        <f t="shared" si="81"/>
        <v>1877.9886364912254</v>
      </c>
      <c r="AX90" s="2">
        <v>0</v>
      </c>
      <c r="AY90" s="2">
        <v>0</v>
      </c>
      <c r="AZ90" s="2">
        <v>0</v>
      </c>
      <c r="BA90" s="2">
        <f t="shared" si="134"/>
        <v>0</v>
      </c>
      <c r="BB90" s="2">
        <f t="shared" si="147"/>
        <v>0</v>
      </c>
      <c r="BC90" s="2">
        <f t="shared" si="135"/>
        <v>0</v>
      </c>
      <c r="BD90" s="2">
        <f t="shared" si="136"/>
        <v>0</v>
      </c>
      <c r="BE90" s="2">
        <f t="shared" si="137"/>
        <v>0</v>
      </c>
      <c r="BF90" s="2">
        <f t="shared" si="138"/>
        <v>0</v>
      </c>
      <c r="BG90" s="2">
        <f t="shared" si="139"/>
        <v>0</v>
      </c>
      <c r="BH90" s="2">
        <f t="shared" si="148"/>
        <v>0</v>
      </c>
      <c r="BI90" s="2">
        <f t="shared" si="149"/>
        <v>0</v>
      </c>
      <c r="BJ90" s="2">
        <f t="shared" si="150"/>
        <v>0</v>
      </c>
      <c r="BK90" s="11">
        <f t="shared" si="153"/>
        <v>4.7982968249642849E-2</v>
      </c>
      <c r="BL90" s="11">
        <f t="shared" si="151"/>
        <v>5.2975175592396367E-2</v>
      </c>
      <c r="BM90" s="11">
        <f t="shared" si="152"/>
        <v>5.1043895511028364E-2</v>
      </c>
      <c r="BN90" s="17">
        <f t="shared" si="131"/>
        <v>0.22266014481137272</v>
      </c>
      <c r="BO90" s="17">
        <f t="shared" si="132"/>
        <v>0.19392120637680244</v>
      </c>
      <c r="BP90" s="17">
        <f t="shared" si="133"/>
        <v>0.20899368474613134</v>
      </c>
      <c r="BQ90" s="12">
        <f>(BQ$3*temperature!$I200+BQ$4*temperature!$I200^2+BQ$5*temperature!$I200^6)*(K90/K$56)^$BS$1</f>
        <v>2.383137289778523</v>
      </c>
      <c r="BR90" s="12">
        <f>(BR$3*temperature!$I200+BR$4*temperature!$I200^2+BR$5*temperature!$I200^6)*(L90/L$56)^$BS$1</f>
        <v>0.5502749684965671</v>
      </c>
      <c r="BS90" s="12">
        <f>(BS$3*temperature!$I200+BS$4*temperature!$I200^2+BS$5*temperature!$I200^6)*(M90/M$56)^$BS$1</f>
        <v>-0.61693932140443664</v>
      </c>
      <c r="BT90" s="12">
        <f>(BT$3*temperature!$M200+BT$4*temperature!$M200^2+BT$5*temperature!$M200^6)*(K90/K$56)^$BS$1</f>
        <v>2.3831322535018349</v>
      </c>
      <c r="BU90" s="12">
        <f>(BU$3*temperature!$M200+BU$4*temperature!$M200^2+BU$5*temperature!$M200^6)*(L90/L$56)^$BS$1</f>
        <v>0.55027008017515544</v>
      </c>
      <c r="BV90" s="12">
        <f>(BV$3*temperature!$M200+BV$4*temperature!$M200^2+BV$5*temperature!$M200^6)*(M90/M$56)^$BS$1</f>
        <v>-0.61694422637138469</v>
      </c>
      <c r="BW90" s="19">
        <f t="shared" si="140"/>
        <v>-5.0362766881306698E-6</v>
      </c>
      <c r="BX90" s="19">
        <f t="shared" si="141"/>
        <v>-4.8883214116557383E-6</v>
      </c>
      <c r="BY90" s="19">
        <f t="shared" si="142"/>
        <v>-4.9049669480494273E-6</v>
      </c>
      <c r="BZ90" s="19">
        <f t="shared" si="143"/>
        <v>-5.8679397990808414E-3</v>
      </c>
      <c r="CA90" s="19">
        <f t="shared" si="144"/>
        <v>-9.4491942846549172E-4</v>
      </c>
      <c r="CB90" s="19">
        <f t="shared" si="145"/>
        <v>-2.2564511831951086E-4</v>
      </c>
      <c r="CC90" s="19">
        <f t="shared" si="146"/>
        <v>-9.6256975754610094E-5</v>
      </c>
      <c r="CD90" s="19"/>
    </row>
    <row r="91" spans="1:82">
      <c r="A91" s="2">
        <f t="shared" si="82"/>
        <v>2045</v>
      </c>
      <c r="B91" s="5">
        <f t="shared" si="83"/>
        <v>1150.3985409439958</v>
      </c>
      <c r="C91" s="5">
        <f t="shared" si="84"/>
        <v>2889.4537983984969</v>
      </c>
      <c r="D91" s="5">
        <f t="shared" si="85"/>
        <v>4148.1112591051569</v>
      </c>
      <c r="E91" s="15">
        <f t="shared" si="86"/>
        <v>6.8226667233055153E-4</v>
      </c>
      <c r="F91" s="15">
        <f t="shared" si="87"/>
        <v>1.3441110942108354E-3</v>
      </c>
      <c r="G91" s="15">
        <f t="shared" si="88"/>
        <v>2.7439549859256626E-3</v>
      </c>
      <c r="H91" s="5">
        <f t="shared" si="89"/>
        <v>85817.078290078847</v>
      </c>
      <c r="I91" s="5">
        <f t="shared" si="90"/>
        <v>24376.378829935184</v>
      </c>
      <c r="J91" s="5">
        <f t="shared" si="91"/>
        <v>9611.3914821865401</v>
      </c>
      <c r="K91" s="5">
        <f t="shared" si="92"/>
        <v>74597.69396061555</v>
      </c>
      <c r="L91" s="5">
        <f t="shared" si="93"/>
        <v>8436.3276005471998</v>
      </c>
      <c r="M91" s="5">
        <f t="shared" si="94"/>
        <v>2317.0524804727488</v>
      </c>
      <c r="N91" s="15">
        <f t="shared" si="95"/>
        <v>1.7735236975691127E-2</v>
      </c>
      <c r="O91" s="15">
        <f t="shared" si="96"/>
        <v>2.2692233547294993E-2</v>
      </c>
      <c r="P91" s="15">
        <f t="shared" si="97"/>
        <v>2.0782579753129804E-2</v>
      </c>
      <c r="Q91" s="5">
        <f t="shared" si="98"/>
        <v>8273.992450085163</v>
      </c>
      <c r="R91" s="5">
        <f t="shared" si="99"/>
        <v>9513.9403816632475</v>
      </c>
      <c r="S91" s="5">
        <f t="shared" si="100"/>
        <v>4483.8828674215365</v>
      </c>
      <c r="T91" s="5">
        <f t="shared" si="101"/>
        <v>96.414287399967364</v>
      </c>
      <c r="U91" s="5">
        <f t="shared" si="102"/>
        <v>390.29342496022184</v>
      </c>
      <c r="V91" s="5">
        <f t="shared" si="103"/>
        <v>466.51755635298269</v>
      </c>
      <c r="W91" s="15">
        <f t="shared" si="104"/>
        <v>-1.0734613539272964E-2</v>
      </c>
      <c r="X91" s="15">
        <f t="shared" si="105"/>
        <v>-1.217998157191269E-2</v>
      </c>
      <c r="Y91" s="15">
        <f t="shared" si="106"/>
        <v>-9.7425357312937999E-3</v>
      </c>
      <c r="Z91" s="5">
        <f t="shared" si="127"/>
        <v>16493.092931984189</v>
      </c>
      <c r="AA91" s="5">
        <f t="shared" si="128"/>
        <v>27325.53607507468</v>
      </c>
      <c r="AB91" s="5">
        <f t="shared" si="129"/>
        <v>14606.64979556099</v>
      </c>
      <c r="AC91" s="16">
        <f t="shared" si="110"/>
        <v>2.0083102947201534</v>
      </c>
      <c r="AD91" s="16">
        <f t="shared" si="111"/>
        <v>2.9054566099293231</v>
      </c>
      <c r="AE91" s="16">
        <f t="shared" si="112"/>
        <v>3.3019294141866977</v>
      </c>
      <c r="AF91" s="15">
        <f t="shared" si="113"/>
        <v>-4.0504037456468023E-3</v>
      </c>
      <c r="AG91" s="15">
        <f t="shared" si="114"/>
        <v>2.9673830763510267E-4</v>
      </c>
      <c r="AH91" s="15">
        <f t="shared" si="115"/>
        <v>9.7937136394747881E-3</v>
      </c>
      <c r="AI91" s="1">
        <f t="shared" si="73"/>
        <v>142105.79942806216</v>
      </c>
      <c r="AJ91" s="1">
        <f t="shared" si="74"/>
        <v>38421.470749993859</v>
      </c>
      <c r="AK91" s="1">
        <f t="shared" si="75"/>
        <v>15140.329851423192</v>
      </c>
      <c r="AL91" s="14">
        <f t="shared" si="116"/>
        <v>27.806368443002917</v>
      </c>
      <c r="AM91" s="14">
        <f t="shared" si="117"/>
        <v>5.0005586718886583</v>
      </c>
      <c r="AN91" s="14">
        <f t="shared" si="118"/>
        <v>1.7995607610751212</v>
      </c>
      <c r="AO91" s="11">
        <f t="shared" si="119"/>
        <v>1.4505880003595685E-2</v>
      </c>
      <c r="AP91" s="11">
        <f t="shared" si="120"/>
        <v>1.8273582928968912E-2</v>
      </c>
      <c r="AQ91" s="11">
        <f t="shared" si="121"/>
        <v>1.6576445372852869E-2</v>
      </c>
      <c r="AR91" s="1">
        <f t="shared" si="130"/>
        <v>85817.078290078847</v>
      </c>
      <c r="AS91" s="1">
        <f t="shared" si="125"/>
        <v>24376.378829935184</v>
      </c>
      <c r="AT91" s="1">
        <f t="shared" si="126"/>
        <v>9611.3914821865401</v>
      </c>
      <c r="AU91" s="1">
        <f t="shared" si="79"/>
        <v>17163.415658015769</v>
      </c>
      <c r="AV91" s="1">
        <f t="shared" si="80"/>
        <v>4875.2757659870367</v>
      </c>
      <c r="AW91" s="1">
        <f t="shared" si="81"/>
        <v>1922.2782964373082</v>
      </c>
      <c r="AX91" s="2">
        <v>0</v>
      </c>
      <c r="AY91" s="2">
        <v>0</v>
      </c>
      <c r="AZ91" s="2">
        <v>0</v>
      </c>
      <c r="BA91" s="2">
        <f t="shared" si="134"/>
        <v>0</v>
      </c>
      <c r="BB91" s="2">
        <f t="shared" si="147"/>
        <v>0</v>
      </c>
      <c r="BC91" s="2">
        <f t="shared" si="135"/>
        <v>0</v>
      </c>
      <c r="BD91" s="2">
        <f t="shared" si="136"/>
        <v>0</v>
      </c>
      <c r="BE91" s="2">
        <f t="shared" si="137"/>
        <v>0</v>
      </c>
      <c r="BF91" s="2">
        <f t="shared" si="138"/>
        <v>0</v>
      </c>
      <c r="BG91" s="2">
        <f t="shared" si="139"/>
        <v>0</v>
      </c>
      <c r="BH91" s="2">
        <f t="shared" si="148"/>
        <v>0</v>
      </c>
      <c r="BI91" s="2">
        <f t="shared" si="149"/>
        <v>0</v>
      </c>
      <c r="BJ91" s="2">
        <f t="shared" si="150"/>
        <v>0</v>
      </c>
      <c r="BK91" s="11">
        <f t="shared" si="153"/>
        <v>4.7735236975691125E-2</v>
      </c>
      <c r="BL91" s="11">
        <f t="shared" si="151"/>
        <v>5.2692233547294992E-2</v>
      </c>
      <c r="BM91" s="11">
        <f t="shared" si="152"/>
        <v>5.0782579753129803E-2</v>
      </c>
      <c r="BN91" s="17">
        <f t="shared" si="131"/>
        <v>0.212465423157843</v>
      </c>
      <c r="BO91" s="17">
        <f t="shared" si="132"/>
        <v>0.18416503149535671</v>
      </c>
      <c r="BP91" s="17">
        <f t="shared" si="133"/>
        <v>0.19884391664205087</v>
      </c>
      <c r="BQ91" s="12">
        <f>(BQ$3*temperature!$I201+BQ$4*temperature!$I201^2+BQ$5*temperature!$I201^6)*(K91/K$56)^$BS$1</f>
        <v>2.2905680824862995</v>
      </c>
      <c r="BR91" s="12">
        <f>(BR$3*temperature!$I201+BR$4*temperature!$I201^2+BR$5*temperature!$I201^6)*(L91/L$56)^$BS$1</f>
        <v>0.46819279708106071</v>
      </c>
      <c r="BS91" s="12">
        <f>(BS$3*temperature!$I201+BS$4*temperature!$I201^2+BS$5*temperature!$I201^6)*(M91/M$56)^$BS$1</f>
        <v>-0.69268339338606522</v>
      </c>
      <c r="BT91" s="12">
        <f>(BT$3*temperature!$M201+BT$4*temperature!$M201^2+BT$5*temperature!$M201^6)*(K91/K$56)^$BS$1</f>
        <v>2.2905627441705736</v>
      </c>
      <c r="BU91" s="12">
        <f>(BU$3*temperature!$M201+BU$4*temperature!$M201^2+BU$5*temperature!$M201^6)*(L91/L$56)^$BS$1</f>
        <v>0.46818769843134189</v>
      </c>
      <c r="BV91" s="12">
        <f>(BV$3*temperature!$M201+BV$4*temperature!$M201^2+BV$5*temperature!$M201^6)*(M91/M$56)^$BS$1</f>
        <v>-0.69268846100015369</v>
      </c>
      <c r="BW91" s="19">
        <f t="shared" si="140"/>
        <v>-5.3383157259112579E-6</v>
      </c>
      <c r="BX91" s="19">
        <f t="shared" si="141"/>
        <v>-5.0986497188154623E-6</v>
      </c>
      <c r="BY91" s="19">
        <f t="shared" si="142"/>
        <v>-5.0676140884720056E-6</v>
      </c>
      <c r="BZ91" s="19">
        <f t="shared" si="143"/>
        <v>-6.3111209853962203E-3</v>
      </c>
      <c r="CA91" s="19">
        <f t="shared" si="144"/>
        <v>-9.7334374653336008E-4</v>
      </c>
      <c r="CB91" s="19">
        <f t="shared" si="145"/>
        <v>-2.2889248746593222E-4</v>
      </c>
      <c r="CC91" s="19">
        <f t="shared" si="146"/>
        <v>-9.6850554296338046E-5</v>
      </c>
      <c r="CD91" s="19"/>
    </row>
    <row r="92" spans="1:82">
      <c r="A92" s="2">
        <f t="shared" si="82"/>
        <v>2046</v>
      </c>
      <c r="B92" s="5">
        <f t="shared" si="83"/>
        <v>1151.1441755991602</v>
      </c>
      <c r="C92" s="5">
        <f t="shared" si="84"/>
        <v>2893.1433579598024</v>
      </c>
      <c r="D92" s="5">
        <f t="shared" si="85"/>
        <v>4158.9243781481728</v>
      </c>
      <c r="E92" s="15">
        <f t="shared" si="86"/>
        <v>6.481533387140239E-4</v>
      </c>
      <c r="F92" s="15">
        <f t="shared" si="87"/>
        <v>1.2769055395002935E-3</v>
      </c>
      <c r="G92" s="15">
        <f t="shared" si="88"/>
        <v>2.6067572366293792E-3</v>
      </c>
      <c r="H92" s="5">
        <f t="shared" si="89"/>
        <v>87374.524215602374</v>
      </c>
      <c r="I92" s="5">
        <f t="shared" si="90"/>
        <v>24954.515449656159</v>
      </c>
      <c r="J92" s="5">
        <f t="shared" si="91"/>
        <v>9834.2200185819802</v>
      </c>
      <c r="K92" s="5">
        <f t="shared" si="92"/>
        <v>75902.329237017359</v>
      </c>
      <c r="L92" s="5">
        <f t="shared" si="93"/>
        <v>8625.3988697102377</v>
      </c>
      <c r="M92" s="5">
        <f t="shared" si="94"/>
        <v>2364.6065964202076</v>
      </c>
      <c r="N92" s="15">
        <f t="shared" si="95"/>
        <v>1.7488949150232358E-2</v>
      </c>
      <c r="O92" s="15">
        <f t="shared" si="96"/>
        <v>2.2411560825444266E-2</v>
      </c>
      <c r="P92" s="15">
        <f t="shared" si="97"/>
        <v>2.0523538568171018E-2</v>
      </c>
      <c r="Q92" s="5">
        <f t="shared" si="98"/>
        <v>8333.7224677914746</v>
      </c>
      <c r="R92" s="5">
        <f t="shared" si="99"/>
        <v>9620.9553579195835</v>
      </c>
      <c r="S92" s="5">
        <f t="shared" si="100"/>
        <v>4543.1391327051724</v>
      </c>
      <c r="T92" s="5">
        <f t="shared" si="101"/>
        <v>95.379317285064317</v>
      </c>
      <c r="U92" s="5">
        <f t="shared" si="102"/>
        <v>385.53965823656767</v>
      </c>
      <c r="V92" s="5">
        <f t="shared" si="103"/>
        <v>461.97249239093787</v>
      </c>
      <c r="W92" s="15">
        <f t="shared" si="104"/>
        <v>-1.0734613539272964E-2</v>
      </c>
      <c r="X92" s="15">
        <f t="shared" si="105"/>
        <v>-1.217998157191269E-2</v>
      </c>
      <c r="Y92" s="15">
        <f t="shared" si="106"/>
        <v>-9.7425357312937999E-3</v>
      </c>
      <c r="Z92" s="5">
        <f t="shared" si="127"/>
        <v>16549.439692930147</v>
      </c>
      <c r="AA92" s="5">
        <f t="shared" si="128"/>
        <v>27650.543509855019</v>
      </c>
      <c r="AB92" s="5">
        <f t="shared" si="129"/>
        <v>14950.465211569059</v>
      </c>
      <c r="AC92" s="16">
        <f t="shared" si="110"/>
        <v>2.0001758271799979</v>
      </c>
      <c r="AD92" s="16">
        <f t="shared" si="111"/>
        <v>2.9063187702066609</v>
      </c>
      <c r="AE92" s="16">
        <f t="shared" si="112"/>
        <v>3.3342675653270009</v>
      </c>
      <c r="AF92" s="15">
        <f t="shared" si="113"/>
        <v>-4.0504037456468023E-3</v>
      </c>
      <c r="AG92" s="15">
        <f t="shared" si="114"/>
        <v>2.9673830763510267E-4</v>
      </c>
      <c r="AH92" s="15">
        <f t="shared" si="115"/>
        <v>9.7937136394747881E-3</v>
      </c>
      <c r="AI92" s="1">
        <f t="shared" si="73"/>
        <v>145058.63514327171</v>
      </c>
      <c r="AJ92" s="1">
        <f t="shared" si="74"/>
        <v>39454.599440981518</v>
      </c>
      <c r="AK92" s="1">
        <f t="shared" si="75"/>
        <v>15548.575162718182</v>
      </c>
      <c r="AL92" s="14">
        <f t="shared" si="116"/>
        <v>28.205690728533188</v>
      </c>
      <c r="AM92" s="14">
        <f t="shared" si="117"/>
        <v>5.0910230142347714</v>
      </c>
      <c r="AN92" s="14">
        <f t="shared" si="118"/>
        <v>1.8290927785197013</v>
      </c>
      <c r="AO92" s="11">
        <f t="shared" si="119"/>
        <v>1.4360821203559727E-2</v>
      </c>
      <c r="AP92" s="11">
        <f t="shared" si="120"/>
        <v>1.8090847099679223E-2</v>
      </c>
      <c r="AQ92" s="11">
        <f t="shared" si="121"/>
        <v>1.641068091912434E-2</v>
      </c>
      <c r="AR92" s="1">
        <f t="shared" si="130"/>
        <v>87374.524215602374</v>
      </c>
      <c r="AS92" s="1">
        <f t="shared" si="125"/>
        <v>24954.515449656159</v>
      </c>
      <c r="AT92" s="1">
        <f t="shared" si="126"/>
        <v>9834.2200185819802</v>
      </c>
      <c r="AU92" s="1">
        <f t="shared" si="79"/>
        <v>17474.904843120476</v>
      </c>
      <c r="AV92" s="1">
        <f t="shared" si="80"/>
        <v>4990.903089931232</v>
      </c>
      <c r="AW92" s="1">
        <f t="shared" si="81"/>
        <v>1966.8440037163962</v>
      </c>
      <c r="AX92" s="2">
        <v>0</v>
      </c>
      <c r="AY92" s="2">
        <v>0</v>
      </c>
      <c r="AZ92" s="2">
        <v>0</v>
      </c>
      <c r="BA92" s="2">
        <f t="shared" si="134"/>
        <v>0</v>
      </c>
      <c r="BB92" s="2">
        <f t="shared" si="147"/>
        <v>0</v>
      </c>
      <c r="BC92" s="2">
        <f t="shared" si="135"/>
        <v>0</v>
      </c>
      <c r="BD92" s="2">
        <f t="shared" si="136"/>
        <v>0</v>
      </c>
      <c r="BE92" s="2">
        <f t="shared" si="137"/>
        <v>0</v>
      </c>
      <c r="BF92" s="2">
        <f t="shared" si="138"/>
        <v>0</v>
      </c>
      <c r="BG92" s="2">
        <f t="shared" si="139"/>
        <v>0</v>
      </c>
      <c r="BH92" s="2">
        <f t="shared" si="148"/>
        <v>0</v>
      </c>
      <c r="BI92" s="2">
        <f t="shared" si="149"/>
        <v>0</v>
      </c>
      <c r="BJ92" s="2">
        <f t="shared" si="150"/>
        <v>0</v>
      </c>
      <c r="BK92" s="11">
        <f t="shared" si="153"/>
        <v>4.7488949150232357E-2</v>
      </c>
      <c r="BL92" s="11">
        <f t="shared" si="151"/>
        <v>5.2411560825444264E-2</v>
      </c>
      <c r="BM92" s="11">
        <f t="shared" si="152"/>
        <v>5.0523538568171017E-2</v>
      </c>
      <c r="BN92" s="17">
        <f t="shared" si="131"/>
        <v>0.20278541339425477</v>
      </c>
      <c r="BO92" s="17">
        <f t="shared" si="132"/>
        <v>0.17494669916464486</v>
      </c>
      <c r="BP92" s="17">
        <f t="shared" si="133"/>
        <v>0.1892341198583318</v>
      </c>
      <c r="BQ92" s="12">
        <f>(BQ$3*temperature!$I202+BQ$4*temperature!$I202^2+BQ$5*temperature!$I202^6)*(K92/K$56)^$BS$1</f>
        <v>2.1935269234918224</v>
      </c>
      <c r="BR92" s="12">
        <f>(BR$3*temperature!$I202+BR$4*temperature!$I202^2+BR$5*temperature!$I202^6)*(L92/L$56)^$BS$1</f>
        <v>0.38306287530380656</v>
      </c>
      <c r="BS92" s="12">
        <f>(BS$3*temperature!$I202+BS$4*temperature!$I202^2+BS$5*temperature!$I202^6)*(M92/M$56)^$BS$1</f>
        <v>-0.77086228016210645</v>
      </c>
      <c r="BT92" s="12">
        <f>(BT$3*temperature!$M202+BT$4*temperature!$M202^2+BT$5*temperature!$M202^6)*(K92/K$56)^$BS$1</f>
        <v>2.1935212843096603</v>
      </c>
      <c r="BU92" s="12">
        <f>(BU$3*temperature!$M202+BU$4*temperature!$M202^2+BU$5*temperature!$M202^6)*(L92/L$56)^$BS$1</f>
        <v>0.38305756880786318</v>
      </c>
      <c r="BV92" s="12">
        <f>(BV$3*temperature!$M202+BV$4*temperature!$M202^2+BV$5*temperature!$M202^6)*(M92/M$56)^$BS$1</f>
        <v>-0.77086750759818501</v>
      </c>
      <c r="BW92" s="19">
        <f t="shared" si="140"/>
        <v>-5.6391821621204485E-6</v>
      </c>
      <c r="BX92" s="19">
        <f t="shared" si="141"/>
        <v>-5.3064959433801739E-6</v>
      </c>
      <c r="BY92" s="19">
        <f t="shared" si="142"/>
        <v>-5.2274360785586893E-6</v>
      </c>
      <c r="BZ92" s="19">
        <f t="shared" si="143"/>
        <v>-6.7654964991262397E-3</v>
      </c>
      <c r="CA92" s="19">
        <f t="shared" si="144"/>
        <v>-9.991660295463865E-4</v>
      </c>
      <c r="CB92" s="19">
        <f t="shared" si="145"/>
        <v>-2.316662297367397E-4</v>
      </c>
      <c r="CC92" s="19">
        <f t="shared" si="146"/>
        <v>-9.7281015607739648E-5</v>
      </c>
      <c r="CD92" s="19"/>
    </row>
    <row r="93" spans="1:82">
      <c r="A93" s="2">
        <f t="shared" si="82"/>
        <v>2047</v>
      </c>
      <c r="B93" s="5">
        <f t="shared" si="83"/>
        <v>1151.8529876428784</v>
      </c>
      <c r="C93" s="5">
        <f t="shared" si="84"/>
        <v>2896.6529152011326</v>
      </c>
      <c r="D93" s="5">
        <f t="shared" si="85"/>
        <v>4169.2236190565382</v>
      </c>
      <c r="E93" s="15">
        <f t="shared" si="86"/>
        <v>6.1574567177832265E-4</v>
      </c>
      <c r="F93" s="15">
        <f t="shared" si="87"/>
        <v>1.2130602625252788E-3</v>
      </c>
      <c r="G93" s="15">
        <f t="shared" si="88"/>
        <v>2.4764193747979103E-3</v>
      </c>
      <c r="H93" s="5">
        <f t="shared" si="89"/>
        <v>88935.946503061044</v>
      </c>
      <c r="I93" s="5">
        <f t="shared" si="90"/>
        <v>25537.778843783577</v>
      </c>
      <c r="J93" s="5">
        <f t="shared" si="91"/>
        <v>10058.375220577669</v>
      </c>
      <c r="K93" s="5">
        <f t="shared" si="92"/>
        <v>77211.195749083592</v>
      </c>
      <c r="L93" s="5">
        <f t="shared" si="93"/>
        <v>8816.3061268976126</v>
      </c>
      <c r="M93" s="5">
        <f t="shared" si="94"/>
        <v>2412.5295593652518</v>
      </c>
      <c r="N93" s="15">
        <f t="shared" si="95"/>
        <v>1.7244088886641196E-2</v>
      </c>
      <c r="O93" s="15">
        <f t="shared" si="96"/>
        <v>2.213315118188719E-2</v>
      </c>
      <c r="P93" s="15">
        <f t="shared" si="97"/>
        <v>2.0266780536599693E-2</v>
      </c>
      <c r="Q93" s="5">
        <f t="shared" si="98"/>
        <v>8391.5918915315888</v>
      </c>
      <c r="R93" s="5">
        <f t="shared" si="99"/>
        <v>9725.9045418875194</v>
      </c>
      <c r="S93" s="5">
        <f t="shared" si="100"/>
        <v>4601.4221006831776</v>
      </c>
      <c r="T93" s="5">
        <f t="shared" si="101"/>
        <v>94.355457174369448</v>
      </c>
      <c r="U93" s="5">
        <f t="shared" si="102"/>
        <v>380.84379230400475</v>
      </c>
      <c r="V93" s="5">
        <f t="shared" si="103"/>
        <v>457.47170887694432</v>
      </c>
      <c r="W93" s="15">
        <f t="shared" si="104"/>
        <v>-1.0734613539272964E-2</v>
      </c>
      <c r="X93" s="15">
        <f t="shared" si="105"/>
        <v>-1.217998157191269E-2</v>
      </c>
      <c r="Y93" s="15">
        <f t="shared" si="106"/>
        <v>-9.7425357312937999E-3</v>
      </c>
      <c r="Z93" s="5">
        <f t="shared" si="127"/>
        <v>16601.394414069866</v>
      </c>
      <c r="AA93" s="5">
        <f t="shared" si="128"/>
        <v>27969.86041096822</v>
      </c>
      <c r="AB93" s="5">
        <f t="shared" si="129"/>
        <v>15296.39703515534</v>
      </c>
      <c r="AC93" s="16">
        <f t="shared" si="110"/>
        <v>1.9920743075176359</v>
      </c>
      <c r="AD93" s="16">
        <f t="shared" si="111"/>
        <v>2.9071811863199799</v>
      </c>
      <c r="AE93" s="16">
        <f t="shared" si="112"/>
        <v>3.3669224270592024</v>
      </c>
      <c r="AF93" s="15">
        <f t="shared" si="113"/>
        <v>-4.0504037456468023E-3</v>
      </c>
      <c r="AG93" s="15">
        <f t="shared" si="114"/>
        <v>2.9673830763510267E-4</v>
      </c>
      <c r="AH93" s="15">
        <f t="shared" si="115"/>
        <v>9.7937136394747881E-3</v>
      </c>
      <c r="AI93" s="1">
        <f t="shared" si="73"/>
        <v>148027.67647206501</v>
      </c>
      <c r="AJ93" s="1">
        <f t="shared" si="74"/>
        <v>40500.042586814605</v>
      </c>
      <c r="AK93" s="1">
        <f t="shared" si="75"/>
        <v>15960.561650162761</v>
      </c>
      <c r="AL93" s="14">
        <f t="shared" si="116"/>
        <v>28.606697041193801</v>
      </c>
      <c r="AM93" s="14">
        <f t="shared" si="117"/>
        <v>5.1822029239769263</v>
      </c>
      <c r="AN93" s="14">
        <f t="shared" si="118"/>
        <v>1.8588092698998651</v>
      </c>
      <c r="AO93" s="11">
        <f t="shared" si="119"/>
        <v>1.421721299152413E-2</v>
      </c>
      <c r="AP93" s="11">
        <f t="shared" si="120"/>
        <v>1.7909938628682429E-2</v>
      </c>
      <c r="AQ93" s="11">
        <f t="shared" si="121"/>
        <v>1.6246574109933097E-2</v>
      </c>
      <c r="AR93" s="1">
        <f t="shared" si="130"/>
        <v>88935.946503061044</v>
      </c>
      <c r="AS93" s="1">
        <f t="shared" si="125"/>
        <v>25537.778843783577</v>
      </c>
      <c r="AT93" s="1">
        <f t="shared" si="126"/>
        <v>10058.375220577669</v>
      </c>
      <c r="AU93" s="1">
        <f t="shared" si="79"/>
        <v>17787.189300612208</v>
      </c>
      <c r="AV93" s="1">
        <f t="shared" si="80"/>
        <v>5107.5557687567161</v>
      </c>
      <c r="AW93" s="1">
        <f t="shared" si="81"/>
        <v>2011.6750441155339</v>
      </c>
      <c r="AX93" s="2">
        <v>0</v>
      </c>
      <c r="AY93" s="2">
        <v>0</v>
      </c>
      <c r="AZ93" s="2">
        <v>0</v>
      </c>
      <c r="BA93" s="2">
        <f t="shared" si="134"/>
        <v>0</v>
      </c>
      <c r="BB93" s="2">
        <f t="shared" si="147"/>
        <v>0</v>
      </c>
      <c r="BC93" s="2">
        <f t="shared" si="135"/>
        <v>0</v>
      </c>
      <c r="BD93" s="2">
        <f t="shared" si="136"/>
        <v>0</v>
      </c>
      <c r="BE93" s="2">
        <f t="shared" si="137"/>
        <v>0</v>
      </c>
      <c r="BF93" s="2">
        <f t="shared" si="138"/>
        <v>0</v>
      </c>
      <c r="BG93" s="2">
        <f t="shared" si="139"/>
        <v>0</v>
      </c>
      <c r="BH93" s="2">
        <f t="shared" si="148"/>
        <v>0</v>
      </c>
      <c r="BI93" s="2">
        <f t="shared" si="149"/>
        <v>0</v>
      </c>
      <c r="BJ93" s="2">
        <f t="shared" si="150"/>
        <v>0</v>
      </c>
      <c r="BK93" s="11">
        <f t="shared" si="153"/>
        <v>4.7244088886641195E-2</v>
      </c>
      <c r="BL93" s="11">
        <f t="shared" si="151"/>
        <v>5.2133151181887188E-2</v>
      </c>
      <c r="BM93" s="11">
        <f t="shared" si="152"/>
        <v>5.0266780536599692E-2</v>
      </c>
      <c r="BN93" s="17">
        <f t="shared" si="131"/>
        <v>0.1935919357991919</v>
      </c>
      <c r="BO93" s="17">
        <f t="shared" si="132"/>
        <v>0.16623410999725988</v>
      </c>
      <c r="BP93" s="17">
        <f t="shared" si="133"/>
        <v>0.18013315543243483</v>
      </c>
      <c r="BQ93" s="12">
        <f>(BQ$3*temperature!$I203+BQ$4*temperature!$I203^2+BQ$5*temperature!$I203^6)*(K93/K$56)^$BS$1</f>
        <v>2.0919624528586294</v>
      </c>
      <c r="BR93" s="12">
        <f>(BR$3*temperature!$I203+BR$4*temperature!$I203^2+BR$5*temperature!$I203^6)*(L93/L$56)^$BS$1</f>
        <v>0.29486255841947945</v>
      </c>
      <c r="BS93" s="12">
        <f>(BS$3*temperature!$I203+BS$4*temperature!$I203^2+BS$5*temperature!$I203^6)*(M93/M$56)^$BS$1</f>
        <v>-0.85149120997514549</v>
      </c>
      <c r="BT93" s="12">
        <f>(BT$3*temperature!$M203+BT$4*temperature!$M203^2+BT$5*temperature!$M203^6)*(K93/K$56)^$BS$1</f>
        <v>2.0919565144531713</v>
      </c>
      <c r="BU93" s="12">
        <f>(BU$3*temperature!$M203+BU$4*temperature!$M203^2+BU$5*temperature!$M203^6)*(L93/L$56)^$BS$1</f>
        <v>0.29485704679373009</v>
      </c>
      <c r="BV93" s="12">
        <f>(BV$3*temperature!$M203+BV$4*temperature!$M203^2+BV$5*temperature!$M203^6)*(M93/M$56)^$BS$1</f>
        <v>-0.85149659430525293</v>
      </c>
      <c r="BW93" s="19">
        <f t="shared" si="140"/>
        <v>-5.9384054580391421E-6</v>
      </c>
      <c r="BX93" s="19">
        <f t="shared" si="141"/>
        <v>-5.5116257493548204E-6</v>
      </c>
      <c r="BY93" s="19">
        <f t="shared" si="142"/>
        <v>-5.3843301074385508E-6</v>
      </c>
      <c r="BZ93" s="19">
        <f t="shared" si="143"/>
        <v>-7.2305000211845142E-3</v>
      </c>
      <c r="CA93" s="19">
        <f t="shared" si="144"/>
        <v>-1.0224320167255237E-3</v>
      </c>
      <c r="CB93" s="19">
        <f t="shared" si="145"/>
        <v>-2.3398228867438503E-4</v>
      </c>
      <c r="CC93" s="19">
        <f t="shared" si="146"/>
        <v>-9.7555816360889842E-5</v>
      </c>
      <c r="CD93" s="19"/>
    </row>
    <row r="94" spans="1:82">
      <c r="A94" s="2">
        <f t="shared" si="82"/>
        <v>2048</v>
      </c>
      <c r="B94" s="5">
        <f t="shared" si="83"/>
        <v>1152.5267737099612</v>
      </c>
      <c r="C94" s="5">
        <f t="shared" si="84"/>
        <v>2899.9910390196028</v>
      </c>
      <c r="D94" s="5">
        <f t="shared" si="85"/>
        <v>4179.0321278972297</v>
      </c>
      <c r="E94" s="15">
        <f t="shared" si="86"/>
        <v>5.8495838818940651E-4</v>
      </c>
      <c r="F94" s="15">
        <f t="shared" si="87"/>
        <v>1.1524072493990149E-3</v>
      </c>
      <c r="G94" s="15">
        <f t="shared" si="88"/>
        <v>2.3525984060580145E-3</v>
      </c>
      <c r="H94" s="5">
        <f t="shared" si="89"/>
        <v>90500.823101689253</v>
      </c>
      <c r="I94" s="5">
        <f t="shared" si="90"/>
        <v>26126.031215018698</v>
      </c>
      <c r="J94" s="5">
        <f t="shared" si="91"/>
        <v>10283.803432400282</v>
      </c>
      <c r="K94" s="5">
        <f t="shared" si="92"/>
        <v>78523.83577204794</v>
      </c>
      <c r="L94" s="5">
        <f t="shared" si="93"/>
        <v>9009.0041188027608</v>
      </c>
      <c r="M94" s="5">
        <f t="shared" si="94"/>
        <v>2460.8098520589265</v>
      </c>
      <c r="N94" s="15">
        <f t="shared" si="95"/>
        <v>1.7000643627254286E-2</v>
      </c>
      <c r="O94" s="15">
        <f t="shared" si="96"/>
        <v>2.185699873978364E-2</v>
      </c>
      <c r="P94" s="15">
        <f t="shared" si="97"/>
        <v>2.0012311354385082E-2</v>
      </c>
      <c r="Q94" s="5">
        <f t="shared" si="98"/>
        <v>8447.5810269101494</v>
      </c>
      <c r="R94" s="5">
        <f t="shared" si="99"/>
        <v>9828.7467588444233</v>
      </c>
      <c r="S94" s="5">
        <f t="shared" si="100"/>
        <v>4658.7148919763367</v>
      </c>
      <c r="T94" s="5">
        <f t="shared" si="101"/>
        <v>93.342587806281173</v>
      </c>
      <c r="U94" s="5">
        <f t="shared" si="102"/>
        <v>376.20512193196464</v>
      </c>
      <c r="V94" s="5">
        <f t="shared" si="103"/>
        <v>453.01477440715468</v>
      </c>
      <c r="W94" s="15">
        <f t="shared" si="104"/>
        <v>-1.0734613539272964E-2</v>
      </c>
      <c r="X94" s="15">
        <f t="shared" si="105"/>
        <v>-1.217998157191269E-2</v>
      </c>
      <c r="Y94" s="15">
        <f t="shared" si="106"/>
        <v>-9.7425357312937999E-3</v>
      </c>
      <c r="Z94" s="5">
        <f t="shared" si="127"/>
        <v>16648.965324853307</v>
      </c>
      <c r="AA94" s="5">
        <f t="shared" si="128"/>
        <v>28283.35696988766</v>
      </c>
      <c r="AB94" s="5">
        <f t="shared" si="129"/>
        <v>15644.361661308558</v>
      </c>
      <c r="AC94" s="16">
        <f t="shared" si="110"/>
        <v>1.9840056022808596</v>
      </c>
      <c r="AD94" s="16">
        <f t="shared" si="111"/>
        <v>2.9080438583451973</v>
      </c>
      <c r="AE94" s="16">
        <f t="shared" si="112"/>
        <v>3.3998971011561459</v>
      </c>
      <c r="AF94" s="15">
        <f t="shared" si="113"/>
        <v>-4.0504037456468023E-3</v>
      </c>
      <c r="AG94" s="15">
        <f t="shared" si="114"/>
        <v>2.9673830763510267E-4</v>
      </c>
      <c r="AH94" s="15">
        <f t="shared" si="115"/>
        <v>9.7937136394747881E-3</v>
      </c>
      <c r="AI94" s="1">
        <f t="shared" si="73"/>
        <v>151012.09812547071</v>
      </c>
      <c r="AJ94" s="1">
        <f t="shared" si="74"/>
        <v>41557.594096889865</v>
      </c>
      <c r="AK94" s="1">
        <f t="shared" si="75"/>
        <v>16376.180529262019</v>
      </c>
      <c r="AL94" s="14">
        <f t="shared" si="116"/>
        <v>29.009337470964269</v>
      </c>
      <c r="AM94" s="14">
        <f t="shared" si="117"/>
        <v>5.2740877309434335</v>
      </c>
      <c r="AN94" s="14">
        <f t="shared" si="118"/>
        <v>1.888706559633927</v>
      </c>
      <c r="AO94" s="11">
        <f t="shared" si="119"/>
        <v>1.4075040861608889E-2</v>
      </c>
      <c r="AP94" s="11">
        <f t="shared" si="120"/>
        <v>1.7730839242395605E-2</v>
      </c>
      <c r="AQ94" s="11">
        <f t="shared" si="121"/>
        <v>1.6084108368833765E-2</v>
      </c>
      <c r="AR94" s="1">
        <f t="shared" si="130"/>
        <v>90500.823101689253</v>
      </c>
      <c r="AS94" s="1">
        <f t="shared" si="125"/>
        <v>26126.031215018698</v>
      </c>
      <c r="AT94" s="1">
        <f t="shared" si="126"/>
        <v>10283.803432400282</v>
      </c>
      <c r="AU94" s="1">
        <f t="shared" si="79"/>
        <v>18100.164620337851</v>
      </c>
      <c r="AV94" s="1">
        <f t="shared" si="80"/>
        <v>5225.2062430037404</v>
      </c>
      <c r="AW94" s="1">
        <f t="shared" si="81"/>
        <v>2056.7606864800564</v>
      </c>
      <c r="AX94" s="2">
        <v>0</v>
      </c>
      <c r="AY94" s="2">
        <v>0</v>
      </c>
      <c r="AZ94" s="2">
        <v>0</v>
      </c>
      <c r="BA94" s="2">
        <f t="shared" si="134"/>
        <v>0</v>
      </c>
      <c r="BB94" s="2">
        <f t="shared" si="147"/>
        <v>0</v>
      </c>
      <c r="BC94" s="2">
        <f t="shared" si="135"/>
        <v>0</v>
      </c>
      <c r="BD94" s="2">
        <f t="shared" si="136"/>
        <v>0</v>
      </c>
      <c r="BE94" s="2">
        <f t="shared" si="137"/>
        <v>0</v>
      </c>
      <c r="BF94" s="2">
        <f t="shared" si="138"/>
        <v>0</v>
      </c>
      <c r="BG94" s="2">
        <f t="shared" si="139"/>
        <v>0</v>
      </c>
      <c r="BH94" s="2">
        <f t="shared" si="148"/>
        <v>0</v>
      </c>
      <c r="BI94" s="2">
        <f t="shared" si="149"/>
        <v>0</v>
      </c>
      <c r="BJ94" s="2">
        <f t="shared" si="150"/>
        <v>0</v>
      </c>
      <c r="BK94" s="11">
        <f t="shared" si="153"/>
        <v>4.7000643627254285E-2</v>
      </c>
      <c r="BL94" s="11">
        <f t="shared" si="151"/>
        <v>5.1856998739783638E-2</v>
      </c>
      <c r="BM94" s="11">
        <f t="shared" si="152"/>
        <v>5.0012311354385081E-2</v>
      </c>
      <c r="BN94" s="17">
        <f t="shared" si="131"/>
        <v>0.18485846600003797</v>
      </c>
      <c r="BO94" s="17">
        <f t="shared" si="132"/>
        <v>0.15799721718731605</v>
      </c>
      <c r="BP94" s="17">
        <f t="shared" si="133"/>
        <v>0.17151180897143262</v>
      </c>
      <c r="BQ94" s="12">
        <f>(BQ$3*temperature!$I204+BQ$4*temperature!$I204^2+BQ$5*temperature!$I204^6)*(K94/K$56)^$BS$1</f>
        <v>1.9858271741244169</v>
      </c>
      <c r="BR94" s="12">
        <f>(BR$3*temperature!$I204+BR$4*temperature!$I204^2+BR$5*temperature!$I204^6)*(L94/L$56)^$BS$1</f>
        <v>0.20357194514204072</v>
      </c>
      <c r="BS94" s="12">
        <f>(BS$3*temperature!$I204+BS$4*temperature!$I204^2+BS$5*temperature!$I204^6)*(M94/M$56)^$BS$1</f>
        <v>-0.93458330885758345</v>
      </c>
      <c r="BT94" s="12">
        <f>(BT$3*temperature!$M204+BT$4*temperature!$M204^2+BT$5*temperature!$M204^6)*(K94/K$56)^$BS$1</f>
        <v>1.9858209385721126</v>
      </c>
      <c r="BU94" s="12">
        <f>(BU$3*temperature!$M204+BU$4*temperature!$M204^2+BU$5*temperature!$M204^6)*(L94/L$56)^$BS$1</f>
        <v>0.20356623131543941</v>
      </c>
      <c r="BV94" s="12">
        <f>(BV$3*temperature!$M204+BV$4*temperature!$M204^2+BV$5*temperature!$M204^6)*(M94/M$56)^$BS$1</f>
        <v>-0.93458884706213186</v>
      </c>
      <c r="BW94" s="19">
        <f t="shared" si="140"/>
        <v>-6.2355523042789684E-6</v>
      </c>
      <c r="BX94" s="19">
        <f t="shared" si="141"/>
        <v>-5.7138266013057049E-6</v>
      </c>
      <c r="BY94" s="19">
        <f t="shared" si="142"/>
        <v>-5.5382045484053677E-6</v>
      </c>
      <c r="BZ94" s="19">
        <f t="shared" si="143"/>
        <v>-7.7055603511802474E-3</v>
      </c>
      <c r="CA94" s="19">
        <f t="shared" si="144"/>
        <v>-1.0431981312859723E-3</v>
      </c>
      <c r="CB94" s="19">
        <f t="shared" si="145"/>
        <v>-2.3585763301382765E-4</v>
      </c>
      <c r="CC94" s="19">
        <f t="shared" si="146"/>
        <v>-9.7682504568139363E-5</v>
      </c>
      <c r="CD94" s="19"/>
    </row>
    <row r="95" spans="1:82">
      <c r="A95" s="2">
        <f t="shared" si="82"/>
        <v>2049</v>
      </c>
      <c r="B95" s="5">
        <f t="shared" si="83"/>
        <v>1153.167244903661</v>
      </c>
      <c r="C95" s="5">
        <f t="shared" si="84"/>
        <v>2903.1659111813333</v>
      </c>
      <c r="D95" s="5">
        <f t="shared" si="85"/>
        <v>4188.3721330040389</v>
      </c>
      <c r="E95" s="15">
        <f t="shared" si="86"/>
        <v>5.5571046877993615E-4</v>
      </c>
      <c r="F95" s="15">
        <f t="shared" si="87"/>
        <v>1.0947868869290642E-3</v>
      </c>
      <c r="G95" s="15">
        <f t="shared" si="88"/>
        <v>2.2349684857551136E-3</v>
      </c>
      <c r="H95" s="5">
        <f t="shared" si="89"/>
        <v>92068.625621218234</v>
      </c>
      <c r="I95" s="5">
        <f t="shared" si="90"/>
        <v>26719.131672260577</v>
      </c>
      <c r="J95" s="5">
        <f t="shared" si="91"/>
        <v>10510.450911918451</v>
      </c>
      <c r="K95" s="5">
        <f t="shared" si="92"/>
        <v>79839.785623558811</v>
      </c>
      <c r="L95" s="5">
        <f t="shared" si="93"/>
        <v>9203.4463374462248</v>
      </c>
      <c r="M95" s="5">
        <f t="shared" si="94"/>
        <v>2509.4357851101468</v>
      </c>
      <c r="N95" s="15">
        <f t="shared" si="95"/>
        <v>1.6758603786639181E-2</v>
      </c>
      <c r="O95" s="15">
        <f t="shared" si="96"/>
        <v>2.1583097985008459E-2</v>
      </c>
      <c r="P95" s="15">
        <f t="shared" si="97"/>
        <v>1.9760134254394268E-2</v>
      </c>
      <c r="Q95" s="5">
        <f t="shared" si="98"/>
        <v>8501.6713207818284</v>
      </c>
      <c r="R95" s="5">
        <f t="shared" si="99"/>
        <v>9929.4425462977142</v>
      </c>
      <c r="S95" s="5">
        <f t="shared" si="100"/>
        <v>4715.0015409706102</v>
      </c>
      <c r="T95" s="5">
        <f t="shared" si="101"/>
        <v>92.340591199425091</v>
      </c>
      <c r="U95" s="5">
        <f t="shared" si="102"/>
        <v>371.62295047957417</v>
      </c>
      <c r="V95" s="5">
        <f t="shared" si="103"/>
        <v>448.60126178068896</v>
      </c>
      <c r="W95" s="15">
        <f t="shared" si="104"/>
        <v>-1.0734613539272964E-2</v>
      </c>
      <c r="X95" s="15">
        <f t="shared" si="105"/>
        <v>-1.217998157191269E-2</v>
      </c>
      <c r="Y95" s="15">
        <f t="shared" si="106"/>
        <v>-9.7425357312937999E-3</v>
      </c>
      <c r="Z95" s="5">
        <f t="shared" si="127"/>
        <v>16692.163121578178</v>
      </c>
      <c r="AA95" s="5">
        <f t="shared" si="128"/>
        <v>28590.908148199211</v>
      </c>
      <c r="AB95" s="5">
        <f t="shared" si="129"/>
        <v>15994.275368040267</v>
      </c>
      <c r="AC95" s="16">
        <f t="shared" si="110"/>
        <v>1.9759695785579969</v>
      </c>
      <c r="AD95" s="16">
        <f t="shared" si="111"/>
        <v>2.9089067863582514</v>
      </c>
      <c r="AE95" s="16">
        <f t="shared" si="112"/>
        <v>3.4331947197685495</v>
      </c>
      <c r="AF95" s="15">
        <f t="shared" si="113"/>
        <v>-4.0504037456468023E-3</v>
      </c>
      <c r="AG95" s="15">
        <f t="shared" si="114"/>
        <v>2.9673830763510267E-4</v>
      </c>
      <c r="AH95" s="15">
        <f t="shared" si="115"/>
        <v>9.7937136394747881E-3</v>
      </c>
      <c r="AI95" s="1">
        <f t="shared" si="73"/>
        <v>154011.0529332615</v>
      </c>
      <c r="AJ95" s="1">
        <f t="shared" si="74"/>
        <v>42627.040930204617</v>
      </c>
      <c r="AK95" s="1">
        <f t="shared" si="75"/>
        <v>16795.323162815876</v>
      </c>
      <c r="AL95" s="14">
        <f t="shared" si="116"/>
        <v>29.413562005133574</v>
      </c>
      <c r="AM95" s="14">
        <f t="shared" si="117"/>
        <v>5.3666665926340062</v>
      </c>
      <c r="AN95" s="14">
        <f t="shared" si="118"/>
        <v>1.9187809390061856</v>
      </c>
      <c r="AO95" s="11">
        <f t="shared" si="119"/>
        <v>1.39342904529928E-2</v>
      </c>
      <c r="AP95" s="11">
        <f t="shared" si="120"/>
        <v>1.755353084997165E-2</v>
      </c>
      <c r="AQ95" s="11">
        <f t="shared" si="121"/>
        <v>1.5923267285145426E-2</v>
      </c>
      <c r="AR95" s="1">
        <f t="shared" si="130"/>
        <v>92068.625621218234</v>
      </c>
      <c r="AS95" s="1">
        <f t="shared" si="125"/>
        <v>26719.131672260577</v>
      </c>
      <c r="AT95" s="1">
        <f t="shared" si="126"/>
        <v>10510.450911918451</v>
      </c>
      <c r="AU95" s="1">
        <f t="shared" si="79"/>
        <v>18413.725124243647</v>
      </c>
      <c r="AV95" s="1">
        <f t="shared" si="80"/>
        <v>5343.8263344521156</v>
      </c>
      <c r="AW95" s="1">
        <f t="shared" si="81"/>
        <v>2102.0901823836903</v>
      </c>
      <c r="AX95" s="2">
        <v>0</v>
      </c>
      <c r="AY95" s="2">
        <v>0</v>
      </c>
      <c r="AZ95" s="2">
        <v>0</v>
      </c>
      <c r="BA95" s="2">
        <f t="shared" si="134"/>
        <v>0</v>
      </c>
      <c r="BB95" s="2">
        <f t="shared" si="147"/>
        <v>0</v>
      </c>
      <c r="BC95" s="2">
        <f t="shared" si="135"/>
        <v>0</v>
      </c>
      <c r="BD95" s="2">
        <f t="shared" si="136"/>
        <v>0</v>
      </c>
      <c r="BE95" s="2">
        <f t="shared" si="137"/>
        <v>0</v>
      </c>
      <c r="BF95" s="2">
        <f t="shared" si="138"/>
        <v>0</v>
      </c>
      <c r="BG95" s="2">
        <f t="shared" si="139"/>
        <v>0</v>
      </c>
      <c r="BH95" s="2">
        <f t="shared" si="148"/>
        <v>0</v>
      </c>
      <c r="BI95" s="2">
        <f t="shared" si="149"/>
        <v>0</v>
      </c>
      <c r="BJ95" s="2">
        <f t="shared" si="150"/>
        <v>0</v>
      </c>
      <c r="BK95" s="11">
        <f t="shared" si="153"/>
        <v>4.675860378663918E-2</v>
      </c>
      <c r="BL95" s="11">
        <f t="shared" si="151"/>
        <v>5.1583097985008458E-2</v>
      </c>
      <c r="BM95" s="11">
        <f t="shared" si="152"/>
        <v>4.9760134254394267E-2</v>
      </c>
      <c r="BN95" s="17">
        <f t="shared" si="131"/>
        <v>0.17656003090849098</v>
      </c>
      <c r="BO95" s="17">
        <f t="shared" si="132"/>
        <v>0.15020788698141524</v>
      </c>
      <c r="BP95" s="17">
        <f t="shared" si="133"/>
        <v>0.16334266476381001</v>
      </c>
      <c r="BQ95" s="12">
        <f>(BQ$3*temperature!$I205+BQ$4*temperature!$I205^2+BQ$5*temperature!$I205^6)*(K95/K$56)^$BS$1</f>
        <v>1.8750774847001126</v>
      </c>
      <c r="BR95" s="12">
        <f>(BR$3*temperature!$I205+BR$4*temperature!$I205^2+BR$5*temperature!$I205^6)*(L95/L$56)^$BS$1</f>
        <v>0.10917388090329215</v>
      </c>
      <c r="BS95" s="12">
        <f>(BS$3*temperature!$I205+BS$4*temperature!$I205^2+BS$5*temperature!$I205^6)*(M95/M$56)^$BS$1</f>
        <v>-1.0201495985866893</v>
      </c>
      <c r="BT95" s="12">
        <f>(BT$3*temperature!$M205+BT$4*temperature!$M205^2+BT$5*temperature!$M205^6)*(K95/K$56)^$BS$1</f>
        <v>1.8750709544755484</v>
      </c>
      <c r="BU95" s="12">
        <f>(BU$3*temperature!$M205+BU$4*temperature!$M205^2+BU$5*temperature!$M205^6)*(L95/L$56)^$BS$1</f>
        <v>0.10916796799678413</v>
      </c>
      <c r="BV95" s="12">
        <f>(BV$3*temperature!$M205+BV$4*temperature!$M205^2+BV$5*temperature!$M205^6)*(M95/M$56)^$BS$1</f>
        <v>-1.0201552875650568</v>
      </c>
      <c r="BW95" s="19">
        <f t="shared" si="140"/>
        <v>-6.530224564205156E-6</v>
      </c>
      <c r="BX95" s="19">
        <f t="shared" si="141"/>
        <v>-5.9129065080182341E-6</v>
      </c>
      <c r="BY95" s="19">
        <f t="shared" si="142"/>
        <v>-5.688978367501818E-6</v>
      </c>
      <c r="BZ95" s="19">
        <f t="shared" si="143"/>
        <v>-8.1901025604838688E-3</v>
      </c>
      <c r="CA95" s="19">
        <f t="shared" si="144"/>
        <v>-1.0615297562129916E-3</v>
      </c>
      <c r="CB95" s="19">
        <f t="shared" si="145"/>
        <v>-2.3731002724807605E-4</v>
      </c>
      <c r="CC95" s="19">
        <f t="shared" si="146"/>
        <v>-9.7668668465448902E-5</v>
      </c>
      <c r="CD95" s="19"/>
    </row>
    <row r="96" spans="1:82">
      <c r="A96" s="2">
        <f t="shared" si="82"/>
        <v>2050</v>
      </c>
      <c r="B96" s="5">
        <f t="shared" si="83"/>
        <v>1153.7760306583957</v>
      </c>
      <c r="C96" s="5">
        <f t="shared" si="84"/>
        <v>2906.1853417529674</v>
      </c>
      <c r="D96" s="5">
        <f t="shared" si="85"/>
        <v>4197.2649687417243</v>
      </c>
      <c r="E96" s="15">
        <f t="shared" si="86"/>
        <v>5.2792494534093935E-4</v>
      </c>
      <c r="F96" s="15">
        <f t="shared" si="87"/>
        <v>1.0400475425826109E-3</v>
      </c>
      <c r="G96" s="15">
        <f t="shared" si="88"/>
        <v>2.123220061467358E-3</v>
      </c>
      <c r="H96" s="5">
        <f t="shared" si="89"/>
        <v>93638.819904822463</v>
      </c>
      <c r="I96" s="5">
        <f t="shared" si="90"/>
        <v>27316.936338542222</v>
      </c>
      <c r="J96" s="5">
        <f t="shared" si="91"/>
        <v>10738.263831680953</v>
      </c>
      <c r="K96" s="5">
        <f t="shared" si="92"/>
        <v>81158.576202513068</v>
      </c>
      <c r="L96" s="5">
        <f t="shared" si="93"/>
        <v>9399.5850664035952</v>
      </c>
      <c r="M96" s="5">
        <f t="shared" si="94"/>
        <v>2558.395505561833</v>
      </c>
      <c r="N96" s="15">
        <f t="shared" si="95"/>
        <v>1.6517962425053323E-2</v>
      </c>
      <c r="O96" s="15">
        <f t="shared" si="96"/>
        <v>2.1311443753340154E-2</v>
      </c>
      <c r="P96" s="15">
        <f t="shared" si="97"/>
        <v>1.9510250368704796E-2</v>
      </c>
      <c r="Q96" s="5">
        <f t="shared" si="98"/>
        <v>8553.8453928994913</v>
      </c>
      <c r="R96" s="5">
        <f t="shared" si="99"/>
        <v>10027.9541734176</v>
      </c>
      <c r="S96" s="5">
        <f t="shared" si="100"/>
        <v>4770.2669737253482</v>
      </c>
      <c r="T96" s="5">
        <f t="shared" si="101"/>
        <v>91.349350638911275</v>
      </c>
      <c r="U96" s="5">
        <f t="shared" si="102"/>
        <v>367.09658979103313</v>
      </c>
      <c r="V96" s="5">
        <f t="shared" si="103"/>
        <v>444.23074795868712</v>
      </c>
      <c r="W96" s="15">
        <f t="shared" si="104"/>
        <v>-1.0734613539272964E-2</v>
      </c>
      <c r="X96" s="15">
        <f t="shared" si="105"/>
        <v>-1.217998157191269E-2</v>
      </c>
      <c r="Y96" s="15">
        <f t="shared" si="106"/>
        <v>-9.7425357312937999E-3</v>
      </c>
      <c r="Z96" s="5">
        <f t="shared" si="127"/>
        <v>16731.00098644114</v>
      </c>
      <c r="AA96" s="5">
        <f t="shared" si="128"/>
        <v>28892.393744377761</v>
      </c>
      <c r="AB96" s="5">
        <f t="shared" si="129"/>
        <v>16346.054313847017</v>
      </c>
      <c r="AC96" s="16">
        <f t="shared" si="110"/>
        <v>1.9679661039757215</v>
      </c>
      <c r="AD96" s="16">
        <f t="shared" si="111"/>
        <v>2.9097699704351037</v>
      </c>
      <c r="AE96" s="16">
        <f t="shared" si="112"/>
        <v>3.4668184457225197</v>
      </c>
      <c r="AF96" s="15">
        <f t="shared" si="113"/>
        <v>-4.0504037456468023E-3</v>
      </c>
      <c r="AG96" s="15">
        <f t="shared" si="114"/>
        <v>2.9673830763510267E-4</v>
      </c>
      <c r="AH96" s="15">
        <f t="shared" si="115"/>
        <v>9.7937136394747881E-3</v>
      </c>
      <c r="AI96" s="1">
        <f t="shared" si="73"/>
        <v>157023.67276417901</v>
      </c>
      <c r="AJ96" s="1">
        <f t="shared" si="74"/>
        <v>43708.163171636275</v>
      </c>
      <c r="AK96" s="1">
        <f t="shared" si="75"/>
        <v>17217.881028917978</v>
      </c>
      <c r="AL96" s="14">
        <f t="shared" si="116"/>
        <v>29.819320550207852</v>
      </c>
      <c r="AM96" s="14">
        <f t="shared" si="117"/>
        <v>5.4599285007533664</v>
      </c>
      <c r="AN96" s="14">
        <f t="shared" si="118"/>
        <v>1.9490286681420892</v>
      </c>
      <c r="AO96" s="11">
        <f t="shared" si="119"/>
        <v>1.3794947548462872E-2</v>
      </c>
      <c r="AP96" s="11">
        <f t="shared" si="120"/>
        <v>1.7377995541471934E-2</v>
      </c>
      <c r="AQ96" s="11">
        <f t="shared" si="121"/>
        <v>1.5764034612293972E-2</v>
      </c>
      <c r="AR96" s="1">
        <f t="shared" si="130"/>
        <v>93638.819904822463</v>
      </c>
      <c r="AS96" s="1">
        <f t="shared" si="125"/>
        <v>27316.936338542222</v>
      </c>
      <c r="AT96" s="1">
        <f t="shared" si="126"/>
        <v>10738.263831680953</v>
      </c>
      <c r="AU96" s="1">
        <f t="shared" si="79"/>
        <v>18727.763980964493</v>
      </c>
      <c r="AV96" s="1">
        <f t="shared" si="80"/>
        <v>5463.3872677084446</v>
      </c>
      <c r="AW96" s="1">
        <f t="shared" si="81"/>
        <v>2147.6527663361908</v>
      </c>
      <c r="AX96" s="2">
        <v>0</v>
      </c>
      <c r="AY96" s="2">
        <v>0</v>
      </c>
      <c r="AZ96" s="2">
        <v>0</v>
      </c>
      <c r="BA96" s="2">
        <f t="shared" si="134"/>
        <v>0</v>
      </c>
      <c r="BB96" s="2">
        <f t="shared" si="147"/>
        <v>0</v>
      </c>
      <c r="BC96" s="2">
        <f t="shared" si="135"/>
        <v>0</v>
      </c>
      <c r="BD96" s="2">
        <f t="shared" si="136"/>
        <v>0</v>
      </c>
      <c r="BE96" s="2">
        <f t="shared" si="137"/>
        <v>0</v>
      </c>
      <c r="BF96" s="2">
        <f t="shared" si="138"/>
        <v>0</v>
      </c>
      <c r="BG96" s="2">
        <f t="shared" si="139"/>
        <v>0</v>
      </c>
      <c r="BH96" s="2">
        <f t="shared" si="148"/>
        <v>0</v>
      </c>
      <c r="BI96" s="2">
        <f t="shared" si="149"/>
        <v>0</v>
      </c>
      <c r="BJ96" s="2">
        <f t="shared" si="150"/>
        <v>0</v>
      </c>
      <c r="BK96" s="11">
        <f t="shared" si="153"/>
        <v>4.6517962425053322E-2</v>
      </c>
      <c r="BL96" s="11">
        <f t="shared" si="151"/>
        <v>5.1311443753340152E-2</v>
      </c>
      <c r="BM96" s="11">
        <f t="shared" si="152"/>
        <v>4.9510250368704795E-2</v>
      </c>
      <c r="BN96" s="17">
        <f t="shared" si="131"/>
        <v>0.16867311170864682</v>
      </c>
      <c r="BO96" s="17">
        <f t="shared" si="132"/>
        <v>0.14283976917205704</v>
      </c>
      <c r="BP96" s="17">
        <f t="shared" si="133"/>
        <v>0.15559998844862427</v>
      </c>
      <c r="BQ96" s="12">
        <f>(BQ$3*temperature!$I206+BQ$4*temperature!$I206^2+BQ$5*temperature!$I206^6)*(K96/K$56)^$BS$1</f>
        <v>1.759673695294645</v>
      </c>
      <c r="BR96" s="12">
        <f>(BR$3*temperature!$I206+BR$4*temperature!$I206^2+BR$5*temperature!$I206^6)*(L96/L$56)^$BS$1</f>
        <v>1.1653954057626221E-2</v>
      </c>
      <c r="BS96" s="12">
        <f>(BS$3*temperature!$I206+BS$4*temperature!$I206^2+BS$5*temperature!$I206^6)*(M96/M$56)^$BS$1</f>
        <v>-1.1081989997100401</v>
      </c>
      <c r="BT96" s="12">
        <f>(BT$3*temperature!$M206+BT$4*temperature!$M206^2+BT$5*temperature!$M206^6)*(K96/K$56)^$BS$1</f>
        <v>1.7596668732373115</v>
      </c>
      <c r="BU96" s="12">
        <f>(BU$3*temperature!$M206+BU$4*temperature!$M206^2+BU$5*temperature!$M206^6)*(L96/L$56)^$BS$1</f>
        <v>1.1647845364792343E-2</v>
      </c>
      <c r="BV96" s="12">
        <f>(BV$3*temperature!$M206+BV$4*temperature!$M206^2+BV$5*temperature!$M206^6)*(M96/M$56)^$BS$1</f>
        <v>-1.1082048362905983</v>
      </c>
      <c r="BW96" s="19">
        <f t="shared" si="140"/>
        <v>-6.8220573334887291E-6</v>
      </c>
      <c r="BX96" s="19">
        <f t="shared" si="141"/>
        <v>-6.1086928338782709E-6</v>
      </c>
      <c r="BY96" s="19">
        <f t="shared" si="142"/>
        <v>-5.8365805581939156E-6</v>
      </c>
      <c r="BZ96" s="19">
        <f t="shared" si="143"/>
        <v>-8.6835491319443223E-3</v>
      </c>
      <c r="CA96" s="19">
        <f t="shared" si="144"/>
        <v>-1.0774996895460355E-3</v>
      </c>
      <c r="CB96" s="19">
        <f t="shared" si="145"/>
        <v>-2.383578273327285E-4</v>
      </c>
      <c r="CC96" s="19">
        <f t="shared" si="146"/>
        <v>-9.7521891170213786E-5</v>
      </c>
      <c r="CD96" s="19"/>
    </row>
    <row r="97" spans="1:82">
      <c r="A97" s="2">
        <f t="shared" si="82"/>
        <v>2051</v>
      </c>
      <c r="B97" s="5">
        <f t="shared" si="83"/>
        <v>1154.3546824489206</v>
      </c>
      <c r="C97" s="5">
        <f t="shared" si="84"/>
        <v>2909.0567841297984</v>
      </c>
      <c r="D97" s="5">
        <f t="shared" si="85"/>
        <v>4205.7311000674044</v>
      </c>
      <c r="E97" s="15">
        <f t="shared" si="86"/>
        <v>5.0152869807389231E-4</v>
      </c>
      <c r="F97" s="15">
        <f t="shared" si="87"/>
        <v>9.8804516545348024E-4</v>
      </c>
      <c r="G97" s="15">
        <f t="shared" si="88"/>
        <v>2.01705905839399E-3</v>
      </c>
      <c r="H97" s="5">
        <f t="shared" si="89"/>
        <v>95210.866607731514</v>
      </c>
      <c r="I97" s="5">
        <f t="shared" si="90"/>
        <v>27919.298464611635</v>
      </c>
      <c r="J97" s="5">
        <f t="shared" si="91"/>
        <v>10967.188282535171</v>
      </c>
      <c r="K97" s="5">
        <f t="shared" si="92"/>
        <v>82479.733530205107</v>
      </c>
      <c r="L97" s="5">
        <f t="shared" si="93"/>
        <v>9597.3714287475777</v>
      </c>
      <c r="M97" s="5">
        <f t="shared" si="94"/>
        <v>2607.6770058740567</v>
      </c>
      <c r="N97" s="15">
        <f t="shared" si="95"/>
        <v>1.6278714949303552E-2</v>
      </c>
      <c r="O97" s="15">
        <f t="shared" si="96"/>
        <v>2.1042031211666812E-2</v>
      </c>
      <c r="P97" s="15">
        <f t="shared" si="97"/>
        <v>1.9262659039655183E-2</v>
      </c>
      <c r="Q97" s="5">
        <f t="shared" si="98"/>
        <v>8604.0870648573946</v>
      </c>
      <c r="R97" s="5">
        <f t="shared" si="99"/>
        <v>10124.245659253253</v>
      </c>
      <c r="S97" s="5">
        <f t="shared" si="100"/>
        <v>4824.4969874156322</v>
      </c>
      <c r="T97" s="5">
        <f t="shared" si="101"/>
        <v>90.368750662739032</v>
      </c>
      <c r="U97" s="5">
        <f t="shared" si="102"/>
        <v>362.62536009226636</v>
      </c>
      <c r="V97" s="5">
        <f t="shared" si="103"/>
        <v>439.90281402376024</v>
      </c>
      <c r="W97" s="15">
        <f t="shared" si="104"/>
        <v>-1.0734613539272964E-2</v>
      </c>
      <c r="X97" s="15">
        <f t="shared" si="105"/>
        <v>-1.217998157191269E-2</v>
      </c>
      <c r="Y97" s="15">
        <f t="shared" si="106"/>
        <v>-9.7425357312937999E-3</v>
      </c>
      <c r="Z97" s="5">
        <f t="shared" si="127"/>
        <v>16765.494600293863</v>
      </c>
      <c r="AA97" s="5">
        <f t="shared" si="128"/>
        <v>29187.6984576338</v>
      </c>
      <c r="AB97" s="5">
        <f t="shared" si="129"/>
        <v>16699.614539352973</v>
      </c>
      <c r="AC97" s="16">
        <f t="shared" si="110"/>
        <v>1.9599950466968723</v>
      </c>
      <c r="AD97" s="16">
        <f t="shared" si="111"/>
        <v>2.9106334106517382</v>
      </c>
      <c r="AE97" s="16">
        <f t="shared" si="112"/>
        <v>3.500771472819975</v>
      </c>
      <c r="AF97" s="15">
        <f t="shared" si="113"/>
        <v>-4.0504037456468023E-3</v>
      </c>
      <c r="AG97" s="15">
        <f t="shared" si="114"/>
        <v>2.9673830763510267E-4</v>
      </c>
      <c r="AH97" s="15">
        <f t="shared" si="115"/>
        <v>9.7937136394747881E-3</v>
      </c>
      <c r="AI97" s="1">
        <f t="shared" si="73"/>
        <v>160049.06946872559</v>
      </c>
      <c r="AJ97" s="1">
        <f t="shared" si="74"/>
        <v>44800.734122181093</v>
      </c>
      <c r="AK97" s="1">
        <f t="shared" si="75"/>
        <v>17643.745692362372</v>
      </c>
      <c r="AL97" s="14">
        <f t="shared" si="116"/>
        <v>30.22656295349956</v>
      </c>
      <c r="AM97" s="14">
        <f t="shared" si="117"/>
        <v>5.5538622877647859</v>
      </c>
      <c r="AN97" s="14">
        <f t="shared" si="118"/>
        <v>1.979445977973185</v>
      </c>
      <c r="AO97" s="11">
        <f t="shared" si="119"/>
        <v>1.3656998072978243E-2</v>
      </c>
      <c r="AP97" s="11">
        <f t="shared" si="120"/>
        <v>1.7204215586057215E-2</v>
      </c>
      <c r="AQ97" s="11">
        <f t="shared" si="121"/>
        <v>1.5606394266171032E-2</v>
      </c>
      <c r="AR97" s="1">
        <f t="shared" si="130"/>
        <v>95210.866607731514</v>
      </c>
      <c r="AS97" s="1">
        <f t="shared" si="125"/>
        <v>27919.298464611635</v>
      </c>
      <c r="AT97" s="1">
        <f t="shared" si="126"/>
        <v>10967.188282535171</v>
      </c>
      <c r="AU97" s="1">
        <f t="shared" si="79"/>
        <v>19042.173321546303</v>
      </c>
      <c r="AV97" s="1">
        <f t="shared" si="80"/>
        <v>5583.8596929223277</v>
      </c>
      <c r="AW97" s="1">
        <f t="shared" si="81"/>
        <v>2193.4376565070343</v>
      </c>
      <c r="AX97" s="2">
        <v>0</v>
      </c>
      <c r="AY97" s="2">
        <v>0</v>
      </c>
      <c r="AZ97" s="2">
        <v>0</v>
      </c>
      <c r="BA97" s="2">
        <f t="shared" si="134"/>
        <v>0</v>
      </c>
      <c r="BB97" s="2">
        <f t="shared" si="147"/>
        <v>0</v>
      </c>
      <c r="BC97" s="2">
        <f t="shared" si="135"/>
        <v>0</v>
      </c>
      <c r="BD97" s="2">
        <f t="shared" si="136"/>
        <v>0</v>
      </c>
      <c r="BE97" s="2">
        <f t="shared" si="137"/>
        <v>0</v>
      </c>
      <c r="BF97" s="2">
        <f t="shared" si="138"/>
        <v>0</v>
      </c>
      <c r="BG97" s="2">
        <f t="shared" si="139"/>
        <v>0</v>
      </c>
      <c r="BH97" s="2">
        <f t="shared" si="148"/>
        <v>0</v>
      </c>
      <c r="BI97" s="2">
        <f t="shared" si="149"/>
        <v>0</v>
      </c>
      <c r="BJ97" s="2">
        <f t="shared" si="150"/>
        <v>0</v>
      </c>
      <c r="BK97" s="11">
        <f t="shared" si="153"/>
        <v>4.6278714949303551E-2</v>
      </c>
      <c r="BL97" s="11">
        <f t="shared" si="151"/>
        <v>5.1042031211666811E-2</v>
      </c>
      <c r="BM97" s="11">
        <f t="shared" si="152"/>
        <v>4.9262659039655182E-2</v>
      </c>
      <c r="BN97" s="17">
        <f t="shared" si="131"/>
        <v>0.16117555337300424</v>
      </c>
      <c r="BO97" s="17">
        <f t="shared" si="132"/>
        <v>0.13586817685737115</v>
      </c>
      <c r="BP97" s="17">
        <f t="shared" si="133"/>
        <v>0.1482596176587701</v>
      </c>
      <c r="BQ97" s="12">
        <f>(BQ$3*temperature!$I207+BQ$4*temperature!$I207^2+BQ$5*temperature!$I207^6)*(K97/K$56)^$BS$1</f>
        <v>1.6395800388528465</v>
      </c>
      <c r="BR97" s="12">
        <f>(BR$3*temperature!$I207+BR$4*temperature!$I207^2+BR$5*temperature!$I207^6)*(L97/L$56)^$BS$1</f>
        <v>-8.8999514606204935E-2</v>
      </c>
      <c r="BS97" s="12">
        <f>(BS$3*temperature!$I207+BS$4*temperature!$I207^2+BS$5*temperature!$I207^6)*(M97/M$56)^$BS$1</f>
        <v>-1.198738339410504</v>
      </c>
      <c r="BT97" s="12">
        <f>(BT$3*temperature!$M207+BT$4*temperature!$M207^2+BT$5*temperature!$M207^6)*(K97/K$56)^$BS$1</f>
        <v>1.6395729281357405</v>
      </c>
      <c r="BU97" s="12">
        <f>(BU$3*temperature!$M207+BU$4*temperature!$M207^2+BU$5*temperature!$M207^6)*(L97/L$56)^$BS$1</f>
        <v>-8.9005815637372213E-2</v>
      </c>
      <c r="BV97" s="12">
        <f>(BV$3*temperature!$M207+BV$4*temperature!$M207^2+BV$5*temperature!$M207^6)*(M97/M$56)^$BS$1</f>
        <v>-1.1987443203601147</v>
      </c>
      <c r="BW97" s="19">
        <f t="shared" si="140"/>
        <v>-7.1107171060180718E-6</v>
      </c>
      <c r="BX97" s="19">
        <f t="shared" si="141"/>
        <v>-6.3010311672773156E-6</v>
      </c>
      <c r="BY97" s="19">
        <f t="shared" si="142"/>
        <v>-5.9809496106844051E-6</v>
      </c>
      <c r="BZ97" s="19">
        <f t="shared" si="143"/>
        <v>-9.1853210814916812E-3</v>
      </c>
      <c r="CA97" s="19">
        <f t="shared" si="144"/>
        <v>-1.0911867630884608E-3</v>
      </c>
      <c r="CB97" s="19">
        <f t="shared" si="145"/>
        <v>-2.3901979915990165E-4</v>
      </c>
      <c r="CC97" s="19">
        <f t="shared" si="146"/>
        <v>-9.7249710850920136E-5</v>
      </c>
      <c r="CD97" s="19"/>
    </row>
    <row r="98" spans="1:82">
      <c r="A98" s="2">
        <f t="shared" si="82"/>
        <v>2052</v>
      </c>
      <c r="B98" s="5">
        <f t="shared" si="83"/>
        <v>1154.9046773498744</v>
      </c>
      <c r="C98" s="5">
        <f t="shared" si="84"/>
        <v>2911.7873496468078</v>
      </c>
      <c r="D98" s="5">
        <f t="shared" si="85"/>
        <v>4213.7901476793368</v>
      </c>
      <c r="E98" s="15">
        <f t="shared" si="86"/>
        <v>4.764522631701977E-4</v>
      </c>
      <c r="F98" s="15">
        <f t="shared" si="87"/>
        <v>9.3864290718080623E-4</v>
      </c>
      <c r="G98" s="15">
        <f t="shared" si="88"/>
        <v>1.9162061054742905E-3</v>
      </c>
      <c r="H98" s="5">
        <f t="shared" si="89"/>
        <v>96784.221780178297</v>
      </c>
      <c r="I98" s="5">
        <f t="shared" si="90"/>
        <v>28526.068547787279</v>
      </c>
      <c r="J98" s="5">
        <f t="shared" si="91"/>
        <v>11197.17027971093</v>
      </c>
      <c r="K98" s="5">
        <f t="shared" si="92"/>
        <v>83802.779292803796</v>
      </c>
      <c r="L98" s="5">
        <f t="shared" si="93"/>
        <v>9796.7554365697124</v>
      </c>
      <c r="M98" s="5">
        <f t="shared" si="94"/>
        <v>2657.2681332689417</v>
      </c>
      <c r="N98" s="15">
        <f t="shared" si="95"/>
        <v>1.6040858838543226E-2</v>
      </c>
      <c r="O98" s="15">
        <f t="shared" si="96"/>
        <v>2.077485583447447E-2</v>
      </c>
      <c r="P98" s="15">
        <f t="shared" si="97"/>
        <v>1.9017358086594216E-2</v>
      </c>
      <c r="Q98" s="5">
        <f t="shared" si="98"/>
        <v>8652.3813863018095</v>
      </c>
      <c r="R98" s="5">
        <f t="shared" si="99"/>
        <v>10218.282789575109</v>
      </c>
      <c r="S98" s="5">
        <f t="shared" si="100"/>
        <v>4877.6782311752786</v>
      </c>
      <c r="T98" s="5">
        <f t="shared" si="101"/>
        <v>89.398677048347608</v>
      </c>
      <c r="U98" s="5">
        <f t="shared" si="102"/>
        <v>358.20858988883435</v>
      </c>
      <c r="V98" s="5">
        <f t="shared" si="103"/>
        <v>435.61704513983705</v>
      </c>
      <c r="W98" s="15">
        <f t="shared" si="104"/>
        <v>-1.0734613539272964E-2</v>
      </c>
      <c r="X98" s="15">
        <f t="shared" si="105"/>
        <v>-1.217998157191269E-2</v>
      </c>
      <c r="Y98" s="15">
        <f t="shared" si="106"/>
        <v>-9.7425357312937999E-3</v>
      </c>
      <c r="Z98" s="5">
        <f t="shared" si="127"/>
        <v>16795.662149200147</v>
      </c>
      <c r="AA98" s="5">
        <f t="shared" si="128"/>
        <v>29476.711948325221</v>
      </c>
      <c r="AB98" s="5">
        <f t="shared" si="129"/>
        <v>17054.871972964622</v>
      </c>
      <c r="AC98" s="16">
        <f t="shared" si="110"/>
        <v>1.9520562754182822</v>
      </c>
      <c r="AD98" s="16">
        <f t="shared" si="111"/>
        <v>2.9114971070841613</v>
      </c>
      <c r="AE98" s="16">
        <f t="shared" si="112"/>
        <v>3.5350570261420162</v>
      </c>
      <c r="AF98" s="15">
        <f t="shared" si="113"/>
        <v>-4.0504037456468023E-3</v>
      </c>
      <c r="AG98" s="15">
        <f t="shared" si="114"/>
        <v>2.9673830763510267E-4</v>
      </c>
      <c r="AH98" s="15">
        <f t="shared" si="115"/>
        <v>9.7937136394747881E-3</v>
      </c>
      <c r="AI98" s="1">
        <f t="shared" si="73"/>
        <v>163086.33584339934</v>
      </c>
      <c r="AJ98" s="1">
        <f t="shared" si="74"/>
        <v>45904.520402885311</v>
      </c>
      <c r="AK98" s="1">
        <f t="shared" si="75"/>
        <v>18072.808779633167</v>
      </c>
      <c r="AL98" s="14">
        <f t="shared" si="116"/>
        <v>30.635239024388174</v>
      </c>
      <c r="AM98" s="14">
        <f t="shared" si="117"/>
        <v>5.6484566334574238</v>
      </c>
      <c r="AN98" s="14">
        <f t="shared" si="118"/>
        <v>2.0100290721904126</v>
      </c>
      <c r="AO98" s="11">
        <f t="shared" si="119"/>
        <v>1.352042809224846E-2</v>
      </c>
      <c r="AP98" s="11">
        <f t="shared" si="120"/>
        <v>1.7032173430196643E-2</v>
      </c>
      <c r="AQ98" s="11">
        <f t="shared" si="121"/>
        <v>1.5450330323509322E-2</v>
      </c>
      <c r="AR98" s="1">
        <f t="shared" si="130"/>
        <v>96784.221780178297</v>
      </c>
      <c r="AS98" s="1">
        <f t="shared" si="125"/>
        <v>28526.068547787279</v>
      </c>
      <c r="AT98" s="1">
        <f t="shared" si="126"/>
        <v>11197.17027971093</v>
      </c>
      <c r="AU98" s="1">
        <f t="shared" si="79"/>
        <v>19356.844356035661</v>
      </c>
      <c r="AV98" s="1">
        <f t="shared" si="80"/>
        <v>5705.2137095574562</v>
      </c>
      <c r="AW98" s="1">
        <f t="shared" si="81"/>
        <v>2239.4340559421862</v>
      </c>
      <c r="AX98" s="2">
        <v>0</v>
      </c>
      <c r="AY98" s="2">
        <v>0</v>
      </c>
      <c r="AZ98" s="2">
        <v>0</v>
      </c>
      <c r="BA98" s="2">
        <f t="shared" si="134"/>
        <v>0</v>
      </c>
      <c r="BB98" s="2">
        <f t="shared" si="147"/>
        <v>0</v>
      </c>
      <c r="BC98" s="2">
        <f t="shared" si="135"/>
        <v>0</v>
      </c>
      <c r="BD98" s="2">
        <f t="shared" si="136"/>
        <v>0</v>
      </c>
      <c r="BE98" s="2">
        <f t="shared" si="137"/>
        <v>0</v>
      </c>
      <c r="BF98" s="2">
        <f t="shared" si="138"/>
        <v>0</v>
      </c>
      <c r="BG98" s="2">
        <f t="shared" si="139"/>
        <v>0</v>
      </c>
      <c r="BH98" s="2">
        <f t="shared" si="148"/>
        <v>0</v>
      </c>
      <c r="BI98" s="2">
        <f t="shared" si="149"/>
        <v>0</v>
      </c>
      <c r="BJ98" s="2">
        <f t="shared" si="150"/>
        <v>0</v>
      </c>
      <c r="BK98" s="11">
        <f t="shared" si="153"/>
        <v>4.6040858838543225E-2</v>
      </c>
      <c r="BL98" s="11">
        <f t="shared" si="151"/>
        <v>5.0774855834474469E-2</v>
      </c>
      <c r="BM98" s="11">
        <f t="shared" si="152"/>
        <v>4.9017358086594215E-2</v>
      </c>
      <c r="BN98" s="17">
        <f t="shared" si="131"/>
        <v>0.15404648022569573</v>
      </c>
      <c r="BO98" s="17">
        <f t="shared" si="132"/>
        <v>0.12926997477040858</v>
      </c>
      <c r="BP98" s="17">
        <f t="shared" si="133"/>
        <v>0.14129886009139572</v>
      </c>
      <c r="BQ98" s="12">
        <f>(BQ$3*temperature!$I208+BQ$4*temperature!$I208^2+BQ$5*temperature!$I208^6)*(K98/K$56)^$BS$1</f>
        <v>1.5147646694999657</v>
      </c>
      <c r="BR98" s="12">
        <f>(BR$3*temperature!$I208+BR$4*temperature!$I208^2+BR$5*temperature!$I208^6)*(L98/L$56)^$BS$1</f>
        <v>-0.19279548868519464</v>
      </c>
      <c r="BS98" s="12">
        <f>(BS$3*temperature!$I208+BS$4*temperature!$I208^2+BS$5*temperature!$I208^6)*(M98/M$56)^$BS$1</f>
        <v>-1.2917723639770555</v>
      </c>
      <c r="BT98" s="12">
        <f>(BT$3*temperature!$M208+BT$4*temperature!$M208^2+BT$5*temperature!$M208^6)*(K98/K$56)^$BS$1</f>
        <v>1.5147572735999584</v>
      </c>
      <c r="BU98" s="12">
        <f>(BU$3*temperature!$M208+BU$4*temperature!$M208^2+BU$5*temperature!$M208^6)*(L98/L$56)^$BS$1</f>
        <v>-0.1928019784694463</v>
      </c>
      <c r="BV98" s="12">
        <f>(BV$3*temperature!$M208+BV$4*temperature!$M208^2+BV$5*temperature!$M208^6)*(M98/M$56)^$BS$1</f>
        <v>-1.2917784860100465</v>
      </c>
      <c r="BW98" s="19">
        <f t="shared" si="140"/>
        <v>-7.3959000073120507E-6</v>
      </c>
      <c r="BX98" s="19">
        <f t="shared" si="141"/>
        <v>-6.489784251662023E-6</v>
      </c>
      <c r="BY98" s="19">
        <f t="shared" si="142"/>
        <v>-6.122032990996118E-6</v>
      </c>
      <c r="BZ98" s="19">
        <f t="shared" si="143"/>
        <v>-9.694839028531646E-3</v>
      </c>
      <c r="CA98" s="19">
        <f t="shared" si="144"/>
        <v>-1.1026746053630512E-3</v>
      </c>
      <c r="CB98" s="19">
        <f t="shared" si="145"/>
        <v>-2.3931495822110413E-4</v>
      </c>
      <c r="CC98" s="19">
        <f t="shared" si="146"/>
        <v>-9.6859585596593137E-5</v>
      </c>
      <c r="CD98" s="19"/>
    </row>
    <row r="99" spans="1:82">
      <c r="A99" s="2">
        <f t="shared" si="82"/>
        <v>2053</v>
      </c>
      <c r="B99" s="5">
        <f t="shared" si="83"/>
        <v>1155.42742144978</v>
      </c>
      <c r="C99" s="5">
        <f t="shared" si="84"/>
        <v>2914.3838217626244</v>
      </c>
      <c r="D99" s="5">
        <f t="shared" si="85"/>
        <v>4221.4609135670989</v>
      </c>
      <c r="E99" s="15">
        <f t="shared" si="86"/>
        <v>4.5262965001168778E-4</v>
      </c>
      <c r="F99" s="15">
        <f t="shared" si="87"/>
        <v>8.9171076182176592E-4</v>
      </c>
      <c r="G99" s="15">
        <f t="shared" si="88"/>
        <v>1.820395800200576E-3</v>
      </c>
      <c r="H99" s="5">
        <f t="shared" si="89"/>
        <v>98358.337453352593</v>
      </c>
      <c r="I99" s="5">
        <f t="shared" si="90"/>
        <v>29137.094455709452</v>
      </c>
      <c r="J99" s="5">
        <f t="shared" si="91"/>
        <v>11428.155771247762</v>
      </c>
      <c r="K99" s="5">
        <f t="shared" si="92"/>
        <v>85127.231384154657</v>
      </c>
      <c r="L99" s="5">
        <f t="shared" si="93"/>
        <v>9997.6860419460081</v>
      </c>
      <c r="M99" s="5">
        <f t="shared" si="94"/>
        <v>2707.1565993941817</v>
      </c>
      <c r="N99" s="15">
        <f t="shared" si="95"/>
        <v>1.5804393392768956E-2</v>
      </c>
      <c r="O99" s="15">
        <f t="shared" si="96"/>
        <v>2.0509913376652644E-2</v>
      </c>
      <c r="P99" s="15">
        <f t="shared" si="97"/>
        <v>1.8774344034249824E-2</v>
      </c>
      <c r="Q99" s="5">
        <f t="shared" si="98"/>
        <v>8698.7146583893827</v>
      </c>
      <c r="R99" s="5">
        <f t="shared" si="99"/>
        <v>10310.033132199738</v>
      </c>
      <c r="S99" s="5">
        <f t="shared" si="100"/>
        <v>4929.7981882109389</v>
      </c>
      <c r="T99" s="5">
        <f t="shared" si="101"/>
        <v>88.439016799311318</v>
      </c>
      <c r="U99" s="5">
        <f t="shared" si="102"/>
        <v>353.8456158650875</v>
      </c>
      <c r="V99" s="5">
        <f t="shared" si="103"/>
        <v>431.37303051240156</v>
      </c>
      <c r="W99" s="15">
        <f t="shared" si="104"/>
        <v>-1.0734613539272964E-2</v>
      </c>
      <c r="X99" s="15">
        <f t="shared" si="105"/>
        <v>-1.217998157191269E-2</v>
      </c>
      <c r="Y99" s="15">
        <f t="shared" si="106"/>
        <v>-9.7425357312937999E-3</v>
      </c>
      <c r="Z99" s="5">
        <f t="shared" si="127"/>
        <v>16821.524324906004</v>
      </c>
      <c r="AA99" s="5">
        <f t="shared" si="128"/>
        <v>29759.328894468919</v>
      </c>
      <c r="AB99" s="5">
        <f t="shared" si="129"/>
        <v>17411.742440357692</v>
      </c>
      <c r="AC99" s="16">
        <f t="shared" si="110"/>
        <v>1.9441496593686147</v>
      </c>
      <c r="AD99" s="16">
        <f t="shared" si="111"/>
        <v>2.912361059808402</v>
      </c>
      <c r="AE99" s="16">
        <f t="shared" si="112"/>
        <v>3.5696783623552646</v>
      </c>
      <c r="AF99" s="15">
        <f t="shared" si="113"/>
        <v>-4.0504037456468023E-3</v>
      </c>
      <c r="AG99" s="15">
        <f t="shared" si="114"/>
        <v>2.9673830763510267E-4</v>
      </c>
      <c r="AH99" s="15">
        <f t="shared" si="115"/>
        <v>9.7937136394747881E-3</v>
      </c>
      <c r="AI99" s="1">
        <f t="shared" si="73"/>
        <v>166134.54661509508</v>
      </c>
      <c r="AJ99" s="1">
        <f t="shared" si="74"/>
        <v>47019.282072154238</v>
      </c>
      <c r="AK99" s="1">
        <f t="shared" si="75"/>
        <v>18504.961957612039</v>
      </c>
      <c r="AL99" s="14">
        <f t="shared" si="116"/>
        <v>31.045298555243075</v>
      </c>
      <c r="AM99" s="14">
        <f t="shared" si="117"/>
        <v>5.7437000715214754</v>
      </c>
      <c r="AN99" s="14">
        <f t="shared" si="118"/>
        <v>2.0407741291843595</v>
      </c>
      <c r="AO99" s="11">
        <f t="shared" si="119"/>
        <v>1.3385223811325975E-2</v>
      </c>
      <c r="AP99" s="11">
        <f t="shared" si="120"/>
        <v>1.6861851695894676E-2</v>
      </c>
      <c r="AQ99" s="11">
        <f t="shared" si="121"/>
        <v>1.5295827020274228E-2</v>
      </c>
      <c r="AR99" s="1">
        <f t="shared" si="130"/>
        <v>98358.337453352593</v>
      </c>
      <c r="AS99" s="1">
        <f t="shared" si="125"/>
        <v>29137.094455709452</v>
      </c>
      <c r="AT99" s="1">
        <f t="shared" si="126"/>
        <v>11428.155771247762</v>
      </c>
      <c r="AU99" s="1">
        <f t="shared" si="79"/>
        <v>19671.667490670519</v>
      </c>
      <c r="AV99" s="1">
        <f t="shared" si="80"/>
        <v>5827.4188911418905</v>
      </c>
      <c r="AW99" s="1">
        <f t="shared" si="81"/>
        <v>2285.6311542495528</v>
      </c>
      <c r="AX99" s="2">
        <v>0</v>
      </c>
      <c r="AY99" s="2">
        <v>0</v>
      </c>
      <c r="AZ99" s="2">
        <v>0</v>
      </c>
      <c r="BA99" s="2">
        <f t="shared" si="134"/>
        <v>0</v>
      </c>
      <c r="BB99" s="2">
        <f t="shared" si="147"/>
        <v>0</v>
      </c>
      <c r="BC99" s="2">
        <f t="shared" si="135"/>
        <v>0</v>
      </c>
      <c r="BD99" s="2">
        <f t="shared" si="136"/>
        <v>0</v>
      </c>
      <c r="BE99" s="2">
        <f t="shared" si="137"/>
        <v>0</v>
      </c>
      <c r="BF99" s="2">
        <f t="shared" si="138"/>
        <v>0</v>
      </c>
      <c r="BG99" s="2">
        <f t="shared" si="139"/>
        <v>0</v>
      </c>
      <c r="BH99" s="2">
        <f t="shared" si="148"/>
        <v>0</v>
      </c>
      <c r="BI99" s="2">
        <f t="shared" si="149"/>
        <v>0</v>
      </c>
      <c r="BJ99" s="2">
        <f t="shared" si="150"/>
        <v>0</v>
      </c>
      <c r="BK99" s="11">
        <f t="shared" si="153"/>
        <v>4.5804393392768955E-2</v>
      </c>
      <c r="BL99" s="11">
        <f t="shared" si="151"/>
        <v>5.0509913376652643E-2</v>
      </c>
      <c r="BM99" s="11">
        <f t="shared" si="152"/>
        <v>4.8774344034249822E-2</v>
      </c>
      <c r="BN99" s="17">
        <f t="shared" si="131"/>
        <v>0.14726621711195781</v>
      </c>
      <c r="BO99" s="17">
        <f t="shared" si="132"/>
        <v>0.12302347553582126</v>
      </c>
      <c r="BP99" s="17">
        <f t="shared" si="133"/>
        <v>0.13469639849346687</v>
      </c>
      <c r="BQ99" s="12">
        <f>(BQ$3*temperature!$I209+BQ$4*temperature!$I209^2+BQ$5*temperature!$I209^6)*(K99/K$56)^$BS$1</f>
        <v>1.385199651990092</v>
      </c>
      <c r="BR99" s="12">
        <f>(BR$3*temperature!$I209+BR$4*temperature!$I209^2+BR$5*temperature!$I209^6)*(L99/L$56)^$BS$1</f>
        <v>-0.29974023895386109</v>
      </c>
      <c r="BS99" s="12">
        <f>(BS$3*temperature!$I209+BS$4*temperature!$I209^2+BS$5*temperature!$I209^6)*(M99/M$56)^$BS$1</f>
        <v>-1.387303755645656</v>
      </c>
      <c r="BT99" s="12">
        <f>(BT$3*temperature!$M209+BT$4*temperature!$M209^2+BT$5*temperature!$M209^6)*(K99/K$56)^$BS$1</f>
        <v>1.3851919746599373</v>
      </c>
      <c r="BU99" s="12">
        <f>(BU$3*temperature!$M209+BU$4*temperature!$M209^2+BU$5*temperature!$M209^6)*(L99/L$56)^$BS$1</f>
        <v>-0.29974691378484014</v>
      </c>
      <c r="BV99" s="12">
        <f>(BV$3*temperature!$M209+BV$4*temperature!$M209^2+BV$5*temperature!$M209^6)*(M99/M$56)^$BS$1</f>
        <v>-1.3873100154323186</v>
      </c>
      <c r="BW99" s="19">
        <f t="shared" si="140"/>
        <v>-7.6773301547206074E-6</v>
      </c>
      <c r="BX99" s="19">
        <f t="shared" si="141"/>
        <v>-6.6748309790476412E-6</v>
      </c>
      <c r="BY99" s="19">
        <f t="shared" si="142"/>
        <v>-6.2597866625768717E-6</v>
      </c>
      <c r="BZ99" s="19">
        <f t="shared" si="143"/>
        <v>-1.0211524278859236E-2</v>
      </c>
      <c r="CA99" s="19">
        <f t="shared" si="144"/>
        <v>-1.1120505460056019E-3</v>
      </c>
      <c r="CB99" s="19">
        <f t="shared" si="145"/>
        <v>-2.3926242871452546E-4</v>
      </c>
      <c r="CC99" s="19">
        <f t="shared" si="146"/>
        <v>-9.6358863160475591E-5</v>
      </c>
      <c r="CD99" s="19"/>
    </row>
    <row r="100" spans="1:82">
      <c r="A100" s="2">
        <f t="shared" si="82"/>
        <v>2054</v>
      </c>
      <c r="B100" s="5">
        <f t="shared" si="83"/>
        <v>1155.9242531236955</v>
      </c>
      <c r="C100" s="5">
        <f t="shared" si="84"/>
        <v>2916.8526698096725</v>
      </c>
      <c r="D100" s="5">
        <f t="shared" si="85"/>
        <v>4228.7614067989789</v>
      </c>
      <c r="E100" s="15">
        <f t="shared" si="86"/>
        <v>4.2999816751110336E-4</v>
      </c>
      <c r="F100" s="15">
        <f t="shared" si="87"/>
        <v>8.4712522373067754E-4</v>
      </c>
      <c r="G100" s="15">
        <f t="shared" si="88"/>
        <v>1.7293760101905471E-3</v>
      </c>
      <c r="H100" s="5">
        <f t="shared" si="89"/>
        <v>99932.662227043242</v>
      </c>
      <c r="I100" s="5">
        <f t="shared" si="90"/>
        <v>29752.221554603515</v>
      </c>
      <c r="J100" s="5">
        <f t="shared" si="91"/>
        <v>11660.090648637377</v>
      </c>
      <c r="K100" s="5">
        <f t="shared" si="92"/>
        <v>86452.604447905323</v>
      </c>
      <c r="L100" s="5">
        <f t="shared" si="93"/>
        <v>10200.11118921028</v>
      </c>
      <c r="M100" s="5">
        <f t="shared" si="94"/>
        <v>2757.3299902638983</v>
      </c>
      <c r="N100" s="15">
        <f t="shared" si="95"/>
        <v>1.5569319502118484E-2</v>
      </c>
      <c r="O100" s="15">
        <f t="shared" si="96"/>
        <v>2.0247199843542063E-2</v>
      </c>
      <c r="P100" s="15">
        <f t="shared" si="97"/>
        <v>1.8533612307815694E-2</v>
      </c>
      <c r="Q100" s="5">
        <f t="shared" si="98"/>
        <v>8743.0744544823756</v>
      </c>
      <c r="R100" s="5">
        <f t="shared" si="99"/>
        <v>10399.466050667661</v>
      </c>
      <c r="S100" s="5">
        <f t="shared" si="100"/>
        <v>4980.8451590620816</v>
      </c>
      <c r="T100" s="5">
        <f t="shared" si="101"/>
        <v>87.489658132177439</v>
      </c>
      <c r="U100" s="5">
        <f t="shared" si="102"/>
        <v>349.53578278454864</v>
      </c>
      <c r="V100" s="5">
        <f t="shared" si="103"/>
        <v>427.17036334911802</v>
      </c>
      <c r="W100" s="15">
        <f t="shared" si="104"/>
        <v>-1.0734613539272964E-2</v>
      </c>
      <c r="X100" s="15">
        <f t="shared" si="105"/>
        <v>-1.217998157191269E-2</v>
      </c>
      <c r="Y100" s="15">
        <f t="shared" si="106"/>
        <v>-9.7425357312937999E-3</v>
      </c>
      <c r="Z100" s="5">
        <f t="shared" si="127"/>
        <v>16843.104319349135</v>
      </c>
      <c r="AA100" s="5">
        <f t="shared" si="128"/>
        <v>30035.449043925768</v>
      </c>
      <c r="AB100" s="5">
        <f t="shared" si="129"/>
        <v>17770.141677605425</v>
      </c>
      <c r="AC100" s="16">
        <f t="shared" si="110"/>
        <v>1.9362750683062102</v>
      </c>
      <c r="AD100" s="16">
        <f t="shared" si="111"/>
        <v>2.9132252689005118</v>
      </c>
      <c r="AE100" s="16">
        <f t="shared" si="112"/>
        <v>3.6046387700212015</v>
      </c>
      <c r="AF100" s="15">
        <f t="shared" si="113"/>
        <v>-4.0504037456468023E-3</v>
      </c>
      <c r="AG100" s="15">
        <f t="shared" si="114"/>
        <v>2.9673830763510267E-4</v>
      </c>
      <c r="AH100" s="15">
        <f t="shared" si="115"/>
        <v>9.7937136394747881E-3</v>
      </c>
      <c r="AI100" s="1">
        <f t="shared" si="73"/>
        <v>169192.75944425608</v>
      </c>
      <c r="AJ100" s="1">
        <f t="shared" si="74"/>
        <v>48144.772756080703</v>
      </c>
      <c r="AK100" s="1">
        <f t="shared" si="75"/>
        <v>18940.096916100389</v>
      </c>
      <c r="AL100" s="14">
        <f t="shared" si="116"/>
        <v>31.456691341999928</v>
      </c>
      <c r="AM100" s="14">
        <f t="shared" si="117"/>
        <v>5.8395809961252532</v>
      </c>
      <c r="AN100" s="14">
        <f t="shared" si="118"/>
        <v>2.0716773039711396</v>
      </c>
      <c r="AO100" s="11">
        <f t="shared" si="119"/>
        <v>1.3251371573212715E-2</v>
      </c>
      <c r="AP100" s="11">
        <f t="shared" si="120"/>
        <v>1.6693233178935729E-2</v>
      </c>
      <c r="AQ100" s="11">
        <f t="shared" si="121"/>
        <v>1.5142868750071486E-2</v>
      </c>
      <c r="AR100" s="1">
        <f t="shared" si="130"/>
        <v>99932.662227043242</v>
      </c>
      <c r="AS100" s="1">
        <f t="shared" si="125"/>
        <v>29752.221554603515</v>
      </c>
      <c r="AT100" s="1">
        <f t="shared" si="126"/>
        <v>11660.090648637377</v>
      </c>
      <c r="AU100" s="1">
        <f t="shared" si="79"/>
        <v>19986.532445408651</v>
      </c>
      <c r="AV100" s="1">
        <f t="shared" si="80"/>
        <v>5950.4443109207032</v>
      </c>
      <c r="AW100" s="1">
        <f t="shared" si="81"/>
        <v>2332.0181297274753</v>
      </c>
      <c r="AX100" s="2">
        <v>0</v>
      </c>
      <c r="AY100" s="2">
        <v>0</v>
      </c>
      <c r="AZ100" s="2">
        <v>0</v>
      </c>
      <c r="BA100" s="2">
        <f t="shared" si="134"/>
        <v>0</v>
      </c>
      <c r="BB100" s="2">
        <f t="shared" si="147"/>
        <v>0</v>
      </c>
      <c r="BC100" s="2">
        <f t="shared" si="135"/>
        <v>0</v>
      </c>
      <c r="BD100" s="2">
        <f t="shared" si="136"/>
        <v>0</v>
      </c>
      <c r="BE100" s="2">
        <f t="shared" si="137"/>
        <v>0</v>
      </c>
      <c r="BF100" s="2">
        <f t="shared" si="138"/>
        <v>0</v>
      </c>
      <c r="BG100" s="2">
        <f t="shared" si="139"/>
        <v>0</v>
      </c>
      <c r="BH100" s="2">
        <f t="shared" si="148"/>
        <v>0</v>
      </c>
      <c r="BI100" s="2">
        <f t="shared" si="149"/>
        <v>0</v>
      </c>
      <c r="BJ100" s="2">
        <f t="shared" si="150"/>
        <v>0</v>
      </c>
      <c r="BK100" s="11">
        <f t="shared" si="153"/>
        <v>4.5569319502118483E-2</v>
      </c>
      <c r="BL100" s="11">
        <f t="shared" si="151"/>
        <v>5.0247199843542062E-2</v>
      </c>
      <c r="BM100" s="11">
        <f t="shared" si="152"/>
        <v>4.8533612307815693E-2</v>
      </c>
      <c r="BN100" s="17">
        <f t="shared" si="131"/>
        <v>0.14081621576880254</v>
      </c>
      <c r="BO100" s="17">
        <f t="shared" si="132"/>
        <v>0.11710834326197557</v>
      </c>
      <c r="BP100" s="17">
        <f t="shared" si="133"/>
        <v>0.12843220208394809</v>
      </c>
      <c r="BQ100" s="12">
        <f>(BQ$3*temperature!$I210+BQ$4*temperature!$I210^2+BQ$5*temperature!$I210^6)*(K100/K$56)^$BS$1</f>
        <v>1.2508609421575072</v>
      </c>
      <c r="BR100" s="12">
        <f>(BR$3*temperature!$I210+BR$4*temperature!$I210^2+BR$5*temperature!$I210^6)*(L100/L$56)^$BS$1</f>
        <v>-0.40983737176959589</v>
      </c>
      <c r="BS100" s="12">
        <f>(BS$3*temperature!$I210+BS$4*temperature!$I210^2+BS$5*temperature!$I210^6)*(M100/M$56)^$BS$1</f>
        <v>-1.4853331535733401</v>
      </c>
      <c r="BT100" s="12">
        <f>(BT$3*temperature!$M210+BT$4*temperature!$M210^2+BT$5*temperature!$M210^6)*(K100/K$56)^$BS$1</f>
        <v>1.2508529873994314</v>
      </c>
      <c r="BU100" s="12">
        <f>(BU$3*temperature!$M210+BU$4*temperature!$M210^2+BU$5*temperature!$M210^6)*(L100/L$56)^$BS$1</f>
        <v>-0.40984422783501567</v>
      </c>
      <c r="BV100" s="12">
        <f>(BV$3*temperature!$M210+BV$4*temperature!$M210^2+BV$5*temperature!$M210^6)*(M100/M$56)^$BS$1</f>
        <v>-1.485339547747939</v>
      </c>
      <c r="BW100" s="19">
        <f t="shared" si="140"/>
        <v>-7.9547580758010383E-6</v>
      </c>
      <c r="BX100" s="19">
        <f t="shared" si="141"/>
        <v>-6.8560654197802329E-6</v>
      </c>
      <c r="BY100" s="19">
        <f t="shared" si="142"/>
        <v>-6.3941745989115617E-6</v>
      </c>
      <c r="BZ100" s="19">
        <f t="shared" si="143"/>
        <v>-1.0734799846955502E-2</v>
      </c>
      <c r="CA100" s="19">
        <f t="shared" si="144"/>
        <v>-1.1194046395138612E-3</v>
      </c>
      <c r="CB100" s="19">
        <f t="shared" si="145"/>
        <v>-2.3888131954195955E-4</v>
      </c>
      <c r="CC100" s="19">
        <f t="shared" si="146"/>
        <v>-9.5754754390111758E-5</v>
      </c>
      <c r="CD100" s="19"/>
    </row>
    <row r="101" spans="1:82">
      <c r="A101" s="2">
        <f t="shared" si="82"/>
        <v>2055</v>
      </c>
      <c r="B101" s="5">
        <f t="shared" si="83"/>
        <v>1156.396446168789</v>
      </c>
      <c r="C101" s="5">
        <f t="shared" si="84"/>
        <v>2919.2000623066492</v>
      </c>
      <c r="D101" s="5">
        <f t="shared" si="85"/>
        <v>4235.7088694022304</v>
      </c>
      <c r="E101" s="15">
        <f t="shared" si="86"/>
        <v>4.0849825913554817E-4</v>
      </c>
      <c r="F101" s="15">
        <f t="shared" si="87"/>
        <v>8.0476896254414365E-4</v>
      </c>
      <c r="G101" s="15">
        <f t="shared" si="88"/>
        <v>1.6429072096810196E-3</v>
      </c>
      <c r="H101" s="5">
        <f t="shared" si="89"/>
        <v>101506.6418576611</v>
      </c>
      <c r="I101" s="5">
        <f t="shared" si="90"/>
        <v>30371.29284166771</v>
      </c>
      <c r="J101" s="5">
        <f t="shared" si="91"/>
        <v>11892.920759550303</v>
      </c>
      <c r="K101" s="5">
        <f t="shared" si="92"/>
        <v>87778.410417948544</v>
      </c>
      <c r="L101" s="5">
        <f t="shared" si="93"/>
        <v>10403.977868399119</v>
      </c>
      <c r="M101" s="5">
        <f t="shared" si="94"/>
        <v>2807.7757764377952</v>
      </c>
      <c r="N101" s="15">
        <f t="shared" si="95"/>
        <v>1.5335639435155812E-2</v>
      </c>
      <c r="O101" s="15">
        <f t="shared" si="96"/>
        <v>1.9986711459036854E-2</v>
      </c>
      <c r="P101" s="15">
        <f t="shared" si="97"/>
        <v>1.8295157399375706E-2</v>
      </c>
      <c r="Q101" s="5">
        <f t="shared" si="98"/>
        <v>8785.4496380778637</v>
      </c>
      <c r="R101" s="5">
        <f t="shared" si="99"/>
        <v>10486.5527161587</v>
      </c>
      <c r="S101" s="5">
        <f t="shared" si="100"/>
        <v>5030.8082458873196</v>
      </c>
      <c r="T101" s="5">
        <f t="shared" si="101"/>
        <v>86.550490463445399</v>
      </c>
      <c r="U101" s="5">
        <f t="shared" si="102"/>
        <v>345.27844339150874</v>
      </c>
      <c r="V101" s="5">
        <f t="shared" si="103"/>
        <v>423.0086408208395</v>
      </c>
      <c r="W101" s="15">
        <f t="shared" si="104"/>
        <v>-1.0734613539272964E-2</v>
      </c>
      <c r="X101" s="15">
        <f t="shared" si="105"/>
        <v>-1.217998157191269E-2</v>
      </c>
      <c r="Y101" s="15">
        <f t="shared" si="106"/>
        <v>-9.7425357312937999E-3</v>
      </c>
      <c r="Z101" s="5">
        <f t="shared" si="127"/>
        <v>16860.427813349703</v>
      </c>
      <c r="AA101" s="5">
        <f t="shared" si="128"/>
        <v>30304.977261872198</v>
      </c>
      <c r="AB101" s="5">
        <f t="shared" si="129"/>
        <v>18129.985347747774</v>
      </c>
      <c r="AC101" s="16">
        <f t="shared" si="110"/>
        <v>1.9284323725169403</v>
      </c>
      <c r="AD101" s="16">
        <f t="shared" si="111"/>
        <v>2.914089734436565</v>
      </c>
      <c r="AE101" s="16">
        <f t="shared" si="112"/>
        <v>3.6399415699085376</v>
      </c>
      <c r="AF101" s="15">
        <f t="shared" si="113"/>
        <v>-4.0504037456468023E-3</v>
      </c>
      <c r="AG101" s="15">
        <f t="shared" si="114"/>
        <v>2.9673830763510267E-4</v>
      </c>
      <c r="AH101" s="15">
        <f t="shared" si="115"/>
        <v>9.7937136394747881E-3</v>
      </c>
      <c r="AI101" s="1">
        <f t="shared" si="73"/>
        <v>172260.01594523911</v>
      </c>
      <c r="AJ101" s="1">
        <f t="shared" si="74"/>
        <v>49280.739791393338</v>
      </c>
      <c r="AK101" s="1">
        <f t="shared" si="75"/>
        <v>19378.105354217827</v>
      </c>
      <c r="AL101" s="14">
        <f t="shared" si="116"/>
        <v>31.869367204382264</v>
      </c>
      <c r="AM101" s="14">
        <f t="shared" si="117"/>
        <v>5.936087668488498</v>
      </c>
      <c r="AN101" s="14">
        <f t="shared" si="118"/>
        <v>2.1027347301026111</v>
      </c>
      <c r="AO101" s="11">
        <f t="shared" si="119"/>
        <v>1.3118857857480588E-2</v>
      </c>
      <c r="AP101" s="11">
        <f t="shared" si="120"/>
        <v>1.6526300847146371E-2</v>
      </c>
      <c r="AQ101" s="11">
        <f t="shared" si="121"/>
        <v>1.4991440062570771E-2</v>
      </c>
      <c r="AR101" s="1">
        <f t="shared" si="130"/>
        <v>101506.6418576611</v>
      </c>
      <c r="AS101" s="1">
        <f t="shared" si="125"/>
        <v>30371.29284166771</v>
      </c>
      <c r="AT101" s="1">
        <f t="shared" si="126"/>
        <v>11892.920759550303</v>
      </c>
      <c r="AU101" s="1">
        <f t="shared" si="79"/>
        <v>20301.328371532221</v>
      </c>
      <c r="AV101" s="1">
        <f t="shared" si="80"/>
        <v>6074.2585683335419</v>
      </c>
      <c r="AW101" s="1">
        <f t="shared" si="81"/>
        <v>2378.5841519100609</v>
      </c>
      <c r="AX101" s="2">
        <v>0</v>
      </c>
      <c r="AY101" s="2">
        <v>0</v>
      </c>
      <c r="AZ101" s="2">
        <v>0</v>
      </c>
      <c r="BA101" s="2">
        <f t="shared" si="134"/>
        <v>0</v>
      </c>
      <c r="BB101" s="2">
        <f t="shared" si="147"/>
        <v>0</v>
      </c>
      <c r="BC101" s="2">
        <f t="shared" si="135"/>
        <v>0</v>
      </c>
      <c r="BD101" s="2">
        <f t="shared" si="136"/>
        <v>0</v>
      </c>
      <c r="BE101" s="2">
        <f t="shared" si="137"/>
        <v>0</v>
      </c>
      <c r="BF101" s="2">
        <f t="shared" si="138"/>
        <v>0</v>
      </c>
      <c r="BG101" s="2">
        <f t="shared" si="139"/>
        <v>0</v>
      </c>
      <c r="BH101" s="2">
        <f t="shared" si="148"/>
        <v>0</v>
      </c>
      <c r="BI101" s="2">
        <f t="shared" si="149"/>
        <v>0</v>
      </c>
      <c r="BJ101" s="2">
        <f t="shared" si="150"/>
        <v>0</v>
      </c>
      <c r="BK101" s="11">
        <f t="shared" si="153"/>
        <v>4.5335639435155811E-2</v>
      </c>
      <c r="BL101" s="11">
        <f t="shared" si="151"/>
        <v>4.9986711459036853E-2</v>
      </c>
      <c r="BM101" s="11">
        <f t="shared" si="152"/>
        <v>4.8295157399375704E-2</v>
      </c>
      <c r="BN101" s="17">
        <f t="shared" si="131"/>
        <v>0.13467898602443376</v>
      </c>
      <c r="BO101" s="17">
        <f t="shared" si="132"/>
        <v>0.11150550392271599</v>
      </c>
      <c r="BP101" s="17">
        <f t="shared" si="133"/>
        <v>0.12248744396593032</v>
      </c>
      <c r="BQ101" s="12">
        <f>(BQ$3*temperature!$I211+BQ$4*temperature!$I211^2+BQ$5*temperature!$I211^6)*(K101/K$56)^$BS$1</f>
        <v>1.1117283588696005</v>
      </c>
      <c r="BR101" s="12">
        <f>(BR$3*temperature!$I211+BR$4*temperature!$I211^2+BR$5*temperature!$I211^6)*(L101/L$56)^$BS$1</f>
        <v>-0.52308786273662833</v>
      </c>
      <c r="BS101" s="12">
        <f>(BS$3*temperature!$I211+BS$4*temperature!$I211^2+BS$5*temperature!$I211^6)*(M101/M$56)^$BS$1</f>
        <v>-1.5858591787082701</v>
      </c>
      <c r="BT101" s="12">
        <f>(BT$3*temperature!$M211+BT$4*temperature!$M211^2+BT$5*temperature!$M211^6)*(K101/K$56)^$BS$1</f>
        <v>1.1117201309104101</v>
      </c>
      <c r="BU101" s="12">
        <f>(BU$3*temperature!$M211+BU$4*temperature!$M211^2+BU$5*temperature!$M211^6)*(L101/L$56)^$BS$1</f>
        <v>-0.52309489613253735</v>
      </c>
      <c r="BV101" s="12">
        <f>(BV$3*temperature!$M211+BV$4*temperature!$M211^2+BV$5*temperature!$M211^6)*(M101/M$56)^$BS$1</f>
        <v>-1.5858657038766186</v>
      </c>
      <c r="BW101" s="19">
        <f t="shared" si="140"/>
        <v>-8.2279591904210747E-6</v>
      </c>
      <c r="BX101" s="19">
        <f t="shared" si="141"/>
        <v>-7.0333959090174147E-6</v>
      </c>
      <c r="BY101" s="19">
        <f t="shared" si="142"/>
        <v>-6.5251683485367806E-6</v>
      </c>
      <c r="BZ101" s="19">
        <f t="shared" si="143"/>
        <v>-1.1264091436975526E-2</v>
      </c>
      <c r="CA101" s="19">
        <f t="shared" si="144"/>
        <v>-1.1248287994584697E-3</v>
      </c>
      <c r="CB101" s="19">
        <f t="shared" si="145"/>
        <v>-2.381906165213529E-4</v>
      </c>
      <c r="CC101" s="19">
        <f t="shared" si="146"/>
        <v>-9.5054310988988374E-5</v>
      </c>
      <c r="CD101" s="19"/>
    </row>
    <row r="102" spans="1:82">
      <c r="A102" s="2">
        <f t="shared" si="82"/>
        <v>2056</v>
      </c>
      <c r="B102" s="5">
        <f t="shared" si="83"/>
        <v>1156.8452128071629</v>
      </c>
      <c r="C102" s="5">
        <f t="shared" si="84"/>
        <v>2921.43187983197</v>
      </c>
      <c r="D102" s="5">
        <f t="shared" si="85"/>
        <v>4242.3198022098995</v>
      </c>
      <c r="E102" s="15">
        <f t="shared" si="86"/>
        <v>3.8807334617877077E-4</v>
      </c>
      <c r="F102" s="15">
        <f t="shared" si="87"/>
        <v>7.6453051441693648E-4</v>
      </c>
      <c r="G102" s="15">
        <f t="shared" si="88"/>
        <v>1.5607618491969685E-3</v>
      </c>
      <c r="H102" s="5">
        <f t="shared" si="89"/>
        <v>103079.71984536089</v>
      </c>
      <c r="I102" s="5">
        <f t="shared" si="90"/>
        <v>30994.149081194813</v>
      </c>
      <c r="J102" s="5">
        <f t="shared" si="91"/>
        <v>12126.591922510628</v>
      </c>
      <c r="K102" s="5">
        <f t="shared" si="92"/>
        <v>89104.159056189543</v>
      </c>
      <c r="L102" s="5">
        <f t="shared" si="93"/>
        <v>10609.23216973229</v>
      </c>
      <c r="M102" s="5">
        <f t="shared" si="94"/>
        <v>2858.4813234008602</v>
      </c>
      <c r="N102" s="15">
        <f t="shared" si="95"/>
        <v>1.5103356644630139E-2</v>
      </c>
      <c r="O102" s="15">
        <f t="shared" si="96"/>
        <v>1.972844463237533E-2</v>
      </c>
      <c r="P102" s="15">
        <f t="shared" si="97"/>
        <v>1.8058973009374313E-2</v>
      </c>
      <c r="Q102" s="5">
        <f t="shared" si="98"/>
        <v>8825.8303779767211</v>
      </c>
      <c r="R102" s="5">
        <f t="shared" si="99"/>
        <v>10571.266117542727</v>
      </c>
      <c r="S102" s="5">
        <f t="shared" si="100"/>
        <v>5079.6773376622305</v>
      </c>
      <c r="T102" s="5">
        <f t="shared" si="101"/>
        <v>85.621404396685776</v>
      </c>
      <c r="U102" s="5">
        <f t="shared" si="102"/>
        <v>341.07295831382146</v>
      </c>
      <c r="V102" s="5">
        <f t="shared" si="103"/>
        <v>418.88746402299643</v>
      </c>
      <c r="W102" s="15">
        <f t="shared" si="104"/>
        <v>-1.0734613539272964E-2</v>
      </c>
      <c r="X102" s="15">
        <f t="shared" si="105"/>
        <v>-1.217998157191269E-2</v>
      </c>
      <c r="Y102" s="15">
        <f t="shared" si="106"/>
        <v>-9.7425357312937999E-3</v>
      </c>
      <c r="Z102" s="5">
        <f t="shared" si="127"/>
        <v>16873.522959637896</v>
      </c>
      <c r="AA102" s="5">
        <f t="shared" si="128"/>
        <v>30567.823573211994</v>
      </c>
      <c r="AB102" s="5">
        <f t="shared" si="129"/>
        <v>18491.18906059664</v>
      </c>
      <c r="AC102" s="16">
        <f t="shared" si="110"/>
        <v>1.9206214428120711</v>
      </c>
      <c r="AD102" s="16">
        <f t="shared" si="111"/>
        <v>2.9149544564926586</v>
      </c>
      <c r="AE102" s="16">
        <f t="shared" si="112"/>
        <v>3.6755901153086419</v>
      </c>
      <c r="AF102" s="15">
        <f t="shared" si="113"/>
        <v>-4.0504037456468023E-3</v>
      </c>
      <c r="AG102" s="15">
        <f t="shared" si="114"/>
        <v>2.9673830763510267E-4</v>
      </c>
      <c r="AH102" s="15">
        <f t="shared" si="115"/>
        <v>9.7937136394747881E-3</v>
      </c>
      <c r="AI102" s="1">
        <f t="shared" si="73"/>
        <v>175335.34272224744</v>
      </c>
      <c r="AJ102" s="1">
        <f t="shared" si="74"/>
        <v>50426.924380587545</v>
      </c>
      <c r="AK102" s="1">
        <f t="shared" si="75"/>
        <v>19818.878970706108</v>
      </c>
      <c r="AL102" s="14">
        <f t="shared" si="116"/>
        <v>32.283276005760783</v>
      </c>
      <c r="AM102" s="14">
        <f t="shared" si="117"/>
        <v>6.03320822344633</v>
      </c>
      <c r="AN102" s="14">
        <f t="shared" si="118"/>
        <v>2.1339425215596921</v>
      </c>
      <c r="AO102" s="11">
        <f t="shared" si="119"/>
        <v>1.2987669278905782E-2</v>
      </c>
      <c r="AP102" s="11">
        <f t="shared" si="120"/>
        <v>1.6361037838674906E-2</v>
      </c>
      <c r="AQ102" s="11">
        <f t="shared" si="121"/>
        <v>1.4841525661945064E-2</v>
      </c>
      <c r="AR102" s="1">
        <f t="shared" si="130"/>
        <v>103079.71984536089</v>
      </c>
      <c r="AS102" s="1">
        <f t="shared" si="125"/>
        <v>30994.149081194813</v>
      </c>
      <c r="AT102" s="1">
        <f t="shared" si="126"/>
        <v>12126.591922510628</v>
      </c>
      <c r="AU102" s="1">
        <f t="shared" si="79"/>
        <v>20615.943969072177</v>
      </c>
      <c r="AV102" s="1">
        <f t="shared" si="80"/>
        <v>6198.8298162389628</v>
      </c>
      <c r="AW102" s="1">
        <f t="shared" si="81"/>
        <v>2425.3183845021258</v>
      </c>
      <c r="AX102" s="2">
        <v>0</v>
      </c>
      <c r="AY102" s="2">
        <v>0</v>
      </c>
      <c r="AZ102" s="2">
        <v>0</v>
      </c>
      <c r="BA102" s="2">
        <f t="shared" si="134"/>
        <v>0</v>
      </c>
      <c r="BB102" s="2">
        <f t="shared" si="147"/>
        <v>0</v>
      </c>
      <c r="BC102" s="2">
        <f t="shared" si="135"/>
        <v>0</v>
      </c>
      <c r="BD102" s="2">
        <f t="shared" si="136"/>
        <v>0</v>
      </c>
      <c r="BE102" s="2">
        <f t="shared" si="137"/>
        <v>0</v>
      </c>
      <c r="BF102" s="2">
        <f t="shared" si="138"/>
        <v>0</v>
      </c>
      <c r="BG102" s="2">
        <f t="shared" si="139"/>
        <v>0</v>
      </c>
      <c r="BH102" s="2">
        <f t="shared" si="148"/>
        <v>0</v>
      </c>
      <c r="BI102" s="2">
        <f t="shared" si="149"/>
        <v>0</v>
      </c>
      <c r="BJ102" s="2">
        <f t="shared" si="150"/>
        <v>0</v>
      </c>
      <c r="BK102" s="11">
        <f t="shared" si="153"/>
        <v>4.5103356644630138E-2</v>
      </c>
      <c r="BL102" s="11">
        <f t="shared" si="151"/>
        <v>4.9728444632375329E-2</v>
      </c>
      <c r="BM102" s="11">
        <f t="shared" si="152"/>
        <v>4.8058973009374312E-2</v>
      </c>
      <c r="BN102" s="17">
        <f t="shared" si="131"/>
        <v>0.12883803148355982</v>
      </c>
      <c r="BO102" s="17">
        <f t="shared" si="132"/>
        <v>0.10619706202545227</v>
      </c>
      <c r="BP102" s="17">
        <f t="shared" si="133"/>
        <v>0.11684442411219258</v>
      </c>
      <c r="BQ102" s="12">
        <f>(BQ$3*temperature!$I212+BQ$4*temperature!$I212^2+BQ$5*temperature!$I212^6)*(K102/K$56)^$BS$1</f>
        <v>0.9677855479780465</v>
      </c>
      <c r="BR102" s="12">
        <f>(BR$3*temperature!$I212+BR$4*temperature!$I212^2+BR$5*temperature!$I212^6)*(L102/L$56)^$BS$1</f>
        <v>-0.63949009527780709</v>
      </c>
      <c r="BS102" s="12">
        <f>(BS$3*temperature!$I212+BS$4*temperature!$I212^2+BS$5*temperature!$I212^6)*(M102/M$56)^$BS$1</f>
        <v>-1.6888784623190702</v>
      </c>
      <c r="BT102" s="12">
        <f>(BT$3*temperature!$M212+BT$4*temperature!$M212^2+BT$5*temperature!$M212^6)*(K102/K$56)^$BS$1</f>
        <v>0.96777705124563063</v>
      </c>
      <c r="BU102" s="12">
        <f>(BU$3*temperature!$M212+BU$4*temperature!$M212^2+BU$5*temperature!$M212^6)*(L102/L$56)^$BS$1</f>
        <v>-0.6394973020219864</v>
      </c>
      <c r="BV102" s="12">
        <f>(BV$3*temperature!$M212+BV$4*temperature!$M212^2+BV$5*temperature!$M212^6)*(M102/M$56)^$BS$1</f>
        <v>-1.6888851150656623</v>
      </c>
      <c r="BW102" s="19">
        <f t="shared" si="140"/>
        <v>-8.4967324158746749E-6</v>
      </c>
      <c r="BX102" s="19">
        <f t="shared" si="141"/>
        <v>-7.2067441793111087E-6</v>
      </c>
      <c r="BY102" s="19">
        <f t="shared" si="142"/>
        <v>-6.6527465920618312E-6</v>
      </c>
      <c r="BZ102" s="19">
        <f t="shared" si="143"/>
        <v>-1.1798828435987665E-2</v>
      </c>
      <c r="CA102" s="19">
        <f t="shared" si="144"/>
        <v>-1.1284160418225454E-3</v>
      </c>
      <c r="CB102" s="19">
        <f t="shared" si="145"/>
        <v>-2.3720908903681237E-4</v>
      </c>
      <c r="CC102" s="19">
        <f t="shared" si="146"/>
        <v>-9.426440634029868E-5</v>
      </c>
      <c r="CD102" s="19"/>
    </row>
    <row r="103" spans="1:82">
      <c r="A103" s="2">
        <f t="shared" si="82"/>
        <v>2057</v>
      </c>
      <c r="B103" s="5">
        <f t="shared" si="83"/>
        <v>1157.2717065602706</v>
      </c>
      <c r="C103" s="5">
        <f t="shared" si="84"/>
        <v>2923.5537274589956</v>
      </c>
      <c r="D103" s="5">
        <f t="shared" si="85"/>
        <v>4248.6099905643132</v>
      </c>
      <c r="E103" s="15">
        <f t="shared" si="86"/>
        <v>3.6866967886983222E-4</v>
      </c>
      <c r="F103" s="15">
        <f t="shared" si="87"/>
        <v>7.263039886960896E-4</v>
      </c>
      <c r="G103" s="15">
        <f t="shared" si="88"/>
        <v>1.48272375673712E-3</v>
      </c>
      <c r="H103" s="5">
        <f t="shared" si="89"/>
        <v>104651.33801899909</v>
      </c>
      <c r="I103" s="5">
        <f t="shared" si="90"/>
        <v>31620.628944036849</v>
      </c>
      <c r="J103" s="5">
        <f t="shared" si="91"/>
        <v>12361.049943382448</v>
      </c>
      <c r="K103" s="5">
        <f t="shared" si="92"/>
        <v>90429.358486652738</v>
      </c>
      <c r="L103" s="5">
        <f t="shared" si="93"/>
        <v>10815.819338993264</v>
      </c>
      <c r="M103" s="5">
        <f t="shared" si="94"/>
        <v>2909.4339021079732</v>
      </c>
      <c r="N103" s="15">
        <f t="shared" si="95"/>
        <v>1.4872475589242873E-2</v>
      </c>
      <c r="O103" s="15">
        <f t="shared" si="96"/>
        <v>1.9472395924217789E-2</v>
      </c>
      <c r="P103" s="15">
        <f t="shared" si="97"/>
        <v>1.7825052166684285E-2</v>
      </c>
      <c r="Q103" s="5">
        <f t="shared" si="98"/>
        <v>8864.2081607058863</v>
      </c>
      <c r="R103" s="5">
        <f t="shared" si="99"/>
        <v>10653.581069477521</v>
      </c>
      <c r="S103" s="5">
        <f t="shared" si="100"/>
        <v>5127.4430961802955</v>
      </c>
      <c r="T103" s="5">
        <f t="shared" si="101"/>
        <v>84.702291709797549</v>
      </c>
      <c r="U103" s="5">
        <f t="shared" si="102"/>
        <v>336.91869596688139</v>
      </c>
      <c r="V103" s="5">
        <f t="shared" si="103"/>
        <v>414.80643793736135</v>
      </c>
      <c r="W103" s="15">
        <f t="shared" si="104"/>
        <v>-1.0734613539272964E-2</v>
      </c>
      <c r="X103" s="15">
        <f t="shared" si="105"/>
        <v>-1.217998157191269E-2</v>
      </c>
      <c r="Y103" s="15">
        <f t="shared" si="106"/>
        <v>-9.7425357312937999E-3</v>
      </c>
      <c r="Z103" s="5">
        <f t="shared" si="127"/>
        <v>16882.420360387885</v>
      </c>
      <c r="AA103" s="5">
        <f t="shared" si="128"/>
        <v>30823.903199619977</v>
      </c>
      <c r="AB103" s="5">
        <f t="shared" si="129"/>
        <v>18853.668395564702</v>
      </c>
      <c r="AC103" s="16">
        <f t="shared" si="110"/>
        <v>1.9128421505261355</v>
      </c>
      <c r="AD103" s="16">
        <f t="shared" si="111"/>
        <v>2.9158194351449116</v>
      </c>
      <c r="AE103" s="16">
        <f t="shared" si="112"/>
        <v>3.711587792354059</v>
      </c>
      <c r="AF103" s="15">
        <f t="shared" si="113"/>
        <v>-4.0504037456468023E-3</v>
      </c>
      <c r="AG103" s="15">
        <f t="shared" si="114"/>
        <v>2.9673830763510267E-4</v>
      </c>
      <c r="AH103" s="15">
        <f t="shared" si="115"/>
        <v>9.7937136394747881E-3</v>
      </c>
      <c r="AI103" s="1">
        <f t="shared" si="73"/>
        <v>178417.7524190949</v>
      </c>
      <c r="AJ103" s="1">
        <f t="shared" si="74"/>
        <v>51583.061758767755</v>
      </c>
      <c r="AK103" s="1">
        <f t="shared" si="75"/>
        <v>20262.309458137624</v>
      </c>
      <c r="AL103" s="14">
        <f t="shared" si="116"/>
        <v>32.698367672643208</v>
      </c>
      <c r="AM103" s="14">
        <f t="shared" si="117"/>
        <v>6.1309306759984157</v>
      </c>
      <c r="AN103" s="14">
        <f t="shared" si="118"/>
        <v>2.1652967746275875</v>
      </c>
      <c r="AO103" s="11">
        <f t="shared" si="119"/>
        <v>1.2857792586116724E-2</v>
      </c>
      <c r="AP103" s="11">
        <f t="shared" si="120"/>
        <v>1.6197427460288155E-2</v>
      </c>
      <c r="AQ103" s="11">
        <f t="shared" si="121"/>
        <v>1.4693110405325614E-2</v>
      </c>
      <c r="AR103" s="1">
        <f t="shared" si="130"/>
        <v>104651.33801899909</v>
      </c>
      <c r="AS103" s="1">
        <f t="shared" si="125"/>
        <v>31620.628944036849</v>
      </c>
      <c r="AT103" s="1">
        <f t="shared" si="126"/>
        <v>12361.049943382448</v>
      </c>
      <c r="AU103" s="1">
        <f t="shared" si="79"/>
        <v>20930.267603799817</v>
      </c>
      <c r="AV103" s="1">
        <f t="shared" si="80"/>
        <v>6324.1257888073706</v>
      </c>
      <c r="AW103" s="1">
        <f t="shared" si="81"/>
        <v>2472.20998867649</v>
      </c>
      <c r="AX103" s="2">
        <v>0</v>
      </c>
      <c r="AY103" s="2">
        <v>0</v>
      </c>
      <c r="AZ103" s="2">
        <v>0</v>
      </c>
      <c r="BA103" s="2">
        <f t="shared" si="134"/>
        <v>0</v>
      </c>
      <c r="BB103" s="2">
        <f t="shared" si="147"/>
        <v>0</v>
      </c>
      <c r="BC103" s="2">
        <f t="shared" si="135"/>
        <v>0</v>
      </c>
      <c r="BD103" s="2">
        <f t="shared" si="136"/>
        <v>0</v>
      </c>
      <c r="BE103" s="2">
        <f t="shared" si="137"/>
        <v>0</v>
      </c>
      <c r="BF103" s="2">
        <f t="shared" si="138"/>
        <v>0</v>
      </c>
      <c r="BG103" s="2">
        <f t="shared" si="139"/>
        <v>0</v>
      </c>
      <c r="BH103" s="2">
        <f t="shared" si="148"/>
        <v>0</v>
      </c>
      <c r="BI103" s="2">
        <f t="shared" si="149"/>
        <v>0</v>
      </c>
      <c r="BJ103" s="2">
        <f t="shared" si="150"/>
        <v>0</v>
      </c>
      <c r="BK103" s="11">
        <f t="shared" si="153"/>
        <v>4.4872475589242872E-2</v>
      </c>
      <c r="BL103" s="11">
        <f t="shared" si="151"/>
        <v>4.9472395924217788E-2</v>
      </c>
      <c r="BM103" s="11">
        <f t="shared" si="152"/>
        <v>4.7825052166684284E-2</v>
      </c>
      <c r="BN103" s="17">
        <f t="shared" si="131"/>
        <v>0.12327778938267159</v>
      </c>
      <c r="BO103" s="17">
        <f t="shared" si="132"/>
        <v>0.10116622310129308</v>
      </c>
      <c r="BP103" s="17">
        <f t="shared" si="133"/>
        <v>0.1114864975361911</v>
      </c>
      <c r="BQ103" s="12">
        <f>(BQ$3*temperature!$I213+BQ$4*temperature!$I213^2+BQ$5*temperature!$I213^6)*(K103/K$56)^$BS$1</f>
        <v>0.81901993876089019</v>
      </c>
      <c r="BR103" s="12">
        <f>(BR$3*temperature!$I213+BR$4*temperature!$I213^2+BR$5*temperature!$I213^6)*(L103/L$56)^$BS$1</f>
        <v>-0.75903990376856978</v>
      </c>
      <c r="BS103" s="12">
        <f>(BS$3*temperature!$I213+BS$4*temperature!$I213^2+BS$5*temperature!$I213^6)*(M103/M$56)^$BS$1</f>
        <v>-1.7943856779479541</v>
      </c>
      <c r="BT103" s="12">
        <f>(BT$3*temperature!$M213+BT$4*temperature!$M213^2+BT$5*temperature!$M213^6)*(K103/K$56)^$BS$1</f>
        <v>0.81901117786210864</v>
      </c>
      <c r="BU103" s="12">
        <f>(BU$3*temperature!$M213+BU$4*temperature!$M213^2+BU$5*temperature!$M213^6)*(L103/L$56)^$BS$1</f>
        <v>-0.75904727981311115</v>
      </c>
      <c r="BV103" s="12">
        <f>(BV$3*temperature!$M213+BV$4*temperature!$M213^2+BV$5*temperature!$M213^6)*(M103/M$56)^$BS$1</f>
        <v>-1.7943924548426846</v>
      </c>
      <c r="BW103" s="19">
        <f t="shared" si="140"/>
        <v>-8.760898781545734E-6</v>
      </c>
      <c r="BX103" s="19">
        <f t="shared" si="141"/>
        <v>-7.3760445413739717E-6</v>
      </c>
      <c r="BY103" s="19">
        <f t="shared" si="142"/>
        <v>-6.7768947304980287E-6</v>
      </c>
      <c r="BZ103" s="19">
        <f t="shared" si="143"/>
        <v>-1.2338444814799863E-2</v>
      </c>
      <c r="CA103" s="19">
        <f t="shared" si="144"/>
        <v>-1.1302598126416903E-3</v>
      </c>
      <c r="CB103" s="19">
        <f t="shared" si="145"/>
        <v>-2.3595520992140322E-4</v>
      </c>
      <c r="CC103" s="19">
        <f t="shared" si="146"/>
        <v>-9.3391719709534009E-5</v>
      </c>
      <c r="CD103" s="19"/>
    </row>
    <row r="104" spans="1:82">
      <c r="A104" s="2">
        <f t="shared" si="82"/>
        <v>2058</v>
      </c>
      <c r="B104" s="5">
        <f t="shared" si="83"/>
        <v>1157.6770249992721</v>
      </c>
      <c r="C104" s="5">
        <f t="shared" si="84"/>
        <v>2925.5709467557454</v>
      </c>
      <c r="D104" s="5">
        <f t="shared" si="85"/>
        <v>4254.5945297821272</v>
      </c>
      <c r="E104" s="15">
        <f t="shared" si="86"/>
        <v>3.5023619492634061E-4</v>
      </c>
      <c r="F104" s="15">
        <f t="shared" si="87"/>
        <v>6.8998878926128512E-4</v>
      </c>
      <c r="G104" s="15">
        <f t="shared" si="88"/>
        <v>1.4085875689002639E-3</v>
      </c>
      <c r="H104" s="5">
        <f t="shared" si="89"/>
        <v>106220.93711770346</v>
      </c>
      <c r="I104" s="5">
        <f t="shared" si="90"/>
        <v>32250.569150022198</v>
      </c>
      <c r="J104" s="5">
        <f t="shared" si="91"/>
        <v>12596.240633528718</v>
      </c>
      <c r="K104" s="5">
        <f t="shared" si="92"/>
        <v>91753.515724966768</v>
      </c>
      <c r="L104" s="5">
        <f t="shared" si="93"/>
        <v>11023.683833675555</v>
      </c>
      <c r="M104" s="5">
        <f t="shared" si="94"/>
        <v>2960.6206996589535</v>
      </c>
      <c r="N104" s="15">
        <f t="shared" si="95"/>
        <v>1.4643001570219916E-2</v>
      </c>
      <c r="O104" s="15">
        <f t="shared" si="96"/>
        <v>1.9218562012486284E-2</v>
      </c>
      <c r="P104" s="15">
        <f t="shared" si="97"/>
        <v>1.7593387330055554E-2</v>
      </c>
      <c r="Q104" s="5">
        <f t="shared" si="98"/>
        <v>8900.5758002161692</v>
      </c>
      <c r="R104" s="5">
        <f t="shared" si="99"/>
        <v>10733.474218478505</v>
      </c>
      <c r="S104" s="5">
        <f t="shared" si="100"/>
        <v>5174.096942753833</v>
      </c>
      <c r="T104" s="5">
        <f t="shared" si="101"/>
        <v>83.79304534240211</v>
      </c>
      <c r="U104" s="5">
        <f t="shared" si="102"/>
        <v>332.8150324587719</v>
      </c>
      <c r="V104" s="5">
        <f t="shared" si="103"/>
        <v>410.76517139418593</v>
      </c>
      <c r="W104" s="15">
        <f t="shared" si="104"/>
        <v>-1.0734613539272964E-2</v>
      </c>
      <c r="X104" s="15">
        <f t="shared" si="105"/>
        <v>-1.217998157191269E-2</v>
      </c>
      <c r="Y104" s="15">
        <f t="shared" si="106"/>
        <v>-9.7425357312937999E-3</v>
      </c>
      <c r="Z104" s="5">
        <f t="shared" si="127"/>
        <v>16887.153039439629</v>
      </c>
      <c r="AA104" s="5">
        <f t="shared" si="128"/>
        <v>31073.136590948787</v>
      </c>
      <c r="AB104" s="5">
        <f t="shared" si="129"/>
        <v>19217.338927304721</v>
      </c>
      <c r="AC104" s="16">
        <f t="shared" si="110"/>
        <v>1.9050943675148133</v>
      </c>
      <c r="AD104" s="16">
        <f t="shared" si="111"/>
        <v>2.9166846704694662</v>
      </c>
      <c r="AE104" s="16">
        <f t="shared" si="112"/>
        <v>3.7479380203401451</v>
      </c>
      <c r="AF104" s="15">
        <f t="shared" si="113"/>
        <v>-4.0504037456468023E-3</v>
      </c>
      <c r="AG104" s="15">
        <f t="shared" si="114"/>
        <v>2.9673830763510267E-4</v>
      </c>
      <c r="AH104" s="15">
        <f t="shared" si="115"/>
        <v>9.7937136394747881E-3</v>
      </c>
      <c r="AI104" s="1">
        <f t="shared" si="73"/>
        <v>181506.24478098523</v>
      </c>
      <c r="AJ104" s="1">
        <f t="shared" si="74"/>
        <v>52748.881371698357</v>
      </c>
      <c r="AK104" s="1">
        <f t="shared" si="75"/>
        <v>20708.288501000352</v>
      </c>
      <c r="AL104" s="14">
        <f t="shared" si="116"/>
        <v>33.114592213788242</v>
      </c>
      <c r="AM104" s="14">
        <f t="shared" si="117"/>
        <v>6.2292429278380697</v>
      </c>
      <c r="AN104" s="14">
        <f t="shared" si="118"/>
        <v>2.1967935697517875</v>
      </c>
      <c r="AO104" s="11">
        <f t="shared" si="119"/>
        <v>1.2729214660255558E-2</v>
      </c>
      <c r="AP104" s="11">
        <f t="shared" si="120"/>
        <v>1.6035453185685274E-2</v>
      </c>
      <c r="AQ104" s="11">
        <f t="shared" si="121"/>
        <v>1.4546179301272357E-2</v>
      </c>
      <c r="AR104" s="1">
        <f t="shared" si="130"/>
        <v>106220.93711770346</v>
      </c>
      <c r="AS104" s="1">
        <f t="shared" si="125"/>
        <v>32250.569150022198</v>
      </c>
      <c r="AT104" s="1">
        <f t="shared" si="126"/>
        <v>12596.240633528718</v>
      </c>
      <c r="AU104" s="1">
        <f t="shared" si="79"/>
        <v>21244.187423540694</v>
      </c>
      <c r="AV104" s="1">
        <f t="shared" si="80"/>
        <v>6450.1138300044404</v>
      </c>
      <c r="AW104" s="1">
        <f t="shared" si="81"/>
        <v>2519.2481267057437</v>
      </c>
      <c r="AX104" s="2">
        <v>0</v>
      </c>
      <c r="AY104" s="2">
        <v>0</v>
      </c>
      <c r="AZ104" s="2">
        <v>0</v>
      </c>
      <c r="BA104" s="2">
        <f t="shared" si="134"/>
        <v>0</v>
      </c>
      <c r="BB104" s="2">
        <f t="shared" si="147"/>
        <v>0</v>
      </c>
      <c r="BC104" s="2">
        <f t="shared" si="135"/>
        <v>0</v>
      </c>
      <c r="BD104" s="2">
        <f t="shared" si="136"/>
        <v>0</v>
      </c>
      <c r="BE104" s="2">
        <f t="shared" si="137"/>
        <v>0</v>
      </c>
      <c r="BF104" s="2">
        <f t="shared" si="138"/>
        <v>0</v>
      </c>
      <c r="BG104" s="2">
        <f t="shared" si="139"/>
        <v>0</v>
      </c>
      <c r="BH104" s="2">
        <f t="shared" si="148"/>
        <v>0</v>
      </c>
      <c r="BI104" s="2">
        <f t="shared" si="149"/>
        <v>0</v>
      </c>
      <c r="BJ104" s="2">
        <f t="shared" si="150"/>
        <v>0</v>
      </c>
      <c r="BK104" s="11">
        <f t="shared" si="153"/>
        <v>4.4643001570219915E-2</v>
      </c>
      <c r="BL104" s="11">
        <f t="shared" si="151"/>
        <v>4.9218562012486283E-2</v>
      </c>
      <c r="BM104" s="11">
        <f t="shared" si="152"/>
        <v>4.7593387330055553E-2</v>
      </c>
      <c r="BN104" s="17">
        <f t="shared" si="131"/>
        <v>0.11798357432389116</v>
      </c>
      <c r="BO104" s="17">
        <f t="shared" si="132"/>
        <v>9.6397221588854706E-2</v>
      </c>
      <c r="BP104" s="17">
        <f t="shared" si="133"/>
        <v>0.10639800728724724</v>
      </c>
      <c r="BQ104" s="12">
        <f>(BQ$3*temperature!$I214+BQ$4*temperature!$I214^2+BQ$5*temperature!$I214^6)*(K104/K$56)^$BS$1</f>
        <v>0.66542269334288873</v>
      </c>
      <c r="BR104" s="12">
        <f>(BR$3*temperature!$I214+BR$4*temperature!$I214^2+BR$5*temperature!$I214^6)*(L104/L$56)^$BS$1</f>
        <v>-0.88173062089345333</v>
      </c>
      <c r="BS104" s="12">
        <f>(BS$3*temperature!$I214+BS$4*temperature!$I214^2+BS$5*temperature!$I214^6)*(M104/M$56)^$BS$1</f>
        <v>-1.9023735765542227</v>
      </c>
      <c r="BT104" s="12">
        <f>(BT$3*temperature!$M214+BT$4*temperature!$M214^2+BT$5*temperature!$M214^6)*(K104/K$56)^$BS$1</f>
        <v>0.66541367304274424</v>
      </c>
      <c r="BU104" s="12">
        <f>(BU$3*temperature!$M214+BU$4*temperature!$M214^2+BU$5*temperature!$M214^6)*(L104/L$56)^$BS$1</f>
        <v>-0.88173816213653466</v>
      </c>
      <c r="BV104" s="12">
        <f>(BV$3*temperature!$M214+BV$4*temperature!$M214^2+BV$5*temperature!$M214^6)*(M104/M$56)^$BS$1</f>
        <v>-1.9023804741587096</v>
      </c>
      <c r="BW104" s="19">
        <f t="shared" si="140"/>
        <v>-9.0203001444910669E-6</v>
      </c>
      <c r="BX104" s="19">
        <f t="shared" si="141"/>
        <v>-7.5412430813326381E-6</v>
      </c>
      <c r="BY104" s="19">
        <f t="shared" si="142"/>
        <v>-6.8976044869106801E-6</v>
      </c>
      <c r="BZ104" s="19">
        <f t="shared" si="143"/>
        <v>-1.2882380018144759E-2</v>
      </c>
      <c r="CA104" s="19">
        <f t="shared" si="144"/>
        <v>-1.1304534048776089E-3</v>
      </c>
      <c r="CB104" s="19">
        <f t="shared" si="145"/>
        <v>-2.3444708638210431E-4</v>
      </c>
      <c r="CC104" s="19">
        <f t="shared" si="146"/>
        <v>-9.2442723264129841E-5</v>
      </c>
      <c r="CD104" s="19"/>
    </row>
    <row r="105" spans="1:82">
      <c r="A105" s="2">
        <f t="shared" si="82"/>
        <v>2059</v>
      </c>
      <c r="B105" s="5">
        <f t="shared" si="83"/>
        <v>1158.0622123756521</v>
      </c>
      <c r="C105" s="5">
        <f t="shared" si="84"/>
        <v>2927.488627353423</v>
      </c>
      <c r="D105" s="5">
        <f t="shared" si="85"/>
        <v>4260.2878502992216</v>
      </c>
      <c r="E105" s="15">
        <f t="shared" si="86"/>
        <v>3.3272438518002357E-4</v>
      </c>
      <c r="F105" s="15">
        <f t="shared" si="87"/>
        <v>6.5548934979822086E-4</v>
      </c>
      <c r="G105" s="15">
        <f t="shared" si="88"/>
        <v>1.3381581904552506E-3</v>
      </c>
      <c r="H105" s="5">
        <f t="shared" si="89"/>
        <v>107787.95736785539</v>
      </c>
      <c r="I105" s="5">
        <f t="shared" si="90"/>
        <v>32883.804612937107</v>
      </c>
      <c r="J105" s="5">
        <f t="shared" si="91"/>
        <v>12832.109829504063</v>
      </c>
      <c r="K105" s="5">
        <f t="shared" si="92"/>
        <v>93076.137202282829</v>
      </c>
      <c r="L105" s="5">
        <f t="shared" si="93"/>
        <v>11232.76937976203</v>
      </c>
      <c r="M105" s="5">
        <f t="shared" si="94"/>
        <v>3012.028830071376</v>
      </c>
      <c r="N105" s="15">
        <f t="shared" si="95"/>
        <v>1.441494058146664E-2</v>
      </c>
      <c r="O105" s="15">
        <f t="shared" si="96"/>
        <v>1.8966939658388249E-2</v>
      </c>
      <c r="P105" s="15">
        <f t="shared" si="97"/>
        <v>1.7363970473605272E-2</v>
      </c>
      <c r="Q105" s="5">
        <f t="shared" si="98"/>
        <v>8934.9274448847609</v>
      </c>
      <c r="R105" s="5">
        <f t="shared" si="99"/>
        <v>10810.924046898297</v>
      </c>
      <c r="S105" s="5">
        <f t="shared" si="100"/>
        <v>5219.6310455183493</v>
      </c>
      <c r="T105" s="5">
        <f t="shared" si="101"/>
        <v>82.893559383372647</v>
      </c>
      <c r="U105" s="5">
        <f t="shared" si="102"/>
        <v>328.76135149656852</v>
      </c>
      <c r="V105" s="5">
        <f t="shared" si="103"/>
        <v>406.76327703470707</v>
      </c>
      <c r="W105" s="15">
        <f t="shared" si="104"/>
        <v>-1.0734613539272964E-2</v>
      </c>
      <c r="X105" s="15">
        <f t="shared" si="105"/>
        <v>-1.217998157191269E-2</v>
      </c>
      <c r="Y105" s="15">
        <f t="shared" si="106"/>
        <v>-9.7425357312937999E-3</v>
      </c>
      <c r="Z105" s="5">
        <f t="shared" si="127"/>
        <v>16887.75640940317</v>
      </c>
      <c r="AA105" s="5">
        <f t="shared" si="128"/>
        <v>31315.449450767548</v>
      </c>
      <c r="AB105" s="5">
        <f t="shared" si="129"/>
        <v>19582.116253942029</v>
      </c>
      <c r="AC105" s="16">
        <f t="shared" si="110"/>
        <v>1.8973779661528207</v>
      </c>
      <c r="AD105" s="16">
        <f t="shared" si="111"/>
        <v>2.9175501625424864</v>
      </c>
      <c r="AE105" s="16">
        <f t="shared" si="112"/>
        <v>3.7846442520498567</v>
      </c>
      <c r="AF105" s="15">
        <f t="shared" si="113"/>
        <v>-4.0504037456468023E-3</v>
      </c>
      <c r="AG105" s="15">
        <f t="shared" si="114"/>
        <v>2.9673830763510267E-4</v>
      </c>
      <c r="AH105" s="15">
        <f t="shared" si="115"/>
        <v>9.7937136394747881E-3</v>
      </c>
      <c r="AI105" s="1">
        <f t="shared" si="73"/>
        <v>184599.80772642739</v>
      </c>
      <c r="AJ105" s="1">
        <f t="shared" si="74"/>
        <v>53924.10706453296</v>
      </c>
      <c r="AK105" s="1">
        <f t="shared" si="75"/>
        <v>21156.707777606061</v>
      </c>
      <c r="AL105" s="14">
        <f t="shared" si="116"/>
        <v>33.531899738937625</v>
      </c>
      <c r="AM105" s="14">
        <f t="shared" si="117"/>
        <v>6.3281327738561624</v>
      </c>
      <c r="AN105" s="14">
        <f t="shared" si="118"/>
        <v>2.2284289733737443</v>
      </c>
      <c r="AO105" s="11">
        <f t="shared" si="119"/>
        <v>1.2601922513653002E-2</v>
      </c>
      <c r="AP105" s="11">
        <f t="shared" si="120"/>
        <v>1.5875098653828423E-2</v>
      </c>
      <c r="AQ105" s="11">
        <f t="shared" si="121"/>
        <v>1.4400717508259633E-2</v>
      </c>
      <c r="AR105" s="1">
        <f t="shared" si="130"/>
        <v>107787.95736785539</v>
      </c>
      <c r="AS105" s="1">
        <f t="shared" si="125"/>
        <v>32883.804612937107</v>
      </c>
      <c r="AT105" s="1">
        <f t="shared" si="126"/>
        <v>12832.109829504063</v>
      </c>
      <c r="AU105" s="1">
        <f t="shared" si="79"/>
        <v>21557.591473571079</v>
      </c>
      <c r="AV105" s="1">
        <f t="shared" si="80"/>
        <v>6576.7609225874221</v>
      </c>
      <c r="AW105" s="1">
        <f t="shared" si="81"/>
        <v>2566.4219659008127</v>
      </c>
      <c r="AX105" s="2">
        <v>0</v>
      </c>
      <c r="AY105" s="2">
        <v>0</v>
      </c>
      <c r="AZ105" s="2">
        <v>0</v>
      </c>
      <c r="BA105" s="2">
        <f t="shared" si="134"/>
        <v>0</v>
      </c>
      <c r="BB105" s="2">
        <f t="shared" si="147"/>
        <v>0</v>
      </c>
      <c r="BC105" s="2">
        <f t="shared" si="135"/>
        <v>0</v>
      </c>
      <c r="BD105" s="2">
        <f t="shared" si="136"/>
        <v>0</v>
      </c>
      <c r="BE105" s="2">
        <f t="shared" si="137"/>
        <v>0</v>
      </c>
      <c r="BF105" s="2">
        <f t="shared" si="138"/>
        <v>0</v>
      </c>
      <c r="BG105" s="2">
        <f t="shared" si="139"/>
        <v>0</v>
      </c>
      <c r="BH105" s="2">
        <f t="shared" si="148"/>
        <v>0</v>
      </c>
      <c r="BI105" s="2">
        <f t="shared" si="149"/>
        <v>0</v>
      </c>
      <c r="BJ105" s="2">
        <f t="shared" si="150"/>
        <v>0</v>
      </c>
      <c r="BK105" s="11">
        <f t="shared" si="153"/>
        <v>4.4414940581466639E-2</v>
      </c>
      <c r="BL105" s="11">
        <f t="shared" si="151"/>
        <v>4.8966939658388248E-2</v>
      </c>
      <c r="BM105" s="11">
        <f t="shared" si="152"/>
        <v>4.7363970473605271E-2</v>
      </c>
      <c r="BN105" s="17">
        <f t="shared" si="131"/>
        <v>0.11294152561836734</v>
      </c>
      <c r="BO105" s="17">
        <f t="shared" si="132"/>
        <v>9.1875253716401109E-2</v>
      </c>
      <c r="BP105" s="17">
        <f t="shared" si="133"/>
        <v>0.10156422193387271</v>
      </c>
      <c r="BQ105" s="12">
        <f>(BQ$3*temperature!$I215+BQ$4*temperature!$I215^2+BQ$5*temperature!$I215^6)*(K105/K$56)^$BS$1</f>
        <v>0.50698864957459133</v>
      </c>
      <c r="BR105" s="12">
        <f>(BR$3*temperature!$I215+BR$4*temperature!$I215^2+BR$5*temperature!$I215^6)*(L105/L$56)^$BS$1</f>
        <v>-1.0075531288922488</v>
      </c>
      <c r="BS105" s="12">
        <f>(BS$3*temperature!$I215+BS$4*temperature!$I215^2+BS$5*temperature!$I215^6)*(M105/M$56)^$BS$1</f>
        <v>-2.0128330246173238</v>
      </c>
      <c r="BT105" s="12">
        <f>(BT$3*temperature!$M215+BT$4*temperature!$M215^2+BT$5*temperature!$M215^6)*(K105/K$56)^$BS$1</f>
        <v>0.50697937477662458</v>
      </c>
      <c r="BU105" s="12">
        <f>(BU$3*temperature!$M215+BU$4*temperature!$M215^2+BU$5*temperature!$M215^6)*(L105/L$56)^$BS$1</f>
        <v>-1.0075608311891731</v>
      </c>
      <c r="BV105" s="12">
        <f>(BV$3*temperature!$M215+BV$4*temperature!$M215^2+BV$5*temperature!$M215^6)*(M105/M$56)^$BS$1</f>
        <v>-2.0128400394908463</v>
      </c>
      <c r="BW105" s="19">
        <f t="shared" si="140"/>
        <v>-9.274797966751791E-6</v>
      </c>
      <c r="BX105" s="19">
        <f t="shared" si="141"/>
        <v>-7.702296924261276E-6</v>
      </c>
      <c r="BY105" s="19">
        <f t="shared" si="142"/>
        <v>-7.0148735225039616E-6</v>
      </c>
      <c r="BZ105" s="19">
        <f t="shared" si="143"/>
        <v>-1.3430079824447988E-2</v>
      </c>
      <c r="CA105" s="19">
        <f t="shared" si="144"/>
        <v>-1.1290894513203444E-3</v>
      </c>
      <c r="CB105" s="19">
        <f t="shared" si="145"/>
        <v>-2.3270240253906452E-4</v>
      </c>
      <c r="CC105" s="19">
        <f t="shared" si="146"/>
        <v>-9.1423671669819517E-5</v>
      </c>
      <c r="CD105" s="19"/>
    </row>
    <row r="106" spans="1:82">
      <c r="A106" s="2">
        <f t="shared" si="82"/>
        <v>2060</v>
      </c>
      <c r="B106" s="5">
        <f t="shared" si="83"/>
        <v>1158.4282621363843</v>
      </c>
      <c r="C106" s="5">
        <f t="shared" si="84"/>
        <v>2929.3116180894644</v>
      </c>
      <c r="D106" s="5">
        <f t="shared" si="85"/>
        <v>4265.7037424257678</v>
      </c>
      <c r="E106" s="15">
        <f t="shared" si="86"/>
        <v>3.1608816592102238E-4</v>
      </c>
      <c r="F106" s="15">
        <f t="shared" si="87"/>
        <v>6.2271488230830976E-4</v>
      </c>
      <c r="G106" s="15">
        <f t="shared" si="88"/>
        <v>1.271250280932488E-3</v>
      </c>
      <c r="H106" s="5">
        <f t="shared" si="89"/>
        <v>109351.83905433019</v>
      </c>
      <c r="I106" s="5">
        <f t="shared" si="90"/>
        <v>33520.168587686028</v>
      </c>
      <c r="J106" s="5">
        <f t="shared" si="91"/>
        <v>13068.603414142706</v>
      </c>
      <c r="K106" s="5">
        <f t="shared" si="92"/>
        <v>94396.729282711472</v>
      </c>
      <c r="L106" s="5">
        <f t="shared" si="93"/>
        <v>11443.019029005976</v>
      </c>
      <c r="M106" s="5">
        <f t="shared" si="94"/>
        <v>3063.6453451197749</v>
      </c>
      <c r="N106" s="15">
        <f t="shared" si="95"/>
        <v>1.4188299172306573E-2</v>
      </c>
      <c r="O106" s="15">
        <f t="shared" si="96"/>
        <v>1.8717525672943269E-2</v>
      </c>
      <c r="P106" s="15">
        <f t="shared" si="97"/>
        <v>1.7136793158508912E-2</v>
      </c>
      <c r="Q106" s="5">
        <f t="shared" si="98"/>
        <v>8967.2585818597036</v>
      </c>
      <c r="R106" s="5">
        <f t="shared" si="99"/>
        <v>10885.910874766232</v>
      </c>
      <c r="S106" s="5">
        <f t="shared" si="100"/>
        <v>5264.0383072495852</v>
      </c>
      <c r="T106" s="5">
        <f t="shared" si="101"/>
        <v>82.00372905849737</v>
      </c>
      <c r="U106" s="5">
        <f t="shared" si="102"/>
        <v>324.75704429378322</v>
      </c>
      <c r="V106" s="5">
        <f t="shared" si="103"/>
        <v>402.80037127401829</v>
      </c>
      <c r="W106" s="15">
        <f t="shared" si="104"/>
        <v>-1.0734613539272964E-2</v>
      </c>
      <c r="X106" s="15">
        <f t="shared" si="105"/>
        <v>-1.217998157191269E-2</v>
      </c>
      <c r="Y106" s="15">
        <f t="shared" si="106"/>
        <v>-9.7425357312937999E-3</v>
      </c>
      <c r="Z106" s="5">
        <f t="shared" si="127"/>
        <v>16884.268233849427</v>
      </c>
      <c r="AA106" s="5">
        <f t="shared" si="128"/>
        <v>31550.772755839032</v>
      </c>
      <c r="AB106" s="5">
        <f t="shared" si="129"/>
        <v>19947.916027684059</v>
      </c>
      <c r="AC106" s="16">
        <f t="shared" si="110"/>
        <v>1.8896928193318077</v>
      </c>
      <c r="AD106" s="16">
        <f t="shared" si="111"/>
        <v>2.9184159114401598</v>
      </c>
      <c r="AE106" s="16">
        <f t="shared" si="112"/>
        <v>3.8217099740817173</v>
      </c>
      <c r="AF106" s="15">
        <f t="shared" si="113"/>
        <v>-4.0504037456468023E-3</v>
      </c>
      <c r="AG106" s="15">
        <f t="shared" si="114"/>
        <v>2.9673830763510267E-4</v>
      </c>
      <c r="AH106" s="15">
        <f t="shared" si="115"/>
        <v>9.7937136394747881E-3</v>
      </c>
      <c r="AI106" s="1">
        <f t="shared" si="73"/>
        <v>187697.41842735573</v>
      </c>
      <c r="AJ106" s="1">
        <f t="shared" si="74"/>
        <v>55108.457280667091</v>
      </c>
      <c r="AK106" s="1">
        <f t="shared" si="75"/>
        <v>21607.458965746267</v>
      </c>
      <c r="AL106" s="14">
        <f t="shared" si="116"/>
        <v>33.95024047716084</v>
      </c>
      <c r="AM106" s="14">
        <f t="shared" si="117"/>
        <v>6.4275879086148588</v>
      </c>
      <c r="AN106" s="14">
        <f t="shared" si="118"/>
        <v>2.260199039745193</v>
      </c>
      <c r="AO106" s="11">
        <f t="shared" si="119"/>
        <v>1.2475903288516471E-2</v>
      </c>
      <c r="AP106" s="11">
        <f t="shared" si="120"/>
        <v>1.5716347667290138E-2</v>
      </c>
      <c r="AQ106" s="11">
        <f t="shared" si="121"/>
        <v>1.4256710333177037E-2</v>
      </c>
      <c r="AR106" s="1">
        <f t="shared" si="130"/>
        <v>109351.83905433019</v>
      </c>
      <c r="AS106" s="1">
        <f t="shared" si="125"/>
        <v>33520.168587686028</v>
      </c>
      <c r="AT106" s="1">
        <f t="shared" si="126"/>
        <v>13068.603414142706</v>
      </c>
      <c r="AU106" s="1">
        <f t="shared" si="79"/>
        <v>21870.367810866039</v>
      </c>
      <c r="AV106" s="1">
        <f t="shared" si="80"/>
        <v>6704.033717537206</v>
      </c>
      <c r="AW106" s="1">
        <f t="shared" si="81"/>
        <v>2613.7206828285416</v>
      </c>
      <c r="AX106" s="2">
        <v>0</v>
      </c>
      <c r="AY106" s="2">
        <v>0</v>
      </c>
      <c r="AZ106" s="2">
        <v>0</v>
      </c>
      <c r="BA106" s="2">
        <f t="shared" si="134"/>
        <v>0</v>
      </c>
      <c r="BB106" s="2">
        <f t="shared" si="147"/>
        <v>0</v>
      </c>
      <c r="BC106" s="2">
        <f t="shared" si="135"/>
        <v>0</v>
      </c>
      <c r="BD106" s="2">
        <f t="shared" si="136"/>
        <v>0</v>
      </c>
      <c r="BE106" s="2">
        <f t="shared" si="137"/>
        <v>0</v>
      </c>
      <c r="BF106" s="2">
        <f t="shared" si="138"/>
        <v>0</v>
      </c>
      <c r="BG106" s="2">
        <f t="shared" si="139"/>
        <v>0</v>
      </c>
      <c r="BH106" s="2">
        <f t="shared" si="148"/>
        <v>0</v>
      </c>
      <c r="BI106" s="2">
        <f t="shared" si="149"/>
        <v>0</v>
      </c>
      <c r="BJ106" s="2">
        <f t="shared" si="150"/>
        <v>0</v>
      </c>
      <c r="BK106" s="11">
        <f t="shared" si="153"/>
        <v>4.4188299172306572E-2</v>
      </c>
      <c r="BL106" s="11">
        <f t="shared" si="151"/>
        <v>4.8717525672943268E-2</v>
      </c>
      <c r="BM106" s="11">
        <f t="shared" si="152"/>
        <v>4.7136793158508911E-2</v>
      </c>
      <c r="BN106" s="17">
        <f t="shared" si="131"/>
        <v>0.10813855799064725</v>
      </c>
      <c r="BO106" s="17">
        <f t="shared" si="132"/>
        <v>8.7586415017351885E-2</v>
      </c>
      <c r="BP106" s="17">
        <f t="shared" si="133"/>
        <v>9.6971277222708555E-2</v>
      </c>
      <c r="BQ106" s="12">
        <f>(BQ$3*temperature!$I216+BQ$4*temperature!$I216^2+BQ$5*temperature!$I216^6)*(K106/K$56)^$BS$1</f>
        <v>0.34371625784239795</v>
      </c>
      <c r="BR106" s="12">
        <f>(BR$3*temperature!$I216+BR$4*temperature!$I216^2+BR$5*temperature!$I216^6)*(L106/L$56)^$BS$1</f>
        <v>-1.1364959143705167</v>
      </c>
      <c r="BS106" s="12">
        <f>(BS$3*temperature!$I216+BS$4*temperature!$I216^2+BS$5*temperature!$I216^6)*(M106/M$56)^$BS$1</f>
        <v>-2.1257530449720323</v>
      </c>
      <c r="BT106" s="12">
        <f>(BT$3*temperature!$M216+BT$4*temperature!$M216^2+BT$5*temperature!$M216^6)*(K106/K$56)^$BS$1</f>
        <v>0.34370673357026532</v>
      </c>
      <c r="BU106" s="12">
        <f>(BU$3*temperature!$M216+BU$4*temperature!$M216^2+BU$5*temperature!$M216^6)*(L106/L$56)^$BS$1</f>
        <v>-1.1365037735440398</v>
      </c>
      <c r="BV106" s="12">
        <f>(BV$3*temperature!$M216+BV$4*temperature!$M216^2+BV$5*temperature!$M216^6)*(M106/M$56)^$BS$1</f>
        <v>-2.1257601736770986</v>
      </c>
      <c r="BW106" s="19">
        <f t="shared" si="140"/>
        <v>-9.5242721326327384E-6</v>
      </c>
      <c r="BX106" s="19">
        <f t="shared" si="141"/>
        <v>-7.8591735230837401E-6</v>
      </c>
      <c r="BY106" s="19">
        <f t="shared" si="142"/>
        <v>-7.128705066250518E-6</v>
      </c>
      <c r="BZ106" s="19">
        <f t="shared" si="143"/>
        <v>-1.3980997141781606E-2</v>
      </c>
      <c r="CA106" s="19">
        <f t="shared" si="144"/>
        <v>-1.126259484089143E-3</v>
      </c>
      <c r="CB106" s="19">
        <f t="shared" si="145"/>
        <v>-2.3073837120351077E-4</v>
      </c>
      <c r="CC106" s="19">
        <f t="shared" si="146"/>
        <v>-9.0340594009412776E-5</v>
      </c>
      <c r="CD106" s="19"/>
    </row>
    <row r="107" spans="1:82">
      <c r="A107" s="2">
        <f t="shared" si="82"/>
        <v>2061</v>
      </c>
      <c r="B107" s="5">
        <f t="shared" si="83"/>
        <v>1158.7761193278775</v>
      </c>
      <c r="C107" s="5">
        <f t="shared" si="84"/>
        <v>2931.0445377319925</v>
      </c>
      <c r="D107" s="5">
        <f t="shared" si="85"/>
        <v>4270.8553806526543</v>
      </c>
      <c r="E107" s="15">
        <f t="shared" si="86"/>
        <v>3.0028375762497126E-4</v>
      </c>
      <c r="F107" s="15">
        <f t="shared" si="87"/>
        <v>5.9157913819289426E-4</v>
      </c>
      <c r="G107" s="15">
        <f t="shared" si="88"/>
        <v>1.2076877668858637E-3</v>
      </c>
      <c r="H107" s="5">
        <f t="shared" si="89"/>
        <v>110912.0230848802</v>
      </c>
      <c r="I107" s="5">
        <f t="shared" si="90"/>
        <v>34159.492819250139</v>
      </c>
      <c r="J107" s="5">
        <f t="shared" si="91"/>
        <v>13305.667338904033</v>
      </c>
      <c r="K107" s="5">
        <f t="shared" si="92"/>
        <v>95714.798773392293</v>
      </c>
      <c r="L107" s="5">
        <f t="shared" si="93"/>
        <v>11654.375216584853</v>
      </c>
      <c r="M107" s="5">
        <f t="shared" si="94"/>
        <v>3115.457245211313</v>
      </c>
      <c r="N107" s="15">
        <f t="shared" si="95"/>
        <v>1.3963084321844343E-2</v>
      </c>
      <c r="O107" s="15">
        <f t="shared" si="96"/>
        <v>1.8470316884305449E-2</v>
      </c>
      <c r="P107" s="15">
        <f t="shared" si="97"/>
        <v>1.6911846592841284E-2</v>
      </c>
      <c r="Q107" s="5">
        <f t="shared" si="98"/>
        <v>8997.5660387904754</v>
      </c>
      <c r="R107" s="5">
        <f t="shared" si="99"/>
        <v>10958.416859450324</v>
      </c>
      <c r="S107" s="5">
        <f t="shared" si="100"/>
        <v>5307.3123536087924</v>
      </c>
      <c r="T107" s="5">
        <f t="shared" si="101"/>
        <v>81.123450718275151</v>
      </c>
      <c r="U107" s="5">
        <f t="shared" si="102"/>
        <v>320.80150947893611</v>
      </c>
      <c r="V107" s="5">
        <f t="shared" si="103"/>
        <v>398.87607426430276</v>
      </c>
      <c r="W107" s="15">
        <f t="shared" si="104"/>
        <v>-1.0734613539272964E-2</v>
      </c>
      <c r="X107" s="15">
        <f t="shared" si="105"/>
        <v>-1.217998157191269E-2</v>
      </c>
      <c r="Y107" s="15">
        <f t="shared" si="106"/>
        <v>-9.7425357312937999E-3</v>
      </c>
      <c r="Z107" s="5">
        <f t="shared" si="127"/>
        <v>16876.728584802313</v>
      </c>
      <c r="AA107" s="5">
        <f t="shared" si="128"/>
        <v>31779.042769377134</v>
      </c>
      <c r="AB107" s="5">
        <f t="shared" si="129"/>
        <v>20314.653987590416</v>
      </c>
      <c r="AC107" s="16">
        <f t="shared" si="110"/>
        <v>1.8820388004582642</v>
      </c>
      <c r="AD107" s="16">
        <f t="shared" si="111"/>
        <v>2.9192819172386959</v>
      </c>
      <c r="AE107" s="16">
        <f t="shared" si="112"/>
        <v>3.8591387071809984</v>
      </c>
      <c r="AF107" s="15">
        <f t="shared" si="113"/>
        <v>-4.0504037456468023E-3</v>
      </c>
      <c r="AG107" s="15">
        <f t="shared" si="114"/>
        <v>2.9673830763510267E-4</v>
      </c>
      <c r="AH107" s="15">
        <f t="shared" si="115"/>
        <v>9.7937136394747881E-3</v>
      </c>
      <c r="AI107" s="1">
        <f t="shared" si="73"/>
        <v>190798.04439548621</v>
      </c>
      <c r="AJ107" s="1">
        <f t="shared" si="74"/>
        <v>56301.645270137589</v>
      </c>
      <c r="AK107" s="1">
        <f t="shared" si="75"/>
        <v>22060.433752000183</v>
      </c>
      <c r="AL107" s="14">
        <f t="shared" si="116"/>
        <v>34.369564794807623</v>
      </c>
      <c r="AM107" s="14">
        <f t="shared" si="117"/>
        <v>6.5275959327863822</v>
      </c>
      <c r="AN107" s="14">
        <f t="shared" si="118"/>
        <v>2.2920998127201155</v>
      </c>
      <c r="AO107" s="11">
        <f t="shared" si="119"/>
        <v>1.2351144255631306E-2</v>
      </c>
      <c r="AP107" s="11">
        <f t="shared" si="120"/>
        <v>1.5559184190617237E-2</v>
      </c>
      <c r="AQ107" s="11">
        <f t="shared" si="121"/>
        <v>1.4114143229845267E-2</v>
      </c>
      <c r="AR107" s="1">
        <f t="shared" si="130"/>
        <v>110912.0230848802</v>
      </c>
      <c r="AS107" s="1">
        <f t="shared" si="125"/>
        <v>34159.492819250139</v>
      </c>
      <c r="AT107" s="1">
        <f t="shared" si="126"/>
        <v>13305.667338904033</v>
      </c>
      <c r="AU107" s="1">
        <f t="shared" si="79"/>
        <v>22182.40461697604</v>
      </c>
      <c r="AV107" s="1">
        <f t="shared" si="80"/>
        <v>6831.898563850028</v>
      </c>
      <c r="AW107" s="1">
        <f t="shared" si="81"/>
        <v>2661.1334677808068</v>
      </c>
      <c r="AX107" s="2">
        <v>0</v>
      </c>
      <c r="AY107" s="2">
        <v>0</v>
      </c>
      <c r="AZ107" s="2">
        <v>0</v>
      </c>
      <c r="BA107" s="2">
        <f t="shared" si="134"/>
        <v>0</v>
      </c>
      <c r="BB107" s="2">
        <f t="shared" si="147"/>
        <v>0</v>
      </c>
      <c r="BC107" s="2">
        <f t="shared" si="135"/>
        <v>0</v>
      </c>
      <c r="BD107" s="2">
        <f t="shared" si="136"/>
        <v>0</v>
      </c>
      <c r="BE107" s="2">
        <f t="shared" si="137"/>
        <v>0</v>
      </c>
      <c r="BF107" s="2">
        <f t="shared" si="138"/>
        <v>0</v>
      </c>
      <c r="BG107" s="2">
        <f t="shared" si="139"/>
        <v>0</v>
      </c>
      <c r="BH107" s="2">
        <f t="shared" si="148"/>
        <v>0</v>
      </c>
      <c r="BI107" s="2">
        <f t="shared" si="149"/>
        <v>0</v>
      </c>
      <c r="BJ107" s="2">
        <f t="shared" si="150"/>
        <v>0</v>
      </c>
      <c r="BK107" s="11">
        <f t="shared" si="153"/>
        <v>4.3963084321844342E-2</v>
      </c>
      <c r="BL107" s="11">
        <f t="shared" si="151"/>
        <v>4.8470316884305448E-2</v>
      </c>
      <c r="BM107" s="11">
        <f t="shared" si="152"/>
        <v>4.6911846592841283E-2</v>
      </c>
      <c r="BN107" s="17">
        <f t="shared" si="131"/>
        <v>0.10356231541415001</v>
      </c>
      <c r="BO107" s="17">
        <f t="shared" si="132"/>
        <v>8.3517642142148088E-2</v>
      </c>
      <c r="BP107" s="17">
        <f t="shared" si="133"/>
        <v>9.2606121622573576E-2</v>
      </c>
      <c r="BQ107" s="12">
        <f>(BQ$3*temperature!$I217+BQ$4*temperature!$I217^2+BQ$5*temperature!$I217^6)*(K107/K$56)^$BS$1</f>
        <v>0.17560751227251536</v>
      </c>
      <c r="BR107" s="12">
        <f>(BR$3*temperature!$I217+BR$4*temperature!$I217^2+BR$5*temperature!$I217^6)*(L107/L$56)^$BS$1</f>
        <v>-1.2685451263572609</v>
      </c>
      <c r="BS107" s="12">
        <f>(BS$3*temperature!$I217+BS$4*temperature!$I217^2+BS$5*temperature!$I217^6)*(M107/M$56)^$BS$1</f>
        <v>-2.2411208601522001</v>
      </c>
      <c r="BT107" s="12">
        <f>(BT$3*temperature!$M217+BT$4*temperature!$M217^2+BT$5*temperature!$M217^6)*(K107/K$56)^$BS$1</f>
        <v>0.17559774365267675</v>
      </c>
      <c r="BU107" s="12">
        <f>(BU$3*temperature!$M217+BU$4*temperature!$M217^2+BU$5*temperature!$M217^6)*(L107/L$56)^$BS$1</f>
        <v>-1.2685531382072395</v>
      </c>
      <c r="BV107" s="12">
        <f>(BV$3*temperature!$M217+BV$4*temperature!$M217^2+BV$5*temperature!$M217^6)*(M107/M$56)^$BS$1</f>
        <v>-2.2411280992597651</v>
      </c>
      <c r="BW107" s="19">
        <f t="shared" si="140"/>
        <v>-9.7686198386182088E-6</v>
      </c>
      <c r="BX107" s="19">
        <f t="shared" si="141"/>
        <v>-8.011849978561969E-6</v>
      </c>
      <c r="BY107" s="19">
        <f t="shared" si="142"/>
        <v>-7.2391075649491654E-6</v>
      </c>
      <c r="BZ107" s="19">
        <f t="shared" si="143"/>
        <v>-1.4534592779495958E-2</v>
      </c>
      <c r="CA107" s="19">
        <f t="shared" si="144"/>
        <v>-1.1220535586240542E-3</v>
      </c>
      <c r="CB107" s="19">
        <f t="shared" si="145"/>
        <v>-2.2857169420642157E-4</v>
      </c>
      <c r="CC107" s="19">
        <f t="shared" si="146"/>
        <v>-8.9199287882810727E-5</v>
      </c>
      <c r="CD107" s="19"/>
    </row>
    <row r="108" spans="1:82">
      <c r="A108" s="2">
        <f t="shared" si="82"/>
        <v>2062</v>
      </c>
      <c r="B108" s="5">
        <f t="shared" si="83"/>
        <v>1159.1066828928674</v>
      </c>
      <c r="C108" s="5">
        <f t="shared" si="84"/>
        <v>2932.6917852935467</v>
      </c>
      <c r="D108" s="5">
        <f t="shared" si="85"/>
        <v>4275.75534746014</v>
      </c>
      <c r="E108" s="15">
        <f t="shared" si="86"/>
        <v>2.8526956974372268E-4</v>
      </c>
      <c r="F108" s="15">
        <f t="shared" si="87"/>
        <v>5.6200018128324948E-4</v>
      </c>
      <c r="G108" s="15">
        <f t="shared" si="88"/>
        <v>1.1473033785415704E-3</v>
      </c>
      <c r="H108" s="5">
        <f t="shared" si="89"/>
        <v>112467.95154658971</v>
      </c>
      <c r="I108" s="5">
        <f t="shared" si="90"/>
        <v>34801.607693069876</v>
      </c>
      <c r="J108" s="5">
        <f t="shared" si="91"/>
        <v>13543.247647339649</v>
      </c>
      <c r="K108" s="5">
        <f t="shared" si="92"/>
        <v>97029.853426343136</v>
      </c>
      <c r="L108" s="5">
        <f t="shared" si="93"/>
        <v>11866.779819000456</v>
      </c>
      <c r="M108" s="5">
        <f t="shared" si="94"/>
        <v>3167.4514902693236</v>
      </c>
      <c r="N108" s="15">
        <f t="shared" si="95"/>
        <v>1.3739303324079133E-2</v>
      </c>
      <c r="O108" s="15">
        <f t="shared" si="96"/>
        <v>1.82253101061427E-2</v>
      </c>
      <c r="P108" s="15">
        <f t="shared" si="97"/>
        <v>1.6689121681233043E-2</v>
      </c>
      <c r="Q108" s="5">
        <f t="shared" si="98"/>
        <v>9025.8479829956104</v>
      </c>
      <c r="R108" s="5">
        <f t="shared" si="99"/>
        <v>11028.425993116054</v>
      </c>
      <c r="S108" s="5">
        <f t="shared" si="100"/>
        <v>5349.4475217377731</v>
      </c>
      <c r="T108" s="5">
        <f t="shared" si="101"/>
        <v>80.252621825842212</v>
      </c>
      <c r="U108" s="5">
        <f t="shared" si="102"/>
        <v>316.89415300524092</v>
      </c>
      <c r="V108" s="5">
        <f t="shared" si="103"/>
        <v>394.99000985842457</v>
      </c>
      <c r="W108" s="15">
        <f t="shared" si="104"/>
        <v>-1.0734613539272964E-2</v>
      </c>
      <c r="X108" s="15">
        <f t="shared" si="105"/>
        <v>-1.217998157191269E-2</v>
      </c>
      <c r="Y108" s="15">
        <f t="shared" si="106"/>
        <v>-9.7425357312937999E-3</v>
      </c>
      <c r="Z108" s="5">
        <f t="shared" si="127"/>
        <v>16865.179795755477</v>
      </c>
      <c r="AA108" s="5">
        <f t="shared" si="128"/>
        <v>32000.201047962182</v>
      </c>
      <c r="AB108" s="5">
        <f t="shared" si="129"/>
        <v>20682.245994289151</v>
      </c>
      <c r="AC108" s="16">
        <f t="shared" si="110"/>
        <v>1.8744157834514354</v>
      </c>
      <c r="AD108" s="16">
        <f t="shared" si="111"/>
        <v>2.9201481800143272</v>
      </c>
      <c r="AE108" s="16">
        <f t="shared" si="112"/>
        <v>3.896934006574142</v>
      </c>
      <c r="AF108" s="15">
        <f t="shared" si="113"/>
        <v>-4.0504037456468023E-3</v>
      </c>
      <c r="AG108" s="15">
        <f t="shared" si="114"/>
        <v>2.9673830763510267E-4</v>
      </c>
      <c r="AH108" s="15">
        <f t="shared" si="115"/>
        <v>9.7937136394747881E-3</v>
      </c>
      <c r="AI108" s="1">
        <f t="shared" si="73"/>
        <v>193900.64457291365</v>
      </c>
      <c r="AJ108" s="1">
        <f t="shared" si="74"/>
        <v>57503.37930697386</v>
      </c>
      <c r="AK108" s="1">
        <f t="shared" si="75"/>
        <v>22515.523844580974</v>
      </c>
      <c r="AL108" s="14">
        <f t="shared" si="116"/>
        <v>34.78982321306372</v>
      </c>
      <c r="AM108" s="14">
        <f t="shared" si="117"/>
        <v>6.6281443595521274</v>
      </c>
      <c r="AN108" s="14">
        <f t="shared" si="118"/>
        <v>2.3241273275234104</v>
      </c>
      <c r="AO108" s="11">
        <f t="shared" si="119"/>
        <v>1.2227632813074993E-2</v>
      </c>
      <c r="AP108" s="11">
        <f t="shared" si="120"/>
        <v>1.5403592348711064E-2</v>
      </c>
      <c r="AQ108" s="11">
        <f t="shared" si="121"/>
        <v>1.3973001797546814E-2</v>
      </c>
      <c r="AR108" s="1">
        <f t="shared" si="130"/>
        <v>112467.95154658971</v>
      </c>
      <c r="AS108" s="1">
        <f t="shared" si="125"/>
        <v>34801.607693069876</v>
      </c>
      <c r="AT108" s="1">
        <f t="shared" si="126"/>
        <v>13543.247647339649</v>
      </c>
      <c r="AU108" s="1">
        <f t="shared" si="79"/>
        <v>22493.590309317944</v>
      </c>
      <c r="AV108" s="1">
        <f t="shared" si="80"/>
        <v>6960.3215386139755</v>
      </c>
      <c r="AW108" s="1">
        <f t="shared" si="81"/>
        <v>2708.6495294679298</v>
      </c>
      <c r="AX108" s="2">
        <v>0</v>
      </c>
      <c r="AY108" s="2">
        <v>0</v>
      </c>
      <c r="AZ108" s="2">
        <v>0</v>
      </c>
      <c r="BA108" s="2">
        <f t="shared" si="134"/>
        <v>0</v>
      </c>
      <c r="BB108" s="2">
        <f t="shared" si="147"/>
        <v>0</v>
      </c>
      <c r="BC108" s="2">
        <f t="shared" si="135"/>
        <v>0</v>
      </c>
      <c r="BD108" s="2">
        <f t="shared" si="136"/>
        <v>0</v>
      </c>
      <c r="BE108" s="2">
        <f t="shared" si="137"/>
        <v>0</v>
      </c>
      <c r="BF108" s="2">
        <f t="shared" si="138"/>
        <v>0</v>
      </c>
      <c r="BG108" s="2">
        <f t="shared" si="139"/>
        <v>0</v>
      </c>
      <c r="BH108" s="2">
        <f t="shared" si="148"/>
        <v>0</v>
      </c>
      <c r="BI108" s="2">
        <f t="shared" si="149"/>
        <v>0</v>
      </c>
      <c r="BJ108" s="2">
        <f t="shared" si="150"/>
        <v>0</v>
      </c>
      <c r="BK108" s="11">
        <f t="shared" si="153"/>
        <v>4.3739303324079132E-2</v>
      </c>
      <c r="BL108" s="11">
        <f t="shared" si="151"/>
        <v>4.8225310106142699E-2</v>
      </c>
      <c r="BM108" s="11">
        <f t="shared" si="152"/>
        <v>4.6689121681233042E-2</v>
      </c>
      <c r="BN108" s="17">
        <f t="shared" si="131"/>
        <v>9.9201127864998989E-2</v>
      </c>
      <c r="BO108" s="17">
        <f t="shared" si="132"/>
        <v>7.9656658655186258E-2</v>
      </c>
      <c r="BP108" s="17">
        <f t="shared" si="133"/>
        <v>8.8456465483659194E-2</v>
      </c>
      <c r="BQ108" s="12">
        <f>(BQ$3*temperature!$I218+BQ$4*temperature!$I218^2+BQ$5*temperature!$I218^6)*(K108/K$56)^$BS$1</f>
        <v>2.6678767813501816E-3</v>
      </c>
      <c r="BR108" s="12">
        <f>(BR$3*temperature!$I218+BR$4*temperature!$I218^2+BR$5*temperature!$I218^6)*(L108/L$56)^$BS$1</f>
        <v>-1.4036846373012908</v>
      </c>
      <c r="BS108" s="12">
        <f>(BS$3*temperature!$I218+BS$4*temperature!$I218^2+BS$5*temperature!$I218^6)*(M108/M$56)^$BS$1</f>
        <v>-2.3589219380239661</v>
      </c>
      <c r="BT108" s="12">
        <f>(BT$3*temperature!$M218+BT$4*temperature!$M218^2+BT$5*temperature!$M218^6)*(K108/K$56)^$BS$1</f>
        <v>2.6578690268291207E-3</v>
      </c>
      <c r="BU108" s="12">
        <f>(BU$3*temperature!$M218+BU$4*temperature!$M218^2+BU$5*temperature!$M218^6)*(L108/L$56)^$BS$1</f>
        <v>-1.4036927976136844</v>
      </c>
      <c r="BV108" s="12">
        <f>(BV$3*temperature!$M218+BV$4*temperature!$M218^2+BV$5*temperature!$M218^6)*(M108/M$56)^$BS$1</f>
        <v>-2.3589292841183132</v>
      </c>
      <c r="BW108" s="19">
        <f t="shared" si="140"/>
        <v>-1.0007754521060893E-5</v>
      </c>
      <c r="BX108" s="19">
        <f t="shared" si="141"/>
        <v>-8.1603123935902744E-6</v>
      </c>
      <c r="BY108" s="19">
        <f t="shared" si="142"/>
        <v>-7.3460943470493589E-6</v>
      </c>
      <c r="BZ108" s="19">
        <f t="shared" si="143"/>
        <v>-1.5090336161222765E-2</v>
      </c>
      <c r="CA108" s="19">
        <f t="shared" si="144"/>
        <v>-1.1165599320634341E-3</v>
      </c>
      <c r="CB108" s="19">
        <f t="shared" si="145"/>
        <v>-2.2621853054009757E-4</v>
      </c>
      <c r="CC108" s="19">
        <f t="shared" si="146"/>
        <v>-8.8005315380371661E-5</v>
      </c>
      <c r="CD108" s="19"/>
    </row>
    <row r="109" spans="1:82">
      <c r="A109" s="2">
        <f t="shared" si="82"/>
        <v>2063</v>
      </c>
      <c r="B109" s="5">
        <f t="shared" si="83"/>
        <v>1159.4208078643476</v>
      </c>
      <c r="C109" s="5">
        <f t="shared" si="84"/>
        <v>2934.2575499427803</v>
      </c>
      <c r="D109" s="5">
        <f t="shared" si="85"/>
        <v>4280.4156565883004</v>
      </c>
      <c r="E109" s="15">
        <f t="shared" si="86"/>
        <v>2.7100609125653652E-4</v>
      </c>
      <c r="F109" s="15">
        <f t="shared" si="87"/>
        <v>5.3390017221908699E-4</v>
      </c>
      <c r="G109" s="15">
        <f t="shared" si="88"/>
        <v>1.0899382096144919E-3</v>
      </c>
      <c r="H109" s="5">
        <f t="shared" si="89"/>
        <v>114019.06825337674</v>
      </c>
      <c r="I109" s="5">
        <f t="shared" si="90"/>
        <v>35446.342386482014</v>
      </c>
      <c r="J109" s="5">
        <f t="shared" si="91"/>
        <v>13781.290499548215</v>
      </c>
      <c r="K109" s="5">
        <f t="shared" si="92"/>
        <v>98341.402431270646</v>
      </c>
      <c r="L109" s="5">
        <f t="shared" si="93"/>
        <v>12080.174212101196</v>
      </c>
      <c r="M109" s="5">
        <f t="shared" si="94"/>
        <v>3219.615010597493</v>
      </c>
      <c r="N109" s="15">
        <f t="shared" si="95"/>
        <v>1.3516963682967287E-2</v>
      </c>
      <c r="O109" s="15">
        <f t="shared" si="96"/>
        <v>1.7982502107190435E-2</v>
      </c>
      <c r="P109" s="15">
        <f t="shared" si="97"/>
        <v>1.6468609065812156E-2</v>
      </c>
      <c r="Q109" s="5">
        <f t="shared" si="98"/>
        <v>9052.1039181246415</v>
      </c>
      <c r="R109" s="5">
        <f t="shared" si="99"/>
        <v>11095.924097966916</v>
      </c>
      <c r="S109" s="5">
        <f t="shared" si="100"/>
        <v>5390.4388491313757</v>
      </c>
      <c r="T109" s="5">
        <f t="shared" si="101"/>
        <v>79.391140945028368</v>
      </c>
      <c r="U109" s="5">
        <f t="shared" si="102"/>
        <v>313.03438806139019</v>
      </c>
      <c r="V109" s="5">
        <f t="shared" si="103"/>
        <v>391.14180557387476</v>
      </c>
      <c r="W109" s="15">
        <f t="shared" si="104"/>
        <v>-1.0734613539272964E-2</v>
      </c>
      <c r="X109" s="15">
        <f t="shared" si="105"/>
        <v>-1.217998157191269E-2</v>
      </c>
      <c r="Y109" s="15">
        <f t="shared" si="106"/>
        <v>-9.7425357312937999E-3</v>
      </c>
      <c r="Z109" s="5">
        <f t="shared" si="127"/>
        <v>16849.666410444577</v>
      </c>
      <c r="AA109" s="5">
        <f t="shared" si="128"/>
        <v>32214.19444202603</v>
      </c>
      <c r="AB109" s="5">
        <f t="shared" si="129"/>
        <v>21050.608066426939</v>
      </c>
      <c r="AC109" s="16">
        <f t="shared" si="110"/>
        <v>1.8668236427412443</v>
      </c>
      <c r="AD109" s="16">
        <f t="shared" si="111"/>
        <v>2.9210146998433082</v>
      </c>
      <c r="AE109" s="16">
        <f t="shared" si="112"/>
        <v>3.9350994623064603</v>
      </c>
      <c r="AF109" s="15">
        <f t="shared" si="113"/>
        <v>-4.0504037456468023E-3</v>
      </c>
      <c r="AG109" s="15">
        <f t="shared" si="114"/>
        <v>2.9673830763510267E-4</v>
      </c>
      <c r="AH109" s="15">
        <f t="shared" si="115"/>
        <v>9.7937136394747881E-3</v>
      </c>
      <c r="AI109" s="1">
        <f t="shared" si="73"/>
        <v>197004.17042494024</v>
      </c>
      <c r="AJ109" s="1">
        <f t="shared" si="74"/>
        <v>58713.362914890451</v>
      </c>
      <c r="AK109" s="1">
        <f t="shared" si="75"/>
        <v>22972.620989590807</v>
      </c>
      <c r="AL109" s="14">
        <f t="shared" si="116"/>
        <v>35.210966425106044</v>
      </c>
      <c r="AM109" s="14">
        <f t="shared" si="117"/>
        <v>6.7292206209576477</v>
      </c>
      <c r="AN109" s="14">
        <f t="shared" si="118"/>
        <v>2.3562776124953704</v>
      </c>
      <c r="AO109" s="11">
        <f t="shared" si="119"/>
        <v>1.2105356484944244E-2</v>
      </c>
      <c r="AP109" s="11">
        <f t="shared" si="120"/>
        <v>1.5249556425223954E-2</v>
      </c>
      <c r="AQ109" s="11">
        <f t="shared" si="121"/>
        <v>1.3833271779571346E-2</v>
      </c>
      <c r="AR109" s="1">
        <f t="shared" si="130"/>
        <v>114019.06825337674</v>
      </c>
      <c r="AS109" s="1">
        <f t="shared" si="125"/>
        <v>35446.342386482014</v>
      </c>
      <c r="AT109" s="1">
        <f t="shared" si="126"/>
        <v>13781.290499548215</v>
      </c>
      <c r="AU109" s="1">
        <f t="shared" si="79"/>
        <v>22803.813650675351</v>
      </c>
      <c r="AV109" s="1">
        <f t="shared" si="80"/>
        <v>7089.268477296403</v>
      </c>
      <c r="AW109" s="1">
        <f t="shared" si="81"/>
        <v>2756.2580999096431</v>
      </c>
      <c r="AX109" s="2">
        <v>0</v>
      </c>
      <c r="AY109" s="2">
        <v>0</v>
      </c>
      <c r="AZ109" s="2">
        <v>0</v>
      </c>
      <c r="BA109" s="2">
        <f t="shared" si="134"/>
        <v>0</v>
      </c>
      <c r="BB109" s="2">
        <f t="shared" si="147"/>
        <v>0</v>
      </c>
      <c r="BC109" s="2">
        <f t="shared" si="135"/>
        <v>0</v>
      </c>
      <c r="BD109" s="2">
        <f t="shared" si="136"/>
        <v>0</v>
      </c>
      <c r="BE109" s="2">
        <f t="shared" si="137"/>
        <v>0</v>
      </c>
      <c r="BF109" s="2">
        <f t="shared" si="138"/>
        <v>0</v>
      </c>
      <c r="BG109" s="2">
        <f t="shared" si="139"/>
        <v>0</v>
      </c>
      <c r="BH109" s="2">
        <f t="shared" si="148"/>
        <v>0</v>
      </c>
      <c r="BI109" s="2">
        <f t="shared" si="149"/>
        <v>0</v>
      </c>
      <c r="BJ109" s="2">
        <f t="shared" si="150"/>
        <v>0</v>
      </c>
      <c r="BK109" s="11">
        <f t="shared" si="153"/>
        <v>4.3516963682967286E-2</v>
      </c>
      <c r="BL109" s="11">
        <f t="shared" si="151"/>
        <v>4.7982502107190433E-2</v>
      </c>
      <c r="BM109" s="11">
        <f t="shared" si="152"/>
        <v>4.6468609065812155E-2</v>
      </c>
      <c r="BN109" s="17">
        <f t="shared" si="131"/>
        <v>9.5043970797176372E-2</v>
      </c>
      <c r="BO109" s="17">
        <f t="shared" si="132"/>
        <v>7.5991924529202851E-2</v>
      </c>
      <c r="BP109" s="17">
        <f t="shared" si="133"/>
        <v>8.4510733561056747E-2</v>
      </c>
      <c r="BQ109" s="12">
        <f>(BQ$3*temperature!$I219+BQ$4*temperature!$I219^2+BQ$5*temperature!$I219^6)*(K109/K$56)^$BS$1</f>
        <v>-0.17509379358648644</v>
      </c>
      <c r="BR109" s="12">
        <f>(BR$3*temperature!$I219+BR$4*temperature!$I219^2+BR$5*temperature!$I219^6)*(L109/L$56)^$BS$1</f>
        <v>-1.5418961067070753</v>
      </c>
      <c r="BS109" s="12">
        <f>(BS$3*temperature!$I219+BS$4*temperature!$I219^2+BS$5*temperature!$I219^6)*(M109/M$56)^$BS$1</f>
        <v>-2.4791400394942742</v>
      </c>
      <c r="BT109" s="12">
        <f>(BT$3*temperature!$M219+BT$4*temperature!$M219^2+BT$5*temperature!$M219^6)*(K109/K$56)^$BS$1</f>
        <v>-0.17510403519134138</v>
      </c>
      <c r="BU109" s="12">
        <f>(BU$3*temperature!$M219+BU$4*temperature!$M219^2+BU$5*temperature!$M219^6)*(L109/L$56)^$BS$1</f>
        <v>-1.5419044112623377</v>
      </c>
      <c r="BV109" s="12">
        <f>(BV$3*temperature!$M219+BV$4*temperature!$M219^2+BV$5*temperature!$M219^6)*(M109/M$56)^$BS$1</f>
        <v>-2.4791474891775653</v>
      </c>
      <c r="BW109" s="19">
        <f t="shared" si="140"/>
        <v>-1.024160485493808E-5</v>
      </c>
      <c r="BX109" s="19">
        <f t="shared" si="141"/>
        <v>-8.3045552623506325E-6</v>
      </c>
      <c r="BY109" s="19">
        <f t="shared" si="142"/>
        <v>-7.449683291138598E-6</v>
      </c>
      <c r="BZ109" s="19">
        <f t="shared" si="143"/>
        <v>-1.5647706017408523E-2</v>
      </c>
      <c r="CA109" s="19">
        <f t="shared" si="144"/>
        <v>-1.1098647946447058E-3</v>
      </c>
      <c r="CB109" s="19">
        <f t="shared" si="145"/>
        <v>-2.2369447154033865E-4</v>
      </c>
      <c r="CC109" s="19">
        <f t="shared" si="146"/>
        <v>-8.6764000626847381E-5</v>
      </c>
      <c r="CD109" s="19"/>
    </row>
    <row r="110" spans="1:82">
      <c r="A110" s="2">
        <f t="shared" si="82"/>
        <v>2064</v>
      </c>
      <c r="B110" s="5">
        <f t="shared" si="83"/>
        <v>1159.7193074605452</v>
      </c>
      <c r="C110" s="5">
        <f t="shared" si="84"/>
        <v>2935.7458205234675</v>
      </c>
      <c r="D110" s="5">
        <f t="shared" si="85"/>
        <v>4284.8477757365908</v>
      </c>
      <c r="E110" s="15">
        <f t="shared" si="86"/>
        <v>2.5745578669370971E-4</v>
      </c>
      <c r="F110" s="15">
        <f t="shared" si="87"/>
        <v>5.0720516360813262E-4</v>
      </c>
      <c r="G110" s="15">
        <f t="shared" si="88"/>
        <v>1.0354412991337672E-3</v>
      </c>
      <c r="H110" s="5">
        <f t="shared" si="89"/>
        <v>115564.81928356875</v>
      </c>
      <c r="I110" s="5">
        <f t="shared" si="90"/>
        <v>36093.525020851986</v>
      </c>
      <c r="J110" s="5">
        <f t="shared" si="91"/>
        <v>14019.74219748693</v>
      </c>
      <c r="K110" s="5">
        <f t="shared" si="92"/>
        <v>99648.956898564342</v>
      </c>
      <c r="L110" s="5">
        <f t="shared" si="93"/>
        <v>12294.499329106162</v>
      </c>
      <c r="M110" s="5">
        <f t="shared" si="94"/>
        <v>3271.9347176987758</v>
      </c>
      <c r="N110" s="15">
        <f t="shared" si="95"/>
        <v>1.329607301672886E-2</v>
      </c>
      <c r="O110" s="15">
        <f t="shared" si="96"/>
        <v>1.7741889582210568E-2</v>
      </c>
      <c r="P110" s="15">
        <f t="shared" si="97"/>
        <v>1.6250299159703996E-2</v>
      </c>
      <c r="Q110" s="5">
        <f t="shared" si="98"/>
        <v>9076.3346783777852</v>
      </c>
      <c r="R110" s="5">
        <f t="shared" si="99"/>
        <v>11160.898819263099</v>
      </c>
      <c r="S110" s="5">
        <f t="shared" si="100"/>
        <v>5430.2820627210494</v>
      </c>
      <c r="T110" s="5">
        <f t="shared" si="101"/>
        <v>78.538907728541545</v>
      </c>
      <c r="U110" s="5">
        <f t="shared" si="102"/>
        <v>309.22163498342746</v>
      </c>
      <c r="V110" s="5">
        <f t="shared" si="103"/>
        <v>387.33109255706853</v>
      </c>
      <c r="W110" s="15">
        <f t="shared" si="104"/>
        <v>-1.0734613539272964E-2</v>
      </c>
      <c r="X110" s="15">
        <f t="shared" si="105"/>
        <v>-1.217998157191269E-2</v>
      </c>
      <c r="Y110" s="15">
        <f t="shared" si="106"/>
        <v>-9.7425357312937999E-3</v>
      </c>
      <c r="Z110" s="5">
        <f t="shared" si="127"/>
        <v>16830.235127612428</v>
      </c>
      <c r="AA110" s="5">
        <f t="shared" si="128"/>
        <v>32420.975089849551</v>
      </c>
      <c r="AB110" s="5">
        <f t="shared" si="129"/>
        <v>21419.656418644841</v>
      </c>
      <c r="AC110" s="16">
        <f t="shared" si="110"/>
        <v>1.8592622532662233</v>
      </c>
      <c r="AD110" s="16">
        <f t="shared" si="111"/>
        <v>2.921881476801917</v>
      </c>
      <c r="AE110" s="16">
        <f t="shared" si="112"/>
        <v>3.973638699583141</v>
      </c>
      <c r="AF110" s="15">
        <f t="shared" si="113"/>
        <v>-4.0504037456468023E-3</v>
      </c>
      <c r="AG110" s="15">
        <f t="shared" si="114"/>
        <v>2.9673830763510267E-4</v>
      </c>
      <c r="AH110" s="15">
        <f t="shared" si="115"/>
        <v>9.7937136394747881E-3</v>
      </c>
      <c r="AI110" s="1">
        <f t="shared" si="73"/>
        <v>200107.56703312157</v>
      </c>
      <c r="AJ110" s="1">
        <f t="shared" si="74"/>
        <v>59931.295100697811</v>
      </c>
      <c r="AK110" s="1">
        <f t="shared" si="75"/>
        <v>23431.61699054137</v>
      </c>
      <c r="AL110" s="14">
        <f t="shared" si="116"/>
        <v>35.632945312853799</v>
      </c>
      <c r="AM110" s="14">
        <f t="shared" si="117"/>
        <v>6.8308120742191516</v>
      </c>
      <c r="AN110" s="14">
        <f t="shared" si="118"/>
        <v>2.3885466908111206</v>
      </c>
      <c r="AO110" s="11">
        <f t="shared" si="119"/>
        <v>1.1984302920094801E-2</v>
      </c>
      <c r="AP110" s="11">
        <f t="shared" si="120"/>
        <v>1.5097060860971715E-2</v>
      </c>
      <c r="AQ110" s="11">
        <f t="shared" si="121"/>
        <v>1.3694939061775633E-2</v>
      </c>
      <c r="AR110" s="1">
        <f t="shared" si="130"/>
        <v>115564.81928356875</v>
      </c>
      <c r="AS110" s="1">
        <f t="shared" si="125"/>
        <v>36093.525020851986</v>
      </c>
      <c r="AT110" s="1">
        <f t="shared" si="126"/>
        <v>14019.74219748693</v>
      </c>
      <c r="AU110" s="1">
        <f t="shared" si="79"/>
        <v>23112.963856713752</v>
      </c>
      <c r="AV110" s="1">
        <f t="shared" si="80"/>
        <v>7218.7050041703978</v>
      </c>
      <c r="AW110" s="1">
        <f t="shared" si="81"/>
        <v>2803.9484394973861</v>
      </c>
      <c r="AX110" s="2">
        <v>0</v>
      </c>
      <c r="AY110" s="2">
        <v>0</v>
      </c>
      <c r="AZ110" s="2">
        <v>0</v>
      </c>
      <c r="BA110" s="2">
        <f t="shared" si="134"/>
        <v>0</v>
      </c>
      <c r="BB110" s="2">
        <f t="shared" si="147"/>
        <v>0</v>
      </c>
      <c r="BC110" s="2">
        <f t="shared" si="135"/>
        <v>0</v>
      </c>
      <c r="BD110" s="2">
        <f t="shared" si="136"/>
        <v>0</v>
      </c>
      <c r="BE110" s="2">
        <f t="shared" si="137"/>
        <v>0</v>
      </c>
      <c r="BF110" s="2">
        <f t="shared" si="138"/>
        <v>0</v>
      </c>
      <c r="BG110" s="2">
        <f t="shared" si="139"/>
        <v>0</v>
      </c>
      <c r="BH110" s="2">
        <f t="shared" si="148"/>
        <v>0</v>
      </c>
      <c r="BI110" s="2">
        <f t="shared" si="149"/>
        <v>0</v>
      </c>
      <c r="BJ110" s="2">
        <f t="shared" si="150"/>
        <v>0</v>
      </c>
      <c r="BK110" s="11">
        <f t="shared" si="153"/>
        <v>4.3296073016728859E-2</v>
      </c>
      <c r="BL110" s="11">
        <f t="shared" si="151"/>
        <v>4.7741889582210567E-2</v>
      </c>
      <c r="BM110" s="11">
        <f t="shared" si="152"/>
        <v>4.6250299159703995E-2</v>
      </c>
      <c r="BN110" s="17">
        <f t="shared" si="131"/>
        <v>9.1080427156382912E-2</v>
      </c>
      <c r="BO110" s="17">
        <f t="shared" si="132"/>
        <v>7.2512589071291753E-2</v>
      </c>
      <c r="BP110" s="17">
        <f t="shared" si="133"/>
        <v>8.0758020669630892E-2</v>
      </c>
      <c r="BQ110" s="12">
        <f>(BQ$3*temperature!$I220+BQ$4*temperature!$I220^2+BQ$5*temperature!$I220^6)*(K110/K$56)^$BS$1</f>
        <v>-0.35766533560355473</v>
      </c>
      <c r="BR110" s="12">
        <f>(BR$3*temperature!$I220+BR$4*temperature!$I220^2+BR$5*temperature!$I220^6)*(L110/L$56)^$BS$1</f>
        <v>-1.6831590471204902</v>
      </c>
      <c r="BS110" s="12">
        <f>(BS$3*temperature!$I220+BS$4*temperature!$I220^2+BS$5*temperature!$I220^6)*(M110/M$56)^$BS$1</f>
        <v>-2.6017572680859056</v>
      </c>
      <c r="BT110" s="12">
        <f>(BT$3*temperature!$M220+BT$4*temperature!$M220^2+BT$5*temperature!$M220^6)*(K110/K$56)^$BS$1</f>
        <v>-0.35767580571733454</v>
      </c>
      <c r="BU110" s="12">
        <f>(BU$3*temperature!$M220+BU$4*temperature!$M220^2+BU$5*temperature!$M220^6)*(L110/L$56)^$BS$1</f>
        <v>-1.6831674917013804</v>
      </c>
      <c r="BV110" s="12">
        <f>(BV$3*temperature!$M220+BV$4*temperature!$M220^2+BV$5*temperature!$M220^6)*(M110/M$56)^$BS$1</f>
        <v>-2.6017648179824193</v>
      </c>
      <c r="BW110" s="19">
        <f t="shared" si="140"/>
        <v>-1.0470113779803558E-5</v>
      </c>
      <c r="BX110" s="19">
        <f t="shared" si="141"/>
        <v>-8.4445808901101316E-6</v>
      </c>
      <c r="BY110" s="19">
        <f t="shared" si="142"/>
        <v>-7.5498965137477114E-6</v>
      </c>
      <c r="BZ110" s="19">
        <f t="shared" si="143"/>
        <v>-1.6206191012296482E-2</v>
      </c>
      <c r="CA110" s="19">
        <f t="shared" si="144"/>
        <v>-1.1020520441643103E-3</v>
      </c>
      <c r="CB110" s="19">
        <f t="shared" si="145"/>
        <v>-2.2101452226567898E-4</v>
      </c>
      <c r="CC110" s="19">
        <f t="shared" si="146"/>
        <v>-8.5480428899439986E-5</v>
      </c>
      <c r="CD110" s="19"/>
    </row>
    <row r="111" spans="1:82">
      <c r="A111" s="2">
        <f t="shared" si="82"/>
        <v>2065</v>
      </c>
      <c r="B111" s="5">
        <f t="shared" si="83"/>
        <v>1160.002955084859</v>
      </c>
      <c r="C111" s="5">
        <f t="shared" si="84"/>
        <v>2937.1603946907176</v>
      </c>
      <c r="D111" s="5">
        <f t="shared" si="85"/>
        <v>4289.0626486667152</v>
      </c>
      <c r="E111" s="15">
        <f t="shared" si="86"/>
        <v>2.4458299735902422E-4</v>
      </c>
      <c r="F111" s="15">
        <f t="shared" si="87"/>
        <v>4.8184490542772595E-4</v>
      </c>
      <c r="G111" s="15">
        <f t="shared" si="88"/>
        <v>9.8366923417707894E-4</v>
      </c>
      <c r="H111" s="5">
        <f t="shared" si="89"/>
        <v>117104.65350662739</v>
      </c>
      <c r="I111" s="5">
        <f t="shared" si="90"/>
        <v>36742.982814048832</v>
      </c>
      <c r="J111" s="5">
        <f t="shared" si="91"/>
        <v>14258.549211011403</v>
      </c>
      <c r="K111" s="5">
        <f t="shared" si="92"/>
        <v>100952.03033173368</v>
      </c>
      <c r="L111" s="5">
        <f t="shared" si="93"/>
        <v>12509.69571851314</v>
      </c>
      <c r="M111" s="5">
        <f t="shared" si="94"/>
        <v>3324.3975150243541</v>
      </c>
      <c r="N111" s="15">
        <f t="shared" si="95"/>
        <v>1.3076638970699772E-2</v>
      </c>
      <c r="O111" s="15">
        <f t="shared" si="96"/>
        <v>1.7503469124400928E-2</v>
      </c>
      <c r="P111" s="15">
        <f t="shared" si="97"/>
        <v>1.6034182174171407E-2</v>
      </c>
      <c r="Q111" s="5">
        <f t="shared" si="98"/>
        <v>9098.5424203520906</v>
      </c>
      <c r="R111" s="5">
        <f t="shared" si="99"/>
        <v>11223.339616124294</v>
      </c>
      <c r="S111" s="5">
        <f t="shared" si="100"/>
        <v>5468.9735681087977</v>
      </c>
      <c r="T111" s="5">
        <f t="shared" si="101"/>
        <v>77.695822906279034</v>
      </c>
      <c r="U111" s="5">
        <f t="shared" si="102"/>
        <v>305.4553211676926</v>
      </c>
      <c r="V111" s="5">
        <f t="shared" si="103"/>
        <v>383.55750554799022</v>
      </c>
      <c r="W111" s="15">
        <f t="shared" si="104"/>
        <v>-1.0734613539272964E-2</v>
      </c>
      <c r="X111" s="15">
        <f t="shared" si="105"/>
        <v>-1.217998157191269E-2</v>
      </c>
      <c r="Y111" s="15">
        <f t="shared" si="106"/>
        <v>-9.7425357312937999E-3</v>
      </c>
      <c r="Z111" s="5">
        <f t="shared" si="127"/>
        <v>16806.934742010242</v>
      </c>
      <c r="AA111" s="5">
        <f t="shared" si="128"/>
        <v>32620.500405048471</v>
      </c>
      <c r="AB111" s="5">
        <f t="shared" si="129"/>
        <v>21789.307500875402</v>
      </c>
      <c r="AC111" s="16">
        <f t="shared" si="110"/>
        <v>1.8517314904714541</v>
      </c>
      <c r="AD111" s="16">
        <f t="shared" si="111"/>
        <v>2.9227485109664535</v>
      </c>
      <c r="AE111" s="16">
        <f t="shared" si="112"/>
        <v>4.0125553791135928</v>
      </c>
      <c r="AF111" s="15">
        <f t="shared" si="113"/>
        <v>-4.0504037456468023E-3</v>
      </c>
      <c r="AG111" s="15">
        <f t="shared" si="114"/>
        <v>2.9673830763510267E-4</v>
      </c>
      <c r="AH111" s="15">
        <f t="shared" si="115"/>
        <v>9.7937136394747881E-3</v>
      </c>
      <c r="AI111" s="1">
        <f t="shared" si="73"/>
        <v>203209.77418652317</v>
      </c>
      <c r="AJ111" s="1">
        <f t="shared" si="74"/>
        <v>61156.870594798427</v>
      </c>
      <c r="AK111" s="1">
        <f t="shared" si="75"/>
        <v>23892.403730984617</v>
      </c>
      <c r="AL111" s="14">
        <f t="shared" si="116"/>
        <v>36.055710963312571</v>
      </c>
      <c r="AM111" s="14">
        <f t="shared" si="117"/>
        <v>6.9329060079773548</v>
      </c>
      <c r="AN111" s="14">
        <f t="shared" si="118"/>
        <v>2.4209305821742162</v>
      </c>
      <c r="AO111" s="11">
        <f t="shared" si="119"/>
        <v>1.1864459890893853E-2</v>
      </c>
      <c r="AP111" s="11">
        <f t="shared" si="120"/>
        <v>1.4946090252361998E-2</v>
      </c>
      <c r="AQ111" s="11">
        <f t="shared" si="121"/>
        <v>1.3557989671157877E-2</v>
      </c>
      <c r="AR111" s="1">
        <f t="shared" si="130"/>
        <v>117104.65350662739</v>
      </c>
      <c r="AS111" s="1">
        <f t="shared" si="125"/>
        <v>36742.982814048832</v>
      </c>
      <c r="AT111" s="1">
        <f t="shared" si="126"/>
        <v>14258.549211011403</v>
      </c>
      <c r="AU111" s="1">
        <f t="shared" si="79"/>
        <v>23420.93070132548</v>
      </c>
      <c r="AV111" s="1">
        <f t="shared" si="80"/>
        <v>7348.5965628097665</v>
      </c>
      <c r="AW111" s="1">
        <f t="shared" si="81"/>
        <v>2851.7098422022809</v>
      </c>
      <c r="AX111" s="2">
        <v>0</v>
      </c>
      <c r="AY111" s="2">
        <v>0</v>
      </c>
      <c r="AZ111" s="2">
        <v>0</v>
      </c>
      <c r="BA111" s="2">
        <f t="shared" si="134"/>
        <v>0</v>
      </c>
      <c r="BB111" s="2">
        <f t="shared" si="147"/>
        <v>0</v>
      </c>
      <c r="BC111" s="2">
        <f t="shared" si="135"/>
        <v>0</v>
      </c>
      <c r="BD111" s="2">
        <f t="shared" si="136"/>
        <v>0</v>
      </c>
      <c r="BE111" s="2">
        <f t="shared" si="137"/>
        <v>0</v>
      </c>
      <c r="BF111" s="2">
        <f t="shared" si="138"/>
        <v>0</v>
      </c>
      <c r="BG111" s="2">
        <f t="shared" si="139"/>
        <v>0</v>
      </c>
      <c r="BH111" s="2">
        <f t="shared" si="148"/>
        <v>0</v>
      </c>
      <c r="BI111" s="2">
        <f t="shared" si="149"/>
        <v>0</v>
      </c>
      <c r="BJ111" s="2">
        <f t="shared" si="150"/>
        <v>0</v>
      </c>
      <c r="BK111" s="11">
        <f t="shared" si="153"/>
        <v>4.3076638970699771E-2</v>
      </c>
      <c r="BL111" s="11">
        <f t="shared" si="151"/>
        <v>4.7503469124400927E-2</v>
      </c>
      <c r="BM111" s="11">
        <f t="shared" si="152"/>
        <v>4.6034182174171406E-2</v>
      </c>
      <c r="BN111" s="17">
        <f t="shared" si="131"/>
        <v>8.7300651763233914E-2</v>
      </c>
      <c r="BO111" s="17">
        <f t="shared" si="132"/>
        <v>6.9208447034800058E-2</v>
      </c>
      <c r="BP111" s="17">
        <f t="shared" si="133"/>
        <v>7.7188050253836682E-2</v>
      </c>
      <c r="BQ111" s="12">
        <f>(BQ$3*temperature!$I221+BQ$4*temperature!$I221^2+BQ$5*temperature!$I221^6)*(K111/K$56)^$BS$1</f>
        <v>-0.54503136467213509</v>
      </c>
      <c r="BR111" s="12">
        <f>(BR$3*temperature!$I221+BR$4*temperature!$I221^2+BR$5*temperature!$I221^6)*(L111/L$56)^$BS$1</f>
        <v>-1.8274508921848682</v>
      </c>
      <c r="BS111" s="12">
        <f>(BS$3*temperature!$I221+BS$4*temperature!$I221^2+BS$5*temperature!$I221^6)*(M111/M$56)^$BS$1</f>
        <v>-2.7267541211759809</v>
      </c>
      <c r="BT111" s="12">
        <f>(BT$3*temperature!$M221+BT$4*temperature!$M221^2+BT$5*temperature!$M221^6)*(K111/K$56)^$BS$1</f>
        <v>-0.54504205790971194</v>
      </c>
      <c r="BU111" s="12">
        <f>(BU$3*temperature!$M221+BU$4*temperature!$M221^2+BU$5*temperature!$M221^6)*(L111/L$56)^$BS$1</f>
        <v>-1.8274594725836948</v>
      </c>
      <c r="BV111" s="12">
        <f>(BV$3*temperature!$M221+BV$4*temperature!$M221^2+BV$5*temperature!$M221^6)*(M111/M$56)^$BS$1</f>
        <v>-2.7267617679360545</v>
      </c>
      <c r="BW111" s="19">
        <f t="shared" si="140"/>
        <v>-1.0693237576853143E-5</v>
      </c>
      <c r="BX111" s="19">
        <f t="shared" si="141"/>
        <v>-8.5803988265631403E-6</v>
      </c>
      <c r="BY111" s="19">
        <f t="shared" si="142"/>
        <v>-7.6467600735874441E-6</v>
      </c>
      <c r="BZ111" s="19">
        <f t="shared" si="143"/>
        <v>-1.6765290327375729E-2</v>
      </c>
      <c r="CA111" s="19">
        <f t="shared" si="144"/>
        <v>-1.0932031019370882E-3</v>
      </c>
      <c r="CB111" s="19">
        <f t="shared" si="145"/>
        <v>-2.1819308798235934E-4</v>
      </c>
      <c r="CC111" s="19">
        <f t="shared" si="146"/>
        <v>-8.4159447104478947E-5</v>
      </c>
      <c r="CD111" s="19"/>
    </row>
    <row r="112" spans="1:82">
      <c r="A112" s="2">
        <f t="shared" si="82"/>
        <v>2066</v>
      </c>
      <c r="B112" s="5">
        <f t="shared" si="83"/>
        <v>1160.272486234574</v>
      </c>
      <c r="C112" s="5">
        <f t="shared" si="84"/>
        <v>2938.5048876746932</v>
      </c>
      <c r="D112" s="5">
        <f t="shared" si="85"/>
        <v>4293.0707166891189</v>
      </c>
      <c r="E112" s="15">
        <f t="shared" si="86"/>
        <v>2.3235384749107301E-4</v>
      </c>
      <c r="F112" s="15">
        <f t="shared" si="87"/>
        <v>4.577526601563396E-4</v>
      </c>
      <c r="G112" s="15">
        <f t="shared" si="88"/>
        <v>9.3448577246822489E-4</v>
      </c>
      <c r="H112" s="5">
        <f t="shared" si="89"/>
        <v>118638.0230981514</v>
      </c>
      <c r="I112" s="5">
        <f t="shared" si="90"/>
        <v>37394.542232920758</v>
      </c>
      <c r="J112" s="5">
        <f t="shared" si="91"/>
        <v>14497.658204519375</v>
      </c>
      <c r="K112" s="5">
        <f t="shared" si="92"/>
        <v>102250.13908859179</v>
      </c>
      <c r="L112" s="5">
        <f t="shared" si="93"/>
        <v>12725.703601776862</v>
      </c>
      <c r="M112" s="5">
        <f t="shared" si="94"/>
        <v>3376.9903086292948</v>
      </c>
      <c r="N112" s="15">
        <f t="shared" si="95"/>
        <v>1.2858669138128942E-2</v>
      </c>
      <c r="O112" s="15">
        <f t="shared" si="96"/>
        <v>1.7267237199386942E-2</v>
      </c>
      <c r="P112" s="15">
        <f t="shared" si="97"/>
        <v>1.5820248140377746E-2</v>
      </c>
      <c r="Q112" s="5">
        <f t="shared" si="98"/>
        <v>9118.730612588075</v>
      </c>
      <c r="R112" s="5">
        <f t="shared" si="99"/>
        <v>11283.237750132448</v>
      </c>
      <c r="S112" s="5">
        <f t="shared" si="100"/>
        <v>5506.5104388966192</v>
      </c>
      <c r="T112" s="5">
        <f t="shared" si="101"/>
        <v>76.861788273764333</v>
      </c>
      <c r="U112" s="5">
        <f t="shared" si="102"/>
        <v>301.73488098482744</v>
      </c>
      <c r="V112" s="5">
        <f t="shared" si="103"/>
        <v>379.820682845183</v>
      </c>
      <c r="W112" s="15">
        <f t="shared" si="104"/>
        <v>-1.0734613539272964E-2</v>
      </c>
      <c r="X112" s="15">
        <f t="shared" si="105"/>
        <v>-1.217998157191269E-2</v>
      </c>
      <c r="Y112" s="15">
        <f t="shared" si="106"/>
        <v>-9.7425357312937999E-3</v>
      </c>
      <c r="Z112" s="5">
        <f t="shared" si="127"/>
        <v>16779.816081881967</v>
      </c>
      <c r="AA112" s="5">
        <f t="shared" si="128"/>
        <v>32812.733057551544</v>
      </c>
      <c r="AB112" s="5">
        <f t="shared" si="129"/>
        <v>22159.478038761295</v>
      </c>
      <c r="AC112" s="16">
        <f t="shared" si="110"/>
        <v>1.8442312303065165</v>
      </c>
      <c r="AD112" s="16">
        <f t="shared" si="111"/>
        <v>2.9236158024132406</v>
      </c>
      <c r="AE112" s="16">
        <f t="shared" si="112"/>
        <v>4.0518531974591658</v>
      </c>
      <c r="AF112" s="15">
        <f t="shared" si="113"/>
        <v>-4.0504037456468023E-3</v>
      </c>
      <c r="AG112" s="15">
        <f t="shared" si="114"/>
        <v>2.9673830763510267E-4</v>
      </c>
      <c r="AH112" s="15">
        <f t="shared" si="115"/>
        <v>9.7937136394747881E-3</v>
      </c>
      <c r="AI112" s="1">
        <f t="shared" si="73"/>
        <v>206309.72746919634</v>
      </c>
      <c r="AJ112" s="1">
        <f t="shared" si="74"/>
        <v>62389.780098128358</v>
      </c>
      <c r="AK112" s="1">
        <f t="shared" si="75"/>
        <v>24354.873200088434</v>
      </c>
      <c r="AL112" s="14">
        <f t="shared" si="116"/>
        <v>36.479214684508833</v>
      </c>
      <c r="AM112" s="14">
        <f t="shared" si="117"/>
        <v>7.0354896484946625</v>
      </c>
      <c r="AN112" s="14">
        <f t="shared" si="118"/>
        <v>2.4534253044836469</v>
      </c>
      <c r="AO112" s="11">
        <f t="shared" si="119"/>
        <v>1.1745815291984913E-2</v>
      </c>
      <c r="AP112" s="11">
        <f t="shared" si="120"/>
        <v>1.4796629349838377E-2</v>
      </c>
      <c r="AQ112" s="11">
        <f t="shared" si="121"/>
        <v>1.3422409774446298E-2</v>
      </c>
      <c r="AR112" s="1">
        <f t="shared" si="130"/>
        <v>118638.0230981514</v>
      </c>
      <c r="AS112" s="1">
        <f t="shared" si="125"/>
        <v>37394.542232920758</v>
      </c>
      <c r="AT112" s="1">
        <f t="shared" si="126"/>
        <v>14497.658204519375</v>
      </c>
      <c r="AU112" s="1">
        <f t="shared" si="79"/>
        <v>23727.604619630281</v>
      </c>
      <c r="AV112" s="1">
        <f t="shared" si="80"/>
        <v>7478.9084465841515</v>
      </c>
      <c r="AW112" s="1">
        <f t="shared" si="81"/>
        <v>2899.5316409038751</v>
      </c>
      <c r="AX112" s="2">
        <v>0</v>
      </c>
      <c r="AY112" s="2">
        <v>0</v>
      </c>
      <c r="AZ112" s="2">
        <v>0</v>
      </c>
      <c r="BA112" s="2">
        <f t="shared" si="134"/>
        <v>0</v>
      </c>
      <c r="BB112" s="2">
        <f t="shared" si="147"/>
        <v>0</v>
      </c>
      <c r="BC112" s="2">
        <f t="shared" si="135"/>
        <v>0</v>
      </c>
      <c r="BD112" s="2">
        <f t="shared" si="136"/>
        <v>0</v>
      </c>
      <c r="BE112" s="2">
        <f t="shared" si="137"/>
        <v>0</v>
      </c>
      <c r="BF112" s="2">
        <f t="shared" si="138"/>
        <v>0</v>
      </c>
      <c r="BG112" s="2">
        <f t="shared" si="139"/>
        <v>0</v>
      </c>
      <c r="BH112" s="2">
        <f t="shared" si="148"/>
        <v>0</v>
      </c>
      <c r="BI112" s="2">
        <f t="shared" si="149"/>
        <v>0</v>
      </c>
      <c r="BJ112" s="2">
        <f t="shared" si="150"/>
        <v>0</v>
      </c>
      <c r="BK112" s="11">
        <f t="shared" si="153"/>
        <v>4.2858669138128941E-2</v>
      </c>
      <c r="BL112" s="11">
        <f t="shared" si="151"/>
        <v>4.7267237199386941E-2</v>
      </c>
      <c r="BM112" s="11">
        <f t="shared" si="152"/>
        <v>4.5820248140377745E-2</v>
      </c>
      <c r="BN112" s="17">
        <f t="shared" si="131"/>
        <v>8.3695337908613832E-2</v>
      </c>
      <c r="BO112" s="17">
        <f t="shared" si="132"/>
        <v>6.606989768983848E-2</v>
      </c>
      <c r="BP112" s="17">
        <f t="shared" si="133"/>
        <v>7.3791135671496033E-2</v>
      </c>
      <c r="BQ112" s="12">
        <f>(BQ$3*temperature!$I222+BQ$4*temperature!$I222^2+BQ$5*temperature!$I222^6)*(K112/K$56)^$BS$1</f>
        <v>-0.73717336510121045</v>
      </c>
      <c r="BR112" s="12">
        <f>(BR$3*temperature!$I222+BR$4*temperature!$I222^2+BR$5*temperature!$I222^6)*(L112/L$56)^$BS$1</f>
        <v>-1.9747470664980808</v>
      </c>
      <c r="BS112" s="12">
        <f>(BS$3*temperature!$I222+BS$4*temperature!$I222^2+BS$5*temperature!$I222^6)*(M112/M$56)^$BS$1</f>
        <v>-2.854109542701035</v>
      </c>
      <c r="BT112" s="12">
        <f>(BT$3*temperature!$M222+BT$4*temperature!$M222^2+BT$5*temperature!$M222^6)*(K112/K$56)^$BS$1</f>
        <v>-0.73718427604622094</v>
      </c>
      <c r="BU112" s="12">
        <f>(BU$3*temperature!$M222+BU$4*temperature!$M222^2+BU$5*temperature!$M222^6)*(L112/L$56)^$BS$1</f>
        <v>-1.9747557785234366</v>
      </c>
      <c r="BV112" s="12">
        <f>(BV$3*temperature!$M222+BV$4*temperature!$M222^2+BV$5*temperature!$M222^6)*(M112/M$56)^$BS$1</f>
        <v>-2.8541172830047152</v>
      </c>
      <c r="BW112" s="19">
        <f t="shared" si="140"/>
        <v>-1.0910945010489392E-5</v>
      </c>
      <c r="BX112" s="19">
        <f t="shared" si="141"/>
        <v>-8.7120253557948502E-6</v>
      </c>
      <c r="BY112" s="19">
        <f t="shared" si="142"/>
        <v>-7.7403036802259351E-6</v>
      </c>
      <c r="BZ112" s="19">
        <f t="shared" si="143"/>
        <v>-1.7324514234337465E-2</v>
      </c>
      <c r="CA112" s="19">
        <f t="shared" si="144"/>
        <v>-1.0833967673709313E-3</v>
      </c>
      <c r="CB112" s="19">
        <f t="shared" si="145"/>
        <v>-2.1524396629879697E-4</v>
      </c>
      <c r="CC112" s="19">
        <f t="shared" si="146"/>
        <v>-8.2805665321021154E-5</v>
      </c>
      <c r="CD112" s="19"/>
    </row>
    <row r="113" spans="1:82">
      <c r="A113" s="2">
        <f t="shared" si="82"/>
        <v>2067</v>
      </c>
      <c r="B113" s="5">
        <f t="shared" si="83"/>
        <v>1160.5286003220729</v>
      </c>
      <c r="C113" s="5">
        <f t="shared" si="84"/>
        <v>2939.7827406824481</v>
      </c>
      <c r="D113" s="5">
        <f t="shared" si="85"/>
        <v>4296.8819395188175</v>
      </c>
      <c r="E113" s="15">
        <f t="shared" si="86"/>
        <v>2.2073615511651934E-4</v>
      </c>
      <c r="F113" s="15">
        <f t="shared" si="87"/>
        <v>4.3486502714852262E-4</v>
      </c>
      <c r="G113" s="15">
        <f t="shared" si="88"/>
        <v>8.8776148384481365E-4</v>
      </c>
      <c r="H113" s="5">
        <f t="shared" si="89"/>
        <v>120164.38404234077</v>
      </c>
      <c r="I113" s="5">
        <f t="shared" si="90"/>
        <v>38048.029145438843</v>
      </c>
      <c r="J113" s="5">
        <f t="shared" si="91"/>
        <v>14737.016064077248</v>
      </c>
      <c r="K113" s="5">
        <f t="shared" si="92"/>
        <v>103542.80283053123</v>
      </c>
      <c r="L113" s="5">
        <f t="shared" si="93"/>
        <v>12942.46293064714</v>
      </c>
      <c r="M113" s="5">
        <f t="shared" si="94"/>
        <v>3429.700017712742</v>
      </c>
      <c r="N113" s="15">
        <f t="shared" si="95"/>
        <v>1.2642170988339085E-2</v>
      </c>
      <c r="O113" s="15">
        <f t="shared" si="96"/>
        <v>1.7033190120820718E-2</v>
      </c>
      <c r="P113" s="15">
        <f t="shared" si="97"/>
        <v>1.5608486926585785E-2</v>
      </c>
      <c r="Q113" s="5">
        <f t="shared" si="98"/>
        <v>9136.90402289542</v>
      </c>
      <c r="R113" s="5">
        <f t="shared" si="99"/>
        <v>11340.586271759234</v>
      </c>
      <c r="S113" s="5">
        <f t="shared" si="100"/>
        <v>5542.8904060619088</v>
      </c>
      <c r="T113" s="5">
        <f t="shared" si="101"/>
        <v>76.03670668070805</v>
      </c>
      <c r="U113" s="5">
        <f t="shared" si="102"/>
        <v>298.05975569482899</v>
      </c>
      <c r="V113" s="5">
        <f t="shared" si="103"/>
        <v>376.1202662710794</v>
      </c>
      <c r="W113" s="15">
        <f t="shared" si="104"/>
        <v>-1.0734613539272964E-2</v>
      </c>
      <c r="X113" s="15">
        <f t="shared" si="105"/>
        <v>-1.217998157191269E-2</v>
      </c>
      <c r="Y113" s="15">
        <f t="shared" si="106"/>
        <v>-9.7425357312937999E-3</v>
      </c>
      <c r="Z113" s="5">
        <f t="shared" si="127"/>
        <v>16748.931943182397</v>
      </c>
      <c r="AA113" s="5">
        <f t="shared" si="128"/>
        <v>32997.640948103828</v>
      </c>
      <c r="AB113" s="5">
        <f t="shared" si="129"/>
        <v>22530.085075001633</v>
      </c>
      <c r="AC113" s="16">
        <f t="shared" si="110"/>
        <v>1.8367613492234443</v>
      </c>
      <c r="AD113" s="16">
        <f t="shared" si="111"/>
        <v>2.9244833512186239</v>
      </c>
      <c r="AE113" s="16">
        <f t="shared" si="112"/>
        <v>4.0915358873842713</v>
      </c>
      <c r="AF113" s="15">
        <f t="shared" si="113"/>
        <v>-4.0504037456468023E-3</v>
      </c>
      <c r="AG113" s="15">
        <f t="shared" si="114"/>
        <v>2.9673830763510267E-4</v>
      </c>
      <c r="AH113" s="15">
        <f t="shared" si="115"/>
        <v>9.7937136394747881E-3</v>
      </c>
      <c r="AI113" s="1">
        <f t="shared" si="73"/>
        <v>209406.35934190699</v>
      </c>
      <c r="AJ113" s="1">
        <f t="shared" si="74"/>
        <v>63629.710534899677</v>
      </c>
      <c r="AK113" s="1">
        <f t="shared" si="75"/>
        <v>24818.917520983465</v>
      </c>
      <c r="AL113" s="14">
        <f t="shared" si="116"/>
        <v>36.903408021012922</v>
      </c>
      <c r="AM113" s="14">
        <f t="shared" si="117"/>
        <v>7.1385501657918295</v>
      </c>
      <c r="AN113" s="14">
        <f t="shared" si="118"/>
        <v>2.4860268754735442</v>
      </c>
      <c r="AO113" s="11">
        <f t="shared" si="119"/>
        <v>1.1628357139065064E-2</v>
      </c>
      <c r="AP113" s="11">
        <f t="shared" si="120"/>
        <v>1.4648663056339993E-2</v>
      </c>
      <c r="AQ113" s="11">
        <f t="shared" si="121"/>
        <v>1.3288185676701836E-2</v>
      </c>
      <c r="AR113" s="1">
        <f t="shared" si="130"/>
        <v>120164.38404234077</v>
      </c>
      <c r="AS113" s="1">
        <f t="shared" si="125"/>
        <v>38048.029145438843</v>
      </c>
      <c r="AT113" s="1">
        <f t="shared" si="126"/>
        <v>14737.016064077248</v>
      </c>
      <c r="AU113" s="1">
        <f t="shared" si="79"/>
        <v>24032.876808468154</v>
      </c>
      <c r="AV113" s="1">
        <f t="shared" si="80"/>
        <v>7609.6058290877691</v>
      </c>
      <c r="AW113" s="1">
        <f t="shared" si="81"/>
        <v>2947.4032128154499</v>
      </c>
      <c r="AX113" s="2">
        <v>0</v>
      </c>
      <c r="AY113" s="2">
        <v>0</v>
      </c>
      <c r="AZ113" s="2">
        <v>0</v>
      </c>
      <c r="BA113" s="2">
        <f t="shared" si="134"/>
        <v>0</v>
      </c>
      <c r="BB113" s="2">
        <f t="shared" si="147"/>
        <v>0</v>
      </c>
      <c r="BC113" s="2">
        <f t="shared" si="135"/>
        <v>0</v>
      </c>
      <c r="BD113" s="2">
        <f t="shared" si="136"/>
        <v>0</v>
      </c>
      <c r="BE113" s="2">
        <f t="shared" si="137"/>
        <v>0</v>
      </c>
      <c r="BF113" s="2">
        <f t="shared" si="138"/>
        <v>0</v>
      </c>
      <c r="BG113" s="2">
        <f t="shared" si="139"/>
        <v>0</v>
      </c>
      <c r="BH113" s="2">
        <f t="shared" si="148"/>
        <v>0</v>
      </c>
      <c r="BI113" s="2">
        <f t="shared" si="149"/>
        <v>0</v>
      </c>
      <c r="BJ113" s="2">
        <f t="shared" si="150"/>
        <v>0</v>
      </c>
      <c r="BK113" s="11">
        <f t="shared" si="153"/>
        <v>4.2642170988339084E-2</v>
      </c>
      <c r="BL113" s="11">
        <f t="shared" si="151"/>
        <v>4.7033190120820717E-2</v>
      </c>
      <c r="BM113" s="11">
        <f t="shared" si="152"/>
        <v>4.5608486926585784E-2</v>
      </c>
      <c r="BN113" s="17">
        <f t="shared" si="131"/>
        <v>8.0255686015233377E-2</v>
      </c>
      <c r="BO113" s="17">
        <f t="shared" si="132"/>
        <v>6.3087906642170233E-2</v>
      </c>
      <c r="BP113" s="17">
        <f t="shared" si="133"/>
        <v>7.0558144004868456E-2</v>
      </c>
      <c r="BQ113" s="12">
        <f>(BQ$3*temperature!$I223+BQ$4*temperature!$I223^2+BQ$5*temperature!$I223^6)*(K113/K$56)^$BS$1</f>
        <v>-0.93406978345904768</v>
      </c>
      <c r="BR113" s="12">
        <f>(BR$3*temperature!$I223+BR$4*temperature!$I223^2+BR$5*temperature!$I223^6)*(L113/L$56)^$BS$1</f>
        <v>-2.1250210570118711</v>
      </c>
      <c r="BS113" s="12">
        <f>(BS$3*temperature!$I223+BS$4*temperature!$I223^2+BS$5*temperature!$I223^6)*(M113/M$56)^$BS$1</f>
        <v>-2.9838009771380976</v>
      </c>
      <c r="BT113" s="12">
        <f>(BT$3*temperature!$M223+BT$4*temperature!$M223^2+BT$5*temperature!$M223^6)*(K113/K$56)^$BS$1</f>
        <v>-0.93408090667552968</v>
      </c>
      <c r="BU113" s="12">
        <f>(BU$3*temperature!$M223+BU$4*temperature!$M223^2+BU$5*temperature!$M223^6)*(L113/L$56)^$BS$1</f>
        <v>-2.1250298964948557</v>
      </c>
      <c r="BV113" s="12">
        <f>(BV$3*temperature!$M223+BV$4*temperature!$M223^2+BV$5*temperature!$M223^6)*(M113/M$56)^$BS$1</f>
        <v>-2.9838088076985265</v>
      </c>
      <c r="BW113" s="19">
        <f t="shared" si="140"/>
        <v>-1.1123216482000764E-5</v>
      </c>
      <c r="BX113" s="19">
        <f t="shared" si="141"/>
        <v>-8.8394829846905054E-6</v>
      </c>
      <c r="BY113" s="19">
        <f t="shared" si="142"/>
        <v>-7.8305604289674591E-6</v>
      </c>
      <c r="BZ113" s="19">
        <f t="shared" si="143"/>
        <v>-1.7883384581937705E-2</v>
      </c>
      <c r="CA113" s="19">
        <f t="shared" si="144"/>
        <v>-1.0727091019478545E-3</v>
      </c>
      <c r="CB113" s="19">
        <f t="shared" si="145"/>
        <v>-2.1218034285808333E-4</v>
      </c>
      <c r="CC113" s="19">
        <f t="shared" si="146"/>
        <v>-8.1423459512174374E-5</v>
      </c>
      <c r="CD113" s="19"/>
    </row>
    <row r="114" spans="1:82">
      <c r="A114" s="2">
        <f t="shared" si="82"/>
        <v>2068</v>
      </c>
      <c r="B114" s="5">
        <f t="shared" si="83"/>
        <v>1160.7719624121537</v>
      </c>
      <c r="C114" s="5">
        <f t="shared" si="84"/>
        <v>2940.9972289487187</v>
      </c>
      <c r="D114" s="5">
        <f t="shared" si="85"/>
        <v>4300.5058154910248</v>
      </c>
      <c r="E114" s="15">
        <f t="shared" si="86"/>
        <v>2.0969934736069336E-4</v>
      </c>
      <c r="F114" s="15">
        <f t="shared" si="87"/>
        <v>4.1312177579109647E-4</v>
      </c>
      <c r="G114" s="15">
        <f t="shared" si="88"/>
        <v>8.4337340965257295E-4</v>
      </c>
      <c r="H114" s="5">
        <f t="shared" si="89"/>
        <v>121683.19662115916</v>
      </c>
      <c r="I114" s="5">
        <f t="shared" si="90"/>
        <v>38703.268972188089</v>
      </c>
      <c r="J114" s="5">
        <f t="shared" si="91"/>
        <v>14976.569924912605</v>
      </c>
      <c r="K114" s="5">
        <f t="shared" si="92"/>
        <v>104829.54495928226</v>
      </c>
      <c r="L114" s="5">
        <f t="shared" si="93"/>
        <v>13159.913444060898</v>
      </c>
      <c r="M114" s="5">
        <f t="shared" si="94"/>
        <v>3482.5135850217666</v>
      </c>
      <c r="N114" s="15">
        <f t="shared" si="95"/>
        <v>1.2427151801724268E-2</v>
      </c>
      <c r="O114" s="15">
        <f t="shared" si="96"/>
        <v>1.6801324027658326E-2</v>
      </c>
      <c r="P114" s="15">
        <f t="shared" si="97"/>
        <v>1.5398888251528797E-2</v>
      </c>
      <c r="Q114" s="5">
        <f t="shared" si="98"/>
        <v>9153.0687035405008</v>
      </c>
      <c r="R114" s="5">
        <f t="shared" si="99"/>
        <v>11395.38000465167</v>
      </c>
      <c r="S114" s="5">
        <f t="shared" si="100"/>
        <v>5578.1118473346469</v>
      </c>
      <c r="T114" s="5">
        <f t="shared" si="101"/>
        <v>75.220482019691602</v>
      </c>
      <c r="U114" s="5">
        <f t="shared" si="102"/>
        <v>294.42939336313719</v>
      </c>
      <c r="V114" s="5">
        <f t="shared" si="103"/>
        <v>372.45590113766968</v>
      </c>
      <c r="W114" s="15">
        <f t="shared" si="104"/>
        <v>-1.0734613539272964E-2</v>
      </c>
      <c r="X114" s="15">
        <f t="shared" si="105"/>
        <v>-1.217998157191269E-2</v>
      </c>
      <c r="Y114" s="15">
        <f t="shared" si="106"/>
        <v>-9.7425357312937999E-3</v>
      </c>
      <c r="Z114" s="5">
        <f t="shared" si="127"/>
        <v>16714.337020781713</v>
      </c>
      <c r="AA114" s="5">
        <f t="shared" si="128"/>
        <v>33175.197176354195</v>
      </c>
      <c r="AB114" s="5">
        <f t="shared" si="129"/>
        <v>22901.046011437589</v>
      </c>
      <c r="AC114" s="16">
        <f t="shared" si="110"/>
        <v>1.8293217241746904</v>
      </c>
      <c r="AD114" s="16">
        <f t="shared" si="111"/>
        <v>2.9253511574589717</v>
      </c>
      <c r="AE114" s="16">
        <f t="shared" si="112"/>
        <v>4.1316072182109469</v>
      </c>
      <c r="AF114" s="15">
        <f t="shared" si="113"/>
        <v>-4.0504037456468023E-3</v>
      </c>
      <c r="AG114" s="15">
        <f t="shared" si="114"/>
        <v>2.9673830763510267E-4</v>
      </c>
      <c r="AH114" s="15">
        <f t="shared" si="115"/>
        <v>9.7937136394747881E-3</v>
      </c>
      <c r="AI114" s="1">
        <f t="shared" si="73"/>
        <v>212498.60021618445</v>
      </c>
      <c r="AJ114" s="1">
        <f t="shared" si="74"/>
        <v>64876.345310497483</v>
      </c>
      <c r="AK114" s="1">
        <f t="shared" si="75"/>
        <v>25284.42898170057</v>
      </c>
      <c r="AL114" s="14">
        <f t="shared" si="116"/>
        <v>37.328242769048728</v>
      </c>
      <c r="AM114" s="14">
        <f t="shared" si="117"/>
        <v>7.2420746797203996</v>
      </c>
      <c r="AN114" s="14">
        <f t="shared" si="118"/>
        <v>2.5187313143249219</v>
      </c>
      <c r="AO114" s="11">
        <f t="shared" si="119"/>
        <v>1.1512073567674414E-2</v>
      </c>
      <c r="AP114" s="11">
        <f t="shared" si="120"/>
        <v>1.4502176425776593E-2</v>
      </c>
      <c r="AQ114" s="11">
        <f t="shared" si="121"/>
        <v>1.3155303819934818E-2</v>
      </c>
      <c r="AR114" s="1">
        <f t="shared" si="130"/>
        <v>121683.19662115916</v>
      </c>
      <c r="AS114" s="1">
        <f t="shared" si="125"/>
        <v>38703.268972188089</v>
      </c>
      <c r="AT114" s="1">
        <f t="shared" si="126"/>
        <v>14976.569924912605</v>
      </c>
      <c r="AU114" s="1">
        <f t="shared" si="79"/>
        <v>24336.639324231834</v>
      </c>
      <c r="AV114" s="1">
        <f t="shared" si="80"/>
        <v>7740.6537944376178</v>
      </c>
      <c r="AW114" s="1">
        <f t="shared" si="81"/>
        <v>2995.3139849825211</v>
      </c>
      <c r="AX114" s="2">
        <v>0</v>
      </c>
      <c r="AY114" s="2">
        <v>0</v>
      </c>
      <c r="AZ114" s="2">
        <v>0</v>
      </c>
      <c r="BA114" s="2">
        <f t="shared" si="134"/>
        <v>0</v>
      </c>
      <c r="BB114" s="2">
        <f t="shared" si="147"/>
        <v>0</v>
      </c>
      <c r="BC114" s="2">
        <f t="shared" si="135"/>
        <v>0</v>
      </c>
      <c r="BD114" s="2">
        <f t="shared" si="136"/>
        <v>0</v>
      </c>
      <c r="BE114" s="2">
        <f t="shared" si="137"/>
        <v>0</v>
      </c>
      <c r="BF114" s="2">
        <f t="shared" si="138"/>
        <v>0</v>
      </c>
      <c r="BG114" s="2">
        <f t="shared" si="139"/>
        <v>0</v>
      </c>
      <c r="BH114" s="2">
        <f t="shared" si="148"/>
        <v>0</v>
      </c>
      <c r="BI114" s="2">
        <f t="shared" si="149"/>
        <v>0</v>
      </c>
      <c r="BJ114" s="2">
        <f t="shared" si="150"/>
        <v>0</v>
      </c>
      <c r="BK114" s="11">
        <f t="shared" si="153"/>
        <v>4.2427151801724267E-2</v>
      </c>
      <c r="BL114" s="11">
        <f t="shared" si="151"/>
        <v>4.6801324027658325E-2</v>
      </c>
      <c r="BM114" s="11">
        <f t="shared" si="152"/>
        <v>4.5398888251528796E-2</v>
      </c>
      <c r="BN114" s="17">
        <f t="shared" si="131"/>
        <v>7.6973374229777777E-2</v>
      </c>
      <c r="BO114" s="17">
        <f t="shared" si="132"/>
        <v>6.0253970205939991E-2</v>
      </c>
      <c r="BP114" s="17">
        <f t="shared" si="133"/>
        <v>6.7480462225649934E-2</v>
      </c>
      <c r="BQ114" s="12">
        <f>(BQ$3*temperature!$I224+BQ$4*temperature!$I224^2+BQ$5*temperature!$I224^6)*(K114/K$56)^$BS$1</f>
        <v>-1.1356961246269126</v>
      </c>
      <c r="BR114" s="12">
        <f>(BR$3*temperature!$I224+BR$4*temperature!$I224^2+BR$5*temperature!$I224^6)*(L114/L$56)^$BS$1</f>
        <v>-2.2782444857253741</v>
      </c>
      <c r="BS114" s="12">
        <f>(BS$3*temperature!$I224+BS$4*temperature!$I224^2+BS$5*temperature!$I224^6)*(M114/M$56)^$BS$1</f>
        <v>-3.1158044245779251</v>
      </c>
      <c r="BT114" s="12">
        <f>(BT$3*temperature!$M224+BT$4*temperature!$M224^2+BT$5*temperature!$M224^6)*(K114/K$56)^$BS$1</f>
        <v>-1.135707454670152</v>
      </c>
      <c r="BU114" s="12">
        <f>(BU$3*temperature!$M224+BU$4*temperature!$M224^2+BU$5*temperature!$M224^6)*(L114/L$56)^$BS$1</f>
        <v>-2.2782534485253398</v>
      </c>
      <c r="BV114" s="12">
        <f>(BV$3*temperature!$M224+BV$4*temperature!$M224^2+BV$5*temperature!$M224^6)*(M114/M$56)^$BS$1</f>
        <v>-3.1158123421444484</v>
      </c>
      <c r="BW114" s="19">
        <f t="shared" si="140"/>
        <v>-1.1330043239388132E-5</v>
      </c>
      <c r="BX114" s="19">
        <f t="shared" si="141"/>
        <v>-8.9627999657615476E-6</v>
      </c>
      <c r="BY114" s="19">
        <f t="shared" si="142"/>
        <v>-7.9175665232966708E-6</v>
      </c>
      <c r="BZ114" s="19">
        <f t="shared" si="143"/>
        <v>-1.8441435257147885E-2</v>
      </c>
      <c r="CA114" s="19">
        <f t="shared" si="144"/>
        <v>-1.0612133439313084E-3</v>
      </c>
      <c r="CB114" s="19">
        <f t="shared" si="145"/>
        <v>-2.0901479106961933E-4</v>
      </c>
      <c r="CC114" s="19">
        <f t="shared" si="146"/>
        <v>-8.0016974853271906E-5</v>
      </c>
      <c r="CD114" s="19"/>
    </row>
    <row r="115" spans="1:82">
      <c r="A115" s="2">
        <f t="shared" si="82"/>
        <v>2069</v>
      </c>
      <c r="B115" s="5">
        <f t="shared" si="83"/>
        <v>1161.0032048789585</v>
      </c>
      <c r="C115" s="5">
        <f t="shared" si="84"/>
        <v>2942.1514694466478</v>
      </c>
      <c r="D115" s="5">
        <f t="shared" si="85"/>
        <v>4303.951401131224</v>
      </c>
      <c r="E115" s="15">
        <f t="shared" si="86"/>
        <v>1.992143799926587E-4</v>
      </c>
      <c r="F115" s="15">
        <f t="shared" si="87"/>
        <v>3.9246568700154164E-4</v>
      </c>
      <c r="G115" s="15">
        <f t="shared" si="88"/>
        <v>8.0120473916994424E-4</v>
      </c>
      <c r="H115" s="5">
        <f t="shared" si="89"/>
        <v>123193.925889488</v>
      </c>
      <c r="I115" s="5">
        <f t="shared" si="90"/>
        <v>39360.086836895694</v>
      </c>
      <c r="J115" s="5">
        <f t="shared" si="91"/>
        <v>15216.267199160087</v>
      </c>
      <c r="K115" s="5">
        <f t="shared" si="92"/>
        <v>106109.89304058958</v>
      </c>
      <c r="L115" s="5">
        <f t="shared" si="93"/>
        <v>13377.994724485899</v>
      </c>
      <c r="M115" s="5">
        <f t="shared" si="94"/>
        <v>3535.4179870991893</v>
      </c>
      <c r="N115" s="15">
        <f t="shared" si="95"/>
        <v>1.2213618611095045E-2</v>
      </c>
      <c r="O115" s="15">
        <f t="shared" si="96"/>
        <v>1.6571634863101758E-2</v>
      </c>
      <c r="P115" s="15">
        <f t="shared" si="97"/>
        <v>1.5191441694574648E-2</v>
      </c>
      <c r="Q115" s="5">
        <f t="shared" si="98"/>
        <v>9167.2319743823537</v>
      </c>
      <c r="R115" s="5">
        <f t="shared" si="99"/>
        <v>11447.615527816892</v>
      </c>
      <c r="S115" s="5">
        <f t="shared" si="100"/>
        <v>5612.1737765372054</v>
      </c>
      <c r="T115" s="5">
        <f t="shared" si="101"/>
        <v>74.41301921497238</v>
      </c>
      <c r="U115" s="5">
        <f t="shared" si="102"/>
        <v>290.84324877774475</v>
      </c>
      <c r="V115" s="5">
        <f t="shared" si="103"/>
        <v>368.82723621250472</v>
      </c>
      <c r="W115" s="15">
        <f t="shared" si="104"/>
        <v>-1.0734613539272964E-2</v>
      </c>
      <c r="X115" s="15">
        <f t="shared" si="105"/>
        <v>-1.217998157191269E-2</v>
      </c>
      <c r="Y115" s="15">
        <f t="shared" si="106"/>
        <v>-9.7425357312937999E-3</v>
      </c>
      <c r="Z115" s="5">
        <f t="shared" si="127"/>
        <v>16676.087836910261</v>
      </c>
      <c r="AA115" s="5">
        <f t="shared" si="128"/>
        <v>33345.380002611499</v>
      </c>
      <c r="AB115" s="5">
        <f t="shared" si="129"/>
        <v>23272.278651695582</v>
      </c>
      <c r="AC115" s="16">
        <f t="shared" si="110"/>
        <v>1.8219122326111001</v>
      </c>
      <c r="AD115" s="16">
        <f t="shared" si="111"/>
        <v>2.9262192212106743</v>
      </c>
      <c r="AE115" s="16">
        <f t="shared" si="112"/>
        <v>4.1720709961768918</v>
      </c>
      <c r="AF115" s="15">
        <f t="shared" si="113"/>
        <v>-4.0504037456468023E-3</v>
      </c>
      <c r="AG115" s="15">
        <f t="shared" si="114"/>
        <v>2.9673830763510267E-4</v>
      </c>
      <c r="AH115" s="15">
        <f t="shared" si="115"/>
        <v>9.7937136394747881E-3</v>
      </c>
      <c r="AI115" s="1">
        <f t="shared" si="73"/>
        <v>215585.37951879785</v>
      </c>
      <c r="AJ115" s="1">
        <f t="shared" si="74"/>
        <v>66129.364573885352</v>
      </c>
      <c r="AK115" s="1">
        <f t="shared" si="75"/>
        <v>25751.300068513036</v>
      </c>
      <c r="AL115" s="14">
        <f t="shared" si="116"/>
        <v>37.753670991188933</v>
      </c>
      <c r="AM115" s="14">
        <f t="shared" si="117"/>
        <v>7.3460502659674152</v>
      </c>
      <c r="AN115" s="14">
        <f t="shared" si="118"/>
        <v>2.5515346432488428</v>
      </c>
      <c r="AO115" s="11">
        <f t="shared" si="119"/>
        <v>1.1396952831997669E-2</v>
      </c>
      <c r="AP115" s="11">
        <f t="shared" si="120"/>
        <v>1.4357154661518826E-2</v>
      </c>
      <c r="AQ115" s="11">
        <f t="shared" si="121"/>
        <v>1.302375078173547E-2</v>
      </c>
      <c r="AR115" s="1">
        <f t="shared" si="130"/>
        <v>123193.925889488</v>
      </c>
      <c r="AS115" s="1">
        <f t="shared" si="125"/>
        <v>39360.086836895694</v>
      </c>
      <c r="AT115" s="1">
        <f t="shared" si="126"/>
        <v>15216.267199160087</v>
      </c>
      <c r="AU115" s="1">
        <f t="shared" si="79"/>
        <v>24638.785177897604</v>
      </c>
      <c r="AV115" s="1">
        <f t="shared" si="80"/>
        <v>7872.0173673791396</v>
      </c>
      <c r="AW115" s="1">
        <f t="shared" si="81"/>
        <v>3043.2534398320176</v>
      </c>
      <c r="AX115" s="2">
        <v>0</v>
      </c>
      <c r="AY115" s="2">
        <v>0</v>
      </c>
      <c r="AZ115" s="2">
        <v>0</v>
      </c>
      <c r="BA115" s="2">
        <f t="shared" si="134"/>
        <v>0</v>
      </c>
      <c r="BB115" s="2">
        <f t="shared" si="147"/>
        <v>0</v>
      </c>
      <c r="BC115" s="2">
        <f t="shared" si="135"/>
        <v>0</v>
      </c>
      <c r="BD115" s="2">
        <f t="shared" si="136"/>
        <v>0</v>
      </c>
      <c r="BE115" s="2">
        <f t="shared" si="137"/>
        <v>0</v>
      </c>
      <c r="BF115" s="2">
        <f t="shared" si="138"/>
        <v>0</v>
      </c>
      <c r="BG115" s="2">
        <f t="shared" si="139"/>
        <v>0</v>
      </c>
      <c r="BH115" s="2">
        <f t="shared" si="148"/>
        <v>0</v>
      </c>
      <c r="BI115" s="2">
        <f t="shared" si="149"/>
        <v>0</v>
      </c>
      <c r="BJ115" s="2">
        <f t="shared" si="150"/>
        <v>0</v>
      </c>
      <c r="BK115" s="11">
        <f t="shared" si="153"/>
        <v>4.2213618611095044E-2</v>
      </c>
      <c r="BL115" s="11">
        <f t="shared" si="151"/>
        <v>4.6571634863101757E-2</v>
      </c>
      <c r="BM115" s="11">
        <f t="shared" si="152"/>
        <v>4.5191441694574647E-2</v>
      </c>
      <c r="BN115" s="17">
        <f t="shared" si="131"/>
        <v>7.3840530819575742E-2</v>
      </c>
      <c r="BO115" s="17">
        <f t="shared" si="132"/>
        <v>5.7560082150171193E-2</v>
      </c>
      <c r="BP115" s="17">
        <f t="shared" si="133"/>
        <v>6.4549965552874927E-2</v>
      </c>
      <c r="BQ115" s="12">
        <f>(BQ$3*temperature!$I225+BQ$4*temperature!$I225^2+BQ$5*temperature!$I225^6)*(K115/K$56)^$BS$1</f>
        <v>-1.342025050194025</v>
      </c>
      <c r="BR115" s="12">
        <f>(BR$3*temperature!$I225+BR$4*temperature!$I225^2+BR$5*temperature!$I225^6)*(L115/L$56)^$BS$1</f>
        <v>-2.4343871834355406</v>
      </c>
      <c r="BS115" s="12">
        <f>(BS$3*temperature!$I225+BS$4*temperature!$I225^2+BS$5*temperature!$I225^6)*(M115/M$56)^$BS$1</f>
        <v>-3.2500944967133081</v>
      </c>
      <c r="BT115" s="12">
        <f>(BT$3*temperature!$M225+BT$4*temperature!$M225^2+BT$5*temperature!$M225^6)*(K115/K$56)^$BS$1</f>
        <v>-1.3420365816206496</v>
      </c>
      <c r="BU115" s="12">
        <f>(BU$3*temperature!$M225+BU$4*temperature!$M225^2+BU$5*temperature!$M225^6)*(L115/L$56)^$BS$1</f>
        <v>-2.4343962654453892</v>
      </c>
      <c r="BV115" s="12">
        <f>(BV$3*temperature!$M225+BV$4*temperature!$M225^2+BV$5*temperature!$M225^6)*(M115/M$56)^$BS$1</f>
        <v>-3.2501024980743383</v>
      </c>
      <c r="BW115" s="19">
        <f t="shared" si="140"/>
        <v>-1.153142662468909E-5</v>
      </c>
      <c r="BX115" s="19">
        <f t="shared" si="141"/>
        <v>-9.0820098486155132E-6</v>
      </c>
      <c r="BY115" s="19">
        <f t="shared" si="142"/>
        <v>-8.0013610301854499E-6</v>
      </c>
      <c r="BZ115" s="19">
        <f t="shared" si="143"/>
        <v>-1.8998212606893137E-2</v>
      </c>
      <c r="CA115" s="19">
        <f t="shared" si="144"/>
        <v>-1.0489798486662961E-3</v>
      </c>
      <c r="CB115" s="19">
        <f t="shared" si="145"/>
        <v>-2.0575927524857588E-4</v>
      </c>
      <c r="CC115" s="19">
        <f t="shared" si="146"/>
        <v>-7.8590130052029805E-5</v>
      </c>
      <c r="CD115" s="19"/>
    </row>
    <row r="116" spans="1:82">
      <c r="A116" s="2">
        <f t="shared" si="82"/>
        <v>2070</v>
      </c>
      <c r="B116" s="5">
        <f t="shared" si="83"/>
        <v>1161.2229289859065</v>
      </c>
      <c r="C116" s="5">
        <f t="shared" si="84"/>
        <v>2943.2484282694809</v>
      </c>
      <c r="D116" s="5">
        <f t="shared" si="85"/>
        <v>4307.2273300779807</v>
      </c>
      <c r="E116" s="15">
        <f t="shared" si="86"/>
        <v>1.8925366099302576E-4</v>
      </c>
      <c r="F116" s="15">
        <f t="shared" si="87"/>
        <v>3.7284240265146454E-4</v>
      </c>
      <c r="G116" s="15">
        <f t="shared" si="88"/>
        <v>7.6114450221144696E-4</v>
      </c>
      <c r="H116" s="5">
        <f t="shared" si="89"/>
        <v>124696.04213562008</v>
      </c>
      <c r="I116" s="5">
        <f t="shared" si="90"/>
        <v>40018.30771569888</v>
      </c>
      <c r="J116" s="5">
        <f t="shared" si="91"/>
        <v>15456.055603752699</v>
      </c>
      <c r="K116" s="5">
        <f t="shared" si="92"/>
        <v>107383.37921428823</v>
      </c>
      <c r="L116" s="5">
        <f t="shared" si="93"/>
        <v>13596.646253618535</v>
      </c>
      <c r="M116" s="5">
        <f t="shared" si="94"/>
        <v>3588.4002443569361</v>
      </c>
      <c r="N116" s="15">
        <f t="shared" si="95"/>
        <v>1.2001578148905567E-2</v>
      </c>
      <c r="O116" s="15">
        <f t="shared" si="96"/>
        <v>1.6344118355229753E-2</v>
      </c>
      <c r="P116" s="15">
        <f t="shared" si="97"/>
        <v>1.4986136703235786E-2</v>
      </c>
      <c r="Q116" s="5">
        <f t="shared" si="98"/>
        <v>9179.4024040468594</v>
      </c>
      <c r="R116" s="5">
        <f t="shared" si="99"/>
        <v>11497.291155754619</v>
      </c>
      <c r="S116" s="5">
        <f t="shared" si="100"/>
        <v>5645.0758328525944</v>
      </c>
      <c r="T116" s="5">
        <f t="shared" si="101"/>
        <v>73.614224211409152</v>
      </c>
      <c r="U116" s="5">
        <f t="shared" si="102"/>
        <v>287.30078336731663</v>
      </c>
      <c r="V116" s="5">
        <f t="shared" si="103"/>
        <v>365.23392368503005</v>
      </c>
      <c r="W116" s="15">
        <f t="shared" si="104"/>
        <v>-1.0734613539272964E-2</v>
      </c>
      <c r="X116" s="15">
        <f t="shared" si="105"/>
        <v>-1.217998157191269E-2</v>
      </c>
      <c r="Y116" s="15">
        <f t="shared" si="106"/>
        <v>-9.7425357312937999E-3</v>
      </c>
      <c r="Z116" s="5">
        <f t="shared" si="127"/>
        <v>16634.242667097689</v>
      </c>
      <c r="AA116" s="5">
        <f t="shared" si="128"/>
        <v>33508.172803376438</v>
      </c>
      <c r="AB116" s="5">
        <f t="shared" si="129"/>
        <v>23643.701244212723</v>
      </c>
      <c r="AC116" s="16">
        <f t="shared" si="110"/>
        <v>1.8145327524798924</v>
      </c>
      <c r="AD116" s="16">
        <f t="shared" si="111"/>
        <v>2.9270875425501459</v>
      </c>
      <c r="AE116" s="16">
        <f t="shared" si="112"/>
        <v>4.2129310647970062</v>
      </c>
      <c r="AF116" s="15">
        <f t="shared" si="113"/>
        <v>-4.0504037456468023E-3</v>
      </c>
      <c r="AG116" s="15">
        <f t="shared" si="114"/>
        <v>2.9673830763510267E-4</v>
      </c>
      <c r="AH116" s="15">
        <f t="shared" si="115"/>
        <v>9.7937136394747881E-3</v>
      </c>
      <c r="AI116" s="1">
        <f t="shared" si="73"/>
        <v>218665.62674481567</v>
      </c>
      <c r="AJ116" s="1">
        <f t="shared" si="74"/>
        <v>67388.445483875956</v>
      </c>
      <c r="AK116" s="1">
        <f t="shared" si="75"/>
        <v>26219.423501493748</v>
      </c>
      <c r="AL116" s="14">
        <f t="shared" si="116"/>
        <v>38.179645030635058</v>
      </c>
      <c r="AM116" s="14">
        <f t="shared" si="117"/>
        <v>7.4504639619890041</v>
      </c>
      <c r="AN116" s="14">
        <f t="shared" si="118"/>
        <v>2.5844328890404338</v>
      </c>
      <c r="AO116" s="11">
        <f t="shared" si="119"/>
        <v>1.1282983303677692E-2</v>
      </c>
      <c r="AP116" s="11">
        <f t="shared" si="120"/>
        <v>1.4213583114903637E-2</v>
      </c>
      <c r="AQ116" s="11">
        <f t="shared" si="121"/>
        <v>1.2893513273918116E-2</v>
      </c>
      <c r="AR116" s="1">
        <f t="shared" si="130"/>
        <v>124696.04213562008</v>
      </c>
      <c r="AS116" s="1">
        <f t="shared" si="125"/>
        <v>40018.30771569888</v>
      </c>
      <c r="AT116" s="1">
        <f t="shared" si="126"/>
        <v>15456.055603752699</v>
      </c>
      <c r="AU116" s="1">
        <f t="shared" si="79"/>
        <v>24939.208427124016</v>
      </c>
      <c r="AV116" s="1">
        <f t="shared" si="80"/>
        <v>8003.6615431397768</v>
      </c>
      <c r="AW116" s="1">
        <f t="shared" si="81"/>
        <v>3091.21112075054</v>
      </c>
      <c r="AX116" s="2">
        <v>0</v>
      </c>
      <c r="AY116" s="2">
        <v>0</v>
      </c>
      <c r="AZ116" s="2">
        <v>0</v>
      </c>
      <c r="BA116" s="2">
        <f t="shared" si="134"/>
        <v>0</v>
      </c>
      <c r="BB116" s="2">
        <f t="shared" si="147"/>
        <v>0</v>
      </c>
      <c r="BC116" s="2">
        <f t="shared" si="135"/>
        <v>0</v>
      </c>
      <c r="BD116" s="2">
        <f t="shared" si="136"/>
        <v>0</v>
      </c>
      <c r="BE116" s="2">
        <f t="shared" si="137"/>
        <v>0</v>
      </c>
      <c r="BF116" s="2">
        <f t="shared" si="138"/>
        <v>0</v>
      </c>
      <c r="BG116" s="2">
        <f t="shared" si="139"/>
        <v>0</v>
      </c>
      <c r="BH116" s="2">
        <f t="shared" si="148"/>
        <v>0</v>
      </c>
      <c r="BI116" s="2">
        <f t="shared" si="149"/>
        <v>0</v>
      </c>
      <c r="BJ116" s="2">
        <f t="shared" si="150"/>
        <v>0</v>
      </c>
      <c r="BK116" s="11">
        <f t="shared" si="153"/>
        <v>4.2001578148905566E-2</v>
      </c>
      <c r="BL116" s="11">
        <f t="shared" si="151"/>
        <v>4.6344118355229752E-2</v>
      </c>
      <c r="BM116" s="11">
        <f t="shared" si="152"/>
        <v>4.4986136703235785E-2</v>
      </c>
      <c r="BN116" s="17">
        <f t="shared" si="131"/>
        <v>7.0849708256527338E-2</v>
      </c>
      <c r="BO116" s="17">
        <f t="shared" si="132"/>
        <v>5.4998702652303791E-2</v>
      </c>
      <c r="BP116" s="17">
        <f t="shared" si="133"/>
        <v>6.175898785414824E-2</v>
      </c>
      <c r="BQ116" s="12">
        <f>(BQ$3*temperature!$I226+BQ$4*temperature!$I226^2+BQ$5*temperature!$I226^6)*(K116/K$56)^$BS$1</f>
        <v>-1.5530264788487451</v>
      </c>
      <c r="BR116" s="12">
        <f>(BR$3*temperature!$I226+BR$4*temperature!$I226^2+BR$5*temperature!$I226^6)*(L116/L$56)^$BS$1</f>
        <v>-2.5934172643181044</v>
      </c>
      <c r="BS116" s="12">
        <f>(BS$3*temperature!$I226+BS$4*temperature!$I226^2+BS$5*temperature!$I226^6)*(M116/M$56)^$BS$1</f>
        <v>-3.3866444735724262</v>
      </c>
      <c r="BT116" s="12">
        <f>(BT$3*temperature!$M226+BT$4*temperature!$M226^2+BT$5*temperature!$M226^6)*(K116/K$56)^$BS$1</f>
        <v>-1.5530382062260928</v>
      </c>
      <c r="BU116" s="12">
        <f>(BU$3*temperature!$M226+BU$4*temperature!$M226^2+BU$5*temperature!$M226^6)*(L116/L$56)^$BS$1</f>
        <v>-2.5934264614691465</v>
      </c>
      <c r="BV116" s="12">
        <f>(BV$3*temperature!$M226+BV$4*temperature!$M226^2+BV$5*temperature!$M226^6)*(M116/M$56)^$BS$1</f>
        <v>-3.3866525555580624</v>
      </c>
      <c r="BW116" s="19">
        <f t="shared" si="140"/>
        <v>-1.1727377347670043E-5</v>
      </c>
      <c r="BX116" s="19">
        <f t="shared" si="141"/>
        <v>-9.197151042084073E-6</v>
      </c>
      <c r="BY116" s="19">
        <f t="shared" si="142"/>
        <v>-8.081985636287925E-6</v>
      </c>
      <c r="BZ116" s="19">
        <f t="shared" si="143"/>
        <v>-1.955327579778458E-2</v>
      </c>
      <c r="CA116" s="19">
        <f t="shared" si="144"/>
        <v>-1.0360760506761223E-3</v>
      </c>
      <c r="CB116" s="19">
        <f t="shared" si="145"/>
        <v>-2.0242515633488932E-4</v>
      </c>
      <c r="CC116" s="19">
        <f t="shared" si="146"/>
        <v>-7.7146622202802555E-5</v>
      </c>
      <c r="CD116" s="19"/>
    </row>
    <row r="117" spans="1:82">
      <c r="A117" s="2">
        <f t="shared" si="82"/>
        <v>2071</v>
      </c>
      <c r="B117" s="5">
        <f t="shared" si="83"/>
        <v>1161.4317063919191</v>
      </c>
      <c r="C117" s="5">
        <f t="shared" si="84"/>
        <v>2944.2909276942974</v>
      </c>
      <c r="D117" s="5">
        <f t="shared" si="85"/>
        <v>4310.3418313599414</v>
      </c>
      <c r="E117" s="15">
        <f t="shared" si="86"/>
        <v>1.7979097794337446E-4</v>
      </c>
      <c r="F117" s="15">
        <f t="shared" si="87"/>
        <v>3.542002825188913E-4</v>
      </c>
      <c r="G117" s="15">
        <f t="shared" si="88"/>
        <v>7.2308727710087455E-4</v>
      </c>
      <c r="H117" s="5">
        <f t="shared" si="89"/>
        <v>126189.02132649724</v>
      </c>
      <c r="I117" s="5">
        <f t="shared" si="90"/>
        <v>40677.756584867566</v>
      </c>
      <c r="J117" s="5">
        <f t="shared" si="91"/>
        <v>15695.883188354604</v>
      </c>
      <c r="K117" s="5">
        <f t="shared" si="92"/>
        <v>108649.54059030606</v>
      </c>
      <c r="L117" s="5">
        <f t="shared" si="93"/>
        <v>13815.807467342473</v>
      </c>
      <c r="M117" s="5">
        <f t="shared" si="94"/>
        <v>3641.4474309575694</v>
      </c>
      <c r="N117" s="15">
        <f t="shared" si="95"/>
        <v>1.1791036799942312E-2</v>
      </c>
      <c r="O117" s="15">
        <f t="shared" si="96"/>
        <v>1.6118769999301286E-2</v>
      </c>
      <c r="P117" s="15">
        <f t="shared" si="97"/>
        <v>1.4782962598459903E-2</v>
      </c>
      <c r="Q117" s="5">
        <f t="shared" si="98"/>
        <v>9189.5897892318153</v>
      </c>
      <c r="R117" s="5">
        <f t="shared" si="99"/>
        <v>11544.406916592614</v>
      </c>
      <c r="S117" s="5">
        <f t="shared" si="100"/>
        <v>5676.8182699912904</v>
      </c>
      <c r="T117" s="5">
        <f t="shared" si="101"/>
        <v>72.824003963506286</v>
      </c>
      <c r="U117" s="5">
        <f t="shared" si="102"/>
        <v>283.8014651203066</v>
      </c>
      <c r="V117" s="5">
        <f t="shared" si="103"/>
        <v>361.67561913324801</v>
      </c>
      <c r="W117" s="15">
        <f t="shared" si="104"/>
        <v>-1.0734613539272964E-2</v>
      </c>
      <c r="X117" s="15">
        <f t="shared" si="105"/>
        <v>-1.217998157191269E-2</v>
      </c>
      <c r="Y117" s="15">
        <f t="shared" si="106"/>
        <v>-9.7425357312937999E-3</v>
      </c>
      <c r="Z117" s="5">
        <f t="shared" si="127"/>
        <v>16588.86146385959</v>
      </c>
      <c r="AA117" s="5">
        <f t="shared" si="128"/>
        <v>33663.564020778358</v>
      </c>
      <c r="AB117" s="5">
        <f t="shared" si="129"/>
        <v>24015.232525476906</v>
      </c>
      <c r="AC117" s="16">
        <f t="shared" si="110"/>
        <v>1.8071831622226491</v>
      </c>
      <c r="AD117" s="16">
        <f t="shared" si="111"/>
        <v>2.9279561215538221</v>
      </c>
      <c r="AE117" s="16">
        <f t="shared" si="112"/>
        <v>4.2541913052284759</v>
      </c>
      <c r="AF117" s="15">
        <f t="shared" si="113"/>
        <v>-4.0504037456468023E-3</v>
      </c>
      <c r="AG117" s="15">
        <f t="shared" si="114"/>
        <v>2.9673830763510267E-4</v>
      </c>
      <c r="AH117" s="15">
        <f t="shared" si="115"/>
        <v>9.7937136394747881E-3</v>
      </c>
      <c r="AI117" s="1">
        <f t="shared" si="73"/>
        <v>221738.27249745812</v>
      </c>
      <c r="AJ117" s="1">
        <f t="shared" si="74"/>
        <v>68653.262478628138</v>
      </c>
      <c r="AK117" s="1">
        <f t="shared" si="75"/>
        <v>26688.692272094915</v>
      </c>
      <c r="AL117" s="14">
        <f t="shared" si="116"/>
        <v>38.606117525081849</v>
      </c>
      <c r="AM117" s="14">
        <f t="shared" si="117"/>
        <v>7.5553027728696458</v>
      </c>
      <c r="AN117" s="14">
        <f t="shared" si="118"/>
        <v>2.617422084603223</v>
      </c>
      <c r="AO117" s="11">
        <f t="shared" si="119"/>
        <v>1.1170153470640916E-2</v>
      </c>
      <c r="AP117" s="11">
        <f t="shared" si="120"/>
        <v>1.40714472837546E-2</v>
      </c>
      <c r="AQ117" s="11">
        <f t="shared" si="121"/>
        <v>1.2764578141178935E-2</v>
      </c>
      <c r="AR117" s="1">
        <f t="shared" si="130"/>
        <v>126189.02132649724</v>
      </c>
      <c r="AS117" s="1">
        <f t="shared" si="125"/>
        <v>40677.756584867566</v>
      </c>
      <c r="AT117" s="1">
        <f t="shared" si="126"/>
        <v>15695.883188354604</v>
      </c>
      <c r="AU117" s="1">
        <f t="shared" si="79"/>
        <v>25237.804265299448</v>
      </c>
      <c r="AV117" s="1">
        <f t="shared" si="80"/>
        <v>8135.5513169735132</v>
      </c>
      <c r="AW117" s="1">
        <f t="shared" si="81"/>
        <v>3139.1766376709211</v>
      </c>
      <c r="AX117" s="2">
        <v>0</v>
      </c>
      <c r="AY117" s="2">
        <v>0</v>
      </c>
      <c r="AZ117" s="2">
        <v>0</v>
      </c>
      <c r="BA117" s="2">
        <f t="shared" si="134"/>
        <v>0</v>
      </c>
      <c r="BB117" s="2">
        <f t="shared" si="147"/>
        <v>0</v>
      </c>
      <c r="BC117" s="2">
        <f t="shared" si="135"/>
        <v>0</v>
      </c>
      <c r="BD117" s="2">
        <f t="shared" si="136"/>
        <v>0</v>
      </c>
      <c r="BE117" s="2">
        <f t="shared" si="137"/>
        <v>0</v>
      </c>
      <c r="BF117" s="2">
        <f t="shared" si="138"/>
        <v>0</v>
      </c>
      <c r="BG117" s="2">
        <f t="shared" si="139"/>
        <v>0</v>
      </c>
      <c r="BH117" s="2">
        <f t="shared" si="148"/>
        <v>0</v>
      </c>
      <c r="BI117" s="2">
        <f t="shared" si="149"/>
        <v>0</v>
      </c>
      <c r="BJ117" s="2">
        <f t="shared" si="150"/>
        <v>0</v>
      </c>
      <c r="BK117" s="11">
        <f t="shared" si="153"/>
        <v>4.179103679994231E-2</v>
      </c>
      <c r="BL117" s="11">
        <f t="shared" si="151"/>
        <v>4.6118769999301285E-2</v>
      </c>
      <c r="BM117" s="11">
        <f t="shared" si="152"/>
        <v>4.4782962598459902E-2</v>
      </c>
      <c r="BN117" s="17">
        <f t="shared" si="131"/>
        <v>6.7993858879168298E-2</v>
      </c>
      <c r="BO117" s="17">
        <f t="shared" si="132"/>
        <v>5.2562729304349132E-2</v>
      </c>
      <c r="BP117" s="17">
        <f t="shared" si="133"/>
        <v>5.9100293951255635E-2</v>
      </c>
      <c r="BQ117" s="12">
        <f>(BQ$3*temperature!$I227+BQ$4*temperature!$I227^2+BQ$5*temperature!$I227^6)*(K117/K$56)^$BS$1</f>
        <v>-1.7686676884359878</v>
      </c>
      <c r="BR117" s="12">
        <f>(BR$3*temperature!$I227+BR$4*temperature!$I227^2+BR$5*temperature!$I227^6)*(L117/L$56)^$BS$1</f>
        <v>-2.7553012011235589</v>
      </c>
      <c r="BS117" s="12">
        <f>(BS$3*temperature!$I227+BS$4*temperature!$I227^2+BS$5*temperature!$I227^6)*(M117/M$56)^$BS$1</f>
        <v>-3.5254263608343526</v>
      </c>
      <c r="BT117" s="12">
        <f>(BT$3*temperature!$M227+BT$4*temperature!$M227^2+BT$5*temperature!$M227^6)*(K117/K$56)^$BS$1</f>
        <v>-1.7686796063508041</v>
      </c>
      <c r="BU117" s="12">
        <f>(BU$3*temperature!$M227+BU$4*temperature!$M227^2+BU$5*temperature!$M227^6)*(L117/L$56)^$BS$1</f>
        <v>-2.7553105093899823</v>
      </c>
      <c r="BV117" s="12">
        <f>(BV$3*temperature!$M227+BV$4*temperature!$M227^2+BV$5*temperature!$M227^6)*(M117/M$56)^$BS$1</f>
        <v>-3.5254345203187776</v>
      </c>
      <c r="BW117" s="19">
        <f t="shared" si="140"/>
        <v>-1.191791481636173E-5</v>
      </c>
      <c r="BX117" s="19">
        <f t="shared" si="141"/>
        <v>-9.3082664234245271E-6</v>
      </c>
      <c r="BY117" s="19">
        <f t="shared" si="142"/>
        <v>-8.1594844250076903E-6</v>
      </c>
      <c r="BZ117" s="19">
        <f t="shared" si="143"/>
        <v>-2.0106197171405257E-2</v>
      </c>
      <c r="CA117" s="19">
        <f t="shared" si="144"/>
        <v>-1.0225664477811628E-3</v>
      </c>
      <c r="CB117" s="19">
        <f t="shared" si="145"/>
        <v>-1.9902320065353491E-4</v>
      </c>
      <c r="CC117" s="19">
        <f t="shared" si="146"/>
        <v>-7.5689932281859892E-5</v>
      </c>
      <c r="CD117" s="19"/>
    </row>
    <row r="118" spans="1:82">
      <c r="A118" s="2">
        <f t="shared" si="82"/>
        <v>2072</v>
      </c>
      <c r="B118" s="5">
        <f t="shared" si="83"/>
        <v>1161.6300805871103</v>
      </c>
      <c r="C118" s="5">
        <f t="shared" si="84"/>
        <v>2945.2816529387837</v>
      </c>
      <c r="D118" s="5">
        <f t="shared" si="85"/>
        <v>4313.3027470312427</v>
      </c>
      <c r="E118" s="15">
        <f t="shared" si="86"/>
        <v>1.7080142904620573E-4</v>
      </c>
      <c r="F118" s="15">
        <f t="shared" si="87"/>
        <v>3.364902683929467E-4</v>
      </c>
      <c r="G118" s="15">
        <f t="shared" si="88"/>
        <v>6.8693291324583075E-4</v>
      </c>
      <c r="H118" s="5">
        <f t="shared" si="89"/>
        <v>127672.34553715233</v>
      </c>
      <c r="I118" s="5">
        <f t="shared" si="90"/>
        <v>41338.258566709388</v>
      </c>
      <c r="J118" s="5">
        <f t="shared" si="91"/>
        <v>15935.698363237299</v>
      </c>
      <c r="K118" s="5">
        <f t="shared" si="92"/>
        <v>109907.91963016681</v>
      </c>
      <c r="L118" s="5">
        <f t="shared" si="93"/>
        <v>14035.417809859486</v>
      </c>
      <c r="M118" s="5">
        <f t="shared" si="94"/>
        <v>3694.5466844880093</v>
      </c>
      <c r="N118" s="15">
        <f t="shared" si="95"/>
        <v>1.1582000559080319E-2</v>
      </c>
      <c r="O118" s="15">
        <f t="shared" si="96"/>
        <v>1.5895585041708404E-2</v>
      </c>
      <c r="P118" s="15">
        <f t="shared" si="97"/>
        <v>1.4581908578171321E-2</v>
      </c>
      <c r="Q118" s="5">
        <f t="shared" si="98"/>
        <v>9197.8051322379979</v>
      </c>
      <c r="R118" s="5">
        <f t="shared" si="99"/>
        <v>11588.964528286435</v>
      </c>
      <c r="S118" s="5">
        <f t="shared" si="100"/>
        <v>5707.4019452316152</v>
      </c>
      <c r="T118" s="5">
        <f t="shared" si="101"/>
        <v>72.042266424575558</v>
      </c>
      <c r="U118" s="5">
        <f t="shared" si="102"/>
        <v>280.34476850505945</v>
      </c>
      <c r="V118" s="5">
        <f t="shared" si="103"/>
        <v>358.15198149070454</v>
      </c>
      <c r="W118" s="15">
        <f t="shared" si="104"/>
        <v>-1.0734613539272964E-2</v>
      </c>
      <c r="X118" s="15">
        <f t="shared" si="105"/>
        <v>-1.217998157191269E-2</v>
      </c>
      <c r="Y118" s="15">
        <f t="shared" si="106"/>
        <v>-9.7425357312937999E-3</v>
      </c>
      <c r="Z118" s="5">
        <f t="shared" si="127"/>
        <v>16540.005778383096</v>
      </c>
      <c r="AA118" s="5">
        <f t="shared" si="128"/>
        <v>33811.547106066377</v>
      </c>
      <c r="AB118" s="5">
        <f t="shared" si="129"/>
        <v>24386.791763319765</v>
      </c>
      <c r="AC118" s="16">
        <f t="shared" si="110"/>
        <v>1.7998633407733127</v>
      </c>
      <c r="AD118" s="16">
        <f t="shared" si="111"/>
        <v>2.9288249582981618</v>
      </c>
      <c r="AE118" s="16">
        <f t="shared" si="112"/>
        <v>4.2958556366394269</v>
      </c>
      <c r="AF118" s="15">
        <f t="shared" si="113"/>
        <v>-4.0504037456468023E-3</v>
      </c>
      <c r="AG118" s="15">
        <f t="shared" si="114"/>
        <v>2.9673830763510267E-4</v>
      </c>
      <c r="AH118" s="15">
        <f t="shared" si="115"/>
        <v>9.7937136394747881E-3</v>
      </c>
      <c r="AI118" s="1">
        <f t="shared" si="73"/>
        <v>224802.24951301177</v>
      </c>
      <c r="AJ118" s="1">
        <f t="shared" si="74"/>
        <v>69923.487547738841</v>
      </c>
      <c r="AK118" s="1">
        <f t="shared" si="75"/>
        <v>27158.999682556343</v>
      </c>
      <c r="AL118" s="14">
        <f t="shared" si="116"/>
        <v>39.033041420166008</v>
      </c>
      <c r="AM118" s="14">
        <f t="shared" si="117"/>
        <v>7.6605536771040734</v>
      </c>
      <c r="AN118" s="14">
        <f t="shared" si="118"/>
        <v>2.6504982704433142</v>
      </c>
      <c r="AO118" s="11">
        <f t="shared" si="119"/>
        <v>1.1058451935934506E-2</v>
      </c>
      <c r="AP118" s="11">
        <f t="shared" si="120"/>
        <v>1.3930732810917055E-2</v>
      </c>
      <c r="AQ118" s="11">
        <f t="shared" si="121"/>
        <v>1.2636932359767145E-2</v>
      </c>
      <c r="AR118" s="1">
        <f t="shared" si="130"/>
        <v>127672.34553715233</v>
      </c>
      <c r="AS118" s="1">
        <f t="shared" si="125"/>
        <v>41338.258566709388</v>
      </c>
      <c r="AT118" s="1">
        <f t="shared" si="126"/>
        <v>15935.698363237299</v>
      </c>
      <c r="AU118" s="1">
        <f t="shared" si="79"/>
        <v>25534.469107430468</v>
      </c>
      <c r="AV118" s="1">
        <f t="shared" si="80"/>
        <v>8267.6517133418783</v>
      </c>
      <c r="AW118" s="1">
        <f t="shared" si="81"/>
        <v>3187.13967264746</v>
      </c>
      <c r="AX118" s="2">
        <v>0</v>
      </c>
      <c r="AY118" s="2">
        <v>0</v>
      </c>
      <c r="AZ118" s="2">
        <v>0</v>
      </c>
      <c r="BA118" s="2">
        <f t="shared" si="134"/>
        <v>0</v>
      </c>
      <c r="BB118" s="2">
        <f t="shared" si="147"/>
        <v>0</v>
      </c>
      <c r="BC118" s="2">
        <f t="shared" si="135"/>
        <v>0</v>
      </c>
      <c r="BD118" s="2">
        <f t="shared" si="136"/>
        <v>0</v>
      </c>
      <c r="BE118" s="2">
        <f t="shared" si="137"/>
        <v>0</v>
      </c>
      <c r="BF118" s="2">
        <f t="shared" si="138"/>
        <v>0</v>
      </c>
      <c r="BG118" s="2">
        <f t="shared" si="139"/>
        <v>0</v>
      </c>
      <c r="BH118" s="2">
        <f t="shared" si="148"/>
        <v>0</v>
      </c>
      <c r="BI118" s="2">
        <f t="shared" si="149"/>
        <v>0</v>
      </c>
      <c r="BJ118" s="2">
        <f t="shared" si="150"/>
        <v>0</v>
      </c>
      <c r="BK118" s="11">
        <f t="shared" si="153"/>
        <v>4.1582000559080318E-2</v>
      </c>
      <c r="BL118" s="11">
        <f t="shared" si="151"/>
        <v>4.5895585041708403E-2</v>
      </c>
      <c r="BM118" s="11">
        <f t="shared" si="152"/>
        <v>4.458190857817132E-2</v>
      </c>
      <c r="BN118" s="17">
        <f t="shared" si="131"/>
        <v>6.5266312031272852E-2</v>
      </c>
      <c r="BO118" s="17">
        <f t="shared" si="132"/>
        <v>5.0245470028593635E-2</v>
      </c>
      <c r="BP118" s="17">
        <f t="shared" si="133"/>
        <v>5.6567053701056164E-2</v>
      </c>
      <c r="BQ118" s="12">
        <f>(BQ$3*temperature!$I228+BQ$4*temperature!$I228^2+BQ$5*temperature!$I228^6)*(K118/K$56)^$BS$1</f>
        <v>-1.9889134193659261</v>
      </c>
      <c r="BR118" s="12">
        <f>(BR$3*temperature!$I228+BR$4*temperature!$I228^2+BR$5*temperature!$I228^6)*(L118/L$56)^$BS$1</f>
        <v>-2.9200039007835472</v>
      </c>
      <c r="BS118" s="12">
        <f>(BS$3*temperature!$I228+BS$4*temperature!$I228^2+BS$5*temperature!$I228^6)*(M118/M$56)^$BS$1</f>
        <v>-3.6664109475710096</v>
      </c>
      <c r="BT118" s="12">
        <f>(BT$3*temperature!$M228+BT$4*temperature!$M228^2+BT$5*temperature!$M228^6)*(K118/K$56)^$BS$1</f>
        <v>-1.9889255224324236</v>
      </c>
      <c r="BU118" s="12">
        <f>(BU$3*temperature!$M228+BU$4*temperature!$M228^2+BU$5*temperature!$M228^6)*(L118/L$56)^$BS$1</f>
        <v>-2.9200133161864934</v>
      </c>
      <c r="BV118" s="12">
        <f>(BV$3*temperature!$M228+BV$4*temperature!$M228^2+BV$5*temperature!$M228^6)*(M118/M$56)^$BS$1</f>
        <v>-3.6664191814746609</v>
      </c>
      <c r="BW118" s="19">
        <f t="shared" si="140"/>
        <v>-1.2103066497459736E-5</v>
      </c>
      <c r="BX118" s="19">
        <f t="shared" si="141"/>
        <v>-9.4154029461890332E-6</v>
      </c>
      <c r="BY118" s="19">
        <f t="shared" si="142"/>
        <v>-8.2339036513445762E-6</v>
      </c>
      <c r="BZ118" s="19">
        <f t="shared" si="143"/>
        <v>-2.0656562543619167E-2</v>
      </c>
      <c r="CA118" s="19">
        <f t="shared" si="144"/>
        <v>-1.0085126022628288E-3</v>
      </c>
      <c r="CB118" s="19">
        <f t="shared" si="145"/>
        <v>-1.9556359026352328E-4</v>
      </c>
      <c r="CC118" s="19">
        <f t="shared" si="146"/>
        <v>-7.4223330967057875E-5</v>
      </c>
      <c r="CD118" s="19"/>
    </row>
    <row r="119" spans="1:82">
      <c r="A119" s="2">
        <f t="shared" si="82"/>
        <v>2073</v>
      </c>
      <c r="B119" s="5">
        <f t="shared" si="83"/>
        <v>1161.8185682610083</v>
      </c>
      <c r="C119" s="5">
        <f t="shared" si="84"/>
        <v>2946.2231586219796</v>
      </c>
      <c r="D119" s="5">
        <f t="shared" si="85"/>
        <v>4316.117549171885</v>
      </c>
      <c r="E119" s="15">
        <f t="shared" si="86"/>
        <v>1.6226135759389544E-4</v>
      </c>
      <c r="F119" s="15">
        <f t="shared" si="87"/>
        <v>3.1966575497329933E-4</v>
      </c>
      <c r="G119" s="15">
        <f t="shared" si="88"/>
        <v>6.5258626758353923E-4</v>
      </c>
      <c r="H119" s="5">
        <f t="shared" si="89"/>
        <v>129145.50336387141</v>
      </c>
      <c r="I119" s="5">
        <f t="shared" si="90"/>
        <v>41999.639073398022</v>
      </c>
      <c r="J119" s="5">
        <f t="shared" si="91"/>
        <v>16175.44992700464</v>
      </c>
      <c r="K119" s="5">
        <f t="shared" si="92"/>
        <v>111158.06451361366</v>
      </c>
      <c r="L119" s="5">
        <f t="shared" si="93"/>
        <v>14255.416786908389</v>
      </c>
      <c r="M119" s="5">
        <f t="shared" si="94"/>
        <v>3747.6852154103526</v>
      </c>
      <c r="N119" s="15">
        <f t="shared" si="95"/>
        <v>1.1374474993735673E-2</v>
      </c>
      <c r="O119" s="15">
        <f t="shared" si="96"/>
        <v>1.5674558465538446E-2</v>
      </c>
      <c r="P119" s="15">
        <f t="shared" si="97"/>
        <v>1.4382963719324904E-2</v>
      </c>
      <c r="Q119" s="5">
        <f t="shared" si="98"/>
        <v>9204.0606168233317</v>
      </c>
      <c r="R119" s="5">
        <f t="shared" si="99"/>
        <v>11630.96737295037</v>
      </c>
      <c r="S119" s="5">
        <f t="shared" si="100"/>
        <v>5736.8283083123042</v>
      </c>
      <c r="T119" s="5">
        <f t="shared" si="101"/>
        <v>71.268920536014406</v>
      </c>
      <c r="U119" s="5">
        <f t="shared" si="102"/>
        <v>276.93017439088567</v>
      </c>
      <c r="V119" s="5">
        <f t="shared" si="103"/>
        <v>354.6626730137977</v>
      </c>
      <c r="W119" s="15">
        <f t="shared" si="104"/>
        <v>-1.0734613539272964E-2</v>
      </c>
      <c r="X119" s="15">
        <f t="shared" si="105"/>
        <v>-1.217998157191269E-2</v>
      </c>
      <c r="Y119" s="15">
        <f t="shared" si="106"/>
        <v>-9.7425357312937999E-3</v>
      </c>
      <c r="Z119" s="5">
        <f t="shared" si="127"/>
        <v>16487.738680460468</v>
      </c>
      <c r="AA119" s="5">
        <f t="shared" si="128"/>
        <v>33952.120457322169</v>
      </c>
      <c r="AB119" s="5">
        <f t="shared" si="129"/>
        <v>24758.298800110249</v>
      </c>
      <c r="AC119" s="16">
        <f t="shared" si="110"/>
        <v>1.792573167556192</v>
      </c>
      <c r="AD119" s="16">
        <f t="shared" si="111"/>
        <v>2.9296940528596465</v>
      </c>
      <c r="AE119" s="16">
        <f t="shared" si="112"/>
        <v>4.3379280165811975</v>
      </c>
      <c r="AF119" s="15">
        <f t="shared" si="113"/>
        <v>-4.0504037456468023E-3</v>
      </c>
      <c r="AG119" s="15">
        <f t="shared" si="114"/>
        <v>2.9673830763510267E-4</v>
      </c>
      <c r="AH119" s="15">
        <f t="shared" si="115"/>
        <v>9.7937136394747881E-3</v>
      </c>
      <c r="AI119" s="1">
        <f t="shared" si="73"/>
        <v>227856.49366914105</v>
      </c>
      <c r="AJ119" s="1">
        <f t="shared" si="74"/>
        <v>71198.790506306832</v>
      </c>
      <c r="AK119" s="1">
        <f t="shared" si="75"/>
        <v>27630.239386948168</v>
      </c>
      <c r="AL119" s="14">
        <f t="shared" si="116"/>
        <v>39.460369982499671</v>
      </c>
      <c r="AM119" s="14">
        <f t="shared" si="117"/>
        <v>7.7662036322989048</v>
      </c>
      <c r="AN119" s="14">
        <f t="shared" si="118"/>
        <v>2.6836574961329536</v>
      </c>
      <c r="AO119" s="11">
        <f t="shared" si="119"/>
        <v>1.094786741657516E-2</v>
      </c>
      <c r="AP119" s="11">
        <f t="shared" si="120"/>
        <v>1.3791425482807885E-2</v>
      </c>
      <c r="AQ119" s="11">
        <f t="shared" si="121"/>
        <v>1.2510563036169473E-2</v>
      </c>
      <c r="AR119" s="1">
        <f t="shared" si="130"/>
        <v>129145.50336387141</v>
      </c>
      <c r="AS119" s="1">
        <f t="shared" si="125"/>
        <v>41999.639073398022</v>
      </c>
      <c r="AT119" s="1">
        <f t="shared" si="126"/>
        <v>16175.44992700464</v>
      </c>
      <c r="AU119" s="1">
        <f t="shared" si="79"/>
        <v>25829.100672774282</v>
      </c>
      <c r="AV119" s="1">
        <f t="shared" si="80"/>
        <v>8399.9278146796041</v>
      </c>
      <c r="AW119" s="1">
        <f t="shared" si="81"/>
        <v>3235.0899854009281</v>
      </c>
      <c r="AX119" s="2">
        <v>0</v>
      </c>
      <c r="AY119" s="2">
        <v>0</v>
      </c>
      <c r="AZ119" s="2">
        <v>0</v>
      </c>
      <c r="BA119" s="2">
        <f t="shared" si="134"/>
        <v>0</v>
      </c>
      <c r="BB119" s="2">
        <f t="shared" si="147"/>
        <v>0</v>
      </c>
      <c r="BC119" s="2">
        <f t="shared" si="135"/>
        <v>0</v>
      </c>
      <c r="BD119" s="2">
        <f t="shared" si="136"/>
        <v>0</v>
      </c>
      <c r="BE119" s="2">
        <f t="shared" si="137"/>
        <v>0</v>
      </c>
      <c r="BF119" s="2">
        <f t="shared" si="138"/>
        <v>0</v>
      </c>
      <c r="BG119" s="2">
        <f t="shared" si="139"/>
        <v>0</v>
      </c>
      <c r="BH119" s="2">
        <f t="shared" si="148"/>
        <v>0</v>
      </c>
      <c r="BI119" s="2">
        <f t="shared" si="149"/>
        <v>0</v>
      </c>
      <c r="BJ119" s="2">
        <f t="shared" si="150"/>
        <v>0</v>
      </c>
      <c r="BK119" s="11">
        <f t="shared" si="153"/>
        <v>4.1374474993735672E-2</v>
      </c>
      <c r="BL119" s="11">
        <f t="shared" si="151"/>
        <v>4.5674558465538445E-2</v>
      </c>
      <c r="BM119" s="11">
        <f t="shared" si="152"/>
        <v>4.4382963719324903E-2</v>
      </c>
      <c r="BN119" s="17">
        <f t="shared" si="131"/>
        <v>6.2660752582360729E-2</v>
      </c>
      <c r="BO119" s="17">
        <f t="shared" si="132"/>
        <v>4.8040617770262348E-2</v>
      </c>
      <c r="BP119" s="17">
        <f t="shared" si="133"/>
        <v>5.4152817731691519E-2</v>
      </c>
      <c r="BQ119" s="12">
        <f>(BQ$3*temperature!$I229+BQ$4*temperature!$I229^2+BQ$5*temperature!$I229^6)*(K119/K$56)^$BS$1</f>
        <v>-2.2137259790741828</v>
      </c>
      <c r="BR119" s="12">
        <f>(BR$3*temperature!$I229+BR$4*temperature!$I229^2+BR$5*temperature!$I229^6)*(L119/L$56)^$BS$1</f>
        <v>-3.0874887802338655</v>
      </c>
      <c r="BS119" s="12">
        <f>(BS$3*temperature!$I229+BS$4*temperature!$I229^2+BS$5*temperature!$I229^6)*(M119/M$56)^$BS$1</f>
        <v>-3.8095678642672017</v>
      </c>
      <c r="BT119" s="12">
        <f>(BT$3*temperature!$M229+BT$4*temperature!$M229^2+BT$5*temperature!$M229^6)*(K119/K$56)^$BS$1</f>
        <v>-2.2137382619414541</v>
      </c>
      <c r="BU119" s="12">
        <f>(BU$3*temperature!$M229+BU$4*temperature!$M229^2+BU$5*temperature!$M229^6)*(L119/L$56)^$BS$1</f>
        <v>-3.0874982988451176</v>
      </c>
      <c r="BV119" s="12">
        <f>(BV$3*temperature!$M229+BV$4*temperature!$M229^2+BV$5*temperature!$M229^6)*(M119/M$56)^$BS$1</f>
        <v>-3.8095761695587287</v>
      </c>
      <c r="BW119" s="19">
        <f t="shared" si="140"/>
        <v>-1.2282867271284914E-5</v>
      </c>
      <c r="BX119" s="19">
        <f t="shared" si="141"/>
        <v>-9.5186112520906363E-6</v>
      </c>
      <c r="BY119" s="19">
        <f t="shared" si="142"/>
        <v>-8.3052915269554717E-6</v>
      </c>
      <c r="BZ119" s="19">
        <f t="shared" si="143"/>
        <v>-2.120397140792948E-2</v>
      </c>
      <c r="CA119" s="19">
        <f t="shared" si="144"/>
        <v>-9.9397315417744272E-4</v>
      </c>
      <c r="CB119" s="19">
        <f t="shared" si="145"/>
        <v>-1.9205593479843121E-4</v>
      </c>
      <c r="CC119" s="19">
        <f t="shared" si="146"/>
        <v>-7.2749884833735651E-5</v>
      </c>
      <c r="CD119" s="19"/>
    </row>
    <row r="120" spans="1:82">
      <c r="A120" s="2">
        <f t="shared" si="82"/>
        <v>2074</v>
      </c>
      <c r="B120" s="5">
        <f t="shared" si="83"/>
        <v>1161.9976606062639</v>
      </c>
      <c r="C120" s="5">
        <f t="shared" si="84"/>
        <v>2947.1178749397845</v>
      </c>
      <c r="D120" s="5">
        <f t="shared" si="85"/>
        <v>4318.7933562616581</v>
      </c>
      <c r="E120" s="15">
        <f t="shared" si="86"/>
        <v>1.5414828971420066E-4</v>
      </c>
      <c r="F120" s="15">
        <f t="shared" si="87"/>
        <v>3.0368246722463436E-4</v>
      </c>
      <c r="G120" s="15">
        <f t="shared" si="88"/>
        <v>6.1995695420436229E-4</v>
      </c>
      <c r="H120" s="5">
        <f t="shared" si="89"/>
        <v>130607.99032064484</v>
      </c>
      <c r="I120" s="5">
        <f t="shared" si="90"/>
        <v>42661.72394847995</v>
      </c>
      <c r="J120" s="5">
        <f t="shared" si="91"/>
        <v>16415.087094078543</v>
      </c>
      <c r="K120" s="5">
        <f t="shared" si="92"/>
        <v>112399.52949001726</v>
      </c>
      <c r="L120" s="5">
        <f t="shared" si="93"/>
        <v>14475.74401799304</v>
      </c>
      <c r="M120" s="5">
        <f t="shared" si="94"/>
        <v>3800.8503162761695</v>
      </c>
      <c r="N120" s="15">
        <f t="shared" si="95"/>
        <v>1.1168465210650957E-2</v>
      </c>
      <c r="O120" s="15">
        <f t="shared" si="96"/>
        <v>1.5455684977726536E-2</v>
      </c>
      <c r="P120" s="15">
        <f t="shared" si="97"/>
        <v>1.4186116978876395E-2</v>
      </c>
      <c r="Q120" s="5">
        <f t="shared" si="98"/>
        <v>9208.3695824785827</v>
      </c>
      <c r="R120" s="5">
        <f t="shared" si="99"/>
        <v>11670.420469391735</v>
      </c>
      <c r="S120" s="5">
        <f t="shared" si="100"/>
        <v>5765.0993901603069</v>
      </c>
      <c r="T120" s="5">
        <f t="shared" si="101"/>
        <v>70.50387621669914</v>
      </c>
      <c r="U120" s="5">
        <f t="shared" si="102"/>
        <v>273.55716997009813</v>
      </c>
      <c r="V120" s="5">
        <f t="shared" si="103"/>
        <v>351.20735924940459</v>
      </c>
      <c r="W120" s="15">
        <f t="shared" si="104"/>
        <v>-1.0734613539272964E-2</v>
      </c>
      <c r="X120" s="15">
        <f t="shared" si="105"/>
        <v>-1.217998157191269E-2</v>
      </c>
      <c r="Y120" s="15">
        <f t="shared" si="106"/>
        <v>-9.7425357312937999E-3</v>
      </c>
      <c r="Z120" s="5">
        <f t="shared" si="127"/>
        <v>16432.124676916286</v>
      </c>
      <c r="AA120" s="5">
        <f t="shared" si="128"/>
        <v>34085.287351578547</v>
      </c>
      <c r="AB120" s="5">
        <f t="shared" si="129"/>
        <v>25129.674095701834</v>
      </c>
      <c r="AC120" s="16">
        <f t="shared" si="110"/>
        <v>1.7853125224839765</v>
      </c>
      <c r="AD120" s="16">
        <f t="shared" si="111"/>
        <v>2.9305634053147807</v>
      </c>
      <c r="AE120" s="16">
        <f t="shared" si="112"/>
        <v>4.3804124413642489</v>
      </c>
      <c r="AF120" s="15">
        <f t="shared" si="113"/>
        <v>-4.0504037456468023E-3</v>
      </c>
      <c r="AG120" s="15">
        <f t="shared" si="114"/>
        <v>2.9673830763510267E-4</v>
      </c>
      <c r="AH120" s="15">
        <f t="shared" si="115"/>
        <v>9.7937136394747881E-3</v>
      </c>
      <c r="AI120" s="1">
        <f t="shared" si="73"/>
        <v>230899.94497500124</v>
      </c>
      <c r="AJ120" s="1">
        <f t="shared" si="74"/>
        <v>72478.839270355747</v>
      </c>
      <c r="AK120" s="1">
        <f t="shared" si="75"/>
        <v>28102.305433654281</v>
      </c>
      <c r="AL120" s="14">
        <f t="shared" si="116"/>
        <v>39.888056812289307</v>
      </c>
      <c r="AM120" s="14">
        <f t="shared" si="117"/>
        <v>7.8722395807912759</v>
      </c>
      <c r="AN120" s="14">
        <f t="shared" si="118"/>
        <v>2.7168958217430852</v>
      </c>
      <c r="AO120" s="11">
        <f t="shared" si="119"/>
        <v>1.0838388742409407E-2</v>
      </c>
      <c r="AP120" s="11">
        <f t="shared" si="120"/>
        <v>1.3653511227979807E-2</v>
      </c>
      <c r="AQ120" s="11">
        <f t="shared" si="121"/>
        <v>1.2385457405807777E-2</v>
      </c>
      <c r="AR120" s="1">
        <f t="shared" si="130"/>
        <v>130607.99032064484</v>
      </c>
      <c r="AS120" s="1">
        <f t="shared" si="125"/>
        <v>42661.72394847995</v>
      </c>
      <c r="AT120" s="1">
        <f t="shared" si="126"/>
        <v>16415.087094078543</v>
      </c>
      <c r="AU120" s="1">
        <f t="shared" si="79"/>
        <v>26121.598064128968</v>
      </c>
      <c r="AV120" s="1">
        <f t="shared" si="80"/>
        <v>8532.3447896959897</v>
      </c>
      <c r="AW120" s="1">
        <f t="shared" si="81"/>
        <v>3283.0174188157089</v>
      </c>
      <c r="AX120" s="2">
        <v>0</v>
      </c>
      <c r="AY120" s="2">
        <v>0</v>
      </c>
      <c r="AZ120" s="2">
        <v>0</v>
      </c>
      <c r="BA120" s="2">
        <f t="shared" si="134"/>
        <v>0</v>
      </c>
      <c r="BB120" s="2">
        <f t="shared" si="147"/>
        <v>0</v>
      </c>
      <c r="BC120" s="2">
        <f t="shared" si="135"/>
        <v>0</v>
      </c>
      <c r="BD120" s="2">
        <f t="shared" si="136"/>
        <v>0</v>
      </c>
      <c r="BE120" s="2">
        <f t="shared" si="137"/>
        <v>0</v>
      </c>
      <c r="BF120" s="2">
        <f t="shared" si="138"/>
        <v>0</v>
      </c>
      <c r="BG120" s="2">
        <f t="shared" si="139"/>
        <v>0</v>
      </c>
      <c r="BH120" s="2">
        <f t="shared" si="148"/>
        <v>0</v>
      </c>
      <c r="BI120" s="2">
        <f t="shared" si="149"/>
        <v>0</v>
      </c>
      <c r="BJ120" s="2">
        <f t="shared" si="150"/>
        <v>0</v>
      </c>
      <c r="BK120" s="11">
        <f t="shared" si="153"/>
        <v>4.1168465210650956E-2</v>
      </c>
      <c r="BL120" s="11">
        <f t="shared" si="151"/>
        <v>4.5455684977726535E-2</v>
      </c>
      <c r="BM120" s="11">
        <f t="shared" si="152"/>
        <v>4.4186116978876394E-2</v>
      </c>
      <c r="BN120" s="17">
        <f t="shared" si="131"/>
        <v>6.0171200741921067E-2</v>
      </c>
      <c r="BO120" s="17">
        <f t="shared" si="132"/>
        <v>4.5942226844228599E-2</v>
      </c>
      <c r="BP120" s="17">
        <f t="shared" si="133"/>
        <v>5.1851494722624507E-2</v>
      </c>
      <c r="BQ120" s="12">
        <f>(BQ$3*temperature!$I230+BQ$4*temperature!$I230^2+BQ$5*temperature!$I230^6)*(K120/K$56)^$BS$1</f>
        <v>-2.4430653472486128</v>
      </c>
      <c r="BR120" s="12">
        <f>(BR$3*temperature!$I230+BR$4*temperature!$I230^2+BR$5*temperature!$I230^6)*(L120/L$56)^$BS$1</f>
        <v>-3.2577178422708886</v>
      </c>
      <c r="BS120" s="12">
        <f>(BS$3*temperature!$I230+BS$4*temperature!$I230^2+BS$5*temperature!$I230^6)*(M120/M$56)^$BS$1</f>
        <v>-3.954865640977538</v>
      </c>
      <c r="BT120" s="12">
        <f>(BT$3*temperature!$M230+BT$4*temperature!$M230^2+BT$5*temperature!$M230^6)*(K120/K$56)^$BS$1</f>
        <v>-2.4430778046074759</v>
      </c>
      <c r="BU120" s="12">
        <f>(BU$3*temperature!$M230+BU$4*temperature!$M230^2+BU$5*temperature!$M230^6)*(L120/L$56)^$BS$1</f>
        <v>-3.2577274602162434</v>
      </c>
      <c r="BV120" s="12">
        <f>(BV$3*temperature!$M230+BV$4*temperature!$M230^2+BV$5*temperature!$M230^6)*(M120/M$56)^$BS$1</f>
        <v>-3.9548740146755619</v>
      </c>
      <c r="BW120" s="19">
        <f t="shared" si="140"/>
        <v>-1.2457358863127155E-5</v>
      </c>
      <c r="BX120" s="19">
        <f t="shared" si="141"/>
        <v>-9.6179453548117522E-6</v>
      </c>
      <c r="BY120" s="19">
        <f t="shared" si="142"/>
        <v>-8.3736980238668934E-6</v>
      </c>
      <c r="BZ120" s="19">
        <f t="shared" si="143"/>
        <v>-2.1748037178559429E-2</v>
      </c>
      <c r="CA120" s="19">
        <f t="shared" si="144"/>
        <v>-9.7900385195810648E-4</v>
      </c>
      <c r="CB120" s="19">
        <f t="shared" si="145"/>
        <v>-1.8850928591991278E-4</v>
      </c>
      <c r="CC120" s="19">
        <f t="shared" si="146"/>
        <v>-7.1272462925047923E-5</v>
      </c>
      <c r="CD120" s="19"/>
    </row>
    <row r="121" spans="1:82">
      <c r="A121" s="2">
        <f t="shared" si="82"/>
        <v>2075</v>
      </c>
      <c r="B121" s="5">
        <f t="shared" si="83"/>
        <v>1162.1678245606965</v>
      </c>
      <c r="C121" s="5">
        <f t="shared" si="84"/>
        <v>2947.9681135658748</v>
      </c>
      <c r="D121" s="5">
        <f t="shared" si="85"/>
        <v>4321.3369489378947</v>
      </c>
      <c r="E121" s="15">
        <f t="shared" si="86"/>
        <v>1.4644087522849061E-4</v>
      </c>
      <c r="F121" s="15">
        <f t="shared" si="87"/>
        <v>2.8849834386340264E-4</v>
      </c>
      <c r="G121" s="15">
        <f t="shared" si="88"/>
        <v>5.8895910649414413E-4</v>
      </c>
      <c r="H121" s="5">
        <f t="shared" si="89"/>
        <v>132059.30921853406</v>
      </c>
      <c r="I121" s="5">
        <f t="shared" si="90"/>
        <v>43324.339605827685</v>
      </c>
      <c r="J121" s="5">
        <f t="shared" si="91"/>
        <v>16654.559521860869</v>
      </c>
      <c r="K121" s="5">
        <f t="shared" si="92"/>
        <v>113631.87521428151</v>
      </c>
      <c r="L121" s="5">
        <f t="shared" si="93"/>
        <v>14696.339287544864</v>
      </c>
      <c r="M121" s="5">
        <f t="shared" si="94"/>
        <v>3854.0293706914604</v>
      </c>
      <c r="N121" s="15">
        <f t="shared" si="95"/>
        <v>1.0963975826728811E-2</v>
      </c>
      <c r="O121" s="15">
        <f t="shared" si="96"/>
        <v>1.5238958997729535E-2</v>
      </c>
      <c r="P121" s="15">
        <f t="shared" si="97"/>
        <v>1.399135719382727E-2</v>
      </c>
      <c r="Q121" s="5">
        <f t="shared" si="98"/>
        <v>9210.7464972245689</v>
      </c>
      <c r="R121" s="5">
        <f t="shared" si="99"/>
        <v>11707.330443924786</v>
      </c>
      <c r="S121" s="5">
        <f t="shared" si="100"/>
        <v>5792.2177914401145</v>
      </c>
      <c r="T121" s="5">
        <f t="shared" si="101"/>
        <v>69.747044352492139</v>
      </c>
      <c r="U121" s="5">
        <f t="shared" si="102"/>
        <v>270.22524868099777</v>
      </c>
      <c r="V121" s="5">
        <f t="shared" si="103"/>
        <v>347.78570900282392</v>
      </c>
      <c r="W121" s="15">
        <f t="shared" si="104"/>
        <v>-1.0734613539272964E-2</v>
      </c>
      <c r="X121" s="15">
        <f t="shared" si="105"/>
        <v>-1.217998157191269E-2</v>
      </c>
      <c r="Y121" s="15">
        <f t="shared" si="106"/>
        <v>-9.7425357312937999E-3</v>
      </c>
      <c r="Z121" s="5">
        <f t="shared" si="127"/>
        <v>16373.229628769399</v>
      </c>
      <c r="AA121" s="5">
        <f t="shared" si="128"/>
        <v>34211.055871543904</v>
      </c>
      <c r="AB121" s="5">
        <f t="shared" si="129"/>
        <v>25500.838769996539</v>
      </c>
      <c r="AC121" s="16">
        <f t="shared" si="110"/>
        <v>1.7780812859557573</v>
      </c>
      <c r="AD121" s="16">
        <f t="shared" si="111"/>
        <v>2.9314330157400912</v>
      </c>
      <c r="AE121" s="16">
        <f t="shared" si="112"/>
        <v>4.423312946437763</v>
      </c>
      <c r="AF121" s="15">
        <f t="shared" si="113"/>
        <v>-4.0504037456468023E-3</v>
      </c>
      <c r="AG121" s="15">
        <f t="shared" si="114"/>
        <v>2.9673830763510267E-4</v>
      </c>
      <c r="AH121" s="15">
        <f t="shared" si="115"/>
        <v>9.7937136394747881E-3</v>
      </c>
      <c r="AI121" s="1">
        <f t="shared" ref="AI121:AI184" si="154">(1-$AI$5)*AI120+AU120</f>
        <v>233931.54854163009</v>
      </c>
      <c r="AJ121" s="1">
        <f t="shared" ref="AJ121:AJ184" si="155">(1-$AI$5)*AJ120+AV120</f>
        <v>73763.300133016164</v>
      </c>
      <c r="AK121" s="1">
        <f t="shared" ref="AK121:AK184" si="156">(1-$AI$5)*AK120+AW120</f>
        <v>28575.092309104562</v>
      </c>
      <c r="AL121" s="14">
        <f t="shared" si="116"/>
        <v>40.316055855541094</v>
      </c>
      <c r="AM121" s="14">
        <f t="shared" si="117"/>
        <v>7.978648455181899</v>
      </c>
      <c r="AN121" s="14">
        <f t="shared" si="118"/>
        <v>2.7502093192445392</v>
      </c>
      <c r="AO121" s="11">
        <f t="shared" si="119"/>
        <v>1.0730004854985313E-2</v>
      </c>
      <c r="AP121" s="11">
        <f t="shared" si="120"/>
        <v>1.3516976115700009E-2</v>
      </c>
      <c r="AQ121" s="11">
        <f t="shared" si="121"/>
        <v>1.2261602831749699E-2</v>
      </c>
      <c r="AR121" s="1">
        <f t="shared" si="130"/>
        <v>132059.30921853406</v>
      </c>
      <c r="AS121" s="1">
        <f t="shared" si="125"/>
        <v>43324.339605827685</v>
      </c>
      <c r="AT121" s="1">
        <f t="shared" si="126"/>
        <v>16654.559521860869</v>
      </c>
      <c r="AU121" s="1">
        <f t="shared" ref="AU121:AU184" si="157">$AU$5*AR121</f>
        <v>26411.861843706814</v>
      </c>
      <c r="AV121" s="1">
        <f t="shared" ref="AV121:AV184" si="158">$AU$5*AS121</f>
        <v>8664.8679211655381</v>
      </c>
      <c r="AW121" s="1">
        <f t="shared" ref="AW121:AW184" si="159">$AU$5*AT121</f>
        <v>3330.9119043721739</v>
      </c>
      <c r="AX121" s="2">
        <v>0</v>
      </c>
      <c r="AY121" s="2">
        <v>0</v>
      </c>
      <c r="AZ121" s="2">
        <v>0</v>
      </c>
      <c r="BA121" s="2">
        <f t="shared" si="134"/>
        <v>0</v>
      </c>
      <c r="BB121" s="2">
        <f t="shared" si="147"/>
        <v>0</v>
      </c>
      <c r="BC121" s="2">
        <f t="shared" si="135"/>
        <v>0</v>
      </c>
      <c r="BD121" s="2">
        <f t="shared" si="136"/>
        <v>0</v>
      </c>
      <c r="BE121" s="2">
        <f t="shared" si="137"/>
        <v>0</v>
      </c>
      <c r="BF121" s="2">
        <f t="shared" si="138"/>
        <v>0</v>
      </c>
      <c r="BG121" s="2">
        <f t="shared" si="139"/>
        <v>0</v>
      </c>
      <c r="BH121" s="2">
        <f t="shared" si="148"/>
        <v>0</v>
      </c>
      <c r="BI121" s="2">
        <f t="shared" si="149"/>
        <v>0</v>
      </c>
      <c r="BJ121" s="2">
        <f t="shared" si="150"/>
        <v>0</v>
      </c>
      <c r="BK121" s="11">
        <f t="shared" si="153"/>
        <v>4.096397582672881E-2</v>
      </c>
      <c r="BL121" s="11">
        <f t="shared" si="151"/>
        <v>4.5238958997729534E-2</v>
      </c>
      <c r="BM121" s="11">
        <f t="shared" si="152"/>
        <v>4.3991357193827269E-2</v>
      </c>
      <c r="BN121" s="17">
        <f t="shared" si="131"/>
        <v>5.7791993085141248E-2</v>
      </c>
      <c r="BO121" s="17">
        <f t="shared" si="132"/>
        <v>4.3944690821789735E-2</v>
      </c>
      <c r="BP121" s="17">
        <f t="shared" si="133"/>
        <v>4.9657330124868386E-2</v>
      </c>
      <c r="BQ121" s="12">
        <f>(BQ$3*temperature!$I231+BQ$4*temperature!$I231^2+BQ$5*temperature!$I231^6)*(K121/K$56)^$BS$1</f>
        <v>-2.6768892815529322</v>
      </c>
      <c r="BR121" s="12">
        <f>(BR$3*temperature!$I231+BR$4*temperature!$I231^2+BR$5*temperature!$I231^6)*(L121/L$56)^$BS$1</f>
        <v>-3.4306517512689694</v>
      </c>
      <c r="BS121" s="12">
        <f>(BS$3*temperature!$I231+BS$4*temperature!$I231^2+BS$5*temperature!$I231^6)*(M121/M$56)^$BS$1</f>
        <v>-4.1022717654864937</v>
      </c>
      <c r="BT121" s="12">
        <f>(BT$3*temperature!$M231+BT$4*temperature!$M231^2+BT$5*temperature!$M231^6)*(K121/K$56)^$BS$1</f>
        <v>-2.6769019081422414</v>
      </c>
      <c r="BU121" s="12">
        <f>(BU$3*temperature!$M231+BU$4*temperature!$M231^2+BU$5*temperature!$M231^6)*(L121/L$56)^$BS$1</f>
        <v>-3.4306614647312688</v>
      </c>
      <c r="BV121" s="12">
        <f>(BV$3*temperature!$M231+BV$4*temperature!$M231^2+BV$5*temperature!$M231^6)*(M121/M$56)^$BS$1</f>
        <v>-4.1022802046611924</v>
      </c>
      <c r="BW121" s="19">
        <f t="shared" si="140"/>
        <v>-1.2626589309228109E-5</v>
      </c>
      <c r="BX121" s="19">
        <f t="shared" si="141"/>
        <v>-9.7134622993877429E-6</v>
      </c>
      <c r="BY121" s="19">
        <f t="shared" si="142"/>
        <v>-8.4391746986156591E-6</v>
      </c>
      <c r="BZ121" s="19">
        <f t="shared" si="143"/>
        <v>-2.2288387387033468E-2</v>
      </c>
      <c r="CA121" s="19">
        <f t="shared" si="144"/>
        <v>-9.6365759461912513E-4</v>
      </c>
      <c r="CB121" s="19">
        <f t="shared" si="145"/>
        <v>-1.8493215208982078E-4</v>
      </c>
      <c r="CC121" s="19">
        <f t="shared" si="146"/>
        <v>-6.9793743630621193E-5</v>
      </c>
      <c r="CD121" s="19"/>
    </row>
    <row r="122" spans="1:82">
      <c r="A122" s="2">
        <f t="shared" ref="A122:A185" si="160">1+A121</f>
        <v>2076</v>
      </c>
      <c r="B122" s="5">
        <f t="shared" ref="B122:B185" si="161">B121*(1+E122)</f>
        <v>1162.3295039904181</v>
      </c>
      <c r="C122" s="5">
        <f t="shared" ref="C122:C185" si="162">C121*(1+F122)</f>
        <v>2948.7760732884744</v>
      </c>
      <c r="D122" s="5">
        <f t="shared" ref="D122:D185" si="163">D121*(1+G122)</f>
        <v>4323.7547851487852</v>
      </c>
      <c r="E122" s="15">
        <f t="shared" ref="E122:E185" si="164">E121*$E$5</f>
        <v>1.3911883146706607E-4</v>
      </c>
      <c r="F122" s="15">
        <f t="shared" ref="F122:F185" si="165">F121*$E$5</f>
        <v>2.7407342667023251E-4</v>
      </c>
      <c r="G122" s="15">
        <f t="shared" ref="G122:G185" si="166">G121*$E$5</f>
        <v>5.5951115116943694E-4</v>
      </c>
      <c r="H122" s="5">
        <f t="shared" ref="H122:H185" si="167">AR122</f>
        <v>133498.97052762916</v>
      </c>
      <c r="I122" s="5">
        <f t="shared" ref="I122:I185" si="168">AS122</f>
        <v>43987.313165821928</v>
      </c>
      <c r="J122" s="5">
        <f t="shared" ref="J122:J185" si="169">AT122</f>
        <v>16893.817337492866</v>
      </c>
      <c r="K122" s="5">
        <f t="shared" ref="K122:K185" si="170">H122/B122*1000</f>
        <v>114854.66906699952</v>
      </c>
      <c r="L122" s="5">
        <f t="shared" ref="L122:L185" si="171">I122/C122*1000</f>
        <v>14917.142594950346</v>
      </c>
      <c r="M122" s="5">
        <f t="shared" ref="M122:M185" si="172">J122/D122*1000</f>
        <v>3907.2098620207785</v>
      </c>
      <c r="N122" s="15">
        <f t="shared" ref="N122:N185" si="173">K122/K121-1</f>
        <v>1.0761010943558968E-2</v>
      </c>
      <c r="O122" s="15">
        <f t="shared" ref="O122:O185" si="174">L122/L121-1</f>
        <v>1.5024374647679251E-2</v>
      </c>
      <c r="P122" s="15">
        <f t="shared" ref="P122:P185" si="175">M122/M121-1</f>
        <v>1.3798673080630097E-2</v>
      </c>
      <c r="Q122" s="5">
        <f t="shared" ref="Q122:Q185" si="176">T122*H122/1000</f>
        <v>9211.2069290311701</v>
      </c>
      <c r="R122" s="5">
        <f t="shared" ref="R122:R185" si="177">U122*I122/1000</f>
        <v>11741.705499544751</v>
      </c>
      <c r="S122" s="5">
        <f t="shared" ref="S122:S185" si="178">V122*J122/1000</f>
        <v>5818.1866709145861</v>
      </c>
      <c r="T122" s="5">
        <f t="shared" ref="T122:T185" si="179">T121*(1+W122)</f>
        <v>68.998336785861611</v>
      </c>
      <c r="U122" s="5">
        <f t="shared" ref="U122:U185" si="180">U121*(1+X122)</f>
        <v>266.93391013179769</v>
      </c>
      <c r="V122" s="5">
        <f t="shared" ref="V122:V185" si="181">V121*(1+Y122)</f>
        <v>344.39739430603055</v>
      </c>
      <c r="W122" s="15">
        <f t="shared" ref="W122:W185" si="182">T$5-1</f>
        <v>-1.0734613539272964E-2</v>
      </c>
      <c r="X122" s="15">
        <f t="shared" ref="X122:X185" si="183">U$5-1</f>
        <v>-1.217998157191269E-2</v>
      </c>
      <c r="Y122" s="15">
        <f t="shared" ref="Y122:Y185" si="184">V$5-1</f>
        <v>-9.7425357312937999E-3</v>
      </c>
      <c r="Z122" s="5">
        <f t="shared" si="127"/>
        <v>16311.120667366582</v>
      </c>
      <c r="AA122" s="5">
        <f t="shared" si="128"/>
        <v>34329.438827145095</v>
      </c>
      <c r="AB122" s="5">
        <f t="shared" si="129"/>
        <v>25871.714644994645</v>
      </c>
      <c r="AC122" s="16">
        <f t="shared" ref="AC122:AC185" si="185">AC121*(1+AF122)</f>
        <v>1.7708793388550577</v>
      </c>
      <c r="AD122" s="16">
        <f t="shared" ref="AD122:AD185" si="186">AD121*(1+AG122)</f>
        <v>2.9323028842121275</v>
      </c>
      <c r="AE122" s="16">
        <f t="shared" ref="AE122:AE185" si="187">AE121*(1+AH122)</f>
        <v>4.4666336067729562</v>
      </c>
      <c r="AF122" s="15">
        <f t="shared" ref="AF122:AF185" si="188">AC$5-1</f>
        <v>-4.0504037456468023E-3</v>
      </c>
      <c r="AG122" s="15">
        <f t="shared" ref="AG122:AG185" si="189">AD$5-1</f>
        <v>2.9673830763510267E-4</v>
      </c>
      <c r="AH122" s="15">
        <f t="shared" ref="AH122:AH185" si="190">AE$5-1</f>
        <v>9.7937136394747881E-3</v>
      </c>
      <c r="AI122" s="1">
        <f t="shared" si="154"/>
        <v>236950.2555311739</v>
      </c>
      <c r="AJ122" s="1">
        <f t="shared" si="155"/>
        <v>75051.838040880088</v>
      </c>
      <c r="AK122" s="1">
        <f t="shared" si="156"/>
        <v>29048.494982566281</v>
      </c>
      <c r="AL122" s="14">
        <f t="shared" ref="AL122:AL185" si="191">AL121*(1+AO122)</f>
        <v>40.744321415854273</v>
      </c>
      <c r="AM122" s="14">
        <f t="shared" ref="AM122:AM185" si="192">AM121*(1+AP122)</f>
        <v>8.0854171837801161</v>
      </c>
      <c r="AN122" s="14">
        <f t="shared" ref="AN122:AN185" si="193">AN121*(1+AQ122)</f>
        <v>2.7835940738775249</v>
      </c>
      <c r="AO122" s="11">
        <f t="shared" ref="AO122:AO185" si="194">AO$5*AO121</f>
        <v>1.062270480643546E-2</v>
      </c>
      <c r="AP122" s="11">
        <f t="shared" ref="AP122:AP185" si="195">AP$5*AP121</f>
        <v>1.3381806354543009E-2</v>
      </c>
      <c r="AQ122" s="11">
        <f t="shared" ref="AQ122:AQ185" si="196">AQ$5*AQ121</f>
        <v>1.2138986803432202E-2</v>
      </c>
      <c r="AR122" s="1">
        <f t="shared" si="130"/>
        <v>133498.97052762916</v>
      </c>
      <c r="AS122" s="1">
        <f t="shared" si="125"/>
        <v>43987.313165821928</v>
      </c>
      <c r="AT122" s="1">
        <f t="shared" si="126"/>
        <v>16893.817337492866</v>
      </c>
      <c r="AU122" s="1">
        <f t="shared" si="157"/>
        <v>26699.794105525834</v>
      </c>
      <c r="AV122" s="1">
        <f t="shared" si="158"/>
        <v>8797.4626331643867</v>
      </c>
      <c r="AW122" s="1">
        <f t="shared" si="159"/>
        <v>3378.7634674985734</v>
      </c>
      <c r="AX122" s="2">
        <v>0</v>
      </c>
      <c r="AY122" s="2">
        <v>0</v>
      </c>
      <c r="AZ122" s="2">
        <v>0</v>
      </c>
      <c r="BA122" s="2">
        <f t="shared" si="134"/>
        <v>0</v>
      </c>
      <c r="BB122" s="2">
        <f t="shared" si="147"/>
        <v>0</v>
      </c>
      <c r="BC122" s="2">
        <f t="shared" si="135"/>
        <v>0</v>
      </c>
      <c r="BD122" s="2">
        <f t="shared" si="136"/>
        <v>0</v>
      </c>
      <c r="BE122" s="2">
        <f t="shared" si="137"/>
        <v>0</v>
      </c>
      <c r="BF122" s="2">
        <f t="shared" si="138"/>
        <v>0</v>
      </c>
      <c r="BG122" s="2">
        <f t="shared" si="139"/>
        <v>0</v>
      </c>
      <c r="BH122" s="2">
        <f t="shared" si="148"/>
        <v>0</v>
      </c>
      <c r="BI122" s="2">
        <f t="shared" si="149"/>
        <v>0</v>
      </c>
      <c r="BJ122" s="2">
        <f t="shared" si="150"/>
        <v>0</v>
      </c>
      <c r="BK122" s="11">
        <f t="shared" si="153"/>
        <v>4.0761010943558967E-2</v>
      </c>
      <c r="BL122" s="11">
        <f t="shared" si="151"/>
        <v>4.5024374647679249E-2</v>
      </c>
      <c r="BM122" s="11">
        <f t="shared" si="152"/>
        <v>4.3798673080630096E-2</v>
      </c>
      <c r="BN122" s="17">
        <f t="shared" si="131"/>
        <v>5.5517764713464854E-2</v>
      </c>
      <c r="BO122" s="17">
        <f t="shared" si="132"/>
        <v>4.2042721851783933E-2</v>
      </c>
      <c r="BP122" s="17">
        <f t="shared" si="133"/>
        <v>4.7564886225058098E-2</v>
      </c>
      <c r="BQ122" s="12">
        <f>(BQ$3*temperature!$I232+BQ$4*temperature!$I232^2+BQ$5*temperature!$I232^6)*(K122/K$56)^$BS$1</f>
        <v>-2.9151534235920447</v>
      </c>
      <c r="BR122" s="12">
        <f>(BR$3*temperature!$I232+BR$4*temperature!$I232^2+BR$5*temperature!$I232^6)*(L122/L$56)^$BS$1</f>
        <v>-3.606249908596638</v>
      </c>
      <c r="BS122" s="12">
        <f>(BS$3*temperature!$I232+BS$4*temperature!$I232^2+BS$5*temperature!$I232^6)*(M122/M$56)^$BS$1</f>
        <v>-4.2517527413449923</v>
      </c>
      <c r="BT122" s="12">
        <f>(BT$3*temperature!$M232+BT$4*temperature!$M232^2+BT$5*temperature!$M232^6)*(K122/K$56)^$BS$1</f>
        <v>-2.9151662142044406</v>
      </c>
      <c r="BU122" s="12">
        <f>(BU$3*temperature!$M232+BU$4*temperature!$M232^2+BU$5*temperature!$M232^6)*(L122/L$56)^$BS$1</f>
        <v>-3.606259713818484</v>
      </c>
      <c r="BV122" s="12">
        <f>(BV$3*temperature!$M232+BV$4*temperature!$M232^2+BV$5*temperature!$M232^6)*(M122/M$56)^$BS$1</f>
        <v>-4.2517612431194785</v>
      </c>
      <c r="BW122" s="19">
        <f t="shared" si="140"/>
        <v>-1.2790612395896517E-5</v>
      </c>
      <c r="BX122" s="19">
        <f t="shared" si="141"/>
        <v>-9.8052218460153995E-6</v>
      </c>
      <c r="BY122" s="19">
        <f t="shared" si="142"/>
        <v>-8.5017744861914935E-6</v>
      </c>
      <c r="BZ122" s="19">
        <f t="shared" si="143"/>
        <v>-2.2824663764854317E-2</v>
      </c>
      <c r="CA122" s="19">
        <f t="shared" si="144"/>
        <v>-9.4798447938400972E-4</v>
      </c>
      <c r="CB122" s="19">
        <f t="shared" si="145"/>
        <v>-1.8133251451878061E-4</v>
      </c>
      <c r="CC122" s="19">
        <f t="shared" si="146"/>
        <v>-6.8316221391150951E-5</v>
      </c>
      <c r="CD122" s="19"/>
    </row>
    <row r="123" spans="1:82">
      <c r="A123" s="2">
        <f t="shared" si="160"/>
        <v>2077</v>
      </c>
      <c r="B123" s="5">
        <f t="shared" si="161"/>
        <v>1162.4831208166743</v>
      </c>
      <c r="C123" s="5">
        <f t="shared" si="162"/>
        <v>2949.5438453932193</v>
      </c>
      <c r="D123" s="5">
        <f t="shared" si="163"/>
        <v>4326.0530147151367</v>
      </c>
      <c r="E123" s="15">
        <f t="shared" si="164"/>
        <v>1.3216288989371277E-4</v>
      </c>
      <c r="F123" s="15">
        <f t="shared" si="165"/>
        <v>2.6036975533672089E-4</v>
      </c>
      <c r="G123" s="15">
        <f t="shared" si="166"/>
        <v>5.3153559361096504E-4</v>
      </c>
      <c r="H123" s="5">
        <f t="shared" si="167"/>
        <v>134926.4927213286</v>
      </c>
      <c r="I123" s="5">
        <f t="shared" si="168"/>
        <v>44650.472588559292</v>
      </c>
      <c r="J123" s="5">
        <f t="shared" si="169"/>
        <v>17132.81116413814</v>
      </c>
      <c r="K123" s="5">
        <f t="shared" si="170"/>
        <v>116067.48545866134</v>
      </c>
      <c r="L123" s="5">
        <f t="shared" si="171"/>
        <v>15138.094203378998</v>
      </c>
      <c r="M123" s="5">
        <f t="shared" si="172"/>
        <v>3960.3793818200138</v>
      </c>
      <c r="N123" s="15">
        <f t="shared" si="173"/>
        <v>1.0559574125404758E-2</v>
      </c>
      <c r="O123" s="15">
        <f t="shared" si="174"/>
        <v>1.4811925743972276E-2</v>
      </c>
      <c r="P123" s="15">
        <f t="shared" si="175"/>
        <v>1.3608053234114292E-2</v>
      </c>
      <c r="Q123" s="5">
        <f t="shared" si="176"/>
        <v>9209.7675159591399</v>
      </c>
      <c r="R123" s="5">
        <f t="shared" si="177"/>
        <v>11773.555383545818</v>
      </c>
      <c r="S123" s="5">
        <f t="shared" si="178"/>
        <v>5843.0097336103736</v>
      </c>
      <c r="T123" s="5">
        <f t="shared" si="179"/>
        <v>68.257666305612787</v>
      </c>
      <c r="U123" s="5">
        <f t="shared" si="180"/>
        <v>263.68266002547381</v>
      </c>
      <c r="V123" s="5">
        <f t="shared" si="181"/>
        <v>341.04209038623958</v>
      </c>
      <c r="W123" s="15">
        <f t="shared" si="182"/>
        <v>-1.0734613539272964E-2</v>
      </c>
      <c r="X123" s="15">
        <f t="shared" si="183"/>
        <v>-1.217998157191269E-2</v>
      </c>
      <c r="Y123" s="15">
        <f t="shared" si="184"/>
        <v>-9.7425357312937999E-3</v>
      </c>
      <c r="Z123" s="5">
        <f t="shared" si="127"/>
        <v>16245.866109718692</v>
      </c>
      <c r="AA123" s="5">
        <f t="shared" si="128"/>
        <v>34440.453672114214</v>
      </c>
      <c r="AB123" s="5">
        <f t="shared" si="129"/>
        <v>26242.22428620802</v>
      </c>
      <c r="AC123" s="16">
        <f t="shared" si="185"/>
        <v>1.7637065625478705</v>
      </c>
      <c r="AD123" s="16">
        <f t="shared" si="186"/>
        <v>2.9331730108074621</v>
      </c>
      <c r="AE123" s="16">
        <f t="shared" si="187"/>
        <v>4.510378537250145</v>
      </c>
      <c r="AF123" s="15">
        <f t="shared" si="188"/>
        <v>-4.0504037456468023E-3</v>
      </c>
      <c r="AG123" s="15">
        <f t="shared" si="189"/>
        <v>2.9673830763510267E-4</v>
      </c>
      <c r="AH123" s="15">
        <f t="shared" si="190"/>
        <v>9.7937136394747881E-3</v>
      </c>
      <c r="AI123" s="1">
        <f t="shared" si="154"/>
        <v>239955.02408358234</v>
      </c>
      <c r="AJ123" s="1">
        <f t="shared" si="155"/>
        <v>76344.116869956459</v>
      </c>
      <c r="AK123" s="1">
        <f t="shared" si="156"/>
        <v>29522.408951808229</v>
      </c>
      <c r="AL123" s="14">
        <f t="shared" si="191"/>
        <v>41.172808165804028</v>
      </c>
      <c r="AM123" s="14">
        <f t="shared" si="192"/>
        <v>8.1925326959586648</v>
      </c>
      <c r="AN123" s="14">
        <f t="shared" si="193"/>
        <v>2.8170461854891471</v>
      </c>
      <c r="AO123" s="11">
        <f t="shared" si="194"/>
        <v>1.0516477758371105E-2</v>
      </c>
      <c r="AP123" s="11">
        <f t="shared" si="195"/>
        <v>1.3247988290997579E-2</v>
      </c>
      <c r="AQ123" s="11">
        <f t="shared" si="196"/>
        <v>1.2017596935397879E-2</v>
      </c>
      <c r="AR123" s="1">
        <f t="shared" si="130"/>
        <v>134926.4927213286</v>
      </c>
      <c r="AS123" s="1">
        <f t="shared" si="125"/>
        <v>44650.472588559292</v>
      </c>
      <c r="AT123" s="1">
        <f t="shared" si="126"/>
        <v>17132.81116413814</v>
      </c>
      <c r="AU123" s="1">
        <f t="shared" si="157"/>
        <v>26985.298544265723</v>
      </c>
      <c r="AV123" s="1">
        <f t="shared" si="158"/>
        <v>8930.0945177118592</v>
      </c>
      <c r="AW123" s="1">
        <f t="shared" si="159"/>
        <v>3426.5622328276281</v>
      </c>
      <c r="AX123" s="2">
        <v>0</v>
      </c>
      <c r="AY123" s="2">
        <v>0</v>
      </c>
      <c r="AZ123" s="2">
        <v>0</v>
      </c>
      <c r="BA123" s="2">
        <f t="shared" si="134"/>
        <v>0</v>
      </c>
      <c r="BB123" s="2">
        <f t="shared" si="147"/>
        <v>0</v>
      </c>
      <c r="BC123" s="2">
        <f t="shared" si="135"/>
        <v>0</v>
      </c>
      <c r="BD123" s="2">
        <f t="shared" si="136"/>
        <v>0</v>
      </c>
      <c r="BE123" s="2">
        <f t="shared" si="137"/>
        <v>0</v>
      </c>
      <c r="BF123" s="2">
        <f t="shared" si="138"/>
        <v>0</v>
      </c>
      <c r="BG123" s="2">
        <f t="shared" si="139"/>
        <v>0</v>
      </c>
      <c r="BH123" s="2">
        <f t="shared" si="148"/>
        <v>0</v>
      </c>
      <c r="BI123" s="2">
        <f t="shared" si="149"/>
        <v>0</v>
      </c>
      <c r="BJ123" s="2">
        <f t="shared" si="150"/>
        <v>0</v>
      </c>
      <c r="BK123" s="11">
        <f t="shared" si="153"/>
        <v>4.0559574125404757E-2</v>
      </c>
      <c r="BL123" s="11">
        <f t="shared" si="151"/>
        <v>4.4811925743972275E-2</v>
      </c>
      <c r="BM123" s="11">
        <f t="shared" si="152"/>
        <v>4.3608053234114291E-2</v>
      </c>
      <c r="BN123" s="17">
        <f t="shared" si="131"/>
        <v>5.3343432478443996E-2</v>
      </c>
      <c r="BO123" s="17">
        <f t="shared" si="132"/>
        <v>4.0231331317949655E-2</v>
      </c>
      <c r="BP123" s="17">
        <f t="shared" si="133"/>
        <v>4.5569023463765089E-2</v>
      </c>
      <c r="BQ123" s="12">
        <f>(BQ$3*temperature!$I233+BQ$4*temperature!$I233^2+BQ$5*temperature!$I233^6)*(K123/K$56)^$BS$1</f>
        <v>-3.1578114048785988</v>
      </c>
      <c r="BR123" s="12">
        <f>(BR$3*temperature!$I233+BR$4*temperature!$I233^2+BR$5*temperature!$I233^6)*(L123/L$56)^$BS$1</f>
        <v>-3.7844705275796695</v>
      </c>
      <c r="BS123" s="12">
        <f>(BS$3*temperature!$I233+BS$4*temperature!$I233^2+BS$5*temperature!$I233^6)*(M123/M$56)^$BS$1</f>
        <v>-4.4032741456641364</v>
      </c>
      <c r="BT123" s="12">
        <f>(BT$3*temperature!$M233+BT$4*temperature!$M233^2+BT$5*temperature!$M233^6)*(K123/K$56)^$BS$1</f>
        <v>-3.1578243543657809</v>
      </c>
      <c r="BU123" s="12">
        <f>(BU$3*temperature!$M233+BU$4*temperature!$M233^2+BU$5*temperature!$M233^6)*(L123/L$56)^$BS$1</f>
        <v>-3.7844804208658527</v>
      </c>
      <c r="BV123" s="12">
        <f>(BV$3*temperature!$M233+BV$4*temperature!$M233^2+BV$5*temperature!$M233^6)*(M123/M$56)^$BS$1</f>
        <v>-4.4032827072156806</v>
      </c>
      <c r="BW123" s="19">
        <f t="shared" si="140"/>
        <v>-1.2949487182112307E-5</v>
      </c>
      <c r="BX123" s="19">
        <f t="shared" si="141"/>
        <v>-9.8932861831713126E-6</v>
      </c>
      <c r="BY123" s="19">
        <f t="shared" si="142"/>
        <v>-8.5615515441617163E-6</v>
      </c>
      <c r="BZ123" s="19">
        <f t="shared" si="143"/>
        <v>-2.3356522374328351E-2</v>
      </c>
      <c r="CA123" s="19">
        <f t="shared" si="144"/>
        <v>-9.3203186212599759E-4</v>
      </c>
      <c r="CB123" s="19">
        <f t="shared" si="145"/>
        <v>-1.7771784415373639E-4</v>
      </c>
      <c r="CC123" s="19">
        <f t="shared" si="146"/>
        <v>-6.6842213869676981E-5</v>
      </c>
      <c r="CD123" s="19"/>
    </row>
    <row r="124" spans="1:82">
      <c r="A124" s="2">
        <f t="shared" si="160"/>
        <v>2078</v>
      </c>
      <c r="B124" s="5">
        <f t="shared" si="161"/>
        <v>1162.6290760889392</v>
      </c>
      <c r="C124" s="5">
        <f t="shared" si="162"/>
        <v>2950.27341880213</v>
      </c>
      <c r="D124" s="5">
        <f t="shared" si="163"/>
        <v>4328.2374933144465</v>
      </c>
      <c r="E124" s="15">
        <f t="shared" si="164"/>
        <v>1.2555474539902711E-4</v>
      </c>
      <c r="F124" s="15">
        <f t="shared" si="165"/>
        <v>2.4735126756988485E-4</v>
      </c>
      <c r="G124" s="15">
        <f t="shared" si="166"/>
        <v>5.0495881393041678E-4</v>
      </c>
      <c r="H124" s="5">
        <f t="shared" si="167"/>
        <v>136341.40260272101</v>
      </c>
      <c r="I124" s="5">
        <f t="shared" si="168"/>
        <v>45313.646803895543</v>
      </c>
      <c r="J124" s="5">
        <f t="shared" si="169"/>
        <v>17371.492146720549</v>
      </c>
      <c r="K124" s="5">
        <f t="shared" si="170"/>
        <v>117269.90611775403</v>
      </c>
      <c r="L124" s="5">
        <f t="shared" si="171"/>
        <v>15359.13468735172</v>
      </c>
      <c r="M124" s="5">
        <f t="shared" si="172"/>
        <v>4013.5256379884854</v>
      </c>
      <c r="N124" s="15">
        <f t="shared" si="173"/>
        <v>1.0359668380348852E-2</v>
      </c>
      <c r="O124" s="15">
        <f t="shared" si="174"/>
        <v>1.460160579020453E-2</v>
      </c>
      <c r="P124" s="15">
        <f t="shared" si="175"/>
        <v>1.3419486126111435E-2</v>
      </c>
      <c r="Q124" s="5">
        <f t="shared" si="176"/>
        <v>9206.4459351255719</v>
      </c>
      <c r="R124" s="5">
        <f t="shared" si="177"/>
        <v>11802.891353669649</v>
      </c>
      <c r="S124" s="5">
        <f t="shared" si="178"/>
        <v>5866.6912187841026</v>
      </c>
      <c r="T124" s="5">
        <f t="shared" si="179"/>
        <v>67.524946636729382</v>
      </c>
      <c r="U124" s="5">
        <f t="shared" si="180"/>
        <v>260.47101008553062</v>
      </c>
      <c r="V124" s="5">
        <f t="shared" si="181"/>
        <v>337.71947563477653</v>
      </c>
      <c r="W124" s="15">
        <f t="shared" si="182"/>
        <v>-1.0734613539272964E-2</v>
      </c>
      <c r="X124" s="15">
        <f t="shared" si="183"/>
        <v>-1.217998157191269E-2</v>
      </c>
      <c r="Y124" s="15">
        <f t="shared" si="184"/>
        <v>-9.7425357312937999E-3</v>
      </c>
      <c r="Z124" s="5">
        <f t="shared" si="127"/>
        <v>16177.535373264483</v>
      </c>
      <c r="AA124" s="5">
        <f t="shared" si="128"/>
        <v>34544.122415855105</v>
      </c>
      <c r="AB124" s="5">
        <f t="shared" si="129"/>
        <v>26612.291043322399</v>
      </c>
      <c r="AC124" s="16">
        <f t="shared" si="185"/>
        <v>1.7565628388807049</v>
      </c>
      <c r="AD124" s="16">
        <f t="shared" si="186"/>
        <v>2.9340433956026901</v>
      </c>
      <c r="AE124" s="16">
        <f t="shared" si="187"/>
        <v>4.5545518930496058</v>
      </c>
      <c r="AF124" s="15">
        <f t="shared" si="188"/>
        <v>-4.0504037456468023E-3</v>
      </c>
      <c r="AG124" s="15">
        <f t="shared" si="189"/>
        <v>2.9673830763510267E-4</v>
      </c>
      <c r="AH124" s="15">
        <f t="shared" si="190"/>
        <v>9.7937136394747881E-3</v>
      </c>
      <c r="AI124" s="1">
        <f t="shared" si="154"/>
        <v>242944.8202194898</v>
      </c>
      <c r="AJ124" s="1">
        <f t="shared" si="155"/>
        <v>77639.799700672665</v>
      </c>
      <c r="AK124" s="1">
        <f t="shared" si="156"/>
        <v>29996.730289455038</v>
      </c>
      <c r="AL124" s="14">
        <f t="shared" si="191"/>
        <v>41.601471157916137</v>
      </c>
      <c r="AM124" s="14">
        <f t="shared" si="192"/>
        <v>8.2999819274160433</v>
      </c>
      <c r="AN124" s="14">
        <f t="shared" si="193"/>
        <v>2.8505617698386994</v>
      </c>
      <c r="AO124" s="11">
        <f t="shared" si="194"/>
        <v>1.0411312980787395E-2</v>
      </c>
      <c r="AP124" s="11">
        <f t="shared" si="195"/>
        <v>1.3115508408087603E-2</v>
      </c>
      <c r="AQ124" s="11">
        <f t="shared" si="196"/>
        <v>1.18974209660439E-2</v>
      </c>
      <c r="AR124" s="1">
        <f t="shared" si="130"/>
        <v>136341.40260272101</v>
      </c>
      <c r="AS124" s="1">
        <f t="shared" si="125"/>
        <v>45313.646803895543</v>
      </c>
      <c r="AT124" s="1">
        <f t="shared" si="126"/>
        <v>17371.492146720549</v>
      </c>
      <c r="AU124" s="1">
        <f t="shared" si="157"/>
        <v>27268.280520544202</v>
      </c>
      <c r="AV124" s="1">
        <f t="shared" si="158"/>
        <v>9062.7293607791089</v>
      </c>
      <c r="AW124" s="1">
        <f t="shared" si="159"/>
        <v>3474.29842934411</v>
      </c>
      <c r="AX124" s="2">
        <v>0</v>
      </c>
      <c r="AY124" s="2">
        <v>0</v>
      </c>
      <c r="AZ124" s="2">
        <v>0</v>
      </c>
      <c r="BA124" s="2">
        <f t="shared" si="134"/>
        <v>0</v>
      </c>
      <c r="BB124" s="2">
        <f t="shared" si="147"/>
        <v>0</v>
      </c>
      <c r="BC124" s="2">
        <f t="shared" si="135"/>
        <v>0</v>
      </c>
      <c r="BD124" s="2">
        <f t="shared" si="136"/>
        <v>0</v>
      </c>
      <c r="BE124" s="2">
        <f t="shared" si="137"/>
        <v>0</v>
      </c>
      <c r="BF124" s="2">
        <f t="shared" si="138"/>
        <v>0</v>
      </c>
      <c r="BG124" s="2">
        <f t="shared" si="139"/>
        <v>0</v>
      </c>
      <c r="BH124" s="2">
        <f t="shared" si="148"/>
        <v>0</v>
      </c>
      <c r="BI124" s="2">
        <f t="shared" si="149"/>
        <v>0</v>
      </c>
      <c r="BJ124" s="2">
        <f t="shared" si="150"/>
        <v>0</v>
      </c>
      <c r="BK124" s="11">
        <f t="shared" si="153"/>
        <v>4.0359668380348851E-2</v>
      </c>
      <c r="BL124" s="11">
        <f t="shared" si="151"/>
        <v>4.4601605790204529E-2</v>
      </c>
      <c r="BM124" s="11">
        <f t="shared" si="152"/>
        <v>4.3419486126111434E-2</v>
      </c>
      <c r="BN124" s="17">
        <f t="shared" si="131"/>
        <v>5.126417920211767E-2</v>
      </c>
      <c r="BO124" s="17">
        <f t="shared" si="132"/>
        <v>3.8505811741479115E-2</v>
      </c>
      <c r="BP124" s="17">
        <f t="shared" si="133"/>
        <v>4.3664882924722426E-2</v>
      </c>
      <c r="BQ124" s="12">
        <f>(BQ$3*temperature!$I234+BQ$4*temperature!$I234^2+BQ$5*temperature!$I234^6)*(K124/K$56)^$BS$1</f>
        <v>-3.404814952574704</v>
      </c>
      <c r="BR124" s="12">
        <f>(BR$3*temperature!$I234+BR$4*temperature!$I234^2+BR$5*temperature!$I234^6)*(L124/L$56)^$BS$1</f>
        <v>-3.9652707078691658</v>
      </c>
      <c r="BS124" s="12">
        <f>(BS$3*temperature!$I234+BS$4*temperature!$I234^2+BS$5*temperature!$I234^6)*(M124/M$56)^$BS$1</f>
        <v>-4.5568006865537996</v>
      </c>
      <c r="BT124" s="12">
        <f>(BT$3*temperature!$M234+BT$4*temperature!$M234^2+BT$5*temperature!$M234^6)*(K124/K$56)^$BS$1</f>
        <v>-3.4048280558522288</v>
      </c>
      <c r="BU124" s="12">
        <f>(BU$3*temperature!$M234+BU$4*temperature!$M234^2+BU$5*temperature!$M234^6)*(L124/L$56)^$BS$1</f>
        <v>-3.9652806855888221</v>
      </c>
      <c r="BV124" s="12">
        <f>(BV$3*temperature!$M234+BV$4*temperature!$M234^2+BV$5*temperature!$M234^6)*(M124/M$56)^$BS$1</f>
        <v>-4.5568093051148919</v>
      </c>
      <c r="BW124" s="19">
        <f t="shared" si="140"/>
        <v>-1.3103277524795232E-5</v>
      </c>
      <c r="BX124" s="19">
        <f t="shared" si="141"/>
        <v>-9.977719656273365E-6</v>
      </c>
      <c r="BY124" s="19">
        <f t="shared" si="142"/>
        <v>-8.6185610923550371E-6</v>
      </c>
      <c r="BZ124" s="19">
        <f t="shared" si="143"/>
        <v>-2.3883633671678263E-2</v>
      </c>
      <c r="CA124" s="19">
        <f t="shared" si="144"/>
        <v>-9.1584442284034094E-4</v>
      </c>
      <c r="CB124" s="19">
        <f t="shared" si="145"/>
        <v>-1.7409511924339034E-4</v>
      </c>
      <c r="CC124" s="19">
        <f t="shared" si="146"/>
        <v>-6.5373869061908875E-5</v>
      </c>
      <c r="CD124" s="19"/>
    </row>
    <row r="125" spans="1:82">
      <c r="A125" s="2">
        <f t="shared" si="160"/>
        <v>2079</v>
      </c>
      <c r="B125" s="5">
        <f t="shared" si="161"/>
        <v>1162.767751006699</v>
      </c>
      <c r="C125" s="5">
        <f t="shared" si="162"/>
        <v>2950.9666849784571</v>
      </c>
      <c r="D125" s="5">
        <f t="shared" si="163"/>
        <v>4330.3137959019286</v>
      </c>
      <c r="E125" s="15">
        <f t="shared" si="164"/>
        <v>1.1927700812907576E-4</v>
      </c>
      <c r="F125" s="15">
        <f t="shared" si="165"/>
        <v>2.3498370419139061E-4</v>
      </c>
      <c r="G125" s="15">
        <f t="shared" si="166"/>
        <v>4.7971087323389595E-4</v>
      </c>
      <c r="H125" s="5">
        <f t="shared" si="167"/>
        <v>137743.23561289997</v>
      </c>
      <c r="I125" s="5">
        <f t="shared" si="168"/>
        <v>45976.665838149347</v>
      </c>
      <c r="J125" s="5">
        <f t="shared" si="169"/>
        <v>17609.811977052606</v>
      </c>
      <c r="K125" s="5">
        <f t="shared" si="170"/>
        <v>118461.52036263896</v>
      </c>
      <c r="L125" s="5">
        <f t="shared" si="171"/>
        <v>15580.204978994871</v>
      </c>
      <c r="M125" s="5">
        <f t="shared" si="172"/>
        <v>4066.6364626318705</v>
      </c>
      <c r="N125" s="15">
        <f t="shared" si="173"/>
        <v>1.016129614436978E-2</v>
      </c>
      <c r="O125" s="15">
        <f t="shared" si="174"/>
        <v>1.4393407971427186E-2</v>
      </c>
      <c r="P125" s="15">
        <f t="shared" si="175"/>
        <v>1.323296010387609E-2</v>
      </c>
      <c r="Q125" s="5">
        <f t="shared" si="176"/>
        <v>9201.2608705936218</v>
      </c>
      <c r="R125" s="5">
        <f t="shared" si="177"/>
        <v>11829.726142873709</v>
      </c>
      <c r="S125" s="5">
        <f t="shared" si="178"/>
        <v>5889.2358876879634</v>
      </c>
      <c r="T125" s="5">
        <f t="shared" si="179"/>
        <v>66.800092430324057</v>
      </c>
      <c r="U125" s="5">
        <f t="shared" si="180"/>
        <v>257.29847798267139</v>
      </c>
      <c r="V125" s="5">
        <f t="shared" si="181"/>
        <v>334.42923157625091</v>
      </c>
      <c r="W125" s="15">
        <f t="shared" si="182"/>
        <v>-1.0734613539272964E-2</v>
      </c>
      <c r="X125" s="15">
        <f t="shared" si="183"/>
        <v>-1.217998157191269E-2</v>
      </c>
      <c r="Y125" s="15">
        <f t="shared" si="184"/>
        <v>-9.7425357312937999E-3</v>
      </c>
      <c r="Z125" s="5">
        <f t="shared" si="127"/>
        <v>16106.198890280484</v>
      </c>
      <c r="AA125" s="5">
        <f t="shared" si="128"/>
        <v>34640.471530834089</v>
      </c>
      <c r="AB125" s="5">
        <f t="shared" si="129"/>
        <v>26981.839090002199</v>
      </c>
      <c r="AC125" s="16">
        <f t="shared" si="185"/>
        <v>1.7494480501786385</v>
      </c>
      <c r="AD125" s="16">
        <f t="shared" si="186"/>
        <v>2.934914038674429</v>
      </c>
      <c r="AE125" s="16">
        <f t="shared" si="187"/>
        <v>4.5991578700462616</v>
      </c>
      <c r="AF125" s="15">
        <f t="shared" si="188"/>
        <v>-4.0504037456468023E-3</v>
      </c>
      <c r="AG125" s="15">
        <f t="shared" si="189"/>
        <v>2.9673830763510267E-4</v>
      </c>
      <c r="AH125" s="15">
        <f t="shared" si="190"/>
        <v>9.7937136394747881E-3</v>
      </c>
      <c r="AI125" s="1">
        <f t="shared" si="154"/>
        <v>245918.61871808505</v>
      </c>
      <c r="AJ125" s="1">
        <f t="shared" si="155"/>
        <v>78938.549091384513</v>
      </c>
      <c r="AK125" s="1">
        <f t="shared" si="156"/>
        <v>30471.355689853644</v>
      </c>
      <c r="AL125" s="14">
        <f t="shared" si="191"/>
        <v>42.030265835235539</v>
      </c>
      <c r="AM125" s="14">
        <f t="shared" si="192"/>
        <v>8.4077518253444836</v>
      </c>
      <c r="AN125" s="14">
        <f t="shared" si="193"/>
        <v>2.8841369598705269</v>
      </c>
      <c r="AO125" s="11">
        <f t="shared" si="194"/>
        <v>1.0307199850979521E-2</v>
      </c>
      <c r="AP125" s="11">
        <f t="shared" si="195"/>
        <v>1.2984353324006727E-2</v>
      </c>
      <c r="AQ125" s="11">
        <f t="shared" si="196"/>
        <v>1.1778446756383461E-2</v>
      </c>
      <c r="AR125" s="1">
        <f t="shared" si="130"/>
        <v>137743.23561289997</v>
      </c>
      <c r="AS125" s="1">
        <f t="shared" ref="AS125:AS188" si="197">MAX(0.3*C125,AM125*AJ125^$AR$5*C125^(1-$AR$5)*(1-BC124+BR124/100))</f>
        <v>45976.665838149347</v>
      </c>
      <c r="AT125" s="1">
        <f t="shared" ref="AT125:AT188" si="198">MAX(0.3*D125,AN125*AK125^$AR$5*D125^(1-$AR$5)*(1-BD124+BS124/100))</f>
        <v>17609.811977052606</v>
      </c>
      <c r="AU125" s="1">
        <f t="shared" si="157"/>
        <v>27548.647122579994</v>
      </c>
      <c r="AV125" s="1">
        <f t="shared" si="158"/>
        <v>9195.3331676298694</v>
      </c>
      <c r="AW125" s="1">
        <f t="shared" si="159"/>
        <v>3521.9623954105214</v>
      </c>
      <c r="AX125" s="2">
        <v>0</v>
      </c>
      <c r="AY125" s="2">
        <v>0</v>
      </c>
      <c r="AZ125" s="2">
        <v>0</v>
      </c>
      <c r="BA125" s="2">
        <f t="shared" si="134"/>
        <v>0</v>
      </c>
      <c r="BB125" s="2">
        <f t="shared" si="147"/>
        <v>0</v>
      </c>
      <c r="BC125" s="2">
        <f t="shared" si="135"/>
        <v>0</v>
      </c>
      <c r="BD125" s="2">
        <f t="shared" si="136"/>
        <v>0</v>
      </c>
      <c r="BE125" s="2">
        <f t="shared" si="137"/>
        <v>0</v>
      </c>
      <c r="BF125" s="2">
        <f t="shared" si="138"/>
        <v>0</v>
      </c>
      <c r="BG125" s="2">
        <f t="shared" si="139"/>
        <v>0</v>
      </c>
      <c r="BH125" s="2">
        <f t="shared" si="148"/>
        <v>0</v>
      </c>
      <c r="BI125" s="2">
        <f t="shared" si="149"/>
        <v>0</v>
      </c>
      <c r="BJ125" s="2">
        <f t="shared" si="150"/>
        <v>0</v>
      </c>
      <c r="BK125" s="11">
        <f t="shared" si="153"/>
        <v>4.0161296144369779E-2</v>
      </c>
      <c r="BL125" s="11">
        <f t="shared" si="151"/>
        <v>4.4393407971427185E-2</v>
      </c>
      <c r="BM125" s="11">
        <f t="shared" si="152"/>
        <v>4.3232960103876089E-2</v>
      </c>
      <c r="BN125" s="17">
        <f t="shared" si="131"/>
        <v>4.9275438831578977E-2</v>
      </c>
      <c r="BO125" s="17">
        <f t="shared" si="132"/>
        <v>3.6861719844237473E-2</v>
      </c>
      <c r="BP125" s="17">
        <f t="shared" si="133"/>
        <v>4.184786991743504E-2</v>
      </c>
      <c r="BQ125" s="12">
        <f>(BQ$3*temperature!$I235+BQ$4*temperature!$I235^2+BQ$5*temperature!$I235^6)*(K125/K$56)^$BS$1</f>
        <v>-3.6561139947967081</v>
      </c>
      <c r="BR125" s="12">
        <f>(BR$3*temperature!$I235+BR$4*temperature!$I235^2+BR$5*temperature!$I235^6)*(L125/L$56)^$BS$1</f>
        <v>-4.148606509082513</v>
      </c>
      <c r="BS125" s="12">
        <f>(BS$3*temperature!$I235+BS$4*temperature!$I235^2+BS$5*temperature!$I235^6)*(M125/M$56)^$BS$1</f>
        <v>-4.7122962601008496</v>
      </c>
      <c r="BT125" s="12">
        <f>(BT$3*temperature!$M235+BT$4*temperature!$M235^2+BT$5*temperature!$M235^6)*(K125/K$56)^$BS$1</f>
        <v>-3.6561272468483388</v>
      </c>
      <c r="BU125" s="12">
        <f>(BU$3*temperature!$M235+BU$4*temperature!$M235^2+BU$5*temperature!$M235^6)*(L125/L$56)^$BS$1</f>
        <v>-4.1486165676710041</v>
      </c>
      <c r="BV125" s="12">
        <f>(BV$3*temperature!$M235+BV$4*temperature!$M235^2+BV$5*temperature!$M235^6)*(M125/M$56)^$BS$1</f>
        <v>-4.7123049329600946</v>
      </c>
      <c r="BW125" s="19">
        <f t="shared" si="140"/>
        <v>-1.3252051630718853E-5</v>
      </c>
      <c r="BX125" s="19">
        <f t="shared" si="141"/>
        <v>-1.0058588491013154E-5</v>
      </c>
      <c r="BY125" s="19">
        <f t="shared" si="142"/>
        <v>-8.6728592449958342E-6</v>
      </c>
      <c r="BZ125" s="19">
        <f t="shared" si="143"/>
        <v>-2.4405682525870082E-2</v>
      </c>
      <c r="CA125" s="19">
        <f t="shared" si="144"/>
        <v>-8.9946423699974838E-4</v>
      </c>
      <c r="CB125" s="19">
        <f t="shared" si="145"/>
        <v>-1.7047084297755095E-4</v>
      </c>
      <c r="CC125" s="19">
        <f t="shared" si="146"/>
        <v>-6.3913172304213997E-5</v>
      </c>
      <c r="CD125" s="19"/>
    </row>
    <row r="126" spans="1:82">
      <c r="A126" s="2">
        <f t="shared" si="160"/>
        <v>2080</v>
      </c>
      <c r="B126" s="5">
        <f t="shared" si="161"/>
        <v>1162.8995078922637</v>
      </c>
      <c r="C126" s="5">
        <f t="shared" si="162"/>
        <v>2951.6254426069099</v>
      </c>
      <c r="D126" s="5">
        <f t="shared" si="163"/>
        <v>4332.2872295837178</v>
      </c>
      <c r="E126" s="15">
        <f t="shared" si="164"/>
        <v>1.1331315772262197E-4</v>
      </c>
      <c r="F126" s="15">
        <f t="shared" si="165"/>
        <v>2.2323451898182106E-4</v>
      </c>
      <c r="G126" s="15">
        <f t="shared" si="166"/>
        <v>4.557253295722011E-4</v>
      </c>
      <c r="H126" s="5">
        <f t="shared" si="167"/>
        <v>139131.53612108866</v>
      </c>
      <c r="I126" s="5">
        <f t="shared" si="168"/>
        <v>46639.360937305115</v>
      </c>
      <c r="J126" s="5">
        <f t="shared" si="169"/>
        <v>17847.722918295734</v>
      </c>
      <c r="K126" s="5">
        <f t="shared" si="170"/>
        <v>119641.92535712934</v>
      </c>
      <c r="L126" s="5">
        <f t="shared" si="171"/>
        <v>15801.246412929917</v>
      </c>
      <c r="M126" s="5">
        <f t="shared" si="172"/>
        <v>4119.6998196286931</v>
      </c>
      <c r="N126" s="15">
        <f t="shared" si="173"/>
        <v>9.9644592680971922E-3</v>
      </c>
      <c r="O126" s="15">
        <f t="shared" si="174"/>
        <v>1.4187325149640495E-2</v>
      </c>
      <c r="P126" s="15">
        <f t="shared" si="175"/>
        <v>1.3048463388458664E-2</v>
      </c>
      <c r="Q126" s="5">
        <f t="shared" si="176"/>
        <v>9194.2319802863167</v>
      </c>
      <c r="R126" s="5">
        <f t="shared" si="177"/>
        <v>11854.073922810448</v>
      </c>
      <c r="S126" s="5">
        <f t="shared" si="178"/>
        <v>5910.6490111362091</v>
      </c>
      <c r="T126" s="5">
        <f t="shared" si="179"/>
        <v>66.083019253696818</v>
      </c>
      <c r="U126" s="5">
        <f t="shared" si="180"/>
        <v>254.16458726236127</v>
      </c>
      <c r="V126" s="5">
        <f t="shared" si="181"/>
        <v>331.17104283803013</v>
      </c>
      <c r="W126" s="15">
        <f t="shared" si="182"/>
        <v>-1.0734613539272964E-2</v>
      </c>
      <c r="X126" s="15">
        <f t="shared" si="183"/>
        <v>-1.217998157191269E-2</v>
      </c>
      <c r="Y126" s="15">
        <f t="shared" si="184"/>
        <v>-9.7425357312937999E-3</v>
      </c>
      <c r="Z126" s="5">
        <f t="shared" ref="Z126:Z189" si="199">Q125*AC126*(1-AX125)</f>
        <v>16031.92802214826</v>
      </c>
      <c r="AA126" s="5">
        <f t="shared" ref="AA126:AA189" si="200">R125*AD126*(1-AY125)</f>
        <v>34729.531855747846</v>
      </c>
      <c r="AB126" s="5">
        <f t="shared" ref="AB126:AB189" si="201">S125*AE126*(1-AZ125)</f>
        <v>27350.793462738067</v>
      </c>
      <c r="AC126" s="16">
        <f t="shared" si="185"/>
        <v>1.7423620792433805</v>
      </c>
      <c r="AD126" s="16">
        <f t="shared" si="186"/>
        <v>2.9357849400993197</v>
      </c>
      <c r="AE126" s="16">
        <f t="shared" si="187"/>
        <v>4.6442007052082319</v>
      </c>
      <c r="AF126" s="15">
        <f t="shared" si="188"/>
        <v>-4.0504037456468023E-3</v>
      </c>
      <c r="AG126" s="15">
        <f t="shared" si="189"/>
        <v>2.9673830763510267E-4</v>
      </c>
      <c r="AH126" s="15">
        <f t="shared" si="190"/>
        <v>9.7937136394747881E-3</v>
      </c>
      <c r="AI126" s="1">
        <f t="shared" si="154"/>
        <v>248875.40396885655</v>
      </c>
      <c r="AJ126" s="1">
        <f t="shared" si="155"/>
        <v>80240.027349875934</v>
      </c>
      <c r="AK126" s="1">
        <f t="shared" si="156"/>
        <v>30946.182516278805</v>
      </c>
      <c r="AL126" s="14">
        <f t="shared" si="191"/>
        <v>42.459148041491581</v>
      </c>
      <c r="AM126" s="14">
        <f t="shared" si="192"/>
        <v>8.5158293535017098</v>
      </c>
      <c r="AN126" s="14">
        <f t="shared" si="193"/>
        <v>2.9177679069542797</v>
      </c>
      <c r="AO126" s="11">
        <f t="shared" si="194"/>
        <v>1.0204127852469725E-2</v>
      </c>
      <c r="AP126" s="11">
        <f t="shared" si="195"/>
        <v>1.2854509790766659E-2</v>
      </c>
      <c r="AQ126" s="11">
        <f t="shared" si="196"/>
        <v>1.1660662288819627E-2</v>
      </c>
      <c r="AR126" s="1">
        <f t="shared" ref="AR126:AR189" si="202">MAX(0.3*B126,AL126*AI126^$AR$5*B126^(1-$AR$5)*(1-BB125+BQ125/100))</f>
        <v>139131.53612108866</v>
      </c>
      <c r="AS126" s="1">
        <f t="shared" si="197"/>
        <v>46639.360937305115</v>
      </c>
      <c r="AT126" s="1">
        <f t="shared" si="198"/>
        <v>17847.722918295734</v>
      </c>
      <c r="AU126" s="1">
        <f t="shared" si="157"/>
        <v>27826.307224217733</v>
      </c>
      <c r="AV126" s="1">
        <f t="shared" si="158"/>
        <v>9327.8721874610237</v>
      </c>
      <c r="AW126" s="1">
        <f t="shared" si="159"/>
        <v>3569.5445836591471</v>
      </c>
      <c r="AX126" s="2">
        <v>0</v>
      </c>
      <c r="AY126" s="2">
        <v>0</v>
      </c>
      <c r="AZ126" s="2">
        <v>0</v>
      </c>
      <c r="BA126" s="2">
        <f t="shared" si="134"/>
        <v>0</v>
      </c>
      <c r="BB126" s="2">
        <f t="shared" si="147"/>
        <v>0</v>
      </c>
      <c r="BC126" s="2">
        <f t="shared" si="135"/>
        <v>0</v>
      </c>
      <c r="BD126" s="2">
        <f t="shared" si="136"/>
        <v>0</v>
      </c>
      <c r="BE126" s="2">
        <f t="shared" si="137"/>
        <v>0</v>
      </c>
      <c r="BF126" s="2">
        <f t="shared" si="138"/>
        <v>0</v>
      </c>
      <c r="BG126" s="2">
        <f t="shared" si="139"/>
        <v>0</v>
      </c>
      <c r="BH126" s="2">
        <f t="shared" si="148"/>
        <v>0</v>
      </c>
      <c r="BI126" s="2">
        <f t="shared" si="149"/>
        <v>0</v>
      </c>
      <c r="BJ126" s="2">
        <f t="shared" si="150"/>
        <v>0</v>
      </c>
      <c r="BK126" s="11">
        <f t="shared" si="153"/>
        <v>3.9964459268097191E-2</v>
      </c>
      <c r="BL126" s="11">
        <f t="shared" si="151"/>
        <v>4.4187325149640494E-2</v>
      </c>
      <c r="BM126" s="11">
        <f t="shared" si="152"/>
        <v>4.3048463388458663E-2</v>
      </c>
      <c r="BN126" s="17">
        <f t="shared" ref="BN126:BN189" si="203">BN125/(1+BK125)</f>
        <v>4.7372882469508618E-2</v>
      </c>
      <c r="BO126" s="17">
        <f t="shared" ref="BO126:BO189" si="204">BO125/(1+BL125)</f>
        <v>3.5294860694147494E-2</v>
      </c>
      <c r="BP126" s="17">
        <f t="shared" ref="BP126:BP189" si="205">BP125/(1+BM125)</f>
        <v>4.0113638581039647E-2</v>
      </c>
      <c r="BQ126" s="12">
        <f>(BQ$3*temperature!$I236+BQ$4*temperature!$I236^2+BQ$5*temperature!$I236^6)*(K126/K$56)^$BS$1</f>
        <v>-3.9116567652848522</v>
      </c>
      <c r="BR126" s="12">
        <f>(BR$3*temperature!$I236+BR$4*temperature!$I236^2+BR$5*temperature!$I236^6)*(L126/L$56)^$BS$1</f>
        <v>-4.3344330235945776</v>
      </c>
      <c r="BS126" s="12">
        <f>(BS$3*temperature!$I236+BS$4*temperature!$I236^2+BS$5*temperature!$I236^6)*(M126/M$56)^$BS$1</f>
        <v>-4.8697240067885819</v>
      </c>
      <c r="BT126" s="12">
        <f>(BT$3*temperature!$M236+BT$4*temperature!$M236^2+BT$5*temperature!$M236^6)*(K126/K$56)^$BS$1</f>
        <v>-3.9116701611665059</v>
      </c>
      <c r="BU126" s="12">
        <f>(BU$3*temperature!$M236+BU$4*temperature!$M236^2+BU$5*temperature!$M236^6)*(L126/L$56)^$BS$1</f>
        <v>-4.3344431595551445</v>
      </c>
      <c r="BV126" s="12">
        <f>(BV$3*temperature!$M236+BV$4*temperature!$M236^2+BV$5*temperature!$M236^6)*(M126/M$56)^$BS$1</f>
        <v>-4.8697327312914682</v>
      </c>
      <c r="BW126" s="19">
        <f t="shared" si="140"/>
        <v>-1.3395881653721631E-5</v>
      </c>
      <c r="BX126" s="19">
        <f t="shared" si="141"/>
        <v>-1.0135960566870494E-5</v>
      </c>
      <c r="BY126" s="19">
        <f t="shared" si="142"/>
        <v>-8.7245028863591756E-6</v>
      </c>
      <c r="BZ126" s="19">
        <f t="shared" si="143"/>
        <v>-2.4922368256187748E-2</v>
      </c>
      <c r="CA126" s="19">
        <f t="shared" si="144"/>
        <v>-8.8293085298170218E-4</v>
      </c>
      <c r="CB126" s="19">
        <f t="shared" si="145"/>
        <v>-1.6685106205026868E-4</v>
      </c>
      <c r="CC126" s="19">
        <f t="shared" si="146"/>
        <v>-6.2461953533240577E-5</v>
      </c>
      <c r="CD126" s="19"/>
    </row>
    <row r="127" spans="1:82">
      <c r="A127" s="2">
        <f t="shared" si="160"/>
        <v>2081</v>
      </c>
      <c r="B127" s="5">
        <f t="shared" si="161"/>
        <v>1163.0246911168495</v>
      </c>
      <c r="C127" s="5">
        <f t="shared" si="162"/>
        <v>2952.2514020585104</v>
      </c>
      <c r="D127" s="5">
        <f t="shared" si="163"/>
        <v>4334.162845957946</v>
      </c>
      <c r="E127" s="15">
        <f t="shared" si="164"/>
        <v>1.0764749983649086E-4</v>
      </c>
      <c r="F127" s="15">
        <f t="shared" si="165"/>
        <v>2.1207279303273E-4</v>
      </c>
      <c r="G127" s="15">
        <f t="shared" si="166"/>
        <v>4.3293906309359103E-4</v>
      </c>
      <c r="H127" s="5">
        <f t="shared" si="167"/>
        <v>140505.8576965004</v>
      </c>
      <c r="I127" s="5">
        <f t="shared" si="168"/>
        <v>47301.56468656654</v>
      </c>
      <c r="J127" s="5">
        <f t="shared" si="169"/>
        <v>18085.177828698041</v>
      </c>
      <c r="K127" s="5">
        <f t="shared" si="170"/>
        <v>120810.72634973295</v>
      </c>
      <c r="L127" s="5">
        <f t="shared" si="171"/>
        <v>16022.200769753103</v>
      </c>
      <c r="M127" s="5">
        <f t="shared" si="172"/>
        <v>4172.7038118939936</v>
      </c>
      <c r="N127" s="15">
        <f t="shared" si="173"/>
        <v>9.7691590060486888E-3</v>
      </c>
      <c r="O127" s="15">
        <f t="shared" si="174"/>
        <v>1.3983349860450467E-2</v>
      </c>
      <c r="P127" s="15">
        <f t="shared" si="175"/>
        <v>1.2865984073101133E-2</v>
      </c>
      <c r="Q127" s="5">
        <f t="shared" si="176"/>
        <v>9185.3798620234757</v>
      </c>
      <c r="R127" s="5">
        <f t="shared" si="177"/>
        <v>11875.950266109707</v>
      </c>
      <c r="S127" s="5">
        <f t="shared" si="178"/>
        <v>5930.93635687613</v>
      </c>
      <c r="T127" s="5">
        <f t="shared" si="179"/>
        <v>65.373643580500044</v>
      </c>
      <c r="U127" s="5">
        <f t="shared" si="180"/>
        <v>251.0688672732729</v>
      </c>
      <c r="V127" s="5">
        <f t="shared" si="181"/>
        <v>327.94459712001077</v>
      </c>
      <c r="W127" s="15">
        <f t="shared" si="182"/>
        <v>-1.0734613539272964E-2</v>
      </c>
      <c r="X127" s="15">
        <f t="shared" si="183"/>
        <v>-1.217998157191269E-2</v>
      </c>
      <c r="Y127" s="15">
        <f t="shared" si="184"/>
        <v>-9.7425357312937999E-3</v>
      </c>
      <c r="Z127" s="5">
        <f t="shared" si="199"/>
        <v>15954.794973682741</v>
      </c>
      <c r="AA127" s="5">
        <f t="shared" si="200"/>
        <v>34811.338494727243</v>
      </c>
      <c r="AB127" s="5">
        <f t="shared" si="201"/>
        <v>27719.080098646475</v>
      </c>
      <c r="AC127" s="16">
        <f t="shared" si="185"/>
        <v>1.7353048093513401</v>
      </c>
      <c r="AD127" s="16">
        <f t="shared" si="186"/>
        <v>2.9366560999540252</v>
      </c>
      <c r="AE127" s="16">
        <f t="shared" si="187"/>
        <v>4.6896846769992884</v>
      </c>
      <c r="AF127" s="15">
        <f t="shared" si="188"/>
        <v>-4.0504037456468023E-3</v>
      </c>
      <c r="AG127" s="15">
        <f t="shared" si="189"/>
        <v>2.9673830763510267E-4</v>
      </c>
      <c r="AH127" s="15">
        <f t="shared" si="190"/>
        <v>9.7937136394747881E-3</v>
      </c>
      <c r="AI127" s="1">
        <f t="shared" si="154"/>
        <v>251814.17079618864</v>
      </c>
      <c r="AJ127" s="1">
        <f t="shared" si="155"/>
        <v>81543.896802349365</v>
      </c>
      <c r="AK127" s="1">
        <f t="shared" si="156"/>
        <v>31421.108848310072</v>
      </c>
      <c r="AL127" s="14">
        <f t="shared" si="191"/>
        <v>42.888074030862676</v>
      </c>
      <c r="AM127" s="14">
        <f t="shared" si="192"/>
        <v>8.6242014971847851</v>
      </c>
      <c r="AN127" s="14">
        <f t="shared" si="193"/>
        <v>2.9514507820924281</v>
      </c>
      <c r="AO127" s="11">
        <f t="shared" si="194"/>
        <v>1.0102086573945028E-2</v>
      </c>
      <c r="AP127" s="11">
        <f t="shared" si="195"/>
        <v>1.2725964692858992E-2</v>
      </c>
      <c r="AQ127" s="11">
        <f t="shared" si="196"/>
        <v>1.1544055665931431E-2</v>
      </c>
      <c r="AR127" s="1">
        <f t="shared" si="202"/>
        <v>140505.8576965004</v>
      </c>
      <c r="AS127" s="1">
        <f t="shared" si="197"/>
        <v>47301.56468656654</v>
      </c>
      <c r="AT127" s="1">
        <f t="shared" si="198"/>
        <v>18085.177828698041</v>
      </c>
      <c r="AU127" s="1">
        <f t="shared" si="157"/>
        <v>28101.171539300081</v>
      </c>
      <c r="AV127" s="1">
        <f t="shared" si="158"/>
        <v>9460.3129373133088</v>
      </c>
      <c r="AW127" s="1">
        <f t="shared" si="159"/>
        <v>3617.0355657396085</v>
      </c>
      <c r="AX127" s="2">
        <v>0</v>
      </c>
      <c r="AY127" s="2">
        <v>0</v>
      </c>
      <c r="AZ127" s="2">
        <v>0</v>
      </c>
      <c r="BA127" s="2">
        <f t="shared" si="134"/>
        <v>0</v>
      </c>
      <c r="BB127" s="2">
        <f t="shared" si="147"/>
        <v>0</v>
      </c>
      <c r="BC127" s="2">
        <f t="shared" si="135"/>
        <v>0</v>
      </c>
      <c r="BD127" s="2">
        <f t="shared" si="136"/>
        <v>0</v>
      </c>
      <c r="BE127" s="2">
        <f t="shared" si="137"/>
        <v>0</v>
      </c>
      <c r="BF127" s="2">
        <f t="shared" si="138"/>
        <v>0</v>
      </c>
      <c r="BG127" s="2">
        <f t="shared" si="139"/>
        <v>0</v>
      </c>
      <c r="BH127" s="2">
        <f t="shared" si="148"/>
        <v>0</v>
      </c>
      <c r="BI127" s="2">
        <f t="shared" si="149"/>
        <v>0</v>
      </c>
      <c r="BJ127" s="2">
        <f t="shared" si="150"/>
        <v>0</v>
      </c>
      <c r="BK127" s="11">
        <f t="shared" si="153"/>
        <v>3.9769159006048688E-2</v>
      </c>
      <c r="BL127" s="11">
        <f t="shared" si="151"/>
        <v>4.3983349860450466E-2</v>
      </c>
      <c r="BM127" s="11">
        <f t="shared" si="152"/>
        <v>4.2865984073101132E-2</v>
      </c>
      <c r="BN127" s="17">
        <f t="shared" si="203"/>
        <v>4.5552405226279125E-2</v>
      </c>
      <c r="BO127" s="17">
        <f t="shared" si="204"/>
        <v>3.3801272859818952E-2</v>
      </c>
      <c r="BP127" s="17">
        <f t="shared" si="205"/>
        <v>3.8458077442275349E-2</v>
      </c>
      <c r="BQ127" s="12">
        <f>(BQ$3*temperature!$I237+BQ$4*temperature!$I237^2+BQ$5*temperature!$I237^6)*(K127/K$56)^$BS$1</f>
        <v>-4.1713899072530616</v>
      </c>
      <c r="BR127" s="12">
        <f>(BR$3*temperature!$I237+BR$4*temperature!$I237^2+BR$5*temperature!$I237^6)*(L127/L$56)^$BS$1</f>
        <v>-4.5227044483658707</v>
      </c>
      <c r="BS127" s="12">
        <f>(BS$3*temperature!$I237+BS$4*temperature!$I237^2+BS$5*temperature!$I237^6)*(M127/M$56)^$BS$1</f>
        <v>-5.0290463672657886</v>
      </c>
      <c r="BT127" s="12">
        <f>(BT$3*temperature!$M237+BT$4*temperature!$M237^2+BT$5*temperature!$M237^6)*(K127/K$56)^$BS$1</f>
        <v>-4.1714034420963149</v>
      </c>
      <c r="BU127" s="12">
        <f>(BU$3*temperature!$M237+BU$4*temperature!$M237^2+BU$5*temperature!$M237^6)*(L127/L$56)^$BS$1</f>
        <v>-4.5227146582710471</v>
      </c>
      <c r="BV127" s="12">
        <f>(BV$3*temperature!$M237+BV$4*temperature!$M237^2+BV$5*temperature!$M237^6)*(M127/M$56)^$BS$1</f>
        <v>-5.0290551408152968</v>
      </c>
      <c r="BW127" s="19">
        <f t="shared" si="140"/>
        <v>-1.3534843253282247E-5</v>
      </c>
      <c r="BX127" s="19">
        <f t="shared" si="141"/>
        <v>-1.0209905176417067E-5</v>
      </c>
      <c r="BY127" s="19">
        <f t="shared" si="142"/>
        <v>-8.7735495082341686E-6</v>
      </c>
      <c r="BZ127" s="19">
        <f t="shared" si="143"/>
        <v>-2.5433404532814174E-2</v>
      </c>
      <c r="CA127" s="19">
        <f t="shared" si="144"/>
        <v>-8.6628136900473334E-4</v>
      </c>
      <c r="CB127" s="19">
        <f t="shared" si="145"/>
        <v>-1.6324138487571176E-4</v>
      </c>
      <c r="CC127" s="19">
        <f t="shared" si="146"/>
        <v>-6.1021894145751896E-5</v>
      </c>
      <c r="CD127" s="19"/>
    </row>
    <row r="128" spans="1:82">
      <c r="A128" s="2">
        <f t="shared" si="160"/>
        <v>2082</v>
      </c>
      <c r="B128" s="5">
        <f t="shared" si="161"/>
        <v>1163.1436279820839</v>
      </c>
      <c r="C128" s="5">
        <f t="shared" si="162"/>
        <v>2952.8461896490512</v>
      </c>
      <c r="D128" s="5">
        <f t="shared" si="163"/>
        <v>4335.9454529396789</v>
      </c>
      <c r="E128" s="15">
        <f t="shared" si="164"/>
        <v>1.0226512484466631E-4</v>
      </c>
      <c r="F128" s="15">
        <f t="shared" si="165"/>
        <v>2.0146915338109349E-4</v>
      </c>
      <c r="G128" s="15">
        <f t="shared" si="166"/>
        <v>4.1129210993891144E-4</v>
      </c>
      <c r="H128" s="5">
        <f t="shared" si="167"/>
        <v>141865.76336190448</v>
      </c>
      <c r="I128" s="5">
        <f t="shared" si="168"/>
        <v>47963.111126128628</v>
      </c>
      <c r="J128" s="5">
        <f t="shared" si="169"/>
        <v>18322.130184560032</v>
      </c>
      <c r="K128" s="5">
        <f t="shared" si="170"/>
        <v>121967.53689656086</v>
      </c>
      <c r="L128" s="5">
        <f t="shared" si="171"/>
        <v>16243.010318065057</v>
      </c>
      <c r="M128" s="5">
        <f t="shared" si="172"/>
        <v>4225.6366883347237</v>
      </c>
      <c r="N128" s="15">
        <f t="shared" si="173"/>
        <v>9.57539600812507E-3</v>
      </c>
      <c r="O128" s="15">
        <f t="shared" si="174"/>
        <v>1.3781474310869957E-2</v>
      </c>
      <c r="P128" s="15">
        <f t="shared" si="175"/>
        <v>1.2685510121722254E-2</v>
      </c>
      <c r="Q128" s="5">
        <f t="shared" si="176"/>
        <v>9174.7260187794764</v>
      </c>
      <c r="R128" s="5">
        <f t="shared" si="177"/>
        <v>11895.372107558354</v>
      </c>
      <c r="S128" s="5">
        <f t="shared" si="178"/>
        <v>5950.1041767692122</v>
      </c>
      <c r="T128" s="5">
        <f t="shared" si="179"/>
        <v>64.671882781009202</v>
      </c>
      <c r="U128" s="5">
        <f t="shared" si="180"/>
        <v>248.01085309660346</v>
      </c>
      <c r="V128" s="5">
        <f t="shared" si="181"/>
        <v>324.74958516468433</v>
      </c>
      <c r="W128" s="15">
        <f t="shared" si="182"/>
        <v>-1.0734613539272964E-2</v>
      </c>
      <c r="X128" s="15">
        <f t="shared" si="183"/>
        <v>-1.217998157191269E-2</v>
      </c>
      <c r="Y128" s="15">
        <f t="shared" si="184"/>
        <v>-9.7425357312937999E-3</v>
      </c>
      <c r="Z128" s="5">
        <f t="shared" si="199"/>
        <v>15874.87270771759</v>
      </c>
      <c r="AA128" s="5">
        <f t="shared" si="200"/>
        <v>34885.930712840367</v>
      </c>
      <c r="AB128" s="5">
        <f t="shared" si="201"/>
        <v>28086.6258721372</v>
      </c>
      <c r="AC128" s="16">
        <f t="shared" si="185"/>
        <v>1.7282761242517046</v>
      </c>
      <c r="AD128" s="16">
        <f t="shared" si="186"/>
        <v>2.9375275183152318</v>
      </c>
      <c r="AE128" s="16">
        <f t="shared" si="187"/>
        <v>4.7356141057852525</v>
      </c>
      <c r="AF128" s="15">
        <f t="shared" si="188"/>
        <v>-4.0504037456468023E-3</v>
      </c>
      <c r="AG128" s="15">
        <f t="shared" si="189"/>
        <v>2.9673830763510267E-4</v>
      </c>
      <c r="AH128" s="15">
        <f t="shared" si="190"/>
        <v>9.7937136394747881E-3</v>
      </c>
      <c r="AI128" s="1">
        <f t="shared" si="154"/>
        <v>254733.92525586986</v>
      </c>
      <c r="AJ128" s="1">
        <f t="shared" si="155"/>
        <v>82849.820059427744</v>
      </c>
      <c r="AK128" s="1">
        <f t="shared" si="156"/>
        <v>31896.033529218672</v>
      </c>
      <c r="AL128" s="14">
        <f t="shared" si="191"/>
        <v>43.317000477343711</v>
      </c>
      <c r="AM128" s="14">
        <f t="shared" si="192"/>
        <v>8.7328552681044869</v>
      </c>
      <c r="AN128" s="14">
        <f t="shared" si="193"/>
        <v>2.9851817770949229</v>
      </c>
      <c r="AO128" s="11">
        <f t="shared" si="194"/>
        <v>1.0001065708205577E-2</v>
      </c>
      <c r="AP128" s="11">
        <f t="shared" si="195"/>
        <v>1.2598705045930402E-2</v>
      </c>
      <c r="AQ128" s="11">
        <f t="shared" si="196"/>
        <v>1.1428615109272117E-2</v>
      </c>
      <c r="AR128" s="1">
        <f t="shared" si="202"/>
        <v>141865.76336190448</v>
      </c>
      <c r="AS128" s="1">
        <f t="shared" si="197"/>
        <v>47963.111126128628</v>
      </c>
      <c r="AT128" s="1">
        <f t="shared" si="198"/>
        <v>18322.130184560032</v>
      </c>
      <c r="AU128" s="1">
        <f t="shared" si="157"/>
        <v>28373.152672380897</v>
      </c>
      <c r="AV128" s="1">
        <f t="shared" si="158"/>
        <v>9592.6222252257267</v>
      </c>
      <c r="AW128" s="1">
        <f t="shared" si="159"/>
        <v>3664.4260369120066</v>
      </c>
      <c r="AX128" s="2">
        <v>0</v>
      </c>
      <c r="AY128" s="2">
        <v>0</v>
      </c>
      <c r="AZ128" s="2">
        <v>0</v>
      </c>
      <c r="BA128" s="2">
        <f t="shared" si="134"/>
        <v>0</v>
      </c>
      <c r="BB128" s="2">
        <f t="shared" si="147"/>
        <v>0</v>
      </c>
      <c r="BC128" s="2">
        <f t="shared" si="135"/>
        <v>0</v>
      </c>
      <c r="BD128" s="2">
        <f t="shared" si="136"/>
        <v>0</v>
      </c>
      <c r="BE128" s="2">
        <f t="shared" si="137"/>
        <v>0</v>
      </c>
      <c r="BF128" s="2">
        <f t="shared" si="138"/>
        <v>0</v>
      </c>
      <c r="BG128" s="2">
        <f t="shared" si="139"/>
        <v>0</v>
      </c>
      <c r="BH128" s="2">
        <f t="shared" si="148"/>
        <v>0</v>
      </c>
      <c r="BI128" s="2">
        <f t="shared" si="149"/>
        <v>0</v>
      </c>
      <c r="BJ128" s="2">
        <f t="shared" si="150"/>
        <v>0</v>
      </c>
      <c r="BK128" s="11">
        <f t="shared" si="153"/>
        <v>3.9575396008125069E-2</v>
      </c>
      <c r="BL128" s="11">
        <f t="shared" si="151"/>
        <v>4.3781474310869956E-2</v>
      </c>
      <c r="BM128" s="11">
        <f t="shared" si="152"/>
        <v>4.2685510121722253E-2</v>
      </c>
      <c r="BN128" s="17">
        <f t="shared" si="203"/>
        <v>4.3810113842792035E-2</v>
      </c>
      <c r="BO128" s="17">
        <f t="shared" si="204"/>
        <v>3.2377214506665433E-2</v>
      </c>
      <c r="BP128" s="17">
        <f t="shared" si="205"/>
        <v>3.6877295865064455E-2</v>
      </c>
      <c r="BQ128" s="12">
        <f>(BQ$3*temperature!$I238+BQ$4*temperature!$I238^2+BQ$5*temperature!$I238^6)*(K128/K$56)^$BS$1</f>
        <v>-4.4352585762471293</v>
      </c>
      <c r="BR128" s="12">
        <f>(BR$3*temperature!$I238+BR$4*temperature!$I238^2+BR$5*temperature!$I238^6)*(L128/L$56)^$BS$1</f>
        <v>-4.7133741557032636</v>
      </c>
      <c r="BS128" s="12">
        <f>(BS$3*temperature!$I238+BS$4*temperature!$I238^2+BS$5*temperature!$I238^6)*(M128/M$56)^$BS$1</f>
        <v>-5.1902251373803789</v>
      </c>
      <c r="BT128" s="12">
        <f>(BT$3*temperature!$M238+BT$4*temperature!$M238^2+BT$5*temperature!$M238^6)*(K128/K$56)^$BS$1</f>
        <v>-4.4352722452623805</v>
      </c>
      <c r="BU128" s="12">
        <f>(BU$3*temperature!$M238+BU$4*temperature!$M238^2+BU$5*temperature!$M238^6)*(L128/L$56)^$BS$1</f>
        <v>-4.713384436196054</v>
      </c>
      <c r="BV128" s="12">
        <f>(BV$3*temperature!$M238+BV$4*temperature!$M238^2+BV$5*temperature!$M238^6)*(M128/M$56)^$BS$1</f>
        <v>-5.190233957437461</v>
      </c>
      <c r="BW128" s="19">
        <f t="shared" si="140"/>
        <v>-1.3669015251238648E-5</v>
      </c>
      <c r="BX128" s="19">
        <f t="shared" si="141"/>
        <v>-1.0280492790393225E-5</v>
      </c>
      <c r="BY128" s="19">
        <f t="shared" si="142"/>
        <v>-8.8200570820262669E-6</v>
      </c>
      <c r="BZ128" s="19">
        <f t="shared" si="143"/>
        <v>-2.5938519352516155E-2</v>
      </c>
      <c r="CA128" s="19">
        <f t="shared" si="144"/>
        <v>-8.4955051809205127E-4</v>
      </c>
      <c r="CB128" s="19">
        <f t="shared" si="145"/>
        <v>-1.5964699975915781E-4</v>
      </c>
      <c r="CC128" s="19">
        <f t="shared" si="146"/>
        <v>-5.9594533990711023E-5</v>
      </c>
      <c r="CD128" s="19"/>
    </row>
    <row r="129" spans="1:82">
      <c r="A129" s="2">
        <f t="shared" si="160"/>
        <v>2083</v>
      </c>
      <c r="B129" s="5">
        <f t="shared" si="161"/>
        <v>1163.2566295589952</v>
      </c>
      <c r="C129" s="5">
        <f t="shared" si="162"/>
        <v>2953.4113516998495</v>
      </c>
      <c r="D129" s="5">
        <f t="shared" si="163"/>
        <v>4337.6396260859019</v>
      </c>
      <c r="E129" s="15">
        <f t="shared" si="164"/>
        <v>9.7151868602433E-5</v>
      </c>
      <c r="F129" s="15">
        <f t="shared" si="165"/>
        <v>1.9139569571203881E-4</v>
      </c>
      <c r="G129" s="15">
        <f t="shared" si="166"/>
        <v>3.9072750444196585E-4</v>
      </c>
      <c r="H129" s="5">
        <f t="shared" si="167"/>
        <v>143210.82582890987</v>
      </c>
      <c r="I129" s="5">
        <f t="shared" si="168"/>
        <v>48623.835863046552</v>
      </c>
      <c r="J129" s="5">
        <f t="shared" si="169"/>
        <v>18558.534102383772</v>
      </c>
      <c r="K129" s="5">
        <f t="shared" si="170"/>
        <v>123111.97906794037</v>
      </c>
      <c r="L129" s="5">
        <f t="shared" si="171"/>
        <v>16463.617855013959</v>
      </c>
      <c r="M129" s="5">
        <f t="shared" si="172"/>
        <v>4278.486850492508</v>
      </c>
      <c r="N129" s="15">
        <f t="shared" si="173"/>
        <v>9.3831703131801447E-3</v>
      </c>
      <c r="O129" s="15">
        <f t="shared" si="174"/>
        <v>1.3581690378140499E-2</v>
      </c>
      <c r="P129" s="15">
        <f t="shared" si="175"/>
        <v>1.2507029367593736E-2</v>
      </c>
      <c r="Q129" s="5">
        <f t="shared" si="176"/>
        <v>9162.2928232580034</v>
      </c>
      <c r="R129" s="5">
        <f t="shared" si="177"/>
        <v>11912.357704271046</v>
      </c>
      <c r="S129" s="5">
        <f t="shared" si="178"/>
        <v>5968.1591937901894</v>
      </c>
      <c r="T129" s="5">
        <f t="shared" si="179"/>
        <v>63.977655112497906</v>
      </c>
      <c r="U129" s="5">
        <f t="shared" si="180"/>
        <v>244.99008547625249</v>
      </c>
      <c r="V129" s="5">
        <f t="shared" si="181"/>
        <v>321.58570072749455</v>
      </c>
      <c r="W129" s="15">
        <f t="shared" si="182"/>
        <v>-1.0734613539272964E-2</v>
      </c>
      <c r="X129" s="15">
        <f t="shared" si="183"/>
        <v>-1.217998157191269E-2</v>
      </c>
      <c r="Y129" s="15">
        <f t="shared" si="184"/>
        <v>-9.7425357312937999E-3</v>
      </c>
      <c r="Z129" s="5">
        <f t="shared" si="199"/>
        <v>15792.234860135328</v>
      </c>
      <c r="AA129" s="5">
        <f t="shared" si="200"/>
        <v>34953.351828163533</v>
      </c>
      <c r="AB129" s="5">
        <f t="shared" si="201"/>
        <v>28453.358630372044</v>
      </c>
      <c r="AC129" s="16">
        <f t="shared" si="185"/>
        <v>1.7212759081645237</v>
      </c>
      <c r="AD129" s="16">
        <f t="shared" si="186"/>
        <v>2.9383991952596484</v>
      </c>
      <c r="AE129" s="16">
        <f t="shared" si="187"/>
        <v>4.7819933542443707</v>
      </c>
      <c r="AF129" s="15">
        <f t="shared" si="188"/>
        <v>-4.0504037456468023E-3</v>
      </c>
      <c r="AG129" s="15">
        <f t="shared" si="189"/>
        <v>2.9673830763510267E-4</v>
      </c>
      <c r="AH129" s="15">
        <f t="shared" si="190"/>
        <v>9.7937136394747881E-3</v>
      </c>
      <c r="AI129" s="1">
        <f t="shared" si="154"/>
        <v>257633.6854026638</v>
      </c>
      <c r="AJ129" s="1">
        <f t="shared" si="155"/>
        <v>84157.4602787107</v>
      </c>
      <c r="AK129" s="1">
        <f t="shared" si="156"/>
        <v>32370.856213208812</v>
      </c>
      <c r="AL129" s="14">
        <f t="shared" si="191"/>
        <v>43.745884483719436</v>
      </c>
      <c r="AM129" s="14">
        <f t="shared" si="192"/>
        <v>8.8417777091588192</v>
      </c>
      <c r="AN129" s="14">
        <f t="shared" si="193"/>
        <v>3.0189571057209377</v>
      </c>
      <c r="AO129" s="11">
        <f t="shared" si="194"/>
        <v>9.901055051123521E-3</v>
      </c>
      <c r="AP129" s="11">
        <f t="shared" si="195"/>
        <v>1.2472717995471097E-2</v>
      </c>
      <c r="AQ129" s="11">
        <f t="shared" si="196"/>
        <v>1.1314328958179395E-2</v>
      </c>
      <c r="AR129" s="1">
        <f t="shared" si="202"/>
        <v>143210.82582890987</v>
      </c>
      <c r="AS129" s="1">
        <f t="shared" si="197"/>
        <v>48623.835863046552</v>
      </c>
      <c r="AT129" s="1">
        <f t="shared" si="198"/>
        <v>18558.534102383772</v>
      </c>
      <c r="AU129" s="1">
        <f t="shared" si="157"/>
        <v>28642.165165781975</v>
      </c>
      <c r="AV129" s="1">
        <f t="shared" si="158"/>
        <v>9724.7671726093104</v>
      </c>
      <c r="AW129" s="1">
        <f t="shared" si="159"/>
        <v>3711.7068204767547</v>
      </c>
      <c r="AX129" s="2">
        <v>0</v>
      </c>
      <c r="AY129" s="2">
        <v>0</v>
      </c>
      <c r="AZ129" s="2">
        <v>0</v>
      </c>
      <c r="BA129" s="2">
        <f t="shared" si="134"/>
        <v>0</v>
      </c>
      <c r="BB129" s="2">
        <f t="shared" si="147"/>
        <v>0</v>
      </c>
      <c r="BC129" s="2">
        <f t="shared" si="135"/>
        <v>0</v>
      </c>
      <c r="BD129" s="2">
        <f t="shared" si="136"/>
        <v>0</v>
      </c>
      <c r="BE129" s="2">
        <f t="shared" si="137"/>
        <v>0</v>
      </c>
      <c r="BF129" s="2">
        <f t="shared" si="138"/>
        <v>0</v>
      </c>
      <c r="BG129" s="2">
        <f t="shared" si="139"/>
        <v>0</v>
      </c>
      <c r="BH129" s="2">
        <f t="shared" si="148"/>
        <v>0</v>
      </c>
      <c r="BI129" s="2">
        <f t="shared" si="149"/>
        <v>0</v>
      </c>
      <c r="BJ129" s="2">
        <f t="shared" si="150"/>
        <v>0</v>
      </c>
      <c r="BK129" s="11">
        <f t="shared" si="153"/>
        <v>3.9383170313180144E-2</v>
      </c>
      <c r="BL129" s="11">
        <f t="shared" si="151"/>
        <v>4.3581690378140497E-2</v>
      </c>
      <c r="BM129" s="11">
        <f t="shared" si="152"/>
        <v>4.2507029367593735E-2</v>
      </c>
      <c r="BN129" s="17">
        <f t="shared" si="203"/>
        <v>4.2142315036522493E-2</v>
      </c>
      <c r="BO129" s="17">
        <f t="shared" si="204"/>
        <v>3.101915037152931E-2</v>
      </c>
      <c r="BP129" s="17">
        <f t="shared" si="205"/>
        <v>3.5367611333506903E-2</v>
      </c>
      <c r="BQ129" s="12">
        <f>(BQ$3*temperature!$I239+BQ$4*temperature!$I239^2+BQ$5*temperature!$I239^6)*(K129/K$56)^$BS$1</f>
        <v>-4.7032065418525013</v>
      </c>
      <c r="BR129" s="12">
        <f>(BR$3*temperature!$I239+BR$4*temperature!$I239^2+BR$5*temperature!$I239^6)*(L129/L$56)^$BS$1</f>
        <v>-4.9063947628576043</v>
      </c>
      <c r="BS129" s="12">
        <f>(BS$3*temperature!$I239+BS$4*temperature!$I239^2+BS$5*temperature!$I239^6)*(M129/M$56)^$BS$1</f>
        <v>-5.3532215223989672</v>
      </c>
      <c r="BT129" s="12">
        <f>(BT$3*temperature!$M239+BT$4*temperature!$M239^2+BT$5*temperature!$M239^6)*(K129/K$56)^$BS$1</f>
        <v>-4.7032203403317894</v>
      </c>
      <c r="BU129" s="12">
        <f>(BU$3*temperature!$M239+BU$4*temperature!$M239^2+BU$5*temperature!$M239^6)*(L129/L$56)^$BS$1</f>
        <v>-4.9064051106524946</v>
      </c>
      <c r="BV129" s="12">
        <f>(BV$3*temperature!$M239+BV$4*temperature!$M239^2+BV$5*temperature!$M239^6)*(M129/M$56)^$BS$1</f>
        <v>-5.35323038648293</v>
      </c>
      <c r="BW129" s="19">
        <f t="shared" si="140"/>
        <v>-1.3798479288062993E-5</v>
      </c>
      <c r="BX129" s="19">
        <f t="shared" si="141"/>
        <v>-1.0347794890286366E-5</v>
      </c>
      <c r="BY129" s="19">
        <f t="shared" si="142"/>
        <v>-8.8640839628340018E-6</v>
      </c>
      <c r="BZ129" s="19">
        <f t="shared" si="143"/>
        <v>-2.6437454988270135E-2</v>
      </c>
      <c r="CA129" s="19">
        <f t="shared" si="144"/>
        <v>-8.3277075339339588E-4</v>
      </c>
      <c r="CB129" s="19">
        <f t="shared" si="145"/>
        <v>-1.5607269388464765E-4</v>
      </c>
      <c r="CC129" s="19">
        <f t="shared" si="146"/>
        <v>-5.8181278413825947E-5</v>
      </c>
      <c r="CD129" s="19"/>
    </row>
    <row r="130" spans="1:82">
      <c r="A130" s="2">
        <f t="shared" si="160"/>
        <v>2084</v>
      </c>
      <c r="B130" s="5">
        <f t="shared" si="161"/>
        <v>1163.3639914864596</v>
      </c>
      <c r="C130" s="5">
        <f t="shared" si="162"/>
        <v>2953.9483584092131</v>
      </c>
      <c r="D130" s="5">
        <f t="shared" si="163"/>
        <v>4339.249719436858</v>
      </c>
      <c r="E130" s="15">
        <f t="shared" si="164"/>
        <v>9.229427517231135E-5</v>
      </c>
      <c r="F130" s="15">
        <f t="shared" si="165"/>
        <v>1.8182591092643686E-4</v>
      </c>
      <c r="G130" s="15">
        <f t="shared" si="166"/>
        <v>3.7119112921986754E-4</v>
      </c>
      <c r="H130" s="5">
        <f t="shared" si="167"/>
        <v>144540.62771502085</v>
      </c>
      <c r="I130" s="5">
        <f t="shared" si="168"/>
        <v>49283.576179095384</v>
      </c>
      <c r="J130" s="5">
        <f t="shared" si="169"/>
        <v>18794.344360164636</v>
      </c>
      <c r="K130" s="5">
        <f t="shared" si="170"/>
        <v>124243.68363880477</v>
      </c>
      <c r="L130" s="5">
        <f t="shared" si="171"/>
        <v>16683.966745321177</v>
      </c>
      <c r="M130" s="5">
        <f t="shared" si="172"/>
        <v>4331.2428588700222</v>
      </c>
      <c r="N130" s="15">
        <f t="shared" si="173"/>
        <v>9.1924813444828057E-3</v>
      </c>
      <c r="O130" s="15">
        <f t="shared" si="174"/>
        <v>1.3383989609556668E-2</v>
      </c>
      <c r="P130" s="15">
        <f t="shared" si="175"/>
        <v>1.2330529512189825E-2</v>
      </c>
      <c r="Q130" s="5">
        <f t="shared" si="176"/>
        <v>9148.1034818782773</v>
      </c>
      <c r="R130" s="5">
        <f t="shared" si="177"/>
        <v>11926.926594946848</v>
      </c>
      <c r="S130" s="5">
        <f t="shared" si="178"/>
        <v>5985.1085888531379</v>
      </c>
      <c r="T130" s="5">
        <f t="shared" si="179"/>
        <v>63.29087970971635</v>
      </c>
      <c r="U130" s="5">
        <f t="shared" si="180"/>
        <v>242.00611074985042</v>
      </c>
      <c r="V130" s="5">
        <f t="shared" si="181"/>
        <v>318.45264054748378</v>
      </c>
      <c r="W130" s="15">
        <f t="shared" si="182"/>
        <v>-1.0734613539272964E-2</v>
      </c>
      <c r="X130" s="15">
        <f t="shared" si="183"/>
        <v>-1.217998157191269E-2</v>
      </c>
      <c r="Y130" s="15">
        <f t="shared" si="184"/>
        <v>-9.7425357312937999E-3</v>
      </c>
      <c r="Z130" s="5">
        <f t="shared" si="199"/>
        <v>15706.955655521282</v>
      </c>
      <c r="AA130" s="5">
        <f t="shared" si="200"/>
        <v>35013.649100689312</v>
      </c>
      <c r="AB130" s="5">
        <f t="shared" si="201"/>
        <v>28819.207227446139</v>
      </c>
      <c r="AC130" s="16">
        <f t="shared" si="185"/>
        <v>1.7143040457788026</v>
      </c>
      <c r="AD130" s="16">
        <f t="shared" si="186"/>
        <v>2.939271130864006</v>
      </c>
      <c r="AE130" s="16">
        <f t="shared" si="187"/>
        <v>4.8288268277817119</v>
      </c>
      <c r="AF130" s="15">
        <f t="shared" si="188"/>
        <v>-4.0504037456468023E-3</v>
      </c>
      <c r="AG130" s="15">
        <f t="shared" si="189"/>
        <v>2.9673830763510267E-4</v>
      </c>
      <c r="AH130" s="15">
        <f t="shared" si="190"/>
        <v>9.7937136394747881E-3</v>
      </c>
      <c r="AI130" s="1">
        <f t="shared" si="154"/>
        <v>260512.48202817939</v>
      </c>
      <c r="AJ130" s="1">
        <f t="shared" si="155"/>
        <v>85466.481423448946</v>
      </c>
      <c r="AK130" s="1">
        <f t="shared" si="156"/>
        <v>32845.477412364686</v>
      </c>
      <c r="AL130" s="14">
        <f t="shared" si="191"/>
        <v>44.174683590147502</v>
      </c>
      <c r="AM130" s="14">
        <f t="shared" si="192"/>
        <v>8.9509558991043505</v>
      </c>
      <c r="AN130" s="14">
        <f t="shared" si="193"/>
        <v>3.05277300478765</v>
      </c>
      <c r="AO130" s="11">
        <f t="shared" si="194"/>
        <v>9.8020445006122853E-3</v>
      </c>
      <c r="AP130" s="11">
        <f t="shared" si="195"/>
        <v>1.2347990815516387E-2</v>
      </c>
      <c r="AQ130" s="11">
        <f t="shared" si="196"/>
        <v>1.1201185668597602E-2</v>
      </c>
      <c r="AR130" s="1">
        <f t="shared" si="202"/>
        <v>144540.62771502085</v>
      </c>
      <c r="AS130" s="1">
        <f t="shared" si="197"/>
        <v>49283.576179095384</v>
      </c>
      <c r="AT130" s="1">
        <f t="shared" si="198"/>
        <v>18794.344360164636</v>
      </c>
      <c r="AU130" s="1">
        <f t="shared" si="157"/>
        <v>28908.125543004171</v>
      </c>
      <c r="AV130" s="1">
        <f t="shared" si="158"/>
        <v>9856.7152358190779</v>
      </c>
      <c r="AW130" s="1">
        <f t="shared" si="159"/>
        <v>3758.8688720329274</v>
      </c>
      <c r="AX130" s="2">
        <v>0</v>
      </c>
      <c r="AY130" s="2">
        <v>0</v>
      </c>
      <c r="AZ130" s="2">
        <v>0</v>
      </c>
      <c r="BA130" s="2">
        <f t="shared" si="134"/>
        <v>0</v>
      </c>
      <c r="BB130" s="2">
        <f t="shared" si="147"/>
        <v>0</v>
      </c>
      <c r="BC130" s="2">
        <f t="shared" si="135"/>
        <v>0</v>
      </c>
      <c r="BD130" s="2">
        <f t="shared" si="136"/>
        <v>0</v>
      </c>
      <c r="BE130" s="2">
        <f t="shared" si="137"/>
        <v>0</v>
      </c>
      <c r="BF130" s="2">
        <f t="shared" si="138"/>
        <v>0</v>
      </c>
      <c r="BG130" s="2">
        <f t="shared" si="139"/>
        <v>0</v>
      </c>
      <c r="BH130" s="2">
        <f t="shared" si="148"/>
        <v>0</v>
      </c>
      <c r="BI130" s="2">
        <f t="shared" si="149"/>
        <v>0</v>
      </c>
      <c r="BJ130" s="2">
        <f t="shared" si="150"/>
        <v>0</v>
      </c>
      <c r="BK130" s="11">
        <f t="shared" si="153"/>
        <v>3.9192481344482805E-2</v>
      </c>
      <c r="BL130" s="11">
        <f t="shared" si="151"/>
        <v>4.3383989609556667E-2</v>
      </c>
      <c r="BM130" s="11">
        <f t="shared" si="152"/>
        <v>4.2330529512189824E-2</v>
      </c>
      <c r="BN130" s="17">
        <f t="shared" si="203"/>
        <v>4.054550452632829E-2</v>
      </c>
      <c r="BO130" s="17">
        <f t="shared" si="204"/>
        <v>2.9723739557264137E-2</v>
      </c>
      <c r="BP130" s="17">
        <f t="shared" si="205"/>
        <v>3.3925537514084315E-2</v>
      </c>
      <c r="BQ130" s="12">
        <f>(BQ$3*temperature!$I240+BQ$4*temperature!$I240^2+BQ$5*temperature!$I240^6)*(K130/K$56)^$BS$1</f>
        <v>-4.9751762881051054</v>
      </c>
      <c r="BR130" s="12">
        <f>(BR$3*temperature!$I240+BR$4*temperature!$I240^2+BR$5*temperature!$I240^6)*(L130/L$56)^$BS$1</f>
        <v>-5.1017182003709998</v>
      </c>
      <c r="BS130" s="12">
        <f>(BS$3*temperature!$I240+BS$4*temperature!$I240^2+BS$5*temperature!$I240^6)*(M130/M$56)^$BS$1</f>
        <v>-5.5179961903401624</v>
      </c>
      <c r="BT130" s="12">
        <f>(BT$3*temperature!$M240+BT$4*temperature!$M240^2+BT$5*temperature!$M240^6)*(K130/K$56)^$BS$1</f>
        <v>-4.9751902114245423</v>
      </c>
      <c r="BU130" s="12">
        <f>(BU$3*temperature!$M240+BU$4*temperature!$M240^2+BU$5*temperature!$M240^6)*(L130/L$56)^$BS$1</f>
        <v>-5.1017286122547318</v>
      </c>
      <c r="BV130" s="12">
        <f>(BV$3*temperature!$M240+BV$4*temperature!$M240^2+BV$5*temperature!$M240^6)*(M130/M$56)^$BS$1</f>
        <v>-5.5180050960288973</v>
      </c>
      <c r="BW130" s="19">
        <f t="shared" si="140"/>
        <v>-1.3923319436948134E-5</v>
      </c>
      <c r="BX130" s="19">
        <f t="shared" si="141"/>
        <v>-1.0411883732075466E-5</v>
      </c>
      <c r="BY130" s="19">
        <f t="shared" si="142"/>
        <v>-8.9056887349059366E-6</v>
      </c>
      <c r="BZ130" s="19">
        <f t="shared" si="143"/>
        <v>-2.6929967772191202E-2</v>
      </c>
      <c r="CA130" s="19">
        <f t="shared" si="144"/>
        <v>-8.1597233109119113E-4</v>
      </c>
      <c r="CB130" s="19">
        <f t="shared" si="145"/>
        <v>-1.5252287087319204E-4</v>
      </c>
      <c r="CC130" s="19">
        <f t="shared" si="146"/>
        <v>-5.6783404725468493E-5</v>
      </c>
      <c r="CD130" s="19"/>
    </row>
    <row r="131" spans="1:82">
      <c r="A131" s="2">
        <f t="shared" si="160"/>
        <v>2085</v>
      </c>
      <c r="B131" s="5">
        <f t="shared" si="161"/>
        <v>1163.4659947309976</v>
      </c>
      <c r="C131" s="5">
        <f t="shared" si="162"/>
        <v>2954.4586075427555</v>
      </c>
      <c r="D131" s="5">
        <f t="shared" si="163"/>
        <v>4340.7798758900162</v>
      </c>
      <c r="E131" s="15">
        <f t="shared" si="164"/>
        <v>8.7679561413695777E-5</v>
      </c>
      <c r="F131" s="15">
        <f t="shared" si="165"/>
        <v>1.7273461538011502E-4</v>
      </c>
      <c r="G131" s="15">
        <f t="shared" si="166"/>
        <v>3.5263157275887413E-4</v>
      </c>
      <c r="H131" s="5">
        <f t="shared" si="167"/>
        <v>145854.76174255891</v>
      </c>
      <c r="I131" s="5">
        <f t="shared" si="168"/>
        <v>49942.171134527191</v>
      </c>
      <c r="J131" s="5">
        <f t="shared" si="169"/>
        <v>19029.516417790586</v>
      </c>
      <c r="K131" s="5">
        <f t="shared" si="170"/>
        <v>125362.29026296697</v>
      </c>
      <c r="L131" s="5">
        <f t="shared" si="171"/>
        <v>16904.000958762612</v>
      </c>
      <c r="M131" s="5">
        <f t="shared" si="172"/>
        <v>4383.8934389385149</v>
      </c>
      <c r="N131" s="15">
        <f t="shared" si="173"/>
        <v>9.0033279069072769E-3</v>
      </c>
      <c r="O131" s="15">
        <f t="shared" si="174"/>
        <v>1.3188363223221033E-2</v>
      </c>
      <c r="P131" s="15">
        <f t="shared" si="175"/>
        <v>1.215599812434176E-2</v>
      </c>
      <c r="Q131" s="5">
        <f t="shared" si="176"/>
        <v>9132.1819982652669</v>
      </c>
      <c r="R131" s="5">
        <f t="shared" si="177"/>
        <v>11939.099558306152</v>
      </c>
      <c r="S131" s="5">
        <f t="shared" si="178"/>
        <v>6000.9599874756386</v>
      </c>
      <c r="T131" s="5">
        <f t="shared" si="179"/>
        <v>62.611476575471933</v>
      </c>
      <c r="U131" s="5">
        <f t="shared" si="180"/>
        <v>239.05848078062698</v>
      </c>
      <c r="V131" s="5">
        <f t="shared" si="181"/>
        <v>315.35010431822508</v>
      </c>
      <c r="W131" s="15">
        <f t="shared" si="182"/>
        <v>-1.0734613539272964E-2</v>
      </c>
      <c r="X131" s="15">
        <f t="shared" si="183"/>
        <v>-1.217998157191269E-2</v>
      </c>
      <c r="Y131" s="15">
        <f t="shared" si="184"/>
        <v>-9.7425357312937999E-3</v>
      </c>
      <c r="Z131" s="5">
        <f t="shared" si="199"/>
        <v>15619.109823611905</v>
      </c>
      <c r="AA131" s="5">
        <f t="shared" si="200"/>
        <v>35066.873618343678</v>
      </c>
      <c r="AB131" s="5">
        <f t="shared" si="201"/>
        <v>29184.101557228758</v>
      </c>
      <c r="AC131" s="16">
        <f t="shared" si="185"/>
        <v>1.7073604222506027</v>
      </c>
      <c r="AD131" s="16">
        <f t="shared" si="186"/>
        <v>2.9401433252050593</v>
      </c>
      <c r="AE131" s="16">
        <f t="shared" si="187"/>
        <v>4.8761189749476195</v>
      </c>
      <c r="AF131" s="15">
        <f t="shared" si="188"/>
        <v>-4.0504037456468023E-3</v>
      </c>
      <c r="AG131" s="15">
        <f t="shared" si="189"/>
        <v>2.9673830763510267E-4</v>
      </c>
      <c r="AH131" s="15">
        <f t="shared" si="190"/>
        <v>9.7937136394747881E-3</v>
      </c>
      <c r="AI131" s="1">
        <f t="shared" si="154"/>
        <v>263369.35936836567</v>
      </c>
      <c r="AJ131" s="1">
        <f t="shared" si="155"/>
        <v>86776.54851692314</v>
      </c>
      <c r="AK131" s="1">
        <f t="shared" si="156"/>
        <v>33319.798543161145</v>
      </c>
      <c r="AL131" s="14">
        <f t="shared" si="191"/>
        <v>44.603355782355081</v>
      </c>
      <c r="AM131" s="14">
        <f t="shared" si="192"/>
        <v>9.0603769571242623</v>
      </c>
      <c r="AN131" s="14">
        <f t="shared" si="193"/>
        <v>3.0866257352460522</v>
      </c>
      <c r="AO131" s="11">
        <f t="shared" si="194"/>
        <v>9.7040240556061624E-3</v>
      </c>
      <c r="AP131" s="11">
        <f t="shared" si="195"/>
        <v>1.2224510907361224E-2</v>
      </c>
      <c r="AQ131" s="11">
        <f t="shared" si="196"/>
        <v>1.1089173811911626E-2</v>
      </c>
      <c r="AR131" s="1">
        <f t="shared" si="202"/>
        <v>145854.76174255891</v>
      </c>
      <c r="AS131" s="1">
        <f t="shared" si="197"/>
        <v>49942.171134527191</v>
      </c>
      <c r="AT131" s="1">
        <f t="shared" si="198"/>
        <v>19029.516417790586</v>
      </c>
      <c r="AU131" s="1">
        <f t="shared" si="157"/>
        <v>29170.952348511782</v>
      </c>
      <c r="AV131" s="1">
        <f t="shared" si="158"/>
        <v>9988.4342269054396</v>
      </c>
      <c r="AW131" s="1">
        <f t="shared" si="159"/>
        <v>3805.9032835581174</v>
      </c>
      <c r="AX131" s="2">
        <v>0</v>
      </c>
      <c r="AY131" s="2">
        <v>0</v>
      </c>
      <c r="AZ131" s="2">
        <v>0</v>
      </c>
      <c r="BA131" s="2">
        <f t="shared" si="134"/>
        <v>0</v>
      </c>
      <c r="BB131" s="2">
        <f t="shared" si="147"/>
        <v>0</v>
      </c>
      <c r="BC131" s="2">
        <f t="shared" si="135"/>
        <v>0</v>
      </c>
      <c r="BD131" s="2">
        <f t="shared" si="136"/>
        <v>0</v>
      </c>
      <c r="BE131" s="2">
        <f t="shared" si="137"/>
        <v>0</v>
      </c>
      <c r="BF131" s="2">
        <f t="shared" si="138"/>
        <v>0</v>
      </c>
      <c r="BG131" s="2">
        <f t="shared" si="139"/>
        <v>0</v>
      </c>
      <c r="BH131" s="2">
        <f t="shared" si="148"/>
        <v>0</v>
      </c>
      <c r="BI131" s="2">
        <f t="shared" si="149"/>
        <v>0</v>
      </c>
      <c r="BJ131" s="2">
        <f t="shared" si="150"/>
        <v>0</v>
      </c>
      <c r="BK131" s="11">
        <f t="shared" si="153"/>
        <v>3.9003327906907276E-2</v>
      </c>
      <c r="BL131" s="11">
        <f t="shared" si="151"/>
        <v>4.3188363223221032E-2</v>
      </c>
      <c r="BM131" s="11">
        <f t="shared" si="152"/>
        <v>4.2155998124341759E-2</v>
      </c>
      <c r="BN131" s="17">
        <f t="shared" si="203"/>
        <v>3.9016356694451318E-2</v>
      </c>
      <c r="BO131" s="17">
        <f t="shared" si="204"/>
        <v>2.8487824092822259E-2</v>
      </c>
      <c r="BP131" s="17">
        <f t="shared" si="205"/>
        <v>3.2547773046580006E-2</v>
      </c>
      <c r="BQ131" s="12">
        <f>(BQ$3*temperature!$I241+BQ$4*temperature!$I241^2+BQ$5*temperature!$I241^6)*(K131/K$56)^$BS$1</f>
        <v>-5.2511091124706075</v>
      </c>
      <c r="BR131" s="12">
        <f>(BR$3*temperature!$I241+BR$4*temperature!$I241^2+BR$5*temperature!$I241^6)*(L131/L$56)^$BS$1</f>
        <v>-5.2992957790945079</v>
      </c>
      <c r="BS131" s="12">
        <f>(BS$3*temperature!$I241+BS$4*temperature!$I241^2+BS$5*temperature!$I241^6)*(M131/M$56)^$BS$1</f>
        <v>-5.6845093243551634</v>
      </c>
      <c r="BT131" s="12">
        <f>(BT$3*temperature!$M241+BT$4*temperature!$M241^2+BT$5*temperature!$M241^6)*(K131/K$56)^$BS$1</f>
        <v>-5.2511231560925662</v>
      </c>
      <c r="BU131" s="12">
        <f>(BU$3*temperature!$M241+BU$4*temperature!$M241^2+BU$5*temperature!$M241^6)*(L131/L$56)^$BS$1</f>
        <v>-5.2993062519267342</v>
      </c>
      <c r="BV131" s="12">
        <f>(BV$3*temperature!$M241+BV$4*temperature!$M241^2+BV$5*temperature!$M241^6)*(M131/M$56)^$BS$1</f>
        <v>-5.6845182692853129</v>
      </c>
      <c r="BW131" s="19">
        <f t="shared" si="140"/>
        <v>-1.4043621958670371E-5</v>
      </c>
      <c r="BX131" s="19">
        <f t="shared" si="141"/>
        <v>-1.0472832226327E-5</v>
      </c>
      <c r="BY131" s="19">
        <f t="shared" si="142"/>
        <v>-8.9449301494681777E-6</v>
      </c>
      <c r="BZ131" s="19">
        <f t="shared" si="143"/>
        <v>-2.7415828092301447E-2</v>
      </c>
      <c r="CA131" s="19">
        <f t="shared" si="144"/>
        <v>-7.9918340150386387E-4</v>
      </c>
      <c r="CB131" s="19">
        <f t="shared" si="145"/>
        <v>-1.4900156972812108E-4</v>
      </c>
      <c r="CC131" s="19">
        <f t="shared" si="146"/>
        <v>-5.5402069097755169E-5</v>
      </c>
      <c r="CD131" s="19"/>
    </row>
    <row r="132" spans="1:82">
      <c r="A132" s="2">
        <f t="shared" si="160"/>
        <v>2086</v>
      </c>
      <c r="B132" s="5">
        <f t="shared" si="161"/>
        <v>1163.5629063097285</v>
      </c>
      <c r="C132" s="5">
        <f t="shared" si="162"/>
        <v>2954.9434279504244</v>
      </c>
      <c r="D132" s="5">
        <f t="shared" si="163"/>
        <v>4342.2340371229193</v>
      </c>
      <c r="E132" s="15">
        <f t="shared" si="164"/>
        <v>8.3295583343010989E-5</v>
      </c>
      <c r="F132" s="15">
        <f t="shared" si="165"/>
        <v>1.6409788461110926E-4</v>
      </c>
      <c r="G132" s="15">
        <f t="shared" si="166"/>
        <v>3.3499999412093043E-4</v>
      </c>
      <c r="H132" s="5">
        <f t="shared" si="167"/>
        <v>147152.83091958071</v>
      </c>
      <c r="I132" s="5">
        <f t="shared" si="168"/>
        <v>50599.461667644173</v>
      </c>
      <c r="J132" s="5">
        <f t="shared" si="169"/>
        <v>19264.006436516742</v>
      </c>
      <c r="K132" s="5">
        <f t="shared" si="170"/>
        <v>126467.44763141335</v>
      </c>
      <c r="L132" s="5">
        <f t="shared" si="171"/>
        <v>17123.66510608307</v>
      </c>
      <c r="M132" s="5">
        <f t="shared" si="172"/>
        <v>4436.4274868244329</v>
      </c>
      <c r="N132" s="15">
        <f t="shared" si="173"/>
        <v>8.8157081856763408E-3</v>
      </c>
      <c r="O132" s="15">
        <f t="shared" si="174"/>
        <v>1.2994802109650205E-2</v>
      </c>
      <c r="P132" s="15">
        <f t="shared" si="175"/>
        <v>1.1983422639633812E-2</v>
      </c>
      <c r="Q132" s="5">
        <f t="shared" si="176"/>
        <v>9114.553136334056</v>
      </c>
      <c r="R132" s="5">
        <f t="shared" si="177"/>
        <v>11948.898570801737</v>
      </c>
      <c r="S132" s="5">
        <f t="shared" si="178"/>
        <v>6015.7214462929533</v>
      </c>
      <c r="T132" s="5">
        <f t="shared" si="179"/>
        <v>61.939366571310998</v>
      </c>
      <c r="U132" s="5">
        <f t="shared" si="180"/>
        <v>236.1467528901095</v>
      </c>
      <c r="V132" s="5">
        <f t="shared" si="181"/>
        <v>312.27779465903757</v>
      </c>
      <c r="W132" s="15">
        <f t="shared" si="182"/>
        <v>-1.0734613539272964E-2</v>
      </c>
      <c r="X132" s="15">
        <f t="shared" si="183"/>
        <v>-1.217998157191269E-2</v>
      </c>
      <c r="Y132" s="15">
        <f t="shared" si="184"/>
        <v>-9.7425357312937999E-3</v>
      </c>
      <c r="Z132" s="5">
        <f t="shared" si="199"/>
        <v>15528.772516699104</v>
      </c>
      <c r="AA132" s="5">
        <f t="shared" si="200"/>
        <v>35113.08018038435</v>
      </c>
      <c r="AB132" s="5">
        <f t="shared" si="201"/>
        <v>29547.972584809562</v>
      </c>
      <c r="AC132" s="16">
        <f t="shared" si="185"/>
        <v>1.7004449232011498</v>
      </c>
      <c r="AD132" s="16">
        <f t="shared" si="186"/>
        <v>2.9410157783595854</v>
      </c>
      <c r="AE132" s="16">
        <f t="shared" si="187"/>
        <v>4.9238742878602659</v>
      </c>
      <c r="AF132" s="15">
        <f t="shared" si="188"/>
        <v>-4.0504037456468023E-3</v>
      </c>
      <c r="AG132" s="15">
        <f t="shared" si="189"/>
        <v>2.9673830763510267E-4</v>
      </c>
      <c r="AH132" s="15">
        <f t="shared" si="190"/>
        <v>9.7937136394747881E-3</v>
      </c>
      <c r="AI132" s="1">
        <f t="shared" si="154"/>
        <v>266203.37578004086</v>
      </c>
      <c r="AJ132" s="1">
        <f t="shared" si="155"/>
        <v>88087.327892136265</v>
      </c>
      <c r="AK132" s="1">
        <f t="shared" si="156"/>
        <v>33793.721972403153</v>
      </c>
      <c r="AL132" s="14">
        <f t="shared" si="191"/>
        <v>45.031859499453084</v>
      </c>
      <c r="AM132" s="14">
        <f t="shared" si="192"/>
        <v>9.1700280472920603</v>
      </c>
      <c r="AN132" s="14">
        <f t="shared" si="193"/>
        <v>3.1205115832238106</v>
      </c>
      <c r="AO132" s="11">
        <f t="shared" si="194"/>
        <v>9.6069838150500998E-3</v>
      </c>
      <c r="AP132" s="11">
        <f t="shared" si="195"/>
        <v>1.2102265798287611E-2</v>
      </c>
      <c r="AQ132" s="11">
        <f t="shared" si="196"/>
        <v>1.0978282073792509E-2</v>
      </c>
      <c r="AR132" s="1">
        <f t="shared" si="202"/>
        <v>147152.83091958071</v>
      </c>
      <c r="AS132" s="1">
        <f t="shared" si="197"/>
        <v>50599.461667644173</v>
      </c>
      <c r="AT132" s="1">
        <f t="shared" si="198"/>
        <v>19264.006436516742</v>
      </c>
      <c r="AU132" s="1">
        <f t="shared" si="157"/>
        <v>29430.566183916144</v>
      </c>
      <c r="AV132" s="1">
        <f t="shared" si="158"/>
        <v>10119.892333528835</v>
      </c>
      <c r="AW132" s="1">
        <f t="shared" si="159"/>
        <v>3852.8012873033485</v>
      </c>
      <c r="AX132" s="2">
        <v>0</v>
      </c>
      <c r="AY132" s="2">
        <v>0</v>
      </c>
      <c r="AZ132" s="2">
        <v>0</v>
      </c>
      <c r="BA132" s="2">
        <f t="shared" si="134"/>
        <v>0</v>
      </c>
      <c r="BB132" s="2">
        <f t="shared" si="147"/>
        <v>0</v>
      </c>
      <c r="BC132" s="2">
        <f t="shared" si="135"/>
        <v>0</v>
      </c>
      <c r="BD132" s="2">
        <f t="shared" si="136"/>
        <v>0</v>
      </c>
      <c r="BE132" s="2">
        <f t="shared" si="137"/>
        <v>0</v>
      </c>
      <c r="BF132" s="2">
        <f t="shared" si="138"/>
        <v>0</v>
      </c>
      <c r="BG132" s="2">
        <f t="shared" si="139"/>
        <v>0</v>
      </c>
      <c r="BH132" s="2">
        <f t="shared" si="148"/>
        <v>0</v>
      </c>
      <c r="BI132" s="2">
        <f t="shared" si="149"/>
        <v>0</v>
      </c>
      <c r="BJ132" s="2">
        <f t="shared" si="150"/>
        <v>0</v>
      </c>
      <c r="BK132" s="11">
        <f t="shared" si="153"/>
        <v>3.881570818567634E-2</v>
      </c>
      <c r="BL132" s="11">
        <f t="shared" si="151"/>
        <v>4.2994802109650204E-2</v>
      </c>
      <c r="BM132" s="11">
        <f t="shared" si="152"/>
        <v>4.1983422639633811E-2</v>
      </c>
      <c r="BN132" s="17">
        <f t="shared" si="203"/>
        <v>3.7551714846814341E-2</v>
      </c>
      <c r="BO132" s="17">
        <f t="shared" si="204"/>
        <v>2.7308418208195104E-2</v>
      </c>
      <c r="BP132" s="17">
        <f t="shared" si="205"/>
        <v>3.1231191016660699E-2</v>
      </c>
      <c r="BQ132" s="12">
        <f>(BQ$3*temperature!$I242+BQ$4*temperature!$I242^2+BQ$5*temperature!$I242^6)*(K132/K$56)^$BS$1</f>
        <v>-5.5309452232692298</v>
      </c>
      <c r="BR132" s="12">
        <f>(BR$3*temperature!$I242+BR$4*temperature!$I242^2+BR$5*temperature!$I242^6)*(L132/L$56)^$BS$1</f>
        <v>-5.4990782558049416</v>
      </c>
      <c r="BS132" s="12">
        <f>(BS$3*temperature!$I242+BS$4*temperature!$I242^2+BS$5*temperature!$I242^6)*(M132/M$56)^$BS$1</f>
        <v>-5.8527206740954316</v>
      </c>
      <c r="BT132" s="12">
        <f>(BT$3*temperature!$M242+BT$4*temperature!$M242^2+BT$5*temperature!$M242^6)*(K132/K$56)^$BS$1</f>
        <v>-5.5309593827441743</v>
      </c>
      <c r="BU132" s="12">
        <f>(BU$3*temperature!$M242+BU$4*temperature!$M242^2+BU$5*temperature!$M242^6)*(L132/L$56)^$BS$1</f>
        <v>-5.4990887865186373</v>
      </c>
      <c r="BV132" s="12">
        <f>(BV$3*temperature!$M242+BV$4*temperature!$M242^2+BV$5*temperature!$M242^6)*(M132/M$56)^$BS$1</f>
        <v>-5.8527296559623991</v>
      </c>
      <c r="BW132" s="19">
        <f t="shared" si="140"/>
        <v>-1.4159474944541728E-5</v>
      </c>
      <c r="BX132" s="19">
        <f t="shared" si="141"/>
        <v>-1.0530713695722227E-5</v>
      </c>
      <c r="BY132" s="19">
        <f t="shared" si="142"/>
        <v>-8.9818669675167939E-6</v>
      </c>
      <c r="BZ132" s="19">
        <f t="shared" si="143"/>
        <v>-2.7894820094780011E-2</v>
      </c>
      <c r="CA132" s="19">
        <f t="shared" si="144"/>
        <v>-7.8243009248550046E-4</v>
      </c>
      <c r="CB132" s="19">
        <f t="shared" si="145"/>
        <v>-1.4551248149781822E-4</v>
      </c>
      <c r="CC132" s="19">
        <f t="shared" si="146"/>
        <v>-5.4038312639404091E-5</v>
      </c>
      <c r="CD132" s="19"/>
    </row>
    <row r="133" spans="1:82">
      <c r="A133" s="2">
        <f t="shared" si="160"/>
        <v>2087</v>
      </c>
      <c r="B133" s="5">
        <f t="shared" si="161"/>
        <v>1163.654979978214</v>
      </c>
      <c r="C133" s="5">
        <f t="shared" si="162"/>
        <v>2955.4040829178134</v>
      </c>
      <c r="D133" s="5">
        <f t="shared" si="163"/>
        <v>4343.6159530809819</v>
      </c>
      <c r="E133" s="15">
        <f t="shared" si="164"/>
        <v>7.9130804175860434E-5</v>
      </c>
      <c r="F133" s="15">
        <f t="shared" si="165"/>
        <v>1.5589299038055378E-4</v>
      </c>
      <c r="G133" s="15">
        <f t="shared" si="166"/>
        <v>3.1824999441488387E-4</v>
      </c>
      <c r="H133" s="5">
        <f t="shared" si="167"/>
        <v>148434.44870296074</v>
      </c>
      <c r="I133" s="5">
        <f t="shared" si="168"/>
        <v>51255.290690119808</v>
      </c>
      <c r="J133" s="5">
        <f t="shared" si="169"/>
        <v>19497.771297488369</v>
      </c>
      <c r="K133" s="5">
        <f t="shared" si="170"/>
        <v>127558.8136147879</v>
      </c>
      <c r="L133" s="5">
        <f t="shared" si="171"/>
        <v>17342.904473325503</v>
      </c>
      <c r="M133" s="5">
        <f t="shared" si="172"/>
        <v>4488.8340746742015</v>
      </c>
      <c r="N133" s="15">
        <f t="shared" si="173"/>
        <v>8.6296197465398627E-3</v>
      </c>
      <c r="O133" s="15">
        <f t="shared" si="174"/>
        <v>1.2803296834189348E-2</v>
      </c>
      <c r="P133" s="15">
        <f t="shared" si="175"/>
        <v>1.1812790360128389E-2</v>
      </c>
      <c r="Q133" s="5">
        <f t="shared" si="176"/>
        <v>9095.2423830564312</v>
      </c>
      <c r="R133" s="5">
        <f t="shared" si="177"/>
        <v>11956.346763697184</v>
      </c>
      <c r="S133" s="5">
        <f t="shared" si="178"/>
        <v>6029.4014394356582</v>
      </c>
      <c r="T133" s="5">
        <f t="shared" si="179"/>
        <v>61.274471408300613</v>
      </c>
      <c r="U133" s="5">
        <f t="shared" si="180"/>
        <v>233.27048979164095</v>
      </c>
      <c r="V133" s="5">
        <f t="shared" si="181"/>
        <v>309.23541708648224</v>
      </c>
      <c r="W133" s="15">
        <f t="shared" si="182"/>
        <v>-1.0734613539272964E-2</v>
      </c>
      <c r="X133" s="15">
        <f t="shared" si="183"/>
        <v>-1.217998157191269E-2</v>
      </c>
      <c r="Y133" s="15">
        <f t="shared" si="184"/>
        <v>-9.7425357312937999E-3</v>
      </c>
      <c r="Z133" s="5">
        <f t="shared" si="199"/>
        <v>15436.019228143005</v>
      </c>
      <c r="AA133" s="5">
        <f t="shared" si="200"/>
        <v>35152.327178451022</v>
      </c>
      <c r="AB133" s="5">
        <f t="shared" si="201"/>
        <v>29910.752376500724</v>
      </c>
      <c r="AC133" s="16">
        <f t="shared" si="185"/>
        <v>1.6935574347149498</v>
      </c>
      <c r="AD133" s="16">
        <f t="shared" si="186"/>
        <v>2.9418884904043838</v>
      </c>
      <c r="AE133" s="16">
        <f t="shared" si="187"/>
        <v>4.9720973026323421</v>
      </c>
      <c r="AF133" s="15">
        <f t="shared" si="188"/>
        <v>-4.0504037456468023E-3</v>
      </c>
      <c r="AG133" s="15">
        <f t="shared" si="189"/>
        <v>2.9673830763510267E-4</v>
      </c>
      <c r="AH133" s="15">
        <f t="shared" si="190"/>
        <v>9.7937136394747881E-3</v>
      </c>
      <c r="AI133" s="1">
        <f t="shared" si="154"/>
        <v>269013.60438595293</v>
      </c>
      <c r="AJ133" s="1">
        <f t="shared" si="155"/>
        <v>89398.487436451484</v>
      </c>
      <c r="AK133" s="1">
        <f t="shared" si="156"/>
        <v>34267.15106246619</v>
      </c>
      <c r="AL133" s="14">
        <f t="shared" si="191"/>
        <v>45.460153641372216</v>
      </c>
      <c r="AM133" s="14">
        <f t="shared" si="192"/>
        <v>9.2798963829300813</v>
      </c>
      <c r="AN133" s="14">
        <f t="shared" si="193"/>
        <v>3.1544268610352266</v>
      </c>
      <c r="AO133" s="11">
        <f t="shared" si="194"/>
        <v>9.5109139768995987E-3</v>
      </c>
      <c r="AP133" s="11">
        <f t="shared" si="195"/>
        <v>1.1981243140304734E-2</v>
      </c>
      <c r="AQ133" s="11">
        <f t="shared" si="196"/>
        <v>1.0868499253054584E-2</v>
      </c>
      <c r="AR133" s="1">
        <f t="shared" si="202"/>
        <v>148434.44870296074</v>
      </c>
      <c r="AS133" s="1">
        <f t="shared" si="197"/>
        <v>51255.290690119808</v>
      </c>
      <c r="AT133" s="1">
        <f t="shared" si="198"/>
        <v>19497.771297488369</v>
      </c>
      <c r="AU133" s="1">
        <f t="shared" si="157"/>
        <v>29686.889740592149</v>
      </c>
      <c r="AV133" s="1">
        <f t="shared" si="158"/>
        <v>10251.058138023962</v>
      </c>
      <c r="AW133" s="1">
        <f t="shared" si="159"/>
        <v>3899.5542594976741</v>
      </c>
      <c r="AX133" s="2">
        <v>0</v>
      </c>
      <c r="AY133" s="2">
        <v>0</v>
      </c>
      <c r="AZ133" s="2">
        <v>0</v>
      </c>
      <c r="BA133" s="2">
        <f t="shared" si="134"/>
        <v>0</v>
      </c>
      <c r="BB133" s="2">
        <f t="shared" si="147"/>
        <v>0</v>
      </c>
      <c r="BC133" s="2">
        <f t="shared" si="135"/>
        <v>0</v>
      </c>
      <c r="BD133" s="2">
        <f t="shared" si="136"/>
        <v>0</v>
      </c>
      <c r="BE133" s="2">
        <f t="shared" si="137"/>
        <v>0</v>
      </c>
      <c r="BF133" s="2">
        <f t="shared" si="138"/>
        <v>0</v>
      </c>
      <c r="BG133" s="2">
        <f t="shared" si="139"/>
        <v>0</v>
      </c>
      <c r="BH133" s="2">
        <f t="shared" si="148"/>
        <v>0</v>
      </c>
      <c r="BI133" s="2">
        <f t="shared" si="149"/>
        <v>0</v>
      </c>
      <c r="BJ133" s="2">
        <f t="shared" si="150"/>
        <v>0</v>
      </c>
      <c r="BK133" s="11">
        <f t="shared" si="153"/>
        <v>3.8629619746539862E-2</v>
      </c>
      <c r="BL133" s="11">
        <f t="shared" si="151"/>
        <v>4.2803296834189347E-2</v>
      </c>
      <c r="BM133" s="11">
        <f t="shared" si="152"/>
        <v>4.1812790360128388E-2</v>
      </c>
      <c r="BN133" s="17">
        <f t="shared" si="203"/>
        <v>3.614858203520966E-2</v>
      </c>
      <c r="BO133" s="17">
        <f t="shared" si="204"/>
        <v>2.6182698277075561E-2</v>
      </c>
      <c r="BP133" s="17">
        <f t="shared" si="205"/>
        <v>2.9972829066266145E-2</v>
      </c>
      <c r="BQ133" s="12">
        <f>(BQ$3*temperature!$I243+BQ$4*temperature!$I243^2+BQ$5*temperature!$I243^6)*(K133/K$56)^$BS$1</f>
        <v>-5.814623835434154</v>
      </c>
      <c r="BR133" s="12">
        <f>(BR$3*temperature!$I243+BR$4*temperature!$I243^2+BR$5*temperature!$I243^6)*(L133/L$56)^$BS$1</f>
        <v>-5.7010158973567311</v>
      </c>
      <c r="BS133" s="12">
        <f>(BS$3*temperature!$I243+BS$4*temperature!$I243^2+BS$5*temperature!$I243^6)*(M133/M$56)^$BS$1</f>
        <v>-6.0225896060126001</v>
      </c>
      <c r="BT133" s="12">
        <f>(BT$3*temperature!$M243+BT$4*temperature!$M243^2+BT$5*temperature!$M243^6)*(K133/K$56)^$BS$1</f>
        <v>-5.814638106402227</v>
      </c>
      <c r="BU133" s="12">
        <f>(BU$3*temperature!$M243+BU$4*temperature!$M243^2+BU$5*temperature!$M243^6)*(L133/L$56)^$BS$1</f>
        <v>-5.7010264829585164</v>
      </c>
      <c r="BV133" s="12">
        <f>(BV$3*temperature!$M243+BV$4*temperature!$M243^2+BV$5*temperature!$M243^6)*(M133/M$56)^$BS$1</f>
        <v>-6.0225986225705137</v>
      </c>
      <c r="BW133" s="19">
        <f t="shared" si="140"/>
        <v>-1.4270968073049062E-5</v>
      </c>
      <c r="BX133" s="19">
        <f t="shared" si="141"/>
        <v>-1.0585601785351173E-5</v>
      </c>
      <c r="BY133" s="19">
        <f t="shared" si="142"/>
        <v>-9.0165579136325391E-6</v>
      </c>
      <c r="BZ133" s="19">
        <f t="shared" si="143"/>
        <v>-2.8366741591091836E-2</v>
      </c>
      <c r="CA133" s="19">
        <f t="shared" si="144"/>
        <v>-7.6573659833994361E-4</v>
      </c>
      <c r="CB133" s="19">
        <f t="shared" si="145"/>
        <v>-1.42058967690406E-4</v>
      </c>
      <c r="CC133" s="19">
        <f t="shared" si="146"/>
        <v>-5.269306796920232E-5</v>
      </c>
      <c r="CD133" s="19"/>
    </row>
    <row r="134" spans="1:82">
      <c r="A134" s="2">
        <f t="shared" si="160"/>
        <v>2088</v>
      </c>
      <c r="B134" s="5">
        <f t="shared" si="161"/>
        <v>1163.7424568848455</v>
      </c>
      <c r="C134" s="5">
        <f t="shared" si="162"/>
        <v>2955.8417733590686</v>
      </c>
      <c r="D134" s="5">
        <f t="shared" si="163"/>
        <v>4344.9291910461498</v>
      </c>
      <c r="E134" s="15">
        <f t="shared" si="164"/>
        <v>7.5174263967067411E-5</v>
      </c>
      <c r="F134" s="15">
        <f t="shared" si="165"/>
        <v>1.4809834086152609E-4</v>
      </c>
      <c r="G134" s="15">
        <f t="shared" si="166"/>
        <v>3.0233749469413967E-4</v>
      </c>
      <c r="H134" s="5">
        <f t="shared" si="167"/>
        <v>149699.23914383686</v>
      </c>
      <c r="I134" s="5">
        <f t="shared" si="168"/>
        <v>51909.503178012914</v>
      </c>
      <c r="J134" s="5">
        <f t="shared" si="169"/>
        <v>19730.768619288683</v>
      </c>
      <c r="K134" s="5">
        <f t="shared" si="170"/>
        <v>128636.05539026053</v>
      </c>
      <c r="L134" s="5">
        <f t="shared" si="171"/>
        <v>17561.665054561454</v>
      </c>
      <c r="M134" s="5">
        <f t="shared" si="172"/>
        <v>4541.1024556968687</v>
      </c>
      <c r="N134" s="15">
        <f t="shared" si="173"/>
        <v>8.4450595372089765E-3</v>
      </c>
      <c r="O134" s="15">
        <f t="shared" si="174"/>
        <v>1.2613837640195635E-2</v>
      </c>
      <c r="P134" s="15">
        <f t="shared" si="175"/>
        <v>1.1644088454408008E-2</v>
      </c>
      <c r="Q134" s="5">
        <f t="shared" si="176"/>
        <v>9074.2759109948602</v>
      </c>
      <c r="R134" s="5">
        <f t="shared" si="177"/>
        <v>11961.468379604978</v>
      </c>
      <c r="S134" s="5">
        <f t="shared" si="178"/>
        <v>6042.0088447849257</v>
      </c>
      <c r="T134" s="5">
        <f t="shared" si="179"/>
        <v>60.616713637909278</v>
      </c>
      <c r="U134" s="5">
        <f t="shared" si="180"/>
        <v>230.42925952470773</v>
      </c>
      <c r="V134" s="5">
        <f t="shared" si="181"/>
        <v>306.22267998613563</v>
      </c>
      <c r="W134" s="15">
        <f t="shared" si="182"/>
        <v>-1.0734613539272964E-2</v>
      </c>
      <c r="X134" s="15">
        <f t="shared" si="183"/>
        <v>-1.217998157191269E-2</v>
      </c>
      <c r="Y134" s="15">
        <f t="shared" si="184"/>
        <v>-9.7425357312937999E-3</v>
      </c>
      <c r="Z134" s="5">
        <f t="shared" si="199"/>
        <v>15340.925712136856</v>
      </c>
      <c r="AA134" s="5">
        <f t="shared" si="200"/>
        <v>35184.676475537308</v>
      </c>
      <c r="AB134" s="5">
        <f t="shared" si="201"/>
        <v>30272.374128353647</v>
      </c>
      <c r="AC134" s="16">
        <f t="shared" si="185"/>
        <v>1.6866978433379123</v>
      </c>
      <c r="AD134" s="16">
        <f t="shared" si="186"/>
        <v>2.9427614614162776</v>
      </c>
      <c r="AE134" s="16">
        <f t="shared" si="187"/>
        <v>5.0207925998019283</v>
      </c>
      <c r="AF134" s="15">
        <f t="shared" si="188"/>
        <v>-4.0504037456468023E-3</v>
      </c>
      <c r="AG134" s="15">
        <f t="shared" si="189"/>
        <v>2.9673830763510267E-4</v>
      </c>
      <c r="AH134" s="15">
        <f t="shared" si="190"/>
        <v>9.7937136394747881E-3</v>
      </c>
      <c r="AI134" s="1">
        <f t="shared" si="154"/>
        <v>271799.1336879498</v>
      </c>
      <c r="AJ134" s="1">
        <f t="shared" si="155"/>
        <v>90709.696830830304</v>
      </c>
      <c r="AK134" s="1">
        <f t="shared" si="156"/>
        <v>34739.990215717247</v>
      </c>
      <c r="AL134" s="14">
        <f t="shared" si="191"/>
        <v>45.888197575925354</v>
      </c>
      <c r="AM134" s="14">
        <f t="shared" si="192"/>
        <v>9.3899692308619951</v>
      </c>
      <c r="AN134" s="14">
        <f t="shared" si="193"/>
        <v>3.1883679081583738</v>
      </c>
      <c r="AO134" s="11">
        <f t="shared" si="194"/>
        <v>9.4158048371306025E-3</v>
      </c>
      <c r="AP134" s="11">
        <f t="shared" si="195"/>
        <v>1.1861430708901687E-2</v>
      </c>
      <c r="AQ134" s="11">
        <f t="shared" si="196"/>
        <v>1.0759814260524039E-2</v>
      </c>
      <c r="AR134" s="1">
        <f t="shared" si="202"/>
        <v>149699.23914383686</v>
      </c>
      <c r="AS134" s="1">
        <f t="shared" si="197"/>
        <v>51909.503178012914</v>
      </c>
      <c r="AT134" s="1">
        <f t="shared" si="198"/>
        <v>19730.768619288683</v>
      </c>
      <c r="AU134" s="1">
        <f t="shared" si="157"/>
        <v>29939.847828767375</v>
      </c>
      <c r="AV134" s="1">
        <f t="shared" si="158"/>
        <v>10381.900635602584</v>
      </c>
      <c r="AW134" s="1">
        <f t="shared" si="159"/>
        <v>3946.1537238577366</v>
      </c>
      <c r="AX134" s="2">
        <v>0</v>
      </c>
      <c r="AY134" s="2">
        <v>0</v>
      </c>
      <c r="AZ134" s="2">
        <v>0</v>
      </c>
      <c r="BA134" s="2">
        <f t="shared" ref="BA134:BA197" si="206">(AX134*Z134+AY134*AA134+AZ134*AB134)/(Z134+AA134+AB134)</f>
        <v>0</v>
      </c>
      <c r="BB134" s="2">
        <f t="shared" si="147"/>
        <v>0</v>
      </c>
      <c r="BC134" s="2">
        <f t="shared" ref="BC134:BC197" si="207">BC$5*AY134^2</f>
        <v>0</v>
      </c>
      <c r="BD134" s="2">
        <f t="shared" ref="BD134:BD197" si="208">BD$5*AZ134^2</f>
        <v>0</v>
      </c>
      <c r="BE134" s="2">
        <f t="shared" ref="BE134:BE197" si="209">BB134*AR134</f>
        <v>0</v>
      </c>
      <c r="BF134" s="2">
        <f t="shared" ref="BF134:BF197" si="210">BC134*AS134</f>
        <v>0</v>
      </c>
      <c r="BG134" s="2">
        <f t="shared" ref="BG134:BG197" si="211">BD134*AT134</f>
        <v>0</v>
      </c>
      <c r="BH134" s="2">
        <f t="shared" si="148"/>
        <v>0</v>
      </c>
      <c r="BI134" s="2">
        <f t="shared" si="149"/>
        <v>0</v>
      </c>
      <c r="BJ134" s="2">
        <f t="shared" si="150"/>
        <v>0</v>
      </c>
      <c r="BK134" s="11">
        <f t="shared" si="153"/>
        <v>3.8445059537208975E-2</v>
      </c>
      <c r="BL134" s="11">
        <f t="shared" si="151"/>
        <v>4.2613837640195634E-2</v>
      </c>
      <c r="BM134" s="11">
        <f t="shared" si="152"/>
        <v>4.1644088454408007E-2</v>
      </c>
      <c r="BN134" s="17">
        <f t="shared" si="203"/>
        <v>3.4804112407299838E-2</v>
      </c>
      <c r="BO134" s="17">
        <f t="shared" si="204"/>
        <v>2.5107993383376052E-2</v>
      </c>
      <c r="BP134" s="17">
        <f t="shared" si="205"/>
        <v>2.8769880100920332E-2</v>
      </c>
      <c r="BQ134" s="12">
        <f>(BQ$3*temperature!$I244+BQ$4*temperature!$I244^2+BQ$5*temperature!$I244^6)*(K134/K$56)^$BS$1</f>
        <v>-6.1020832645025243</v>
      </c>
      <c r="BR134" s="12">
        <f>(BR$3*temperature!$I244+BR$4*temperature!$I244^2+BR$5*temperature!$I244^6)*(L134/L$56)^$BS$1</f>
        <v>-5.9050585433121956</v>
      </c>
      <c r="BS134" s="12">
        <f>(BS$3*temperature!$I244+BS$4*temperature!$I244^2+BS$5*temperature!$I244^6)*(M134/M$56)^$BS$1</f>
        <v>-6.1940751525415232</v>
      </c>
      <c r="BT134" s="12">
        <f>(BT$3*temperature!$M244+BT$4*temperature!$M244^2+BT$5*temperature!$M244^6)*(K134/K$56)^$BS$1</f>
        <v>-6.102097642694857</v>
      </c>
      <c r="BU134" s="12">
        <f>(BU$3*temperature!$M244+BU$4*temperature!$M244^2+BU$5*temperature!$M244^6)*(L134/L$56)^$BS$1</f>
        <v>-5.9050691808824682</v>
      </c>
      <c r="BV134" s="12">
        <f>(BV$3*temperature!$M244+BV$4*temperature!$M244^2+BV$5*temperature!$M244^6)*(M134/M$56)^$BS$1</f>
        <v>-6.194084201603081</v>
      </c>
      <c r="BW134" s="19">
        <f t="shared" ref="BW134:BW197" si="212">BT134-BQ134</f>
        <v>-1.4378192332742401E-5</v>
      </c>
      <c r="BX134" s="19">
        <f t="shared" ref="BX134:BX197" si="213">BU134-BR134</f>
        <v>-1.0637570272642449E-5</v>
      </c>
      <c r="BY134" s="19">
        <f t="shared" ref="BY134:BY197" si="214">BV134-BS134</f>
        <v>-9.0490615578531219E-6</v>
      </c>
      <c r="BZ134" s="19">
        <f t="shared" ref="BZ134:BZ197" si="215">SUMPRODUCT(BW134:BY134,AR134:AT134)/100</f>
        <v>-2.8831403801690553E-2</v>
      </c>
      <c r="CA134" s="19">
        <f t="shared" ref="CA134:CA197" si="216">BN134*BW134*AR134/100</f>
        <v>-7.4912526509922524E-4</v>
      </c>
      <c r="CB134" s="19">
        <f t="shared" ref="CB134:CB197" si="217">BO134*BX134*AS134/100</f>
        <v>-1.3864407669902007E-4</v>
      </c>
      <c r="CC134" s="19">
        <f t="shared" ref="CC134:CC197" si="218">BP134*BY134*AT134/100</f>
        <v>-5.1367165112388034E-5</v>
      </c>
      <c r="CD134" s="19"/>
    </row>
    <row r="135" spans="1:82">
      <c r="A135" s="2">
        <f t="shared" si="160"/>
        <v>2089</v>
      </c>
      <c r="B135" s="5">
        <f t="shared" si="161"/>
        <v>1163.8255661933567</v>
      </c>
      <c r="C135" s="5">
        <f t="shared" si="162"/>
        <v>2956.2576408584277</v>
      </c>
      <c r="D135" s="5">
        <f t="shared" si="163"/>
        <v>4346.1771443020816</v>
      </c>
      <c r="E135" s="15">
        <f t="shared" si="164"/>
        <v>7.1415550768714036E-5</v>
      </c>
      <c r="F135" s="15">
        <f t="shared" si="165"/>
        <v>1.4069342381844977E-4</v>
      </c>
      <c r="G135" s="15">
        <f t="shared" si="166"/>
        <v>2.8722061995943267E-4</v>
      </c>
      <c r="H135" s="5">
        <f t="shared" si="167"/>
        <v>150946.83701565253</v>
      </c>
      <c r="I135" s="5">
        <f t="shared" si="168"/>
        <v>52561.946258428601</v>
      </c>
      <c r="J135" s="5">
        <f t="shared" si="169"/>
        <v>19962.956774492279</v>
      </c>
      <c r="K135" s="5">
        <f t="shared" si="170"/>
        <v>129698.84955300458</v>
      </c>
      <c r="L135" s="5">
        <f t="shared" si="171"/>
        <v>17779.893583011879</v>
      </c>
      <c r="M135" s="5">
        <f t="shared" si="172"/>
        <v>4593.2220688850848</v>
      </c>
      <c r="N135" s="15">
        <f t="shared" si="173"/>
        <v>8.262023889956005E-3</v>
      </c>
      <c r="O135" s="15">
        <f t="shared" si="174"/>
        <v>1.2426414452867851E-2</v>
      </c>
      <c r="P135" s="15">
        <f t="shared" si="175"/>
        <v>1.1477303957947882E-2</v>
      </c>
      <c r="Q135" s="5">
        <f t="shared" si="176"/>
        <v>9051.6805406866461</v>
      </c>
      <c r="R135" s="5">
        <f t="shared" si="177"/>
        <v>11964.288728574606</v>
      </c>
      <c r="S135" s="5">
        <f t="shared" si="178"/>
        <v>6053.5529301206625</v>
      </c>
      <c r="T135" s="5">
        <f t="shared" si="179"/>
        <v>59.966016642985544</v>
      </c>
      <c r="U135" s="5">
        <f t="shared" si="180"/>
        <v>227.6226353900673</v>
      </c>
      <c r="V135" s="5">
        <f t="shared" si="181"/>
        <v>303.23929458463817</v>
      </c>
      <c r="W135" s="15">
        <f t="shared" si="182"/>
        <v>-1.0734613539272964E-2</v>
      </c>
      <c r="X135" s="15">
        <f t="shared" si="183"/>
        <v>-1.217998157191269E-2</v>
      </c>
      <c r="Y135" s="15">
        <f t="shared" si="184"/>
        <v>-9.7425357312937999E-3</v>
      </c>
      <c r="Z135" s="5">
        <f t="shared" si="199"/>
        <v>15243.56790485817</v>
      </c>
      <c r="AA135" s="5">
        <f t="shared" si="200"/>
        <v>35210.193283151923</v>
      </c>
      <c r="AB135" s="5">
        <f t="shared" si="201"/>
        <v>30632.772193154015</v>
      </c>
      <c r="AC135" s="16">
        <f t="shared" si="185"/>
        <v>1.679866036075482</v>
      </c>
      <c r="AD135" s="16">
        <f t="shared" si="186"/>
        <v>2.9436346914721119</v>
      </c>
      <c r="AE135" s="16">
        <f t="shared" si="187"/>
        <v>5.0699648047675829</v>
      </c>
      <c r="AF135" s="15">
        <f t="shared" si="188"/>
        <v>-4.0504037456468023E-3</v>
      </c>
      <c r="AG135" s="15">
        <f t="shared" si="189"/>
        <v>2.9673830763510267E-4</v>
      </c>
      <c r="AH135" s="15">
        <f t="shared" si="190"/>
        <v>9.7937136394747881E-3</v>
      </c>
      <c r="AI135" s="1">
        <f t="shared" si="154"/>
        <v>274559.06814792217</v>
      </c>
      <c r="AJ135" s="1">
        <f t="shared" si="155"/>
        <v>92020.627783349861</v>
      </c>
      <c r="AK135" s="1">
        <f t="shared" si="156"/>
        <v>35212.144918003265</v>
      </c>
      <c r="AL135" s="14">
        <f t="shared" si="191"/>
        <v>46.315951145500932</v>
      </c>
      <c r="AM135" s="14">
        <f t="shared" si="192"/>
        <v>9.5002339155586775</v>
      </c>
      <c r="AN135" s="14">
        <f t="shared" si="193"/>
        <v>3.2223310921795134</v>
      </c>
      <c r="AO135" s="11">
        <f t="shared" si="194"/>
        <v>9.3216467887592969E-3</v>
      </c>
      <c r="AP135" s="11">
        <f t="shared" si="195"/>
        <v>1.174281640181267E-2</v>
      </c>
      <c r="AQ135" s="11">
        <f t="shared" si="196"/>
        <v>1.0652216117918799E-2</v>
      </c>
      <c r="AR135" s="1">
        <f t="shared" si="202"/>
        <v>150946.83701565253</v>
      </c>
      <c r="AS135" s="1">
        <f t="shared" si="197"/>
        <v>52561.946258428601</v>
      </c>
      <c r="AT135" s="1">
        <f t="shared" si="198"/>
        <v>19962.956774492279</v>
      </c>
      <c r="AU135" s="1">
        <f t="shared" si="157"/>
        <v>30189.367403130509</v>
      </c>
      <c r="AV135" s="1">
        <f t="shared" si="158"/>
        <v>10512.389251685721</v>
      </c>
      <c r="AW135" s="1">
        <f t="shared" si="159"/>
        <v>3992.5913548984558</v>
      </c>
      <c r="AX135" s="2">
        <v>0</v>
      </c>
      <c r="AY135" s="2">
        <v>0</v>
      </c>
      <c r="AZ135" s="2">
        <v>0</v>
      </c>
      <c r="BA135" s="2">
        <f t="shared" si="206"/>
        <v>0</v>
      </c>
      <c r="BB135" s="2">
        <f t="shared" ref="BB135:BB198" si="219">BB$5*AX135^2</f>
        <v>0</v>
      </c>
      <c r="BC135" s="2">
        <f t="shared" si="207"/>
        <v>0</v>
      </c>
      <c r="BD135" s="2">
        <f t="shared" si="208"/>
        <v>0</v>
      </c>
      <c r="BE135" s="2">
        <f t="shared" si="209"/>
        <v>0</v>
      </c>
      <c r="BF135" s="2">
        <f t="shared" si="210"/>
        <v>0</v>
      </c>
      <c r="BG135" s="2">
        <f t="shared" si="211"/>
        <v>0</v>
      </c>
      <c r="BH135" s="2">
        <f t="shared" ref="BH135:BH198" si="220">2*BB$5*AX135*AR135/Z135*1000</f>
        <v>0</v>
      </c>
      <c r="BI135" s="2">
        <f t="shared" ref="BI135:BI198" si="221">2*BC$5*AY135*AS135/AA135*1000</f>
        <v>0</v>
      </c>
      <c r="BJ135" s="2">
        <f t="shared" ref="BJ135:BJ198" si="222">2*BD$5*AZ135*AT135/AB135*1000</f>
        <v>0</v>
      </c>
      <c r="BK135" s="11">
        <f t="shared" si="153"/>
        <v>3.8262023889956004E-2</v>
      </c>
      <c r="BL135" s="11">
        <f t="shared" ref="BL135:BL198" si="223">$BK$3*(L135/L134-1)+$BK$5</f>
        <v>4.242641445286785E-2</v>
      </c>
      <c r="BM135" s="11">
        <f t="shared" ref="BM135:BM198" si="224">$BK$3*(M135/M134-1)+$BK$5</f>
        <v>4.1477303957947881E-2</v>
      </c>
      <c r="BN135" s="17">
        <f t="shared" si="203"/>
        <v>3.3515603052520236E-2</v>
      </c>
      <c r="BO135" s="17">
        <f t="shared" si="204"/>
        <v>2.4081776470763455E-2</v>
      </c>
      <c r="BP135" s="17">
        <f t="shared" si="205"/>
        <v>2.7619683555838246E-2</v>
      </c>
      <c r="BQ135" s="12">
        <f>(BQ$3*temperature!$I245+BQ$4*temperature!$I245^2+BQ$5*temperature!$I245^6)*(K135/K$56)^$BS$1</f>
        <v>-6.3932610187481718</v>
      </c>
      <c r="BR135" s="12">
        <f>(BR$3*temperature!$I245+BR$4*temperature!$I245^2+BR$5*temperature!$I245^6)*(L135/L$56)^$BS$1</f>
        <v>-6.1111556670002019</v>
      </c>
      <c r="BS135" s="12">
        <f>(BS$3*temperature!$I245+BS$4*temperature!$I245^2+BS$5*temperature!$I245^6)*(M135/M$56)^$BS$1</f>
        <v>-6.3671360601224469</v>
      </c>
      <c r="BT135" s="12">
        <f>(BT$3*temperature!$M245+BT$4*temperature!$M245^2+BT$5*temperature!$M245^6)*(K135/K$56)^$BS$1</f>
        <v>-6.3932754999879693</v>
      </c>
      <c r="BU135" s="12">
        <f>(BU$3*temperature!$M245+BU$4*temperature!$M245^2+BU$5*temperature!$M245^6)*(L135/L$56)^$BS$1</f>
        <v>-6.1111663536931555</v>
      </c>
      <c r="BV135" s="12">
        <f>(BV$3*temperature!$M245+BV$4*temperature!$M245^2+BV$5*temperature!$M245^6)*(M135/M$56)^$BS$1</f>
        <v>-6.3671451395586907</v>
      </c>
      <c r="BW135" s="19">
        <f t="shared" si="212"/>
        <v>-1.4481239797525802E-5</v>
      </c>
      <c r="BX135" s="19">
        <f t="shared" si="213"/>
        <v>-1.0686692953676413E-5</v>
      </c>
      <c r="BY135" s="19">
        <f t="shared" si="214"/>
        <v>-9.0794362437307541E-6</v>
      </c>
      <c r="BZ135" s="19">
        <f t="shared" si="215"/>
        <v>-2.9288631174835312E-2</v>
      </c>
      <c r="CA135" s="19">
        <f t="shared" si="216"/>
        <v>-7.3261667678361727E-4</v>
      </c>
      <c r="CB135" s="19">
        <f t="shared" si="217"/>
        <v>-1.3527056074930406E-4</v>
      </c>
      <c r="CC135" s="19">
        <f t="shared" si="218"/>
        <v>-5.0061337458655672E-5</v>
      </c>
      <c r="CD135" s="19"/>
    </row>
    <row r="136" spans="1:82">
      <c r="A136" s="2">
        <f t="shared" si="160"/>
        <v>2090</v>
      </c>
      <c r="B136" s="5">
        <f t="shared" si="161"/>
        <v>1163.9045256749748</v>
      </c>
      <c r="C136" s="5">
        <f t="shared" si="162"/>
        <v>2956.6527705671506</v>
      </c>
      <c r="D136" s="5">
        <f t="shared" si="163"/>
        <v>4347.3630404112291</v>
      </c>
      <c r="E136" s="15">
        <f t="shared" si="164"/>
        <v>6.7844773230278332E-5</v>
      </c>
      <c r="F136" s="15">
        <f t="shared" si="165"/>
        <v>1.3365875262752726E-4</v>
      </c>
      <c r="G136" s="15">
        <f t="shared" si="166"/>
        <v>2.7285958896146101E-4</v>
      </c>
      <c r="H136" s="5">
        <f t="shared" si="167"/>
        <v>152176.88792505703</v>
      </c>
      <c r="I136" s="5">
        <f t="shared" si="168"/>
        <v>53212.4692917957</v>
      </c>
      <c r="J136" s="5">
        <f t="shared" si="169"/>
        <v>20194.294905208058</v>
      </c>
      <c r="K136" s="5">
        <f t="shared" si="170"/>
        <v>130746.88221253044</v>
      </c>
      <c r="L136" s="5">
        <f t="shared" si="171"/>
        <v>17997.537560553104</v>
      </c>
      <c r="M136" s="5">
        <f t="shared" si="172"/>
        <v>4645.1825434155189</v>
      </c>
      <c r="N136" s="15">
        <f t="shared" si="173"/>
        <v>8.0805085252322328E-3</v>
      </c>
      <c r="O136" s="15">
        <f t="shared" si="174"/>
        <v>1.2241016883766775E-2</v>
      </c>
      <c r="P136" s="15">
        <f t="shared" si="175"/>
        <v>1.1312423773807812E-2</v>
      </c>
      <c r="Q136" s="5">
        <f t="shared" si="176"/>
        <v>9027.4837029580849</v>
      </c>
      <c r="R136" s="5">
        <f t="shared" si="177"/>
        <v>11964.834143820253</v>
      </c>
      <c r="S136" s="5">
        <f t="shared" si="178"/>
        <v>6064.0433391781771</v>
      </c>
      <c r="T136" s="5">
        <f t="shared" si="179"/>
        <v>59.322304628833486</v>
      </c>
      <c r="U136" s="5">
        <f t="shared" si="180"/>
        <v>224.85019588566607</v>
      </c>
      <c r="V136" s="5">
        <f t="shared" si="181"/>
        <v>300.28497492201501</v>
      </c>
      <c r="W136" s="15">
        <f t="shared" si="182"/>
        <v>-1.0734613539272964E-2</v>
      </c>
      <c r="X136" s="15">
        <f t="shared" si="183"/>
        <v>-1.217998157191269E-2</v>
      </c>
      <c r="Y136" s="15">
        <f t="shared" si="184"/>
        <v>-9.7425357312937999E-3</v>
      </c>
      <c r="Z136" s="5">
        <f t="shared" si="199"/>
        <v>15144.021847131415</v>
      </c>
      <c r="AA136" s="5">
        <f t="shared" si="200"/>
        <v>35228.946036931622</v>
      </c>
      <c r="AB136" s="5">
        <f t="shared" si="201"/>
        <v>30991.882105865956</v>
      </c>
      <c r="AC136" s="16">
        <f t="shared" si="185"/>
        <v>1.673061900390777</v>
      </c>
      <c r="AD136" s="16">
        <f t="shared" si="186"/>
        <v>2.9445081806487554</v>
      </c>
      <c r="AE136" s="16">
        <f t="shared" si="187"/>
        <v>5.1196185882276923</v>
      </c>
      <c r="AF136" s="15">
        <f t="shared" si="188"/>
        <v>-4.0504037456468023E-3</v>
      </c>
      <c r="AG136" s="15">
        <f t="shared" si="189"/>
        <v>2.9673830763510267E-4</v>
      </c>
      <c r="AH136" s="15">
        <f t="shared" si="190"/>
        <v>9.7937136394747881E-3</v>
      </c>
      <c r="AI136" s="1">
        <f t="shared" si="154"/>
        <v>277292.52873626043</v>
      </c>
      <c r="AJ136" s="1">
        <f t="shared" si="155"/>
        <v>93330.954256700599</v>
      </c>
      <c r="AK136" s="1">
        <f t="shared" si="156"/>
        <v>35683.521781101394</v>
      </c>
      <c r="AL136" s="14">
        <f t="shared" si="191"/>
        <v>46.743374673392083</v>
      </c>
      <c r="AM136" s="14">
        <f t="shared" si="192"/>
        <v>9.6106778231769106</v>
      </c>
      <c r="AN136" s="14">
        <f t="shared" si="193"/>
        <v>3.2563128097049252</v>
      </c>
      <c r="AO136" s="11">
        <f t="shared" si="194"/>
        <v>9.2284303208717035E-3</v>
      </c>
      <c r="AP136" s="11">
        <f t="shared" si="195"/>
        <v>1.1625388237794543E-2</v>
      </c>
      <c r="AQ136" s="11">
        <f t="shared" si="196"/>
        <v>1.0545693956739611E-2</v>
      </c>
      <c r="AR136" s="1">
        <f t="shared" si="202"/>
        <v>152176.88792505703</v>
      </c>
      <c r="AS136" s="1">
        <f t="shared" si="197"/>
        <v>53212.4692917957</v>
      </c>
      <c r="AT136" s="1">
        <f t="shared" si="198"/>
        <v>20194.294905208058</v>
      </c>
      <c r="AU136" s="1">
        <f t="shared" si="157"/>
        <v>30435.377585011407</v>
      </c>
      <c r="AV136" s="1">
        <f t="shared" si="158"/>
        <v>10642.493858359141</v>
      </c>
      <c r="AW136" s="1">
        <f t="shared" si="159"/>
        <v>4038.858981041612</v>
      </c>
      <c r="AX136" s="2">
        <v>0</v>
      </c>
      <c r="AY136" s="2">
        <v>0</v>
      </c>
      <c r="AZ136" s="2">
        <v>0</v>
      </c>
      <c r="BA136" s="2">
        <f t="shared" si="206"/>
        <v>0</v>
      </c>
      <c r="BB136" s="2">
        <f t="shared" si="219"/>
        <v>0</v>
      </c>
      <c r="BC136" s="2">
        <f t="shared" si="207"/>
        <v>0</v>
      </c>
      <c r="BD136" s="2">
        <f t="shared" si="208"/>
        <v>0</v>
      </c>
      <c r="BE136" s="2">
        <f t="shared" si="209"/>
        <v>0</v>
      </c>
      <c r="BF136" s="2">
        <f t="shared" si="210"/>
        <v>0</v>
      </c>
      <c r="BG136" s="2">
        <f t="shared" si="211"/>
        <v>0</v>
      </c>
      <c r="BH136" s="2">
        <f t="shared" si="220"/>
        <v>0</v>
      </c>
      <c r="BI136" s="2">
        <f t="shared" si="221"/>
        <v>0</v>
      </c>
      <c r="BJ136" s="2">
        <f t="shared" si="222"/>
        <v>0</v>
      </c>
      <c r="BK136" s="11">
        <f t="shared" ref="BK136:BK199" si="225">$BK$3*(K136/K135-1)+$BK$5</f>
        <v>3.8080508525232232E-2</v>
      </c>
      <c r="BL136" s="11">
        <f t="shared" si="223"/>
        <v>4.2241016883766774E-2</v>
      </c>
      <c r="BM136" s="11">
        <f t="shared" si="224"/>
        <v>4.131242377380781E-2</v>
      </c>
      <c r="BN136" s="17">
        <f t="shared" si="203"/>
        <v>3.2280486313994772E-2</v>
      </c>
      <c r="BO136" s="17">
        <f t="shared" si="204"/>
        <v>2.310165603718236E-2</v>
      </c>
      <c r="BP136" s="17">
        <f t="shared" si="205"/>
        <v>2.6519717185266148E-2</v>
      </c>
      <c r="BQ136" s="12">
        <f>(BQ$3*temperature!$I246+BQ$4*temperature!$I246^2+BQ$5*temperature!$I246^6)*(K136/K$56)^$BS$1</f>
        <v>-6.6880938893751622</v>
      </c>
      <c r="BR136" s="12">
        <f>(BR$3*temperature!$I246+BR$4*temperature!$I246^2+BR$5*temperature!$I246^6)*(L136/L$56)^$BS$1</f>
        <v>-6.3192564349598257</v>
      </c>
      <c r="BS136" s="12">
        <f>(BS$3*temperature!$I246+BS$4*temperature!$I246^2+BS$5*temperature!$I246^6)*(M136/M$56)^$BS$1</f>
        <v>-6.5417308360234587</v>
      </c>
      <c r="BT136" s="12">
        <f>(BT$3*temperature!$M246+BT$4*temperature!$M246^2+BT$5*temperature!$M246^6)*(K136/K$56)^$BS$1</f>
        <v>-6.6881084695785402</v>
      </c>
      <c r="BU136" s="12">
        <f>(BU$3*temperature!$M246+BU$4*temperature!$M246^2+BU$5*temperature!$M246^6)*(L136/L$56)^$BS$1</f>
        <v>-6.3192671680033321</v>
      </c>
      <c r="BV136" s="12">
        <f>(BV$3*temperature!$M246+BV$4*temperature!$M246^2+BV$5*temperature!$M246^6)*(M136/M$56)^$BS$1</f>
        <v>-6.5417399437634636</v>
      </c>
      <c r="BW136" s="19">
        <f t="shared" si="212"/>
        <v>-1.4580203377967393E-5</v>
      </c>
      <c r="BX136" s="19">
        <f t="shared" si="213"/>
        <v>-1.0733043506405693E-5</v>
      </c>
      <c r="BY136" s="19">
        <f t="shared" si="214"/>
        <v>-9.1077400048433788E-6</v>
      </c>
      <c r="BZ136" s="19">
        <f t="shared" si="215"/>
        <v>-2.9738261109433704E-2</v>
      </c>
      <c r="CA136" s="19">
        <f t="shared" si="216"/>
        <v>-7.1622973823946205E-4</v>
      </c>
      <c r="CB136" s="19">
        <f t="shared" si="217"/>
        <v>-1.3194089194028678E-4</v>
      </c>
      <c r="CC136" s="19">
        <f t="shared" si="218"/>
        <v>-4.8776227420356922E-5</v>
      </c>
      <c r="CD136" s="19"/>
    </row>
    <row r="137" spans="1:82">
      <c r="A137" s="2">
        <f t="shared" si="160"/>
        <v>2091</v>
      </c>
      <c r="B137" s="5">
        <f t="shared" si="161"/>
        <v>1163.9795422716506</v>
      </c>
      <c r="C137" s="5">
        <f t="shared" si="162"/>
        <v>2957.0281939623542</v>
      </c>
      <c r="D137" s="5">
        <f t="shared" si="163"/>
        <v>4348.4899491188889</v>
      </c>
      <c r="E137" s="15">
        <f t="shared" si="164"/>
        <v>6.4452534568764416E-5</v>
      </c>
      <c r="F137" s="15">
        <f t="shared" si="165"/>
        <v>1.269758149961509E-4</v>
      </c>
      <c r="G137" s="15">
        <f t="shared" si="166"/>
        <v>2.5921660951338794E-4</v>
      </c>
      <c r="H137" s="5">
        <f t="shared" si="167"/>
        <v>153389.0484059515</v>
      </c>
      <c r="I137" s="5">
        <f t="shared" si="168"/>
        <v>53860.923949736782</v>
      </c>
      <c r="J137" s="5">
        <f t="shared" si="169"/>
        <v>20424.742937600411</v>
      </c>
      <c r="K137" s="5">
        <f t="shared" si="170"/>
        <v>131779.84907414587</v>
      </c>
      <c r="L137" s="5">
        <f t="shared" si="171"/>
        <v>18214.545285604567</v>
      </c>
      <c r="M137" s="5">
        <f t="shared" si="172"/>
        <v>4696.9737027307528</v>
      </c>
      <c r="N137" s="15">
        <f t="shared" si="173"/>
        <v>7.900508556191177E-3</v>
      </c>
      <c r="O137" s="15">
        <f t="shared" si="174"/>
        <v>1.2057634235868919E-2</v>
      </c>
      <c r="P137" s="15">
        <f t="shared" si="175"/>
        <v>1.1149434673702441E-2</v>
      </c>
      <c r="Q137" s="5">
        <f t="shared" si="176"/>
        <v>9001.7134012453316</v>
      </c>
      <c r="R137" s="5">
        <f t="shared" si="177"/>
        <v>11963.1319371749</v>
      </c>
      <c r="S137" s="5">
        <f t="shared" si="178"/>
        <v>6073.4900776300183</v>
      </c>
      <c r="T137" s="5">
        <f t="shared" si="179"/>
        <v>58.685502614383935</v>
      </c>
      <c r="U137" s="5">
        <f t="shared" si="180"/>
        <v>222.1115246433377</v>
      </c>
      <c r="V137" s="5">
        <f t="shared" si="181"/>
        <v>297.35943782426659</v>
      </c>
      <c r="W137" s="15">
        <f t="shared" si="182"/>
        <v>-1.0734613539272964E-2</v>
      </c>
      <c r="X137" s="15">
        <f t="shared" si="183"/>
        <v>-1.217998157191269E-2</v>
      </c>
      <c r="Y137" s="15">
        <f t="shared" si="184"/>
        <v>-9.7425357312937999E-3</v>
      </c>
      <c r="Z137" s="5">
        <f t="shared" si="199"/>
        <v>15042.36360871842</v>
      </c>
      <c r="AA137" s="5">
        <f t="shared" si="200"/>
        <v>35241.006270966733</v>
      </c>
      <c r="AB137" s="5">
        <f t="shared" si="201"/>
        <v>31349.640607500689</v>
      </c>
      <c r="AC137" s="16">
        <f t="shared" si="185"/>
        <v>1.6662853242027351</v>
      </c>
      <c r="AD137" s="16">
        <f t="shared" si="186"/>
        <v>2.9453819290230987</v>
      </c>
      <c r="AE137" s="16">
        <f t="shared" si="187"/>
        <v>5.1697586666241264</v>
      </c>
      <c r="AF137" s="15">
        <f t="shared" si="188"/>
        <v>-4.0504037456468023E-3</v>
      </c>
      <c r="AG137" s="15">
        <f t="shared" si="189"/>
        <v>2.9673830763510267E-4</v>
      </c>
      <c r="AH137" s="15">
        <f t="shared" si="190"/>
        <v>9.7937136394747881E-3</v>
      </c>
      <c r="AI137" s="1">
        <f t="shared" si="154"/>
        <v>279998.65344764577</v>
      </c>
      <c r="AJ137" s="1">
        <f t="shared" si="155"/>
        <v>94640.352689389678</v>
      </c>
      <c r="AK137" s="1">
        <f t="shared" si="156"/>
        <v>36154.028584032865</v>
      </c>
      <c r="AL137" s="14">
        <f t="shared" si="191"/>
        <v>47.170428969766519</v>
      </c>
      <c r="AM137" s="14">
        <f t="shared" si="192"/>
        <v>9.7212884054904762</v>
      </c>
      <c r="AN137" s="14">
        <f t="shared" si="193"/>
        <v>3.2903094872402985</v>
      </c>
      <c r="AO137" s="11">
        <f t="shared" si="194"/>
        <v>9.1361460176629869E-3</v>
      </c>
      <c r="AP137" s="11">
        <f t="shared" si="195"/>
        <v>1.1509134355416598E-2</v>
      </c>
      <c r="AQ137" s="11">
        <f t="shared" si="196"/>
        <v>1.0440237017172215E-2</v>
      </c>
      <c r="AR137" s="1">
        <f t="shared" si="202"/>
        <v>153389.0484059515</v>
      </c>
      <c r="AS137" s="1">
        <f t="shared" si="197"/>
        <v>53860.923949736782</v>
      </c>
      <c r="AT137" s="1">
        <f t="shared" si="198"/>
        <v>20424.742937600411</v>
      </c>
      <c r="AU137" s="1">
        <f t="shared" si="157"/>
        <v>30677.809681190301</v>
      </c>
      <c r="AV137" s="1">
        <f t="shared" si="158"/>
        <v>10772.184789947358</v>
      </c>
      <c r="AW137" s="1">
        <f t="shared" si="159"/>
        <v>4084.9485875200826</v>
      </c>
      <c r="AX137" s="2">
        <v>0</v>
      </c>
      <c r="AY137" s="2">
        <v>0</v>
      </c>
      <c r="AZ137" s="2">
        <v>0</v>
      </c>
      <c r="BA137" s="2">
        <f t="shared" si="206"/>
        <v>0</v>
      </c>
      <c r="BB137" s="2">
        <f t="shared" si="219"/>
        <v>0</v>
      </c>
      <c r="BC137" s="2">
        <f t="shared" si="207"/>
        <v>0</v>
      </c>
      <c r="BD137" s="2">
        <f t="shared" si="208"/>
        <v>0</v>
      </c>
      <c r="BE137" s="2">
        <f t="shared" si="209"/>
        <v>0</v>
      </c>
      <c r="BF137" s="2">
        <f t="shared" si="210"/>
        <v>0</v>
      </c>
      <c r="BG137" s="2">
        <f t="shared" si="211"/>
        <v>0</v>
      </c>
      <c r="BH137" s="2">
        <f t="shared" si="220"/>
        <v>0</v>
      </c>
      <c r="BI137" s="2">
        <f t="shared" si="221"/>
        <v>0</v>
      </c>
      <c r="BJ137" s="2">
        <f t="shared" si="222"/>
        <v>0</v>
      </c>
      <c r="BK137" s="11">
        <f t="shared" si="225"/>
        <v>3.7900508556191176E-2</v>
      </c>
      <c r="BL137" s="11">
        <f t="shared" si="223"/>
        <v>4.2057634235868918E-2</v>
      </c>
      <c r="BM137" s="11">
        <f t="shared" si="224"/>
        <v>4.114943467370244E-2</v>
      </c>
      <c r="BN137" s="17">
        <f t="shared" si="203"/>
        <v>3.1096322538465369E-2</v>
      </c>
      <c r="BO137" s="17">
        <f t="shared" si="204"/>
        <v>2.2165368338942192E-2</v>
      </c>
      <c r="BP137" s="17">
        <f t="shared" si="205"/>
        <v>2.5467589341877206E-2</v>
      </c>
      <c r="BQ137" s="12">
        <f>(BQ$3*temperature!$I247+BQ$4*temperature!$I247^2+BQ$5*temperature!$I247^6)*(K137/K$56)^$BS$1</f>
        <v>-6.9865180387007673</v>
      </c>
      <c r="BR137" s="12">
        <f>(BR$3*temperature!$I247+BR$4*temperature!$I247^2+BR$5*temperature!$I247^6)*(L137/L$56)^$BS$1</f>
        <v>-6.5293097647318659</v>
      </c>
      <c r="BS137" s="12">
        <f>(BS$3*temperature!$I247+BS$4*temperature!$I247^2+BS$5*temperature!$I247^6)*(M137/M$56)^$BS$1</f>
        <v>-6.7178177939291412</v>
      </c>
      <c r="BT137" s="12">
        <f>(BT$3*temperature!$M247+BT$4*temperature!$M247^2+BT$5*temperature!$M247^6)*(K137/K$56)^$BS$1</f>
        <v>-6.9865327138773701</v>
      </c>
      <c r="BU137" s="12">
        <f>(BU$3*temperature!$M247+BU$4*temperature!$M247^2+BU$5*temperature!$M247^6)*(L137/L$56)^$BS$1</f>
        <v>-6.5293205414272357</v>
      </c>
      <c r="BV137" s="12">
        <f>(BV$3*temperature!$M247+BV$4*temperature!$M247^2+BV$5*temperature!$M247^6)*(M137/M$56)^$BS$1</f>
        <v>-6.7178269279596359</v>
      </c>
      <c r="BW137" s="19">
        <f t="shared" si="212"/>
        <v>-1.4675176602807483E-5</v>
      </c>
      <c r="BX137" s="19">
        <f t="shared" si="213"/>
        <v>-1.0776695369862921E-5</v>
      </c>
      <c r="BY137" s="19">
        <f t="shared" si="214"/>
        <v>-9.1340304946285755E-6</v>
      </c>
      <c r="BZ137" s="19">
        <f t="shared" si="215"/>
        <v>-3.0180143688765829E-2</v>
      </c>
      <c r="CA137" s="19">
        <f t="shared" si="216"/>
        <v>-6.999817573279804E-4</v>
      </c>
      <c r="CB137" s="19">
        <f t="shared" si="217"/>
        <v>-1.2865727791088526E-4</v>
      </c>
      <c r="CC137" s="19">
        <f t="shared" si="218"/>
        <v>-4.7512391936767873E-5</v>
      </c>
      <c r="CD137" s="19"/>
    </row>
    <row r="138" spans="1:82">
      <c r="A138" s="2">
        <f t="shared" si="160"/>
        <v>2092</v>
      </c>
      <c r="B138" s="5">
        <f t="shared" si="161"/>
        <v>1164.050812631752</v>
      </c>
      <c r="C138" s="5">
        <f t="shared" si="162"/>
        <v>2957.3848914740047</v>
      </c>
      <c r="D138" s="5">
        <f t="shared" si="163"/>
        <v>4349.5607898989465</v>
      </c>
      <c r="E138" s="15">
        <f t="shared" si="164"/>
        <v>6.1229907840326195E-5</v>
      </c>
      <c r="F138" s="15">
        <f t="shared" si="165"/>
        <v>1.2062702424634335E-4</v>
      </c>
      <c r="G138" s="15">
        <f t="shared" si="166"/>
        <v>2.4625577903771852E-4</v>
      </c>
      <c r="H138" s="5">
        <f t="shared" si="167"/>
        <v>154582.98599699812</v>
      </c>
      <c r="I138" s="5">
        <f t="shared" si="168"/>
        <v>54507.164288522377</v>
      </c>
      <c r="J138" s="5">
        <f t="shared" si="169"/>
        <v>20654.261595378808</v>
      </c>
      <c r="K138" s="5">
        <f t="shared" si="170"/>
        <v>132797.45550583667</v>
      </c>
      <c r="L138" s="5">
        <f t="shared" si="171"/>
        <v>18430.86587940036</v>
      </c>
      <c r="M138" s="5">
        <f t="shared" si="172"/>
        <v>4748.5855683048558</v>
      </c>
      <c r="N138" s="15">
        <f t="shared" si="173"/>
        <v>7.7220184940283154E-3</v>
      </c>
      <c r="O138" s="15">
        <f t="shared" si="174"/>
        <v>1.1876255509203348E-2</v>
      </c>
      <c r="P138" s="15">
        <f t="shared" si="175"/>
        <v>1.0988323299339964E-2</v>
      </c>
      <c r="Q138" s="5">
        <f t="shared" si="176"/>
        <v>8974.3981739960127</v>
      </c>
      <c r="R138" s="5">
        <f t="shared" si="177"/>
        <v>11959.21035435651</v>
      </c>
      <c r="S138" s="5">
        <f t="shared" si="178"/>
        <v>6081.9034990094015</v>
      </c>
      <c r="T138" s="5">
        <f t="shared" si="179"/>
        <v>58.055536423460531</v>
      </c>
      <c r="U138" s="5">
        <f t="shared" si="180"/>
        <v>219.4062103662724</v>
      </c>
      <c r="V138" s="5">
        <f t="shared" si="181"/>
        <v>294.46240287622624</v>
      </c>
      <c r="W138" s="15">
        <f t="shared" si="182"/>
        <v>-1.0734613539272964E-2</v>
      </c>
      <c r="X138" s="15">
        <f t="shared" si="183"/>
        <v>-1.217998157191269E-2</v>
      </c>
      <c r="Y138" s="15">
        <f t="shared" si="184"/>
        <v>-9.7425357312937999E-3</v>
      </c>
      <c r="Z138" s="5">
        <f t="shared" si="199"/>
        <v>14938.669214343114</v>
      </c>
      <c r="AA138" s="5">
        <f t="shared" si="200"/>
        <v>35246.448491092626</v>
      </c>
      <c r="AB138" s="5">
        <f t="shared" si="201"/>
        <v>31705.985667392728</v>
      </c>
      <c r="AC138" s="16">
        <f t="shared" si="185"/>
        <v>1.659536195884268</v>
      </c>
      <c r="AD138" s="16">
        <f t="shared" si="186"/>
        <v>2.9462559366720562</v>
      </c>
      <c r="AE138" s="16">
        <f t="shared" si="187"/>
        <v>5.220389802590236</v>
      </c>
      <c r="AF138" s="15">
        <f t="shared" si="188"/>
        <v>-4.0504037456468023E-3</v>
      </c>
      <c r="AG138" s="15">
        <f t="shared" si="189"/>
        <v>2.9673830763510267E-4</v>
      </c>
      <c r="AH138" s="15">
        <f t="shared" si="190"/>
        <v>9.7937136394747881E-3</v>
      </c>
      <c r="AI138" s="1">
        <f t="shared" si="154"/>
        <v>282676.59778407152</v>
      </c>
      <c r="AJ138" s="1">
        <f t="shared" si="155"/>
        <v>95948.502210398059</v>
      </c>
      <c r="AK138" s="1">
        <f t="shared" si="156"/>
        <v>36623.574313149664</v>
      </c>
      <c r="AL138" s="14">
        <f t="shared" si="191"/>
        <v>47.59707533728227</v>
      </c>
      <c r="AM138" s="14">
        <f t="shared" si="192"/>
        <v>9.832053183713354</v>
      </c>
      <c r="AN138" s="14">
        <f t="shared" si="193"/>
        <v>3.324317582037871</v>
      </c>
      <c r="AO138" s="11">
        <f t="shared" si="194"/>
        <v>9.0447845574863576E-3</v>
      </c>
      <c r="AP138" s="11">
        <f t="shared" si="195"/>
        <v>1.1394043011862432E-2</v>
      </c>
      <c r="AQ138" s="11">
        <f t="shared" si="196"/>
        <v>1.0335834647000492E-2</v>
      </c>
      <c r="AR138" s="1">
        <f t="shared" si="202"/>
        <v>154582.98599699812</v>
      </c>
      <c r="AS138" s="1">
        <f t="shared" si="197"/>
        <v>54507.164288522377</v>
      </c>
      <c r="AT138" s="1">
        <f t="shared" si="198"/>
        <v>20654.261595378808</v>
      </c>
      <c r="AU138" s="1">
        <f t="shared" si="157"/>
        <v>30916.597199399625</v>
      </c>
      <c r="AV138" s="1">
        <f t="shared" si="158"/>
        <v>10901.432857704476</v>
      </c>
      <c r="AW138" s="1">
        <f t="shared" si="159"/>
        <v>4130.8523190757614</v>
      </c>
      <c r="AX138" s="2">
        <v>0</v>
      </c>
      <c r="AY138" s="2">
        <v>0</v>
      </c>
      <c r="AZ138" s="2">
        <v>0</v>
      </c>
      <c r="BA138" s="2">
        <f t="shared" si="206"/>
        <v>0</v>
      </c>
      <c r="BB138" s="2">
        <f t="shared" si="219"/>
        <v>0</v>
      </c>
      <c r="BC138" s="2">
        <f t="shared" si="207"/>
        <v>0</v>
      </c>
      <c r="BD138" s="2">
        <f t="shared" si="208"/>
        <v>0</v>
      </c>
      <c r="BE138" s="2">
        <f t="shared" si="209"/>
        <v>0</v>
      </c>
      <c r="BF138" s="2">
        <f t="shared" si="210"/>
        <v>0</v>
      </c>
      <c r="BG138" s="2">
        <f t="shared" si="211"/>
        <v>0</v>
      </c>
      <c r="BH138" s="2">
        <f t="shared" si="220"/>
        <v>0</v>
      </c>
      <c r="BI138" s="2">
        <f t="shared" si="221"/>
        <v>0</v>
      </c>
      <c r="BJ138" s="2">
        <f t="shared" si="222"/>
        <v>0</v>
      </c>
      <c r="BK138" s="11">
        <f t="shared" si="225"/>
        <v>3.7722018494028314E-2</v>
      </c>
      <c r="BL138" s="11">
        <f t="shared" si="223"/>
        <v>4.1876255509203347E-2</v>
      </c>
      <c r="BM138" s="11">
        <f t="shared" si="224"/>
        <v>4.0988323299339963E-2</v>
      </c>
      <c r="BN138" s="17">
        <f t="shared" si="203"/>
        <v>2.9960793237998336E-2</v>
      </c>
      <c r="BO138" s="17">
        <f t="shared" si="204"/>
        <v>2.1270770071365436E-2</v>
      </c>
      <c r="BP138" s="17">
        <f t="shared" si="205"/>
        <v>2.4461031715258801E-2</v>
      </c>
      <c r="BQ138" s="12">
        <f>(BQ$3*temperature!$I248+BQ$4*temperature!$I248^2+BQ$5*temperature!$I248^6)*(K138/K$56)^$BS$1</f>
        <v>-7.2884690862653194</v>
      </c>
      <c r="BR138" s="12">
        <f>(BR$3*temperature!$I248+BR$4*temperature!$I248^2+BR$5*temperature!$I248^6)*(L138/L$56)^$BS$1</f>
        <v>-6.7412643809668484</v>
      </c>
      <c r="BS138" s="12">
        <f>(BS$3*temperature!$I248+BS$4*temperature!$I248^2+BS$5*temperature!$I248^6)*(M138/M$56)^$BS$1</f>
        <v>-6.8953550982661262</v>
      </c>
      <c r="BT138" s="12">
        <f>(BT$3*temperature!$M248+BT$4*temperature!$M248^2+BT$5*temperature!$M248^6)*(K138/K$56)^$BS$1</f>
        <v>-7.288483852518767</v>
      </c>
      <c r="BU138" s="12">
        <f>(BU$3*temperature!$M248+BU$4*temperature!$M248^2+BU$5*temperature!$M248^6)*(L138/L$56)^$BS$1</f>
        <v>-6.7412751986884967</v>
      </c>
      <c r="BV138" s="12">
        <f>(BV$3*temperature!$M248+BV$4*temperature!$M248^2+BV$5*temperature!$M248^6)*(M138/M$56)^$BS$1</f>
        <v>-6.8953642566310487</v>
      </c>
      <c r="BW138" s="19">
        <f t="shared" si="212"/>
        <v>-1.4766253447540123E-5</v>
      </c>
      <c r="BX138" s="19">
        <f t="shared" si="213"/>
        <v>-1.0817721648237466E-5</v>
      </c>
      <c r="BY138" s="19">
        <f t="shared" si="214"/>
        <v>-9.1583649224347141E-6</v>
      </c>
      <c r="BZ138" s="19">
        <f t="shared" si="215"/>
        <v>-3.0614141459111125E-2</v>
      </c>
      <c r="CA138" s="19">
        <f t="shared" si="216"/>
        <v>-6.8388852689497059E-4</v>
      </c>
      <c r="CB138" s="19">
        <f t="shared" si="217"/>
        <v>-1.2542167720111939E-4</v>
      </c>
      <c r="CC138" s="19">
        <f t="shared" si="218"/>
        <v>-4.6270307778049177E-5</v>
      </c>
      <c r="CD138" s="19"/>
    </row>
    <row r="139" spans="1:82">
      <c r="A139" s="2">
        <f t="shared" si="160"/>
        <v>2093</v>
      </c>
      <c r="B139" s="5">
        <f t="shared" si="161"/>
        <v>1164.118523619532</v>
      </c>
      <c r="C139" s="5">
        <f t="shared" si="162"/>
        <v>2957.7237949860637</v>
      </c>
      <c r="D139" s="5">
        <f t="shared" si="163"/>
        <v>4350.5783391556952</v>
      </c>
      <c r="E139" s="15">
        <f t="shared" si="164"/>
        <v>5.8168412448309883E-5</v>
      </c>
      <c r="F139" s="15">
        <f t="shared" si="165"/>
        <v>1.1459567303402617E-4</v>
      </c>
      <c r="G139" s="15">
        <f t="shared" si="166"/>
        <v>2.3394299008583258E-4</v>
      </c>
      <c r="H139" s="5">
        <f t="shared" si="167"/>
        <v>155758.37930292921</v>
      </c>
      <c r="I139" s="5">
        <f t="shared" si="168"/>
        <v>55151.046818106151</v>
      </c>
      <c r="J139" s="5">
        <f t="shared" si="169"/>
        <v>20882.812412251649</v>
      </c>
      <c r="K139" s="5">
        <f t="shared" si="170"/>
        <v>133799.41659087938</v>
      </c>
      <c r="L139" s="5">
        <f t="shared" si="171"/>
        <v>18646.449310648364</v>
      </c>
      <c r="M139" s="5">
        <f t="shared" si="172"/>
        <v>4800.0083630960016</v>
      </c>
      <c r="N139" s="15">
        <f t="shared" si="173"/>
        <v>7.5450322540153714E-3</v>
      </c>
      <c r="O139" s="15">
        <f t="shared" si="174"/>
        <v>1.1696869406930821E-2</v>
      </c>
      <c r="P139" s="15">
        <f t="shared" si="175"/>
        <v>1.0829076164147633E-2</v>
      </c>
      <c r="Q139" s="5">
        <f t="shared" si="176"/>
        <v>8945.5670572221497</v>
      </c>
      <c r="R139" s="5">
        <f t="shared" si="177"/>
        <v>11953.098530128738</v>
      </c>
      <c r="S139" s="5">
        <f t="shared" si="178"/>
        <v>6089.294290592713</v>
      </c>
      <c r="T139" s="5">
        <f t="shared" si="179"/>
        <v>57.432332676139495</v>
      </c>
      <c r="U139" s="5">
        <f t="shared" si="180"/>
        <v>216.733846767248</v>
      </c>
      <c r="V139" s="5">
        <f t="shared" si="181"/>
        <v>291.59359239468199</v>
      </c>
      <c r="W139" s="15">
        <f t="shared" si="182"/>
        <v>-1.0734613539272964E-2</v>
      </c>
      <c r="X139" s="15">
        <f t="shared" si="183"/>
        <v>-1.217998157191269E-2</v>
      </c>
      <c r="Y139" s="15">
        <f t="shared" si="184"/>
        <v>-9.7425357312937999E-3</v>
      </c>
      <c r="Z139" s="5">
        <f t="shared" si="199"/>
        <v>14833.01457154904</v>
      </c>
      <c r="AA139" s="5">
        <f t="shared" si="200"/>
        <v>35245.35004739774</v>
      </c>
      <c r="AB139" s="5">
        <f t="shared" si="201"/>
        <v>32060.856503868825</v>
      </c>
      <c r="AC139" s="16">
        <f t="shared" si="185"/>
        <v>1.652814404260422</v>
      </c>
      <c r="AD139" s="16">
        <f t="shared" si="186"/>
        <v>2.9471302036725642</v>
      </c>
      <c r="AE139" s="16">
        <f t="shared" si="187"/>
        <v>5.2715168054032393</v>
      </c>
      <c r="AF139" s="15">
        <f t="shared" si="188"/>
        <v>-4.0504037456468023E-3</v>
      </c>
      <c r="AG139" s="15">
        <f t="shared" si="189"/>
        <v>2.9673830763510267E-4</v>
      </c>
      <c r="AH139" s="15">
        <f t="shared" si="190"/>
        <v>9.7937136394747881E-3</v>
      </c>
      <c r="AI139" s="1">
        <f t="shared" si="154"/>
        <v>285325.53520506399</v>
      </c>
      <c r="AJ139" s="1">
        <f t="shared" si="155"/>
        <v>97255.084847062739</v>
      </c>
      <c r="AK139" s="1">
        <f t="shared" si="156"/>
        <v>37092.06920091046</v>
      </c>
      <c r="AL139" s="14">
        <f t="shared" si="191"/>
        <v>48.023275576354521</v>
      </c>
      <c r="AM139" s="14">
        <f t="shared" si="192"/>
        <v>9.9429597522148008</v>
      </c>
      <c r="AN139" s="14">
        <f t="shared" si="193"/>
        <v>3.3583335829115106</v>
      </c>
      <c r="AO139" s="11">
        <f t="shared" si="194"/>
        <v>8.9543367119114935E-3</v>
      </c>
      <c r="AP139" s="11">
        <f t="shared" si="195"/>
        <v>1.1280102581743808E-2</v>
      </c>
      <c r="AQ139" s="11">
        <f t="shared" si="196"/>
        <v>1.0232476300530487E-2</v>
      </c>
      <c r="AR139" s="1">
        <f t="shared" si="202"/>
        <v>155758.37930292921</v>
      </c>
      <c r="AS139" s="1">
        <f t="shared" si="197"/>
        <v>55151.046818106151</v>
      </c>
      <c r="AT139" s="1">
        <f t="shared" si="198"/>
        <v>20882.812412251649</v>
      </c>
      <c r="AU139" s="1">
        <f t="shared" si="157"/>
        <v>31151.675860585845</v>
      </c>
      <c r="AV139" s="1">
        <f t="shared" si="158"/>
        <v>11030.20936362123</v>
      </c>
      <c r="AW139" s="1">
        <f t="shared" si="159"/>
        <v>4176.5624824503302</v>
      </c>
      <c r="AX139" s="2">
        <v>0</v>
      </c>
      <c r="AY139" s="2">
        <v>0</v>
      </c>
      <c r="AZ139" s="2">
        <v>0</v>
      </c>
      <c r="BA139" s="2">
        <f t="shared" si="206"/>
        <v>0</v>
      </c>
      <c r="BB139" s="2">
        <f t="shared" si="219"/>
        <v>0</v>
      </c>
      <c r="BC139" s="2">
        <f t="shared" si="207"/>
        <v>0</v>
      </c>
      <c r="BD139" s="2">
        <f t="shared" si="208"/>
        <v>0</v>
      </c>
      <c r="BE139" s="2">
        <f t="shared" si="209"/>
        <v>0</v>
      </c>
      <c r="BF139" s="2">
        <f t="shared" si="210"/>
        <v>0</v>
      </c>
      <c r="BG139" s="2">
        <f t="shared" si="211"/>
        <v>0</v>
      </c>
      <c r="BH139" s="2">
        <f t="shared" si="220"/>
        <v>0</v>
      </c>
      <c r="BI139" s="2">
        <f t="shared" si="221"/>
        <v>0</v>
      </c>
      <c r="BJ139" s="2">
        <f t="shared" si="222"/>
        <v>0</v>
      </c>
      <c r="BK139" s="11">
        <f t="shared" si="225"/>
        <v>3.754503225401537E-2</v>
      </c>
      <c r="BL139" s="11">
        <f t="shared" si="223"/>
        <v>4.169686940693082E-2</v>
      </c>
      <c r="BM139" s="11">
        <f t="shared" si="224"/>
        <v>4.0829076164147632E-2</v>
      </c>
      <c r="BN139" s="17">
        <f t="shared" si="203"/>
        <v>2.8871694638876691E-2</v>
      </c>
      <c r="BO139" s="17">
        <f t="shared" si="204"/>
        <v>2.0415831495238006E-2</v>
      </c>
      <c r="BP139" s="17">
        <f t="shared" si="205"/>
        <v>2.3497892500591422E-2</v>
      </c>
      <c r="BQ139" s="12">
        <f>(BQ$3*temperature!$I249+BQ$4*temperature!$I249^2+BQ$5*temperature!$I249^6)*(K139/K$56)^$BS$1</f>
        <v>-7.5938821928153271</v>
      </c>
      <c r="BR139" s="12">
        <f>(BR$3*temperature!$I249+BR$4*temperature!$I249^2+BR$5*temperature!$I249^6)*(L139/L$56)^$BS$1</f>
        <v>-6.9550688698239638</v>
      </c>
      <c r="BS139" s="12">
        <f>(BS$3*temperature!$I249+BS$4*temperature!$I249^2+BS$5*temperature!$I249^6)*(M139/M$56)^$BS$1</f>
        <v>-7.0743008072404638</v>
      </c>
      <c r="BT139" s="12">
        <f>(BT$3*temperature!$M249+BT$4*temperature!$M249^2+BT$5*temperature!$M249^6)*(K139/K$56)^$BS$1</f>
        <v>-7.5938970463434412</v>
      </c>
      <c r="BU139" s="12">
        <f>(BU$3*temperature!$M249+BU$4*temperature!$M249^2+BU$5*temperature!$M249^6)*(L139/L$56)^$BS$1</f>
        <v>-6.9550797260189698</v>
      </c>
      <c r="BV139" s="12">
        <f>(BV$3*temperature!$M249+BV$4*temperature!$M249^2+BV$5*temperature!$M249^6)*(M139/M$56)^$BS$1</f>
        <v>-7.0743099880404632</v>
      </c>
      <c r="BW139" s="19">
        <f t="shared" si="212"/>
        <v>-1.4853528114144865E-5</v>
      </c>
      <c r="BX139" s="19">
        <f t="shared" si="213"/>
        <v>-1.0856195006070379E-5</v>
      </c>
      <c r="BY139" s="19">
        <f t="shared" si="214"/>
        <v>-9.1807999993420708E-6</v>
      </c>
      <c r="BZ139" s="19">
        <f t="shared" si="215"/>
        <v>-3.1040129092166371E-2</v>
      </c>
      <c r="CA139" s="19">
        <f t="shared" si="216"/>
        <v>-6.679644017432648E-4</v>
      </c>
      <c r="CB139" s="19">
        <f t="shared" si="217"/>
        <v>-1.2223581387905196E-4</v>
      </c>
      <c r="CC139" s="19">
        <f t="shared" si="218"/>
        <v>-4.5050376665111994E-5</v>
      </c>
      <c r="CD139" s="19"/>
    </row>
    <row r="140" spans="1:82">
      <c r="A140" s="2">
        <f t="shared" si="160"/>
        <v>2094</v>
      </c>
      <c r="B140" s="5">
        <f t="shared" si="161"/>
        <v>1164.1828527996317</v>
      </c>
      <c r="C140" s="5">
        <f t="shared" si="162"/>
        <v>2958.0457902175522</v>
      </c>
      <c r="D140" s="5">
        <f t="shared" si="163"/>
        <v>4351.5452370956973</v>
      </c>
      <c r="E140" s="15">
        <f t="shared" si="164"/>
        <v>5.5259991825894384E-5</v>
      </c>
      <c r="F140" s="15">
        <f t="shared" si="165"/>
        <v>1.0886588938232486E-4</v>
      </c>
      <c r="G140" s="15">
        <f t="shared" si="166"/>
        <v>2.2224584058154093E-4</v>
      </c>
      <c r="H140" s="5">
        <f t="shared" si="167"/>
        <v>156914.91804001664</v>
      </c>
      <c r="I140" s="5">
        <f t="shared" si="168"/>
        <v>55792.430566752097</v>
      </c>
      <c r="J140" s="5">
        <f t="shared" si="169"/>
        <v>21110.357743341236</v>
      </c>
      <c r="K140" s="5">
        <f t="shared" si="170"/>
        <v>134785.45716651555</v>
      </c>
      <c r="L140" s="5">
        <f t="shared" si="171"/>
        <v>18861.246418585288</v>
      </c>
      <c r="M140" s="5">
        <f t="shared" si="172"/>
        <v>4851.2325146895828</v>
      </c>
      <c r="N140" s="15">
        <f t="shared" si="173"/>
        <v>7.3695431621441099E-3</v>
      </c>
      <c r="O140" s="15">
        <f t="shared" si="174"/>
        <v>1.1519464341892771E-2</v>
      </c>
      <c r="P140" s="15">
        <f t="shared" si="175"/>
        <v>1.0671679655270827E-2</v>
      </c>
      <c r="Q140" s="5">
        <f t="shared" si="176"/>
        <v>8915.249547271862</v>
      </c>
      <c r="R140" s="5">
        <f t="shared" si="177"/>
        <v>11944.826443436974</v>
      </c>
      <c r="S140" s="5">
        <f t="shared" si="178"/>
        <v>6095.673459258086</v>
      </c>
      <c r="T140" s="5">
        <f t="shared" si="179"/>
        <v>56.815818780202179</v>
      </c>
      <c r="U140" s="5">
        <f t="shared" si="180"/>
        <v>214.09403250761318</v>
      </c>
      <c r="V140" s="5">
        <f t="shared" si="181"/>
        <v>288.75273140176046</v>
      </c>
      <c r="W140" s="15">
        <f t="shared" si="182"/>
        <v>-1.0734613539272964E-2</v>
      </c>
      <c r="X140" s="15">
        <f t="shared" si="183"/>
        <v>-1.217998157191269E-2</v>
      </c>
      <c r="Y140" s="15">
        <f t="shared" si="184"/>
        <v>-9.7425357312937999E-3</v>
      </c>
      <c r="Z140" s="5">
        <f t="shared" si="199"/>
        <v>14725.475400478565</v>
      </c>
      <c r="AA140" s="5">
        <f t="shared" si="200"/>
        <v>35237.791006189793</v>
      </c>
      <c r="AB140" s="5">
        <f t="shared" si="201"/>
        <v>32414.193603303735</v>
      </c>
      <c r="AC140" s="16">
        <f t="shared" si="185"/>
        <v>1.6461198386065465</v>
      </c>
      <c r="AD140" s="16">
        <f t="shared" si="186"/>
        <v>2.9480047301015824</v>
      </c>
      <c r="AE140" s="16">
        <f t="shared" si="187"/>
        <v>5.3231445314410379</v>
      </c>
      <c r="AF140" s="15">
        <f t="shared" si="188"/>
        <v>-4.0504037456468023E-3</v>
      </c>
      <c r="AG140" s="15">
        <f t="shared" si="189"/>
        <v>2.9673830763510267E-4</v>
      </c>
      <c r="AH140" s="15">
        <f t="shared" si="190"/>
        <v>9.7937136394747881E-3</v>
      </c>
      <c r="AI140" s="1">
        <f t="shared" si="154"/>
        <v>287944.65754514345</v>
      </c>
      <c r="AJ140" s="1">
        <f t="shared" si="155"/>
        <v>98559.785725977708</v>
      </c>
      <c r="AK140" s="1">
        <f t="shared" si="156"/>
        <v>37559.424763269744</v>
      </c>
      <c r="AL140" s="14">
        <f t="shared" si="191"/>
        <v>48.448991990078916</v>
      </c>
      <c r="AM140" s="14">
        <f t="shared" si="192"/>
        <v>10.053995782126222</v>
      </c>
      <c r="AN140" s="14">
        <f t="shared" si="193"/>
        <v>3.3923540110199641</v>
      </c>
      <c r="AO140" s="11">
        <f t="shared" si="194"/>
        <v>8.864793344792378E-3</v>
      </c>
      <c r="AP140" s="11">
        <f t="shared" si="195"/>
        <v>1.116730155592637E-2</v>
      </c>
      <c r="AQ140" s="11">
        <f t="shared" si="196"/>
        <v>1.0130151537525181E-2</v>
      </c>
      <c r="AR140" s="1">
        <f t="shared" si="202"/>
        <v>156914.91804001664</v>
      </c>
      <c r="AS140" s="1">
        <f t="shared" si="197"/>
        <v>55792.430566752097</v>
      </c>
      <c r="AT140" s="1">
        <f t="shared" si="198"/>
        <v>21110.357743341236</v>
      </c>
      <c r="AU140" s="1">
        <f t="shared" si="157"/>
        <v>31382.983608003327</v>
      </c>
      <c r="AV140" s="1">
        <f t="shared" si="158"/>
        <v>11158.48611335042</v>
      </c>
      <c r="AW140" s="1">
        <f t="shared" si="159"/>
        <v>4222.0715486682475</v>
      </c>
      <c r="AX140" s="2">
        <v>0</v>
      </c>
      <c r="AY140" s="2">
        <v>0</v>
      </c>
      <c r="AZ140" s="2">
        <v>0</v>
      </c>
      <c r="BA140" s="2">
        <f t="shared" si="206"/>
        <v>0</v>
      </c>
      <c r="BB140" s="2">
        <f t="shared" si="219"/>
        <v>0</v>
      </c>
      <c r="BC140" s="2">
        <f t="shared" si="207"/>
        <v>0</v>
      </c>
      <c r="BD140" s="2">
        <f t="shared" si="208"/>
        <v>0</v>
      </c>
      <c r="BE140" s="2">
        <f t="shared" si="209"/>
        <v>0</v>
      </c>
      <c r="BF140" s="2">
        <f t="shared" si="210"/>
        <v>0</v>
      </c>
      <c r="BG140" s="2">
        <f t="shared" si="211"/>
        <v>0</v>
      </c>
      <c r="BH140" s="2">
        <f t="shared" si="220"/>
        <v>0</v>
      </c>
      <c r="BI140" s="2">
        <f t="shared" si="221"/>
        <v>0</v>
      </c>
      <c r="BJ140" s="2">
        <f t="shared" si="222"/>
        <v>0</v>
      </c>
      <c r="BK140" s="11">
        <f t="shared" si="225"/>
        <v>3.7369543162144109E-2</v>
      </c>
      <c r="BL140" s="11">
        <f t="shared" si="223"/>
        <v>4.151946434189277E-2</v>
      </c>
      <c r="BM140" s="11">
        <f t="shared" si="224"/>
        <v>4.0671679655270826E-2</v>
      </c>
      <c r="BN140" s="17">
        <f t="shared" si="203"/>
        <v>2.782693159462617E-2</v>
      </c>
      <c r="BO140" s="17">
        <f t="shared" si="204"/>
        <v>1.9598629980390886E-2</v>
      </c>
      <c r="BP140" s="17">
        <f t="shared" si="205"/>
        <v>2.2576129970532838E-2</v>
      </c>
      <c r="BQ140" s="12">
        <f>(BQ$3*temperature!$I250+BQ$4*temperature!$I250^2+BQ$5*temperature!$I250^6)*(K140/K$56)^$BS$1</f>
        <v>-7.9026921421140743</v>
      </c>
      <c r="BR140" s="12">
        <f>(BR$3*temperature!$I250+BR$4*temperature!$I250^2+BR$5*temperature!$I250^6)*(L140/L$56)^$BS$1</f>
        <v>-7.1706717316404518</v>
      </c>
      <c r="BS140" s="12">
        <f>(BS$3*temperature!$I250+BS$4*temperature!$I250^2+BS$5*temperature!$I250^6)*(M140/M$56)^$BS$1</f>
        <v>-7.2546129145661773</v>
      </c>
      <c r="BT140" s="12">
        <f>(BT$3*temperature!$M250+BT$4*temperature!$M250^2+BT$5*temperature!$M250^6)*(K140/K$56)^$BS$1</f>
        <v>-7.9027070792089846</v>
      </c>
      <c r="BU140" s="12">
        <f>(BU$3*temperature!$M250+BU$4*temperature!$M250^2+BU$5*temperature!$M250^6)*(L140/L$56)^$BS$1</f>
        <v>-7.1706826238280161</v>
      </c>
      <c r="BV140" s="12">
        <f>(BV$3*temperature!$M250+BV$4*temperature!$M250^2+BV$5*temperature!$M250^6)*(M140/M$56)^$BS$1</f>
        <v>-7.2546221159580346</v>
      </c>
      <c r="BW140" s="19">
        <f t="shared" si="212"/>
        <v>-1.4937094910294491E-5</v>
      </c>
      <c r="BX140" s="19">
        <f t="shared" si="213"/>
        <v>-1.0892187564337519E-5</v>
      </c>
      <c r="BY140" s="19">
        <f t="shared" si="214"/>
        <v>-9.2013918573385922E-6</v>
      </c>
      <c r="BZ140" s="19">
        <f t="shared" si="215"/>
        <v>-3.1457993158532364E-2</v>
      </c>
      <c r="CA140" s="19">
        <f t="shared" si="216"/>
        <v>-6.5222237755708764E-4</v>
      </c>
      <c r="CB140" s="19">
        <f t="shared" si="217"/>
        <v>-1.1910119157571793E-4</v>
      </c>
      <c r="CC140" s="19">
        <f t="shared" si="218"/>
        <v>-4.3852930028103933E-5</v>
      </c>
      <c r="CD140" s="19"/>
    </row>
    <row r="141" spans="1:82">
      <c r="A141" s="2">
        <f t="shared" si="160"/>
        <v>2095</v>
      </c>
      <c r="B141" s="5">
        <f t="shared" si="161"/>
        <v>1164.243968897815</v>
      </c>
      <c r="C141" s="5">
        <f t="shared" si="162"/>
        <v>2958.3517189890485</v>
      </c>
      <c r="D141" s="5">
        <f t="shared" si="163"/>
        <v>4352.4639942832919</v>
      </c>
      <c r="E141" s="15">
        <f t="shared" si="164"/>
        <v>5.249699223459966E-5</v>
      </c>
      <c r="F141" s="15">
        <f t="shared" si="165"/>
        <v>1.0342259491320861E-4</v>
      </c>
      <c r="G141" s="15">
        <f t="shared" si="166"/>
        <v>2.1113354855246388E-4</v>
      </c>
      <c r="H141" s="5">
        <f t="shared" si="167"/>
        <v>158052.30306608303</v>
      </c>
      <c r="I141" s="5">
        <f t="shared" si="168"/>
        <v>56431.177141271408</v>
      </c>
      <c r="J141" s="5">
        <f t="shared" si="169"/>
        <v>21336.86077556085</v>
      </c>
      <c r="K141" s="5">
        <f t="shared" si="170"/>
        <v>135755.31184903666</v>
      </c>
      <c r="L141" s="5">
        <f t="shared" si="171"/>
        <v>19075.208934438502</v>
      </c>
      <c r="M141" s="5">
        <f t="shared" si="172"/>
        <v>4902.2486581360754</v>
      </c>
      <c r="N141" s="15">
        <f t="shared" si="173"/>
        <v>7.195543962305484E-3</v>
      </c>
      <c r="O141" s="15">
        <f t="shared" si="174"/>
        <v>1.134402844354887E-2</v>
      </c>
      <c r="P141" s="15">
        <f t="shared" si="175"/>
        <v>1.0516120035890975E-2</v>
      </c>
      <c r="Q141" s="5">
        <f t="shared" si="176"/>
        <v>8883.4755638842198</v>
      </c>
      <c r="R141" s="5">
        <f t="shared" si="177"/>
        <v>11934.424872597505</v>
      </c>
      <c r="S141" s="5">
        <f t="shared" si="178"/>
        <v>6101.0523173375459</v>
      </c>
      <c r="T141" s="5">
        <f t="shared" si="179"/>
        <v>56.205922922679342</v>
      </c>
      <c r="U141" s="5">
        <f t="shared" si="180"/>
        <v>211.48637113701398</v>
      </c>
      <c r="V141" s="5">
        <f t="shared" si="181"/>
        <v>285.93954759857013</v>
      </c>
      <c r="W141" s="15">
        <f t="shared" si="182"/>
        <v>-1.0734613539272964E-2</v>
      </c>
      <c r="X141" s="15">
        <f t="shared" si="183"/>
        <v>-1.217998157191269E-2</v>
      </c>
      <c r="Y141" s="15">
        <f t="shared" si="184"/>
        <v>-9.7425357312937999E-3</v>
      </c>
      <c r="Z141" s="5">
        <f t="shared" si="199"/>
        <v>14616.127165654225</v>
      </c>
      <c r="AA141" s="5">
        <f t="shared" si="200"/>
        <v>35223.854021657549</v>
      </c>
      <c r="AB141" s="5">
        <f t="shared" si="201"/>
        <v>32765.938737558376</v>
      </c>
      <c r="AC141" s="16">
        <f t="shared" si="185"/>
        <v>1.6394523886464711</v>
      </c>
      <c r="AD141" s="16">
        <f t="shared" si="186"/>
        <v>2.9488795160360928</v>
      </c>
      <c r="AE141" s="16">
        <f t="shared" si="187"/>
        <v>5.3752778846435074</v>
      </c>
      <c r="AF141" s="15">
        <f t="shared" si="188"/>
        <v>-4.0504037456468023E-3</v>
      </c>
      <c r="AG141" s="15">
        <f t="shared" si="189"/>
        <v>2.9673830763510267E-4</v>
      </c>
      <c r="AH141" s="15">
        <f t="shared" si="190"/>
        <v>9.7937136394747881E-3</v>
      </c>
      <c r="AI141" s="1">
        <f t="shared" si="154"/>
        <v>290533.17539863242</v>
      </c>
      <c r="AJ141" s="1">
        <f t="shared" si="155"/>
        <v>99862.293266730354</v>
      </c>
      <c r="AK141" s="1">
        <f t="shared" si="156"/>
        <v>38025.553835611019</v>
      </c>
      <c r="AL141" s="14">
        <f t="shared" si="191"/>
        <v>48.874187388816907</v>
      </c>
      <c r="AM141" s="14">
        <f t="shared" si="192"/>
        <v>10.165149024839828</v>
      </c>
      <c r="AN141" s="14">
        <f t="shared" si="193"/>
        <v>3.426375420618522</v>
      </c>
      <c r="AO141" s="11">
        <f t="shared" si="194"/>
        <v>8.7761454113444541E-3</v>
      </c>
      <c r="AP141" s="11">
        <f t="shared" si="195"/>
        <v>1.1055628540367107E-2</v>
      </c>
      <c r="AQ141" s="11">
        <f t="shared" si="196"/>
        <v>1.0028850022149928E-2</v>
      </c>
      <c r="AR141" s="1">
        <f t="shared" si="202"/>
        <v>158052.30306608303</v>
      </c>
      <c r="AS141" s="1">
        <f t="shared" si="197"/>
        <v>56431.177141271408</v>
      </c>
      <c r="AT141" s="1">
        <f t="shared" si="198"/>
        <v>21336.86077556085</v>
      </c>
      <c r="AU141" s="1">
        <f t="shared" si="157"/>
        <v>31610.460613216608</v>
      </c>
      <c r="AV141" s="1">
        <f t="shared" si="158"/>
        <v>11286.235428254282</v>
      </c>
      <c r="AW141" s="1">
        <f t="shared" si="159"/>
        <v>4267.3721551121698</v>
      </c>
      <c r="AX141" s="2">
        <v>0</v>
      </c>
      <c r="AY141" s="2">
        <v>0</v>
      </c>
      <c r="AZ141" s="2">
        <v>0</v>
      </c>
      <c r="BA141" s="2">
        <f t="shared" si="206"/>
        <v>0</v>
      </c>
      <c r="BB141" s="2">
        <f t="shared" si="219"/>
        <v>0</v>
      </c>
      <c r="BC141" s="2">
        <f t="shared" si="207"/>
        <v>0</v>
      </c>
      <c r="BD141" s="2">
        <f t="shared" si="208"/>
        <v>0</v>
      </c>
      <c r="BE141" s="2">
        <f t="shared" si="209"/>
        <v>0</v>
      </c>
      <c r="BF141" s="2">
        <f t="shared" si="210"/>
        <v>0</v>
      </c>
      <c r="BG141" s="2">
        <f t="shared" si="211"/>
        <v>0</v>
      </c>
      <c r="BH141" s="2">
        <f t="shared" si="220"/>
        <v>0</v>
      </c>
      <c r="BI141" s="2">
        <f t="shared" si="221"/>
        <v>0</v>
      </c>
      <c r="BJ141" s="2">
        <f t="shared" si="222"/>
        <v>0</v>
      </c>
      <c r="BK141" s="11">
        <f t="shared" si="225"/>
        <v>3.7195543962305483E-2</v>
      </c>
      <c r="BL141" s="11">
        <f t="shared" si="223"/>
        <v>4.1344028443548869E-2</v>
      </c>
      <c r="BM141" s="11">
        <f t="shared" si="224"/>
        <v>4.0516120035890973E-2</v>
      </c>
      <c r="BN141" s="17">
        <f t="shared" si="203"/>
        <v>2.6824511841559564E-2</v>
      </c>
      <c r="BO141" s="17">
        <f t="shared" si="204"/>
        <v>1.881734393967828E-2</v>
      </c>
      <c r="BP141" s="17">
        <f t="shared" si="205"/>
        <v>2.1693806425107414E-2</v>
      </c>
      <c r="BQ141" s="12">
        <f>(BQ$3*temperature!$I251+BQ$4*temperature!$I251^2+BQ$5*temperature!$I251^6)*(K141/K$56)^$BS$1</f>
        <v>-8.2148334205421349</v>
      </c>
      <c r="BR141" s="12">
        <f>(BR$3*temperature!$I251+BR$4*temperature!$I251^2+BR$5*temperature!$I251^6)*(L141/L$56)^$BS$1</f>
        <v>-7.3880214318561617</v>
      </c>
      <c r="BS141" s="12">
        <f>(BS$3*temperature!$I251+BS$4*temperature!$I251^2+BS$5*temperature!$I251^6)*(M141/M$56)^$BS$1</f>
        <v>-7.4362493898681761</v>
      </c>
      <c r="BT141" s="12">
        <f>(BT$3*temperature!$M251+BT$4*temperature!$M251^2+BT$5*temperature!$M251^6)*(K141/K$56)^$BS$1</f>
        <v>-8.2148484375901347</v>
      </c>
      <c r="BU141" s="12">
        <f>(BU$3*temperature!$M251+BU$4*temperature!$M251^2+BU$5*temperature!$M251^6)*(L141/L$56)^$BS$1</f>
        <v>-7.3880323576269902</v>
      </c>
      <c r="BV141" s="12">
        <f>(BV$3*temperature!$M251+BV$4*temperature!$M251^2+BV$5*temperature!$M251^6)*(M141/M$56)^$BS$1</f>
        <v>-7.4362586100642023</v>
      </c>
      <c r="BW141" s="19">
        <f t="shared" si="212"/>
        <v>-1.5017047999776878E-5</v>
      </c>
      <c r="BX141" s="19">
        <f t="shared" si="213"/>
        <v>-1.0925770828507098E-5</v>
      </c>
      <c r="BY141" s="19">
        <f t="shared" si="214"/>
        <v>-9.2201960262272564E-6</v>
      </c>
      <c r="BZ141" s="19">
        <f t="shared" si="215"/>
        <v>-3.186763169582061E-2</v>
      </c>
      <c r="CA141" s="19">
        <f t="shared" si="216"/>
        <v>-6.3667416121102711E-4</v>
      </c>
      <c r="CB141" s="19">
        <f t="shared" si="217"/>
        <v>-1.1601910727009675E-4</v>
      </c>
      <c r="CC141" s="19">
        <f t="shared" si="218"/>
        <v>-4.2678233826595253E-5</v>
      </c>
      <c r="CD141" s="19"/>
    </row>
    <row r="142" spans="1:82">
      <c r="A142" s="2">
        <f t="shared" si="160"/>
        <v>2096</v>
      </c>
      <c r="B142" s="5">
        <f t="shared" si="161"/>
        <v>1164.3020322390798</v>
      </c>
      <c r="C142" s="5">
        <f t="shared" si="162"/>
        <v>2958.6423813799202</v>
      </c>
      <c r="D142" s="5">
        <f t="shared" si="163"/>
        <v>4353.3369978929486</v>
      </c>
      <c r="E142" s="15">
        <f t="shared" si="164"/>
        <v>4.9872142622869677E-5</v>
      </c>
      <c r="F142" s="15">
        <f t="shared" si="165"/>
        <v>9.8251465167548176E-5</v>
      </c>
      <c r="G142" s="15">
        <f t="shared" si="166"/>
        <v>2.0057687112484069E-4</v>
      </c>
      <c r="H142" s="5">
        <f t="shared" si="167"/>
        <v>159170.24639545198</v>
      </c>
      <c r="I142" s="5">
        <f t="shared" si="168"/>
        <v>57067.150782896286</v>
      </c>
      <c r="J142" s="5">
        <f t="shared" si="169"/>
        <v>21562.28553695785</v>
      </c>
      <c r="K142" s="5">
        <f t="shared" si="170"/>
        <v>136708.72504563976</v>
      </c>
      <c r="L142" s="5">
        <f t="shared" si="171"/>
        <v>19288.289501308362</v>
      </c>
      <c r="M142" s="5">
        <f t="shared" si="172"/>
        <v>4953.0476384883996</v>
      </c>
      <c r="N142" s="15">
        <f t="shared" si="173"/>
        <v>7.0230268239028781E-3</v>
      </c>
      <c r="O142" s="15">
        <f t="shared" si="174"/>
        <v>1.1170549565261201E-2</v>
      </c>
      <c r="P142" s="15">
        <f t="shared" si="175"/>
        <v>1.0362383447852119E-2</v>
      </c>
      <c r="Q142" s="5">
        <f t="shared" si="176"/>
        <v>8850.2754135881278</v>
      </c>
      <c r="R142" s="5">
        <f t="shared" si="177"/>
        <v>11921.925350614858</v>
      </c>
      <c r="S142" s="5">
        <f t="shared" si="178"/>
        <v>6105.4424684801688</v>
      </c>
      <c r="T142" s="5">
        <f t="shared" si="179"/>
        <v>55.602574061486216</v>
      </c>
      <c r="U142" s="5">
        <f t="shared" si="180"/>
        <v>208.91047103385446</v>
      </c>
      <c r="V142" s="5">
        <f t="shared" si="181"/>
        <v>283.15377133910107</v>
      </c>
      <c r="W142" s="15">
        <f t="shared" si="182"/>
        <v>-1.0734613539272964E-2</v>
      </c>
      <c r="X142" s="15">
        <f t="shared" si="183"/>
        <v>-1.217998157191269E-2</v>
      </c>
      <c r="Y142" s="15">
        <f t="shared" si="184"/>
        <v>-9.7425357312937999E-3</v>
      </c>
      <c r="Z142" s="5">
        <f t="shared" si="199"/>
        <v>14505.045009834312</v>
      </c>
      <c r="AA142" s="5">
        <f t="shared" si="200"/>
        <v>35203.62420745728</v>
      </c>
      <c r="AB142" s="5">
        <f t="shared" si="201"/>
        <v>33116.034979802527</v>
      </c>
      <c r="AC142" s="16">
        <f t="shared" si="185"/>
        <v>1.6328119445506879</v>
      </c>
      <c r="AD142" s="16">
        <f t="shared" si="186"/>
        <v>2.9497545615531013</v>
      </c>
      <c r="AE142" s="16">
        <f t="shared" si="187"/>
        <v>5.4279218169783077</v>
      </c>
      <c r="AF142" s="15">
        <f t="shared" si="188"/>
        <v>-4.0504037456468023E-3</v>
      </c>
      <c r="AG142" s="15">
        <f t="shared" si="189"/>
        <v>2.9673830763510267E-4</v>
      </c>
      <c r="AH142" s="15">
        <f t="shared" si="190"/>
        <v>9.7937136394747881E-3</v>
      </c>
      <c r="AI142" s="1">
        <f t="shared" si="154"/>
        <v>293090.31847198581</v>
      </c>
      <c r="AJ142" s="1">
        <f t="shared" si="155"/>
        <v>101162.29936831161</v>
      </c>
      <c r="AK142" s="1">
        <f t="shared" si="156"/>
        <v>38490.370607162091</v>
      </c>
      <c r="AL142" s="14">
        <f t="shared" si="191"/>
        <v>49.298825094448603</v>
      </c>
      <c r="AM142" s="14">
        <f t="shared" si="192"/>
        <v>10.276407315399169</v>
      </c>
      <c r="AN142" s="14">
        <f t="shared" si="193"/>
        <v>3.4603943997793563</v>
      </c>
      <c r="AO142" s="11">
        <f t="shared" si="194"/>
        <v>8.6883839572310089E-3</v>
      </c>
      <c r="AP142" s="11">
        <f t="shared" si="195"/>
        <v>1.0945072254963436E-2</v>
      </c>
      <c r="AQ142" s="11">
        <f t="shared" si="196"/>
        <v>9.9285615219284282E-3</v>
      </c>
      <c r="AR142" s="1">
        <f t="shared" si="202"/>
        <v>159170.24639545198</v>
      </c>
      <c r="AS142" s="1">
        <f t="shared" si="197"/>
        <v>57067.150782896286</v>
      </c>
      <c r="AT142" s="1">
        <f t="shared" si="198"/>
        <v>21562.28553695785</v>
      </c>
      <c r="AU142" s="1">
        <f t="shared" si="157"/>
        <v>31834.049279090395</v>
      </c>
      <c r="AV142" s="1">
        <f t="shared" si="158"/>
        <v>11413.430156579258</v>
      </c>
      <c r="AW142" s="1">
        <f t="shared" si="159"/>
        <v>4312.4571073915704</v>
      </c>
      <c r="AX142" s="2">
        <v>0</v>
      </c>
      <c r="AY142" s="2">
        <v>0</v>
      </c>
      <c r="AZ142" s="2">
        <v>0</v>
      </c>
      <c r="BA142" s="2">
        <f t="shared" si="206"/>
        <v>0</v>
      </c>
      <c r="BB142" s="2">
        <f t="shared" si="219"/>
        <v>0</v>
      </c>
      <c r="BC142" s="2">
        <f t="shared" si="207"/>
        <v>0</v>
      </c>
      <c r="BD142" s="2">
        <f t="shared" si="208"/>
        <v>0</v>
      </c>
      <c r="BE142" s="2">
        <f t="shared" si="209"/>
        <v>0</v>
      </c>
      <c r="BF142" s="2">
        <f t="shared" si="210"/>
        <v>0</v>
      </c>
      <c r="BG142" s="2">
        <f t="shared" si="211"/>
        <v>0</v>
      </c>
      <c r="BH142" s="2">
        <f t="shared" si="220"/>
        <v>0</v>
      </c>
      <c r="BI142" s="2">
        <f t="shared" si="221"/>
        <v>0</v>
      </c>
      <c r="BJ142" s="2">
        <f t="shared" si="222"/>
        <v>0</v>
      </c>
      <c r="BK142" s="11">
        <f t="shared" si="225"/>
        <v>3.7023026823902877E-2</v>
      </c>
      <c r="BL142" s="11">
        <f t="shared" si="223"/>
        <v>4.11705495652612E-2</v>
      </c>
      <c r="BM142" s="11">
        <f t="shared" si="224"/>
        <v>4.0362383447852118E-2</v>
      </c>
      <c r="BN142" s="17">
        <f t="shared" si="203"/>
        <v>2.5862540576566957E-2</v>
      </c>
      <c r="BO142" s="17">
        <f t="shared" si="204"/>
        <v>1.8070247128418968E-2</v>
      </c>
      <c r="BP142" s="17">
        <f t="shared" si="205"/>
        <v>2.0849082496058897E-2</v>
      </c>
      <c r="BQ142" s="12">
        <f>(BQ$3*temperature!$I252+BQ$4*temperature!$I252^2+BQ$5*temperature!$I252^6)*(K142/K$56)^$BS$1</f>
        <v>-8.5302402944571512</v>
      </c>
      <c r="BR142" s="12">
        <f>(BR$3*temperature!$I252+BR$4*temperature!$I252^2+BR$5*temperature!$I252^6)*(L142/L$56)^$BS$1</f>
        <v>-7.6070664501826206</v>
      </c>
      <c r="BS142" s="12">
        <f>(BS$3*temperature!$I252+BS$4*temperature!$I252^2+BS$5*temperature!$I252^6)*(M142/M$56)^$BS$1</f>
        <v>-7.6191682177466102</v>
      </c>
      <c r="BT142" s="12">
        <f>(BT$3*temperature!$M252+BT$4*temperature!$M252^2+BT$5*temperature!$M252^6)*(K142/K$56)^$BS$1</f>
        <v>-8.5302553879385066</v>
      </c>
      <c r="BU142" s="12">
        <f>(BU$3*temperature!$M252+BU$4*temperature!$M252^2+BU$5*temperature!$M252^6)*(L142/L$56)^$BS$1</f>
        <v>-7.6070774071982257</v>
      </c>
      <c r="BV142" s="12">
        <f>(BV$3*temperature!$M252+BV$4*temperature!$M252^2+BV$5*temperature!$M252^6)*(M142/M$56)^$BS$1</f>
        <v>-7.6191774550139684</v>
      </c>
      <c r="BW142" s="19">
        <f t="shared" si="212"/>
        <v>-1.5093481355421545E-5</v>
      </c>
      <c r="BX142" s="19">
        <f t="shared" si="213"/>
        <v>-1.0957015605050913E-5</v>
      </c>
      <c r="BY142" s="19">
        <f t="shared" si="214"/>
        <v>-9.2372673581309073E-6</v>
      </c>
      <c r="BZ142" s="19">
        <f t="shared" si="215"/>
        <v>-3.2268954043288341E-2</v>
      </c>
      <c r="CA142" s="19">
        <f t="shared" si="216"/>
        <v>-6.213302472886993E-4</v>
      </c>
      <c r="CB142" s="19">
        <f t="shared" si="217"/>
        <v>-1.1299066432125233E-4</v>
      </c>
      <c r="CC142" s="19">
        <f t="shared" si="218"/>
        <v>-4.1526492887362986E-5</v>
      </c>
      <c r="CD142" s="19"/>
    </row>
    <row r="143" spans="1:82">
      <c r="A143" s="2">
        <f t="shared" si="160"/>
        <v>2097</v>
      </c>
      <c r="B143" s="5">
        <f t="shared" si="161"/>
        <v>1164.3571951642373</v>
      </c>
      <c r="C143" s="5">
        <f t="shared" si="162"/>
        <v>2958.9185377813533</v>
      </c>
      <c r="D143" s="5">
        <f t="shared" si="163"/>
        <v>4354.1665176712386</v>
      </c>
      <c r="E143" s="15">
        <f t="shared" si="164"/>
        <v>4.737853549172619E-5</v>
      </c>
      <c r="F143" s="15">
        <f t="shared" si="165"/>
        <v>9.3338891909170766E-5</v>
      </c>
      <c r="G143" s="15">
        <f t="shared" si="166"/>
        <v>1.9054802756859865E-4</v>
      </c>
      <c r="H143" s="5">
        <f t="shared" si="167"/>
        <v>160268.4711992495</v>
      </c>
      <c r="I143" s="5">
        <f t="shared" si="168"/>
        <v>57700.218418826982</v>
      </c>
      <c r="J143" s="5">
        <f t="shared" si="169"/>
        <v>21786.596905027975</v>
      </c>
      <c r="K143" s="5">
        <f t="shared" si="170"/>
        <v>137645.45095342756</v>
      </c>
      <c r="L143" s="5">
        <f t="shared" si="171"/>
        <v>19500.441692487952</v>
      </c>
      <c r="M143" s="5">
        <f t="shared" si="172"/>
        <v>5003.6205130437256</v>
      </c>
      <c r="N143" s="15">
        <f t="shared" si="173"/>
        <v>6.8519833498197347E-3</v>
      </c>
      <c r="O143" s="15">
        <f t="shared" si="174"/>
        <v>1.0999015291905501E-2</v>
      </c>
      <c r="P143" s="15">
        <f t="shared" si="175"/>
        <v>1.021045591452463E-2</v>
      </c>
      <c r="Q143" s="5">
        <f t="shared" si="176"/>
        <v>8815.6797535028345</v>
      </c>
      <c r="R143" s="5">
        <f t="shared" si="177"/>
        <v>11907.360120699752</v>
      </c>
      <c r="S143" s="5">
        <f t="shared" si="178"/>
        <v>6108.8557935432691</v>
      </c>
      <c r="T143" s="5">
        <f t="shared" si="179"/>
        <v>55.005701917147356</v>
      </c>
      <c r="U143" s="5">
        <f t="shared" si="180"/>
        <v>206.3659453464825</v>
      </c>
      <c r="V143" s="5">
        <f t="shared" si="181"/>
        <v>280.39513560437928</v>
      </c>
      <c r="W143" s="15">
        <f t="shared" si="182"/>
        <v>-1.0734613539272964E-2</v>
      </c>
      <c r="X143" s="15">
        <f t="shared" si="183"/>
        <v>-1.217998157191269E-2</v>
      </c>
      <c r="Y143" s="15">
        <f t="shared" si="184"/>
        <v>-9.7425357312937999E-3</v>
      </c>
      <c r="Z143" s="5">
        <f t="shared" si="199"/>
        <v>14392.303690006212</v>
      </c>
      <c r="AA143" s="5">
        <f t="shared" si="200"/>
        <v>35177.189008445377</v>
      </c>
      <c r="AB143" s="5">
        <f t="shared" si="201"/>
        <v>33464.426718728471</v>
      </c>
      <c r="AC143" s="16">
        <f t="shared" si="185"/>
        <v>1.626198396934543</v>
      </c>
      <c r="AD143" s="16">
        <f t="shared" si="186"/>
        <v>2.9506298667296353</v>
      </c>
      <c r="AE143" s="16">
        <f t="shared" si="187"/>
        <v>5.4810813289112508</v>
      </c>
      <c r="AF143" s="15">
        <f t="shared" si="188"/>
        <v>-4.0504037456468023E-3</v>
      </c>
      <c r="AG143" s="15">
        <f t="shared" si="189"/>
        <v>2.9673830763510267E-4</v>
      </c>
      <c r="AH143" s="15">
        <f t="shared" si="190"/>
        <v>9.7937136394747881E-3</v>
      </c>
      <c r="AI143" s="1">
        <f t="shared" si="154"/>
        <v>295615.33590387763</v>
      </c>
      <c r="AJ143" s="1">
        <f t="shared" si="155"/>
        <v>102459.4995880597</v>
      </c>
      <c r="AK143" s="1">
        <f t="shared" si="156"/>
        <v>38953.790653837452</v>
      </c>
      <c r="AL143" s="14">
        <f t="shared" si="191"/>
        <v>49.722868944298938</v>
      </c>
      <c r="AM143" s="14">
        <f t="shared" si="192"/>
        <v>10.387758575781763</v>
      </c>
      <c r="AN143" s="14">
        <f t="shared" si="193"/>
        <v>3.4944075710808185</v>
      </c>
      <c r="AO143" s="11">
        <f t="shared" si="194"/>
        <v>8.6015001176586985E-3</v>
      </c>
      <c r="AP143" s="11">
        <f t="shared" si="195"/>
        <v>1.0835621532413801E-2</v>
      </c>
      <c r="AQ143" s="11">
        <f t="shared" si="196"/>
        <v>9.8292759067091437E-3</v>
      </c>
      <c r="AR143" s="1">
        <f t="shared" si="202"/>
        <v>160268.4711992495</v>
      </c>
      <c r="AS143" s="1">
        <f t="shared" si="197"/>
        <v>57700.218418826982</v>
      </c>
      <c r="AT143" s="1">
        <f t="shared" si="198"/>
        <v>21786.596905027975</v>
      </c>
      <c r="AU143" s="1">
        <f t="shared" si="157"/>
        <v>32053.694239849901</v>
      </c>
      <c r="AV143" s="1">
        <f t="shared" si="158"/>
        <v>11540.043683765398</v>
      </c>
      <c r="AW143" s="1">
        <f t="shared" si="159"/>
        <v>4357.3193810055955</v>
      </c>
      <c r="AX143" s="2">
        <v>0</v>
      </c>
      <c r="AY143" s="2">
        <v>0</v>
      </c>
      <c r="AZ143" s="2">
        <v>0</v>
      </c>
      <c r="BA143" s="2">
        <f t="shared" si="206"/>
        <v>0</v>
      </c>
      <c r="BB143" s="2">
        <f t="shared" si="219"/>
        <v>0</v>
      </c>
      <c r="BC143" s="2">
        <f t="shared" si="207"/>
        <v>0</v>
      </c>
      <c r="BD143" s="2">
        <f t="shared" si="208"/>
        <v>0</v>
      </c>
      <c r="BE143" s="2">
        <f t="shared" si="209"/>
        <v>0</v>
      </c>
      <c r="BF143" s="2">
        <f t="shared" si="210"/>
        <v>0</v>
      </c>
      <c r="BG143" s="2">
        <f t="shared" si="211"/>
        <v>0</v>
      </c>
      <c r="BH143" s="2">
        <f t="shared" si="220"/>
        <v>0</v>
      </c>
      <c r="BI143" s="2">
        <f t="shared" si="221"/>
        <v>0</v>
      </c>
      <c r="BJ143" s="2">
        <f t="shared" si="222"/>
        <v>0</v>
      </c>
      <c r="BK143" s="11">
        <f t="shared" si="225"/>
        <v>3.6851983349819734E-2</v>
      </c>
      <c r="BL143" s="11">
        <f t="shared" si="223"/>
        <v>4.09990152919055E-2</v>
      </c>
      <c r="BM143" s="11">
        <f t="shared" si="224"/>
        <v>4.0210455914524629E-2</v>
      </c>
      <c r="BN143" s="17">
        <f t="shared" si="203"/>
        <v>2.4939215338136055E-2</v>
      </c>
      <c r="BO143" s="17">
        <f t="shared" si="204"/>
        <v>1.7355703286041049E-2</v>
      </c>
      <c r="BP143" s="17">
        <f t="shared" si="205"/>
        <v>2.0040211783670235E-2</v>
      </c>
      <c r="BQ143" s="12">
        <f>(BQ$3*temperature!$I253+BQ$4*temperature!$I253^2+BQ$5*temperature!$I253^6)*(K143/K$56)^$BS$1</f>
        <v>-8.8488468852897899</v>
      </c>
      <c r="BR143" s="12">
        <f>(BR$3*temperature!$I253+BR$4*temperature!$I253^2+BR$5*temperature!$I253^6)*(L143/L$56)^$BS$1</f>
        <v>-7.8277553280104248</v>
      </c>
      <c r="BS143" s="12">
        <f>(BS$3*temperature!$I253+BS$4*temperature!$I253^2+BS$5*temperature!$I253^6)*(M143/M$56)^$BS$1</f>
        <v>-7.8033274354933608</v>
      </c>
      <c r="BT143" s="12">
        <f>(BT$3*temperature!$M253+BT$4*temperature!$M253^2+BT$5*temperature!$M253^6)*(K143/K$56)^$BS$1</f>
        <v>-8.8488620517783243</v>
      </c>
      <c r="BU143" s="12">
        <f>(BU$3*temperature!$M253+BU$4*temperature!$M253^2+BU$5*temperature!$M253^6)*(L143/L$56)^$BS$1</f>
        <v>-7.8277663140023526</v>
      </c>
      <c r="BV143" s="12">
        <f>(BV$3*temperature!$M253+BV$4*temperature!$M253^2+BV$5*temperature!$M253^6)*(M143/M$56)^$BS$1</f>
        <v>-7.8033366881533635</v>
      </c>
      <c r="BW143" s="19">
        <f t="shared" si="212"/>
        <v>-1.516648853439051E-5</v>
      </c>
      <c r="BX143" s="19">
        <f t="shared" si="213"/>
        <v>-1.0985991927725536E-5</v>
      </c>
      <c r="BY143" s="19">
        <f t="shared" si="214"/>
        <v>-9.2526600026232586E-6</v>
      </c>
      <c r="BZ143" s="19">
        <f t="shared" si="215"/>
        <v>-3.2661880384213748E-2</v>
      </c>
      <c r="CA143" s="19">
        <f t="shared" si="216"/>
        <v>-6.0619998390455698E-4</v>
      </c>
      <c r="CB143" s="19">
        <f t="shared" si="217"/>
        <v>-1.1001678500599676E-4</v>
      </c>
      <c r="CC143" s="19">
        <f t="shared" si="218"/>
        <v>-4.0397855266734441E-5</v>
      </c>
      <c r="CD143" s="19"/>
    </row>
    <row r="144" spans="1:82">
      <c r="A144" s="2">
        <f t="shared" si="160"/>
        <v>2098</v>
      </c>
      <c r="B144" s="5">
        <f t="shared" si="161"/>
        <v>1164.4096024259986</v>
      </c>
      <c r="C144" s="5">
        <f t="shared" si="162"/>
        <v>2959.1809108500406</v>
      </c>
      <c r="D144" s="5">
        <f t="shared" si="163"/>
        <v>4354.9547116208032</v>
      </c>
      <c r="E144" s="15">
        <f t="shared" si="164"/>
        <v>4.5009608717139881E-5</v>
      </c>
      <c r="F144" s="15">
        <f t="shared" si="165"/>
        <v>8.8671947313712221E-5</v>
      </c>
      <c r="G144" s="15">
        <f t="shared" si="166"/>
        <v>1.8102062619016873E-4</v>
      </c>
      <c r="H144" s="5">
        <f t="shared" si="167"/>
        <v>161346.71179148843</v>
      </c>
      <c r="I144" s="5">
        <f t="shared" si="168"/>
        <v>58330.249709495663</v>
      </c>
      <c r="J144" s="5">
        <f t="shared" si="169"/>
        <v>22009.760614010727</v>
      </c>
      <c r="K144" s="5">
        <f t="shared" si="170"/>
        <v>138565.25354594234</v>
      </c>
      <c r="L144" s="5">
        <f t="shared" si="171"/>
        <v>19711.620028239497</v>
      </c>
      <c r="M144" s="5">
        <f t="shared" si="172"/>
        <v>5053.9585532955534</v>
      </c>
      <c r="N144" s="15">
        <f t="shared" si="173"/>
        <v>6.682404584703594E-3</v>
      </c>
      <c r="O144" s="15">
        <f t="shared" si="174"/>
        <v>1.0829412947753747E-2</v>
      </c>
      <c r="P144" s="15">
        <f t="shared" si="175"/>
        <v>1.0060323343987321E-2</v>
      </c>
      <c r="Q144" s="5">
        <f t="shared" si="176"/>
        <v>8779.7195555945291</v>
      </c>
      <c r="R144" s="5">
        <f t="shared" si="177"/>
        <v>11890.762092056892</v>
      </c>
      <c r="S144" s="5">
        <f t="shared" si="178"/>
        <v>6111.3044365290243</v>
      </c>
      <c r="T144" s="5">
        <f t="shared" si="179"/>
        <v>54.41523696461033</v>
      </c>
      <c r="U144" s="5">
        <f t="shared" si="180"/>
        <v>203.85241193509199</v>
      </c>
      <c r="V144" s="5">
        <f t="shared" si="181"/>
        <v>277.66337597687266</v>
      </c>
      <c r="W144" s="15">
        <f t="shared" si="182"/>
        <v>-1.0734613539272964E-2</v>
      </c>
      <c r="X144" s="15">
        <f t="shared" si="183"/>
        <v>-1.217998157191269E-2</v>
      </c>
      <c r="Y144" s="15">
        <f t="shared" si="184"/>
        <v>-9.7425357312937999E-3</v>
      </c>
      <c r="Z144" s="5">
        <f t="shared" si="199"/>
        <v>14277.977515572857</v>
      </c>
      <c r="AA144" s="5">
        <f t="shared" si="200"/>
        <v>35144.638072771544</v>
      </c>
      <c r="AB144" s="5">
        <f t="shared" si="201"/>
        <v>33811.059671164316</v>
      </c>
      <c r="AC144" s="16">
        <f t="shared" si="185"/>
        <v>1.6196116368564346</v>
      </c>
      <c r="AD144" s="16">
        <f t="shared" si="186"/>
        <v>2.9515054316427465</v>
      </c>
      <c r="AE144" s="16">
        <f t="shared" si="187"/>
        <v>5.5347614698812793</v>
      </c>
      <c r="AF144" s="15">
        <f t="shared" si="188"/>
        <v>-4.0504037456468023E-3</v>
      </c>
      <c r="AG144" s="15">
        <f t="shared" si="189"/>
        <v>2.9673830763510267E-4</v>
      </c>
      <c r="AH144" s="15">
        <f t="shared" si="190"/>
        <v>9.7937136394747881E-3</v>
      </c>
      <c r="AI144" s="1">
        <f t="shared" si="154"/>
        <v>298107.49655333982</v>
      </c>
      <c r="AJ144" s="1">
        <f t="shared" si="155"/>
        <v>103753.59331301913</v>
      </c>
      <c r="AK144" s="1">
        <f t="shared" si="156"/>
        <v>39415.730969459306</v>
      </c>
      <c r="AL144" s="14">
        <f t="shared" si="191"/>
        <v>50.146283294742908</v>
      </c>
      <c r="AM144" s="14">
        <f t="shared" si="192"/>
        <v>10.499190818074046</v>
      </c>
      <c r="AN144" s="14">
        <f t="shared" si="193"/>
        <v>3.5284115922659987</v>
      </c>
      <c r="AO144" s="11">
        <f t="shared" si="194"/>
        <v>8.5154851164821119E-3</v>
      </c>
      <c r="AP144" s="11">
        <f t="shared" si="195"/>
        <v>1.0727265317089663E-2</v>
      </c>
      <c r="AQ144" s="11">
        <f t="shared" si="196"/>
        <v>9.7309831476420517E-3</v>
      </c>
      <c r="AR144" s="1">
        <f t="shared" si="202"/>
        <v>161346.71179148843</v>
      </c>
      <c r="AS144" s="1">
        <f t="shared" si="197"/>
        <v>58330.249709495663</v>
      </c>
      <c r="AT144" s="1">
        <f t="shared" si="198"/>
        <v>22009.760614010727</v>
      </c>
      <c r="AU144" s="1">
        <f t="shared" si="157"/>
        <v>32269.342358297687</v>
      </c>
      <c r="AV144" s="1">
        <f t="shared" si="158"/>
        <v>11666.049941899133</v>
      </c>
      <c r="AW144" s="1">
        <f t="shared" si="159"/>
        <v>4401.9521228021458</v>
      </c>
      <c r="AX144" s="2">
        <v>0</v>
      </c>
      <c r="AY144" s="2">
        <v>0</v>
      </c>
      <c r="AZ144" s="2">
        <v>0</v>
      </c>
      <c r="BA144" s="2">
        <f t="shared" si="206"/>
        <v>0</v>
      </c>
      <c r="BB144" s="2">
        <f t="shared" si="219"/>
        <v>0</v>
      </c>
      <c r="BC144" s="2">
        <f t="shared" si="207"/>
        <v>0</v>
      </c>
      <c r="BD144" s="2">
        <f t="shared" si="208"/>
        <v>0</v>
      </c>
      <c r="BE144" s="2">
        <f t="shared" si="209"/>
        <v>0</v>
      </c>
      <c r="BF144" s="2">
        <f t="shared" si="210"/>
        <v>0</v>
      </c>
      <c r="BG144" s="2">
        <f t="shared" si="211"/>
        <v>0</v>
      </c>
      <c r="BH144" s="2">
        <f t="shared" si="220"/>
        <v>0</v>
      </c>
      <c r="BI144" s="2">
        <f t="shared" si="221"/>
        <v>0</v>
      </c>
      <c r="BJ144" s="2">
        <f t="shared" si="222"/>
        <v>0</v>
      </c>
      <c r="BK144" s="11">
        <f t="shared" si="225"/>
        <v>3.6682404584703593E-2</v>
      </c>
      <c r="BL144" s="11">
        <f t="shared" si="223"/>
        <v>4.0829412947753746E-2</v>
      </c>
      <c r="BM144" s="11">
        <f t="shared" si="224"/>
        <v>4.006032334398732E-2</v>
      </c>
      <c r="BN144" s="17">
        <f t="shared" si="203"/>
        <v>2.4052821172761266E-2</v>
      </c>
      <c r="BO144" s="17">
        <f t="shared" si="204"/>
        <v>1.6672161098225776E-2</v>
      </c>
      <c r="BP144" s="17">
        <f t="shared" si="205"/>
        <v>1.9265535805493735E-2</v>
      </c>
      <c r="BQ144" s="12">
        <f>(BQ$3*temperature!$I254+BQ$4*temperature!$I254^2+BQ$5*temperature!$I254^6)*(K144/K$56)^$BS$1</f>
        <v>-9.1705872423589305</v>
      </c>
      <c r="BR144" s="12">
        <f>(BR$3*temperature!$I254+BR$4*temperature!$I254^2+BR$5*temperature!$I254^6)*(L144/L$56)^$BS$1</f>
        <v>-8.0500367140529665</v>
      </c>
      <c r="BS144" s="12">
        <f>(BS$3*temperature!$I254+BS$4*temperature!$I254^2+BS$5*temperature!$I254^6)*(M144/M$56)^$BS$1</f>
        <v>-7.9886851694546204</v>
      </c>
      <c r="BT144" s="12">
        <f>(BT$3*temperature!$M254+BT$4*temperature!$M254^2+BT$5*temperature!$M254^6)*(K144/K$56)^$BS$1</f>
        <v>-9.1706024785215483</v>
      </c>
      <c r="BU144" s="12">
        <f>(BU$3*temperature!$M254+BU$4*temperature!$M254^2+BU$5*temperature!$M254^6)*(L144/L$56)^$BS$1</f>
        <v>-8.0500477268219672</v>
      </c>
      <c r="BV144" s="12">
        <f>(BV$3*temperature!$M254+BV$4*temperature!$M254^2+BV$5*temperature!$M254^6)*(M144/M$56)^$BS$1</f>
        <v>-7.9886944358819898</v>
      </c>
      <c r="BW144" s="19">
        <f t="shared" si="212"/>
        <v>-1.5236162617782156E-5</v>
      </c>
      <c r="BX144" s="19">
        <f t="shared" si="213"/>
        <v>-1.1012769000728895E-5</v>
      </c>
      <c r="BY144" s="19">
        <f t="shared" si="214"/>
        <v>-9.2664273694254007E-6</v>
      </c>
      <c r="BZ144" s="19">
        <f t="shared" si="215"/>
        <v>-3.3046341526532269E-2</v>
      </c>
      <c r="CA144" s="19">
        <f t="shared" si="216"/>
        <v>-5.9129164268091822E-4</v>
      </c>
      <c r="CB144" s="19">
        <f t="shared" si="217"/>
        <v>-1.0709822262995585E-4</v>
      </c>
      <c r="CC144" s="19">
        <f t="shared" si="218"/>
        <v>-3.9292416330951941E-5</v>
      </c>
      <c r="CD144" s="19"/>
    </row>
    <row r="145" spans="1:82">
      <c r="A145" s="2">
        <f t="shared" si="160"/>
        <v>2099</v>
      </c>
      <c r="B145" s="5">
        <f t="shared" si="161"/>
        <v>1164.4593915655607</v>
      </c>
      <c r="C145" s="5">
        <f t="shared" si="162"/>
        <v>2959.4301873671679</v>
      </c>
      <c r="D145" s="5">
        <f t="shared" si="163"/>
        <v>4355.7036314182842</v>
      </c>
      <c r="E145" s="15">
        <f t="shared" si="164"/>
        <v>4.2759128281282883E-5</v>
      </c>
      <c r="F145" s="15">
        <f t="shared" si="165"/>
        <v>8.42383499480266E-5</v>
      </c>
      <c r="G145" s="15">
        <f t="shared" si="166"/>
        <v>1.7196959488066028E-4</v>
      </c>
      <c r="H145" s="5">
        <f t="shared" si="167"/>
        <v>162404.71360137334</v>
      </c>
      <c r="I145" s="5">
        <f t="shared" si="168"/>
        <v>58957.117091598535</v>
      </c>
      <c r="J145" s="5">
        <f t="shared" si="169"/>
        <v>22231.74326117575</v>
      </c>
      <c r="K145" s="5">
        <f t="shared" si="170"/>
        <v>139467.90654762796</v>
      </c>
      <c r="L145" s="5">
        <f t="shared" si="171"/>
        <v>19921.779991049301</v>
      </c>
      <c r="M145" s="5">
        <f t="shared" si="172"/>
        <v>5104.0532466018012</v>
      </c>
      <c r="N145" s="15">
        <f t="shared" si="173"/>
        <v>6.5142810234626314E-3</v>
      </c>
      <c r="O145" s="15">
        <f t="shared" si="174"/>
        <v>1.0661729604604986E-2</v>
      </c>
      <c r="P145" s="15">
        <f t="shared" si="175"/>
        <v>9.911971532410524E-3</v>
      </c>
      <c r="Q145" s="5">
        <f t="shared" si="176"/>
        <v>8742.4260714399461</v>
      </c>
      <c r="R145" s="5">
        <f t="shared" si="177"/>
        <v>11872.164796008978</v>
      </c>
      <c r="S145" s="5">
        <f t="shared" si="178"/>
        <v>6112.8007905830873</v>
      </c>
      <c r="T145" s="5">
        <f t="shared" si="179"/>
        <v>53.83111042514728</v>
      </c>
      <c r="U145" s="5">
        <f t="shared" si="180"/>
        <v>201.36949331433263</v>
      </c>
      <c r="V145" s="5">
        <f t="shared" si="181"/>
        <v>274.95823061514631</v>
      </c>
      <c r="W145" s="15">
        <f t="shared" si="182"/>
        <v>-1.0734613539272964E-2</v>
      </c>
      <c r="X145" s="15">
        <f t="shared" si="183"/>
        <v>-1.217998157191269E-2</v>
      </c>
      <c r="Y145" s="15">
        <f t="shared" si="184"/>
        <v>-9.7425357312937999E-3</v>
      </c>
      <c r="Z145" s="5">
        <f t="shared" si="199"/>
        <v>14162.140288780074</v>
      </c>
      <c r="AA145" s="5">
        <f t="shared" si="200"/>
        <v>35106.063124537839</v>
      </c>
      <c r="AB145" s="5">
        <f t="shared" si="201"/>
        <v>34155.880893102607</v>
      </c>
      <c r="AC145" s="16">
        <f t="shared" si="185"/>
        <v>1.6130515558160181</v>
      </c>
      <c r="AD145" s="16">
        <f t="shared" si="186"/>
        <v>2.9523812563695078</v>
      </c>
      <c r="AE145" s="16">
        <f t="shared" si="187"/>
        <v>5.5889673387800949</v>
      </c>
      <c r="AF145" s="15">
        <f t="shared" si="188"/>
        <v>-4.0504037456468023E-3</v>
      </c>
      <c r="AG145" s="15">
        <f t="shared" si="189"/>
        <v>2.9673830763510267E-4</v>
      </c>
      <c r="AH145" s="15">
        <f t="shared" si="190"/>
        <v>9.7937136394747881E-3</v>
      </c>
      <c r="AI145" s="1">
        <f t="shared" si="154"/>
        <v>300566.0892563035</v>
      </c>
      <c r="AJ145" s="1">
        <f t="shared" si="155"/>
        <v>105044.28392361636</v>
      </c>
      <c r="AK145" s="1">
        <f t="shared" si="156"/>
        <v>39876.109995315521</v>
      </c>
      <c r="AL145" s="14">
        <f t="shared" si="191"/>
        <v>50.569033024495752</v>
      </c>
      <c r="AM145" s="14">
        <f t="shared" si="192"/>
        <v>10.610692147539076</v>
      </c>
      <c r="AN145" s="14">
        <f t="shared" si="193"/>
        <v>3.5624031568708614</v>
      </c>
      <c r="AO145" s="11">
        <f t="shared" si="194"/>
        <v>8.4303302653172905E-3</v>
      </c>
      <c r="AP145" s="11">
        <f t="shared" si="195"/>
        <v>1.0619992663918767E-2</v>
      </c>
      <c r="AQ145" s="11">
        <f t="shared" si="196"/>
        <v>9.6336733161656307E-3</v>
      </c>
      <c r="AR145" s="1">
        <f t="shared" si="202"/>
        <v>162404.71360137334</v>
      </c>
      <c r="AS145" s="1">
        <f t="shared" si="197"/>
        <v>58957.117091598535</v>
      </c>
      <c r="AT145" s="1">
        <f t="shared" si="198"/>
        <v>22231.74326117575</v>
      </c>
      <c r="AU145" s="1">
        <f t="shared" si="157"/>
        <v>32480.94272027467</v>
      </c>
      <c r="AV145" s="1">
        <f t="shared" si="158"/>
        <v>11791.423418319708</v>
      </c>
      <c r="AW145" s="1">
        <f t="shared" si="159"/>
        <v>4446.3486522351504</v>
      </c>
      <c r="AX145" s="2">
        <v>0</v>
      </c>
      <c r="AY145" s="2">
        <v>0</v>
      </c>
      <c r="AZ145" s="2">
        <v>0</v>
      </c>
      <c r="BA145" s="2">
        <f t="shared" si="206"/>
        <v>0</v>
      </c>
      <c r="BB145" s="2">
        <f t="shared" si="219"/>
        <v>0</v>
      </c>
      <c r="BC145" s="2">
        <f t="shared" si="207"/>
        <v>0</v>
      </c>
      <c r="BD145" s="2">
        <f t="shared" si="208"/>
        <v>0</v>
      </c>
      <c r="BE145" s="2">
        <f t="shared" si="209"/>
        <v>0</v>
      </c>
      <c r="BF145" s="2">
        <f t="shared" si="210"/>
        <v>0</v>
      </c>
      <c r="BG145" s="2">
        <f t="shared" si="211"/>
        <v>0</v>
      </c>
      <c r="BH145" s="2">
        <f t="shared" si="220"/>
        <v>0</v>
      </c>
      <c r="BI145" s="2">
        <f t="shared" si="221"/>
        <v>0</v>
      </c>
      <c r="BJ145" s="2">
        <f t="shared" si="222"/>
        <v>0</v>
      </c>
      <c r="BK145" s="11">
        <f t="shared" si="225"/>
        <v>3.651428102346263E-2</v>
      </c>
      <c r="BL145" s="11">
        <f t="shared" si="223"/>
        <v>4.0661729604604985E-2</v>
      </c>
      <c r="BM145" s="11">
        <f t="shared" si="224"/>
        <v>3.9911971532410523E-2</v>
      </c>
      <c r="BN145" s="17">
        <f t="shared" si="203"/>
        <v>2.3201726069998128E-2</v>
      </c>
      <c r="BO145" s="17">
        <f t="shared" si="204"/>
        <v>1.6018149459293446E-2</v>
      </c>
      <c r="BP145" s="17">
        <f t="shared" si="205"/>
        <v>1.8523479237772915E-2</v>
      </c>
      <c r="BQ145" s="12">
        <f>(BQ$3*temperature!$I255+BQ$4*temperature!$I255^2+BQ$5*temperature!$I255^6)*(K145/K$56)^$BS$1</f>
        <v>-9.4953954133956291</v>
      </c>
      <c r="BR145" s="12">
        <f>(BR$3*temperature!$I255+BR$4*temperature!$I255^2+BR$5*temperature!$I255^6)*(L145/L$56)^$BS$1</f>
        <v>-8.2738594082283292</v>
      </c>
      <c r="BS145" s="12">
        <f>(BS$3*temperature!$I255+BS$4*temperature!$I255^2+BS$5*temperature!$I255^6)*(M145/M$56)^$BS$1</f>
        <v>-8.1751996700368768</v>
      </c>
      <c r="BT145" s="12">
        <f>(BT$3*temperature!$M255+BT$4*temperature!$M255^2+BT$5*temperature!$M255^6)*(K145/K$56)^$BS$1</f>
        <v>-9.4954107159916816</v>
      </c>
      <c r="BU145" s="12">
        <f>(BU$3*temperature!$M255+BU$4*temperature!$M255^2+BU$5*temperature!$M255^6)*(L145/L$56)^$BS$1</f>
        <v>-8.2738704456434586</v>
      </c>
      <c r="BV145" s="12">
        <f>(BV$3*temperature!$M255+BV$4*temperature!$M255^2+BV$5*temperature!$M255^6)*(M145/M$56)^$BS$1</f>
        <v>-8.1752089486589519</v>
      </c>
      <c r="BW145" s="19">
        <f t="shared" si="212"/>
        <v>-1.5302596052535478E-5</v>
      </c>
      <c r="BX145" s="19">
        <f t="shared" si="213"/>
        <v>-1.1037415129422357E-5</v>
      </c>
      <c r="BY145" s="19">
        <f t="shared" si="214"/>
        <v>-9.278622075115095E-6</v>
      </c>
      <c r="BZ145" s="19">
        <f t="shared" si="215"/>
        <v>-3.3422278492349015E-2</v>
      </c>
      <c r="CA145" s="19">
        <f t="shared" si="216"/>
        <v>-5.7661248171910135E-4</v>
      </c>
      <c r="CB145" s="19">
        <f t="shared" si="217"/>
        <v>-1.0423557292224284E-4</v>
      </c>
      <c r="CC145" s="19">
        <f t="shared" si="218"/>
        <v>-3.8210222559896397E-5</v>
      </c>
      <c r="CD145" s="19"/>
    </row>
    <row r="146" spans="1:82">
      <c r="A146" s="2">
        <f t="shared" si="160"/>
        <v>2100</v>
      </c>
      <c r="B146" s="5">
        <f t="shared" si="161"/>
        <v>1164.5066932706379</v>
      </c>
      <c r="C146" s="5">
        <f t="shared" si="162"/>
        <v>2959.6670200071494</v>
      </c>
      <c r="D146" s="5">
        <f t="shared" si="163"/>
        <v>4356.4152275777533</v>
      </c>
      <c r="E146" s="15">
        <f t="shared" si="164"/>
        <v>4.0621171867218736E-5</v>
      </c>
      <c r="F146" s="15">
        <f t="shared" si="165"/>
        <v>8.0026432450625273E-5</v>
      </c>
      <c r="G146" s="15">
        <f t="shared" si="166"/>
        <v>1.6337111513662725E-4</v>
      </c>
      <c r="H146" s="5">
        <f t="shared" si="167"/>
        <v>163442.23313227738</v>
      </c>
      <c r="I146" s="5">
        <f t="shared" si="168"/>
        <v>59580.695816953863</v>
      </c>
      <c r="J146" s="5">
        <f t="shared" si="169"/>
        <v>22452.512312113853</v>
      </c>
      <c r="K146" s="5">
        <f t="shared" si="170"/>
        <v>140353.19339662435</v>
      </c>
      <c r="L146" s="5">
        <f t="shared" si="171"/>
        <v>20130.878039384963</v>
      </c>
      <c r="M146" s="5">
        <f t="shared" si="172"/>
        <v>5153.8962975753484</v>
      </c>
      <c r="N146" s="15">
        <f t="shared" si="173"/>
        <v>6.3476026199194013E-3</v>
      </c>
      <c r="O146" s="15">
        <f t="shared" si="174"/>
        <v>1.0495952090104677E-2</v>
      </c>
      <c r="P146" s="15">
        <f t="shared" si="175"/>
        <v>9.7653861676956222E-3</v>
      </c>
      <c r="Q146" s="5">
        <f t="shared" si="176"/>
        <v>8703.8307975446041</v>
      </c>
      <c r="R146" s="5">
        <f t="shared" si="177"/>
        <v>11851.602342519936</v>
      </c>
      <c r="S146" s="5">
        <f t="shared" si="178"/>
        <v>6113.3574840718129</v>
      </c>
      <c r="T146" s="5">
        <f t="shared" si="179"/>
        <v>53.253254258343397</v>
      </c>
      <c r="U146" s="5">
        <f t="shared" si="180"/>
        <v>198.91681659661867</v>
      </c>
      <c r="V146" s="5">
        <f t="shared" si="181"/>
        <v>272.27944022876494</v>
      </c>
      <c r="W146" s="15">
        <f t="shared" si="182"/>
        <v>-1.0734613539272964E-2</v>
      </c>
      <c r="X146" s="15">
        <f t="shared" si="183"/>
        <v>-1.217998157191269E-2</v>
      </c>
      <c r="Y146" s="15">
        <f t="shared" si="184"/>
        <v>-9.7425357312937999E-3</v>
      </c>
      <c r="Z146" s="5">
        <f t="shared" si="199"/>
        <v>14044.865247424705</v>
      </c>
      <c r="AA146" s="5">
        <f t="shared" si="200"/>
        <v>35061.557837221138</v>
      </c>
      <c r="AB146" s="5">
        <f t="shared" si="201"/>
        <v>34498.838789160342</v>
      </c>
      <c r="AC146" s="16">
        <f t="shared" si="185"/>
        <v>1.6065180457524195</v>
      </c>
      <c r="AD146" s="16">
        <f t="shared" si="186"/>
        <v>2.9532573409870166</v>
      </c>
      <c r="AE146" s="16">
        <f t="shared" si="187"/>
        <v>5.643704084436485</v>
      </c>
      <c r="AF146" s="15">
        <f t="shared" si="188"/>
        <v>-4.0504037456468023E-3</v>
      </c>
      <c r="AG146" s="15">
        <f t="shared" si="189"/>
        <v>2.9673830763510267E-4</v>
      </c>
      <c r="AH146" s="15">
        <f t="shared" si="190"/>
        <v>9.7937136394747881E-3</v>
      </c>
      <c r="AI146" s="1">
        <f t="shared" si="154"/>
        <v>302990.42305094784</v>
      </c>
      <c r="AJ146" s="1">
        <f t="shared" si="155"/>
        <v>106331.27894957444</v>
      </c>
      <c r="AK146" s="1">
        <f t="shared" si="156"/>
        <v>40334.847648019124</v>
      </c>
      <c r="AL146" s="14">
        <f t="shared" si="191"/>
        <v>50.991083537594044</v>
      </c>
      <c r="AM146" s="14">
        <f t="shared" si="192"/>
        <v>10.722250765577382</v>
      </c>
      <c r="AN146" s="14">
        <f t="shared" si="193"/>
        <v>3.5963789948222948</v>
      </c>
      <c r="AO146" s="11">
        <f t="shared" si="194"/>
        <v>8.346026962664118E-3</v>
      </c>
      <c r="AP146" s="11">
        <f t="shared" si="195"/>
        <v>1.0513792737279579E-2</v>
      </c>
      <c r="AQ146" s="11">
        <f t="shared" si="196"/>
        <v>9.5373365830039736E-3</v>
      </c>
      <c r="AR146" s="1">
        <f t="shared" si="202"/>
        <v>163442.23313227738</v>
      </c>
      <c r="AS146" s="1">
        <f t="shared" si="197"/>
        <v>59580.695816953863</v>
      </c>
      <c r="AT146" s="1">
        <f t="shared" si="198"/>
        <v>22452.512312113853</v>
      </c>
      <c r="AU146" s="1">
        <f t="shared" si="157"/>
        <v>32688.446626455479</v>
      </c>
      <c r="AV146" s="1">
        <f t="shared" si="158"/>
        <v>11916.139163390773</v>
      </c>
      <c r="AW146" s="1">
        <f t="shared" si="159"/>
        <v>4490.5024624227708</v>
      </c>
      <c r="AX146" s="2">
        <v>0</v>
      </c>
      <c r="AY146" s="2">
        <v>0</v>
      </c>
      <c r="AZ146" s="2">
        <v>0</v>
      </c>
      <c r="BA146" s="2">
        <f t="shared" si="206"/>
        <v>0</v>
      </c>
      <c r="BB146" s="2">
        <f t="shared" si="219"/>
        <v>0</v>
      </c>
      <c r="BC146" s="2">
        <f t="shared" si="207"/>
        <v>0</v>
      </c>
      <c r="BD146" s="2">
        <f t="shared" si="208"/>
        <v>0</v>
      </c>
      <c r="BE146" s="2">
        <f t="shared" si="209"/>
        <v>0</v>
      </c>
      <c r="BF146" s="2">
        <f t="shared" si="210"/>
        <v>0</v>
      </c>
      <c r="BG146" s="2">
        <f t="shared" si="211"/>
        <v>0</v>
      </c>
      <c r="BH146" s="2">
        <f t="shared" si="220"/>
        <v>0</v>
      </c>
      <c r="BI146" s="2">
        <f t="shared" si="221"/>
        <v>0</v>
      </c>
      <c r="BJ146" s="2">
        <f t="shared" si="222"/>
        <v>0</v>
      </c>
      <c r="BK146" s="11">
        <f t="shared" si="225"/>
        <v>3.63476026199194E-2</v>
      </c>
      <c r="BL146" s="11">
        <f t="shared" si="223"/>
        <v>4.0495952090104675E-2</v>
      </c>
      <c r="BM146" s="11">
        <f t="shared" si="224"/>
        <v>3.9765386167695621E-2</v>
      </c>
      <c r="BN146" s="17">
        <f t="shared" si="203"/>
        <v>2.2384376650448613E-2</v>
      </c>
      <c r="BO146" s="17">
        <f t="shared" si="204"/>
        <v>1.5392273015919855E-2</v>
      </c>
      <c r="BP146" s="17">
        <f t="shared" si="205"/>
        <v>1.7812545431587619E-2</v>
      </c>
      <c r="BQ146" s="12">
        <f>(BQ$3*temperature!$I256+BQ$4*temperature!$I256^2+BQ$5*temperature!$I256^6)*(K146/K$56)^$BS$1</f>
        <v>-9.8232055127713771</v>
      </c>
      <c r="BR146" s="12">
        <f>(BR$3*temperature!$I256+BR$4*temperature!$I256^2+BR$5*temperature!$I256^6)*(L146/L$56)^$BS$1</f>
        <v>-8.4991724037849785</v>
      </c>
      <c r="BS146" s="12">
        <f>(BS$3*temperature!$I256+BS$4*temperature!$I256^2+BS$5*temperature!$I256^6)*(M146/M$56)^$BS$1</f>
        <v>-8.3628293453565519</v>
      </c>
      <c r="BT146" s="12">
        <f>(BT$3*temperature!$M256+BT$4*temperature!$M256^2+BT$5*temperature!$M256^6)*(K146/K$56)^$BS$1</f>
        <v>-9.8232208786519362</v>
      </c>
      <c r="BU146" s="12">
        <f>(BU$3*temperature!$M256+BU$4*temperature!$M256^2+BU$5*temperature!$M256^6)*(L146/L$56)^$BS$1</f>
        <v>-8.4991834637826607</v>
      </c>
      <c r="BV146" s="12">
        <f>(BV$3*temperature!$M256+BV$4*temperature!$M256^2+BV$5*temperature!$M256^6)*(M146/M$56)^$BS$1</f>
        <v>-8.362838634652487</v>
      </c>
      <c r="BW146" s="19">
        <f t="shared" si="212"/>
        <v>-1.5365880559059519E-5</v>
      </c>
      <c r="BX146" s="19">
        <f t="shared" si="213"/>
        <v>-1.1059997682139056E-5</v>
      </c>
      <c r="BY146" s="19">
        <f t="shared" si="214"/>
        <v>-9.2892959351331683E-6</v>
      </c>
      <c r="BZ146" s="19">
        <f t="shared" si="215"/>
        <v>-3.3789642216067228E-2</v>
      </c>
      <c r="CA146" s="19">
        <f t="shared" si="216"/>
        <v>-5.6216880841968226E-4</v>
      </c>
      <c r="CB146" s="19">
        <f t="shared" si="217"/>
        <v>-1.0142928515943558E-4</v>
      </c>
      <c r="CC146" s="19">
        <f t="shared" si="218"/>
        <v>-3.7151275340778718E-5</v>
      </c>
      <c r="CD146" s="19"/>
    </row>
    <row r="147" spans="1:82">
      <c r="A147" s="2">
        <f t="shared" si="160"/>
        <v>2101</v>
      </c>
      <c r="B147" s="5">
        <f t="shared" si="161"/>
        <v>1164.5516317158392</v>
      </c>
      <c r="C147" s="5">
        <f t="shared" si="162"/>
        <v>2959.8920290203596</v>
      </c>
      <c r="D147" s="5">
        <f t="shared" si="163"/>
        <v>4357.0913543707948</v>
      </c>
      <c r="E147" s="15">
        <f t="shared" si="164"/>
        <v>3.8590113273857797E-5</v>
      </c>
      <c r="F147" s="15">
        <f t="shared" si="165"/>
        <v>7.6025110828094008E-5</v>
      </c>
      <c r="G147" s="15">
        <f t="shared" si="166"/>
        <v>1.5520255937979588E-4</v>
      </c>
      <c r="H147" s="5">
        <f t="shared" si="167"/>
        <v>164459.03790785506</v>
      </c>
      <c r="I147" s="5">
        <f t="shared" si="168"/>
        <v>60200.863987252458</v>
      </c>
      <c r="J147" s="5">
        <f t="shared" si="169"/>
        <v>22672.036105047791</v>
      </c>
      <c r="K147" s="5">
        <f t="shared" si="170"/>
        <v>141220.90719631099</v>
      </c>
      <c r="L147" s="5">
        <f t="shared" si="171"/>
        <v>20338.871619981772</v>
      </c>
      <c r="M147" s="5">
        <f t="shared" si="172"/>
        <v>5203.4796292036544</v>
      </c>
      <c r="N147" s="15">
        <f t="shared" si="173"/>
        <v>6.1823587956033599E-3</v>
      </c>
      <c r="O147" s="15">
        <f t="shared" si="174"/>
        <v>1.03320669962772E-2</v>
      </c>
      <c r="P147" s="15">
        <f t="shared" si="175"/>
        <v>9.6205528333257462E-3</v>
      </c>
      <c r="Q147" s="5">
        <f t="shared" si="176"/>
        <v>8663.9654412603832</v>
      </c>
      <c r="R147" s="5">
        <f t="shared" si="177"/>
        <v>11829.109377177718</v>
      </c>
      <c r="S147" s="5">
        <f t="shared" si="178"/>
        <v>6112.9873667542061</v>
      </c>
      <c r="T147" s="5">
        <f t="shared" si="179"/>
        <v>52.681601154171439</v>
      </c>
      <c r="U147" s="5">
        <f t="shared" si="180"/>
        <v>196.49401343612831</v>
      </c>
      <c r="V147" s="5">
        <f t="shared" si="181"/>
        <v>269.62674805343954</v>
      </c>
      <c r="W147" s="15">
        <f t="shared" si="182"/>
        <v>-1.0734613539272964E-2</v>
      </c>
      <c r="X147" s="15">
        <f t="shared" si="183"/>
        <v>-1.217998157191269E-2</v>
      </c>
      <c r="Y147" s="15">
        <f t="shared" si="184"/>
        <v>-9.7425357312937999E-3</v>
      </c>
      <c r="Z147" s="5">
        <f t="shared" si="199"/>
        <v>13926.225009875827</v>
      </c>
      <c r="AA147" s="5">
        <f t="shared" si="200"/>
        <v>35011.21770804681</v>
      </c>
      <c r="AB147" s="5">
        <f t="shared" si="201"/>
        <v>34839.88312049181</v>
      </c>
      <c r="AC147" s="16">
        <f t="shared" si="185"/>
        <v>1.6000109990424547</v>
      </c>
      <c r="AD147" s="16">
        <f t="shared" si="186"/>
        <v>2.9541336855723919</v>
      </c>
      <c r="AE147" s="16">
        <f t="shared" si="187"/>
        <v>5.6989769061053899</v>
      </c>
      <c r="AF147" s="15">
        <f t="shared" si="188"/>
        <v>-4.0504037456468023E-3</v>
      </c>
      <c r="AG147" s="15">
        <f t="shared" si="189"/>
        <v>2.9673830763510267E-4</v>
      </c>
      <c r="AH147" s="15">
        <f t="shared" si="190"/>
        <v>9.7937136394747881E-3</v>
      </c>
      <c r="AI147" s="1">
        <f t="shared" si="154"/>
        <v>305379.82737230853</v>
      </c>
      <c r="AJ147" s="1">
        <f t="shared" si="155"/>
        <v>107614.29021800777</v>
      </c>
      <c r="AK147" s="1">
        <f t="shared" si="156"/>
        <v>40791.865345639984</v>
      </c>
      <c r="AL147" s="14">
        <f t="shared" si="191"/>
        <v>51.412400766073652</v>
      </c>
      <c r="AM147" s="14">
        <f t="shared" si="192"/>
        <v>10.833854972581534</v>
      </c>
      <c r="AN147" s="14">
        <f t="shared" si="193"/>
        <v>3.6303358730064237</v>
      </c>
      <c r="AO147" s="11">
        <f t="shared" si="194"/>
        <v>8.2625666930374771E-3</v>
      </c>
      <c r="AP147" s="11">
        <f t="shared" si="195"/>
        <v>1.0408654809906782E-2</v>
      </c>
      <c r="AQ147" s="11">
        <f t="shared" si="196"/>
        <v>9.4419632171739345E-3</v>
      </c>
      <c r="AR147" s="1">
        <f t="shared" si="202"/>
        <v>164459.03790785506</v>
      </c>
      <c r="AS147" s="1">
        <f t="shared" si="197"/>
        <v>60200.863987252458</v>
      </c>
      <c r="AT147" s="1">
        <f t="shared" si="198"/>
        <v>22672.036105047791</v>
      </c>
      <c r="AU147" s="1">
        <f t="shared" si="157"/>
        <v>32891.807581571011</v>
      </c>
      <c r="AV147" s="1">
        <f t="shared" si="158"/>
        <v>12040.172797450492</v>
      </c>
      <c r="AW147" s="1">
        <f t="shared" si="159"/>
        <v>4534.4072210095583</v>
      </c>
      <c r="AX147" s="2">
        <v>0</v>
      </c>
      <c r="AY147" s="2">
        <v>0</v>
      </c>
      <c r="AZ147" s="2">
        <v>0</v>
      </c>
      <c r="BA147" s="2">
        <f t="shared" si="206"/>
        <v>0</v>
      </c>
      <c r="BB147" s="2">
        <f t="shared" si="219"/>
        <v>0</v>
      </c>
      <c r="BC147" s="2">
        <f t="shared" si="207"/>
        <v>0</v>
      </c>
      <c r="BD147" s="2">
        <f t="shared" si="208"/>
        <v>0</v>
      </c>
      <c r="BE147" s="2">
        <f t="shared" si="209"/>
        <v>0</v>
      </c>
      <c r="BF147" s="2">
        <f t="shared" si="210"/>
        <v>0</v>
      </c>
      <c r="BG147" s="2">
        <f t="shared" si="211"/>
        <v>0</v>
      </c>
      <c r="BH147" s="2">
        <f t="shared" si="220"/>
        <v>0</v>
      </c>
      <c r="BI147" s="2">
        <f t="shared" si="221"/>
        <v>0</v>
      </c>
      <c r="BJ147" s="2">
        <f t="shared" si="222"/>
        <v>0</v>
      </c>
      <c r="BK147" s="11">
        <f t="shared" si="225"/>
        <v>3.6182358795603359E-2</v>
      </c>
      <c r="BL147" s="11">
        <f t="shared" si="223"/>
        <v>4.0332066996277199E-2</v>
      </c>
      <c r="BM147" s="11">
        <f t="shared" si="224"/>
        <v>3.9620552833325745E-2</v>
      </c>
      <c r="BN147" s="17">
        <f t="shared" si="203"/>
        <v>2.1599294091924567E-2</v>
      </c>
      <c r="BO147" s="17">
        <f t="shared" si="204"/>
        <v>1.4793207974524554E-2</v>
      </c>
      <c r="BP147" s="17">
        <f t="shared" si="205"/>
        <v>1.7131312186915569E-2</v>
      </c>
      <c r="BQ147" s="12">
        <f>(BQ$3*temperature!$I257+BQ$4*temperature!$I257^2+BQ$5*temperature!$I257^6)*(K147/K$56)^$BS$1</f>
        <v>-10.153951787431431</v>
      </c>
      <c r="BR147" s="12">
        <f>(BR$3*temperature!$I257+BR$4*temperature!$I257^2+BR$5*temperature!$I257^6)*(L147/L$56)^$BS$1</f>
        <v>-8.7259249276800954</v>
      </c>
      <c r="BS147" s="12">
        <f>(BS$3*temperature!$I257+BS$4*temperature!$I257^2+BS$5*temperature!$I257^6)*(M147/M$56)^$BS$1</f>
        <v>-8.5515327935363175</v>
      </c>
      <c r="BT147" s="12">
        <f>(BT$3*temperature!$M257+BT$4*temperature!$M257^2+BT$5*temperature!$M257^6)*(K147/K$56)^$BS$1</f>
        <v>-10.153967213538426</v>
      </c>
      <c r="BU147" s="12">
        <f>(BU$3*temperature!$M257+BU$4*temperature!$M257^2+BU$5*temperature!$M257^6)*(L147/L$56)^$BS$1</f>
        <v>-8.7259360082630977</v>
      </c>
      <c r="BV147" s="12">
        <f>(BV$3*temperature!$M257+BV$4*temperature!$M257^2+BV$5*temperature!$M257^6)*(M147/M$56)^$BS$1</f>
        <v>-8.5515420920362057</v>
      </c>
      <c r="BW147" s="19">
        <f t="shared" si="212"/>
        <v>-1.5426106994453903E-5</v>
      </c>
      <c r="BX147" s="19">
        <f t="shared" si="213"/>
        <v>-1.108058300225423E-5</v>
      </c>
      <c r="BY147" s="19">
        <f t="shared" si="214"/>
        <v>-9.2984998882883474E-6</v>
      </c>
      <c r="BZ147" s="19">
        <f t="shared" si="215"/>
        <v>-3.414839310379747E-2</v>
      </c>
      <c r="CA147" s="19">
        <f t="shared" si="216"/>
        <v>-5.4796603780917321E-4</v>
      </c>
      <c r="CB147" s="19">
        <f t="shared" si="217"/>
        <v>-9.8679672261631028E-5</v>
      </c>
      <c r="CC147" s="19">
        <f t="shared" si="218"/>
        <v>-3.6115534284042914E-5</v>
      </c>
      <c r="CD147" s="19"/>
    </row>
    <row r="148" spans="1:82">
      <c r="A148" s="2">
        <f t="shared" si="160"/>
        <v>2102</v>
      </c>
      <c r="B148" s="5">
        <f t="shared" si="161"/>
        <v>1164.5943248862513</v>
      </c>
      <c r="C148" s="5">
        <f t="shared" si="162"/>
        <v>2960.1058038339274</v>
      </c>
      <c r="D148" s="5">
        <f t="shared" si="163"/>
        <v>4357.7337745139621</v>
      </c>
      <c r="E148" s="15">
        <f t="shared" si="164"/>
        <v>3.6660607610164905E-5</v>
      </c>
      <c r="F148" s="15">
        <f t="shared" si="165"/>
        <v>7.2223855286689307E-5</v>
      </c>
      <c r="G148" s="15">
        <f t="shared" si="166"/>
        <v>1.4744243141080607E-4</v>
      </c>
      <c r="H148" s="5">
        <f t="shared" si="167"/>
        <v>165454.90640575299</v>
      </c>
      <c r="I148" s="5">
        <f t="shared" si="168"/>
        <v>60817.502584770074</v>
      </c>
      <c r="J148" s="5">
        <f t="shared" si="169"/>
        <v>22890.283854179914</v>
      </c>
      <c r="K148" s="5">
        <f t="shared" si="170"/>
        <v>142070.85065601137</v>
      </c>
      <c r="L148" s="5">
        <f t="shared" si="171"/>
        <v>20545.719178685868</v>
      </c>
      <c r="M148" s="5">
        <f t="shared" si="172"/>
        <v>5252.7953837044515</v>
      </c>
      <c r="N148" s="15">
        <f t="shared" si="173"/>
        <v>6.0185384485520466E-3</v>
      </c>
      <c r="O148" s="15">
        <f t="shared" si="174"/>
        <v>1.0170060688169169E-2</v>
      </c>
      <c r="P148" s="15">
        <f t="shared" si="175"/>
        <v>9.477457012423196E-3</v>
      </c>
      <c r="Q148" s="5">
        <f t="shared" si="176"/>
        <v>8622.8618873432188</v>
      </c>
      <c r="R148" s="5">
        <f t="shared" si="177"/>
        <v>11804.721038693162</v>
      </c>
      <c r="S148" s="5">
        <f t="shared" si="178"/>
        <v>6111.7034960642723</v>
      </c>
      <c r="T148" s="5">
        <f t="shared" si="179"/>
        <v>52.116084525151294</v>
      </c>
      <c r="U148" s="5">
        <f t="shared" si="180"/>
        <v>194.1007199734851</v>
      </c>
      <c r="V148" s="5">
        <f t="shared" si="181"/>
        <v>266.99989982641637</v>
      </c>
      <c r="W148" s="15">
        <f t="shared" si="182"/>
        <v>-1.0734613539272964E-2</v>
      </c>
      <c r="X148" s="15">
        <f t="shared" si="183"/>
        <v>-1.217998157191269E-2</v>
      </c>
      <c r="Y148" s="15">
        <f t="shared" si="184"/>
        <v>-9.7425357312937999E-3</v>
      </c>
      <c r="Z148" s="5">
        <f t="shared" si="199"/>
        <v>13806.291522435095</v>
      </c>
      <c r="AA148" s="5">
        <f t="shared" si="200"/>
        <v>34955.139933494313</v>
      </c>
      <c r="AB148" s="5">
        <f t="shared" si="201"/>
        <v>35178.965011178399</v>
      </c>
      <c r="AC148" s="16">
        <f t="shared" si="185"/>
        <v>1.593530308498857</v>
      </c>
      <c r="AD148" s="16">
        <f t="shared" si="186"/>
        <v>2.9550102902027766</v>
      </c>
      <c r="AE148" s="16">
        <f t="shared" si="187"/>
        <v>5.7547910539617657</v>
      </c>
      <c r="AF148" s="15">
        <f t="shared" si="188"/>
        <v>-4.0504037456468023E-3</v>
      </c>
      <c r="AG148" s="15">
        <f t="shared" si="189"/>
        <v>2.9673830763510267E-4</v>
      </c>
      <c r="AH148" s="15">
        <f t="shared" si="190"/>
        <v>9.7937136394747881E-3</v>
      </c>
      <c r="AI148" s="1">
        <f t="shared" si="154"/>
        <v>307733.65221664868</v>
      </c>
      <c r="AJ148" s="1">
        <f t="shared" si="155"/>
        <v>108893.03399365747</v>
      </c>
      <c r="AK148" s="1">
        <f t="shared" si="156"/>
        <v>41247.086032085543</v>
      </c>
      <c r="AL148" s="14">
        <f t="shared" si="191"/>
        <v>51.832951172350725</v>
      </c>
      <c r="AM148" s="14">
        <f t="shared" si="192"/>
        <v>10.945493170685026</v>
      </c>
      <c r="AN148" s="14">
        <f t="shared" si="193"/>
        <v>3.6642705958075479</v>
      </c>
      <c r="AO148" s="11">
        <f t="shared" si="194"/>
        <v>8.1799410261071022E-3</v>
      </c>
      <c r="AP148" s="11">
        <f t="shared" si="195"/>
        <v>1.0304568261807714E-2</v>
      </c>
      <c r="AQ148" s="11">
        <f t="shared" si="196"/>
        <v>9.3475435850021958E-3</v>
      </c>
      <c r="AR148" s="1">
        <f t="shared" si="202"/>
        <v>165454.90640575299</v>
      </c>
      <c r="AS148" s="1">
        <f t="shared" si="197"/>
        <v>60817.502584770074</v>
      </c>
      <c r="AT148" s="1">
        <f t="shared" si="198"/>
        <v>22890.283854179914</v>
      </c>
      <c r="AU148" s="1">
        <f t="shared" si="157"/>
        <v>33090.981281150598</v>
      </c>
      <c r="AV148" s="1">
        <f t="shared" si="158"/>
        <v>12163.500516954016</v>
      </c>
      <c r="AW148" s="1">
        <f t="shared" si="159"/>
        <v>4578.0567708359831</v>
      </c>
      <c r="AX148" s="2">
        <v>0</v>
      </c>
      <c r="AY148" s="2">
        <v>0</v>
      </c>
      <c r="AZ148" s="2">
        <v>0</v>
      </c>
      <c r="BA148" s="2">
        <f t="shared" si="206"/>
        <v>0</v>
      </c>
      <c r="BB148" s="2">
        <f t="shared" si="219"/>
        <v>0</v>
      </c>
      <c r="BC148" s="2">
        <f t="shared" si="207"/>
        <v>0</v>
      </c>
      <c r="BD148" s="2">
        <f t="shared" si="208"/>
        <v>0</v>
      </c>
      <c r="BE148" s="2">
        <f t="shared" si="209"/>
        <v>0</v>
      </c>
      <c r="BF148" s="2">
        <f t="shared" si="210"/>
        <v>0</v>
      </c>
      <c r="BG148" s="2">
        <f t="shared" si="211"/>
        <v>0</v>
      </c>
      <c r="BH148" s="2">
        <f t="shared" si="220"/>
        <v>0</v>
      </c>
      <c r="BI148" s="2">
        <f t="shared" si="221"/>
        <v>0</v>
      </c>
      <c r="BJ148" s="2">
        <f t="shared" si="222"/>
        <v>0</v>
      </c>
      <c r="BK148" s="11">
        <f t="shared" si="225"/>
        <v>3.6018538448552045E-2</v>
      </c>
      <c r="BL148" s="11">
        <f t="shared" si="223"/>
        <v>4.0170060688169168E-2</v>
      </c>
      <c r="BM148" s="11">
        <f t="shared" si="224"/>
        <v>3.9477457012423195E-2</v>
      </c>
      <c r="BN148" s="17">
        <f t="shared" si="203"/>
        <v>2.0845070279936342E-2</v>
      </c>
      <c r="BO148" s="17">
        <f t="shared" si="204"/>
        <v>1.4219698155836517E-2</v>
      </c>
      <c r="BP148" s="17">
        <f t="shared" si="205"/>
        <v>1.6478427768888193E-2</v>
      </c>
      <c r="BQ148" s="12">
        <f>(BQ$3*temperature!$I258+BQ$4*temperature!$I258^2+BQ$5*temperature!$I258^6)*(K148/K$56)^$BS$1</f>
        <v>-10.487568680539399</v>
      </c>
      <c r="BR148" s="12">
        <f>(BR$3*temperature!$I258+BR$4*temperature!$I258^2+BR$5*temperature!$I258^6)*(L148/L$56)^$BS$1</f>
        <v>-8.9540664792226412</v>
      </c>
      <c r="BS148" s="12">
        <f>(BS$3*temperature!$I258+BS$4*temperature!$I258^2+BS$5*temperature!$I258^6)*(M148/M$56)^$BS$1</f>
        <v>-8.7412688336537592</v>
      </c>
      <c r="BT148" s="12">
        <f>(BT$3*temperature!$M258+BT$4*temperature!$M258^2+BT$5*temperature!$M258^6)*(K148/K$56)^$BS$1</f>
        <v>-10.487584163904767</v>
      </c>
      <c r="BU148" s="12">
        <f>(BU$3*temperature!$M258+BU$4*temperature!$M258^2+BU$5*temperature!$M258^6)*(L148/L$56)^$BS$1</f>
        <v>-8.9540775784590902</v>
      </c>
      <c r="BV148" s="12">
        <f>(BV$3*temperature!$M258+BV$4*temperature!$M258^2+BV$5*temperature!$M258^6)*(M148/M$56)^$BS$1</f>
        <v>-8.7412781399378119</v>
      </c>
      <c r="BW148" s="19">
        <f t="shared" si="212"/>
        <v>-1.5483365368496038E-5</v>
      </c>
      <c r="BX148" s="19">
        <f t="shared" si="213"/>
        <v>-1.1099236449041427E-5</v>
      </c>
      <c r="BY148" s="19">
        <f t="shared" si="214"/>
        <v>-9.306284052712499E-6</v>
      </c>
      <c r="BZ148" s="19">
        <f t="shared" si="215"/>
        <v>-3.4498500929133577E-2</v>
      </c>
      <c r="CA148" s="19">
        <f t="shared" si="216"/>
        <v>-5.3400875359733665E-4</v>
      </c>
      <c r="CB148" s="19">
        <f t="shared" si="217"/>
        <v>-9.5986921518998749E-5</v>
      </c>
      <c r="CC148" s="19">
        <f t="shared" si="218"/>
        <v>-3.5102920874842422E-5</v>
      </c>
      <c r="CD148" s="19"/>
    </row>
    <row r="149" spans="1:82">
      <c r="A149" s="2">
        <f t="shared" si="160"/>
        <v>2103</v>
      </c>
      <c r="B149" s="5">
        <f t="shared" si="161"/>
        <v>1164.6348848850425</v>
      </c>
      <c r="C149" s="5">
        <f t="shared" si="162"/>
        <v>2960.3089045744769</v>
      </c>
      <c r="D149" s="5">
        <f t="shared" si="163"/>
        <v>4358.3441636339594</v>
      </c>
      <c r="E149" s="15">
        <f t="shared" si="164"/>
        <v>3.4827577229656655E-5</v>
      </c>
      <c r="F149" s="15">
        <f t="shared" si="165"/>
        <v>6.8612662522354835E-5</v>
      </c>
      <c r="G149" s="15">
        <f t="shared" si="166"/>
        <v>1.4007030984026575E-4</v>
      </c>
      <c r="H149" s="5">
        <f t="shared" si="167"/>
        <v>166429.62797939545</v>
      </c>
      <c r="I149" s="5">
        <f t="shared" si="168"/>
        <v>61430.495499119737</v>
      </c>
      <c r="J149" s="5">
        <f t="shared" si="169"/>
        <v>23107.225652094923</v>
      </c>
      <c r="K149" s="5">
        <f t="shared" si="170"/>
        <v>142902.83602128507</v>
      </c>
      <c r="L149" s="5">
        <f t="shared" si="171"/>
        <v>20751.380169884644</v>
      </c>
      <c r="M149" s="5">
        <f t="shared" si="172"/>
        <v>5301.8359231245904</v>
      </c>
      <c r="N149" s="15">
        <f t="shared" si="173"/>
        <v>5.8561299621422425E-3</v>
      </c>
      <c r="O149" s="15">
        <f t="shared" si="174"/>
        <v>1.0009919312638615E-2</v>
      </c>
      <c r="P149" s="15">
        <f t="shared" si="175"/>
        <v>9.3360840919627375E-3</v>
      </c>
      <c r="Q149" s="5">
        <f t="shared" si="176"/>
        <v>8580.5521651891286</v>
      </c>
      <c r="R149" s="5">
        <f t="shared" si="177"/>
        <v>11778.472916968791</v>
      </c>
      <c r="S149" s="5">
        <f t="shared" si="178"/>
        <v>6109.519123518834</v>
      </c>
      <c r="T149" s="5">
        <f t="shared" si="179"/>
        <v>51.556638498593713</v>
      </c>
      <c r="U149" s="5">
        <f t="shared" si="180"/>
        <v>191.73657678111306</v>
      </c>
      <c r="V149" s="5">
        <f t="shared" si="181"/>
        <v>264.39864376210562</v>
      </c>
      <c r="W149" s="15">
        <f t="shared" si="182"/>
        <v>-1.0734613539272964E-2</v>
      </c>
      <c r="X149" s="15">
        <f t="shared" si="183"/>
        <v>-1.217998157191269E-2</v>
      </c>
      <c r="Y149" s="15">
        <f t="shared" si="184"/>
        <v>-9.7425357312937999E-3</v>
      </c>
      <c r="Z149" s="5">
        <f t="shared" si="199"/>
        <v>13685.136009054118</v>
      </c>
      <c r="AA149" s="5">
        <f t="shared" si="200"/>
        <v>34893.423286104131</v>
      </c>
      <c r="AB149" s="5">
        <f t="shared" si="201"/>
        <v>35516.036953122202</v>
      </c>
      <c r="AC149" s="16">
        <f t="shared" si="185"/>
        <v>1.5870758673685115</v>
      </c>
      <c r="AD149" s="16">
        <f t="shared" si="186"/>
        <v>2.9558871549553358</v>
      </c>
      <c r="AE149" s="16">
        <f t="shared" si="187"/>
        <v>5.8111518295992788</v>
      </c>
      <c r="AF149" s="15">
        <f t="shared" si="188"/>
        <v>-4.0504037456468023E-3</v>
      </c>
      <c r="AG149" s="15">
        <f t="shared" si="189"/>
        <v>2.9673830763510267E-4</v>
      </c>
      <c r="AH149" s="15">
        <f t="shared" si="190"/>
        <v>9.7937136394747881E-3</v>
      </c>
      <c r="AI149" s="1">
        <f t="shared" si="154"/>
        <v>310051.26827613445</v>
      </c>
      <c r="AJ149" s="1">
        <f t="shared" si="155"/>
        <v>110167.23111124575</v>
      </c>
      <c r="AK149" s="1">
        <f t="shared" si="156"/>
        <v>41700.434199712974</v>
      </c>
      <c r="AL149" s="14">
        <f t="shared" si="191"/>
        <v>52.252701751311655</v>
      </c>
      <c r="AM149" s="14">
        <f t="shared" si="192"/>
        <v>11.057153866406136</v>
      </c>
      <c r="AN149" s="14">
        <f t="shared" si="193"/>
        <v>3.6981800056180854</v>
      </c>
      <c r="AO149" s="11">
        <f t="shared" si="194"/>
        <v>8.0981416158460318E-3</v>
      </c>
      <c r="AP149" s="11">
        <f t="shared" si="195"/>
        <v>1.0201522579189637E-2</v>
      </c>
      <c r="AQ149" s="11">
        <f t="shared" si="196"/>
        <v>9.254068149152174E-3</v>
      </c>
      <c r="AR149" s="1">
        <f t="shared" si="202"/>
        <v>166429.62797939545</v>
      </c>
      <c r="AS149" s="1">
        <f t="shared" si="197"/>
        <v>61430.495499119737</v>
      </c>
      <c r="AT149" s="1">
        <f t="shared" si="198"/>
        <v>23107.225652094923</v>
      </c>
      <c r="AU149" s="1">
        <f t="shared" si="157"/>
        <v>33285.925595879089</v>
      </c>
      <c r="AV149" s="1">
        <f t="shared" si="158"/>
        <v>12286.099099823949</v>
      </c>
      <c r="AW149" s="1">
        <f t="shared" si="159"/>
        <v>4621.4451304189852</v>
      </c>
      <c r="AX149" s="2">
        <v>0</v>
      </c>
      <c r="AY149" s="2">
        <v>0</v>
      </c>
      <c r="AZ149" s="2">
        <v>0</v>
      </c>
      <c r="BA149" s="2">
        <f t="shared" si="206"/>
        <v>0</v>
      </c>
      <c r="BB149" s="2">
        <f t="shared" si="219"/>
        <v>0</v>
      </c>
      <c r="BC149" s="2">
        <f t="shared" si="207"/>
        <v>0</v>
      </c>
      <c r="BD149" s="2">
        <f t="shared" si="208"/>
        <v>0</v>
      </c>
      <c r="BE149" s="2">
        <f t="shared" si="209"/>
        <v>0</v>
      </c>
      <c r="BF149" s="2">
        <f t="shared" si="210"/>
        <v>0</v>
      </c>
      <c r="BG149" s="2">
        <f t="shared" si="211"/>
        <v>0</v>
      </c>
      <c r="BH149" s="2">
        <f t="shared" si="220"/>
        <v>0</v>
      </c>
      <c r="BI149" s="2">
        <f t="shared" si="221"/>
        <v>0</v>
      </c>
      <c r="BJ149" s="2">
        <f t="shared" si="222"/>
        <v>0</v>
      </c>
      <c r="BK149" s="11">
        <f t="shared" si="225"/>
        <v>3.5856129962142241E-2</v>
      </c>
      <c r="BL149" s="11">
        <f t="shared" si="223"/>
        <v>4.0009919312638614E-2</v>
      </c>
      <c r="BM149" s="11">
        <f t="shared" si="224"/>
        <v>3.9336084091962736E-2</v>
      </c>
      <c r="BN149" s="17">
        <f t="shared" si="203"/>
        <v>2.0120364169498393E-2</v>
      </c>
      <c r="BO149" s="17">
        <f t="shared" si="204"/>
        <v>1.3670551281228826E-2</v>
      </c>
      <c r="BP149" s="17">
        <f t="shared" si="205"/>
        <v>1.5852607151528877E-2</v>
      </c>
      <c r="BQ149" s="12">
        <f>(BQ$3*temperature!$I259+BQ$4*temperature!$I259^2+BQ$5*temperature!$I259^6)*(K149/K$56)^$BS$1</f>
        <v>-10.823990892844222</v>
      </c>
      <c r="BR149" s="12">
        <f>(BR$3*temperature!$I259+BR$4*temperature!$I259^2+BR$5*temperature!$I259^6)*(L149/L$56)^$BS$1</f>
        <v>-9.183546866996247</v>
      </c>
      <c r="BS149" s="12">
        <f>(BS$3*temperature!$I259+BS$4*temperature!$I259^2+BS$5*temperature!$I259^6)*(M149/M$56)^$BS$1</f>
        <v>-8.9319965353507005</v>
      </c>
      <c r="BT149" s="12">
        <f>(BT$3*temperature!$M259+BT$4*temperature!$M259^2+BT$5*temperature!$M259^6)*(K149/K$56)^$BS$1</f>
        <v>-10.824006430588849</v>
      </c>
      <c r="BU149" s="12">
        <f>(BU$3*temperature!$M259+BU$4*temperature!$M259^2+BU$5*temperature!$M259^6)*(L149/L$56)^$BS$1</f>
        <v>-9.1835579830185097</v>
      </c>
      <c r="BV149" s="12">
        <f>(BV$3*temperature!$M259+BV$4*temperature!$M259^2+BV$5*temperature!$M259^6)*(M149/M$56)^$BS$1</f>
        <v>-8.9320058480483286</v>
      </c>
      <c r="BW149" s="19">
        <f t="shared" si="212"/>
        <v>-1.5537744626925587E-5</v>
      </c>
      <c r="BX149" s="19">
        <f t="shared" si="213"/>
        <v>-1.1116022262669389E-5</v>
      </c>
      <c r="BY149" s="19">
        <f t="shared" si="214"/>
        <v>-9.3126976281610041E-6</v>
      </c>
      <c r="BZ149" s="19">
        <f t="shared" si="215"/>
        <v>-3.4839944189967477E-2</v>
      </c>
      <c r="CA149" s="19">
        <f t="shared" si="216"/>
        <v>-5.2030075805767221E-4</v>
      </c>
      <c r="CB149" s="19">
        <f t="shared" si="217"/>
        <v>-9.3351103181296279E-5</v>
      </c>
      <c r="CC149" s="19">
        <f t="shared" si="218"/>
        <v>-3.4113321320659726E-5</v>
      </c>
      <c r="CD149" s="19"/>
    </row>
    <row r="150" spans="1:82">
      <c r="A150" s="2">
        <f t="shared" si="160"/>
        <v>2104</v>
      </c>
      <c r="B150" s="5">
        <f t="shared" si="161"/>
        <v>1164.6734182258704</v>
      </c>
      <c r="C150" s="5">
        <f t="shared" si="162"/>
        <v>2960.5018635165166</v>
      </c>
      <c r="D150" s="5">
        <f t="shared" si="163"/>
        <v>4358.9241145204805</v>
      </c>
      <c r="E150" s="15">
        <f t="shared" si="164"/>
        <v>3.3086198368173824E-5</v>
      </c>
      <c r="F150" s="15">
        <f t="shared" si="165"/>
        <v>6.5182029396237086E-5</v>
      </c>
      <c r="G150" s="15">
        <f t="shared" si="166"/>
        <v>1.3306679434825245E-4</v>
      </c>
      <c r="H150" s="5">
        <f t="shared" si="167"/>
        <v>167383.00276832381</v>
      </c>
      <c r="I150" s="5">
        <f t="shared" si="168"/>
        <v>62039.72955012507</v>
      </c>
      <c r="J150" s="5">
        <f t="shared" si="169"/>
        <v>23322.832471238929</v>
      </c>
      <c r="K150" s="5">
        <f t="shared" si="170"/>
        <v>143716.68499423284</v>
      </c>
      <c r="L150" s="5">
        <f t="shared" si="171"/>
        <v>20955.815064555845</v>
      </c>
      <c r="M150" s="5">
        <f t="shared" si="172"/>
        <v>5350.593829689702</v>
      </c>
      <c r="N150" s="15">
        <f t="shared" si="173"/>
        <v>5.6951212138753871E-3</v>
      </c>
      <c r="O150" s="15">
        <f t="shared" si="174"/>
        <v>9.8516288072196811E-3</v>
      </c>
      <c r="P150" s="15">
        <f t="shared" si="175"/>
        <v>9.1964193671947303E-3</v>
      </c>
      <c r="Q150" s="5">
        <f t="shared" si="176"/>
        <v>8537.068416783346</v>
      </c>
      <c r="R150" s="5">
        <f t="shared" si="177"/>
        <v>11750.40101178769</v>
      </c>
      <c r="S150" s="5">
        <f t="shared" si="178"/>
        <v>6106.4476812656576</v>
      </c>
      <c r="T150" s="5">
        <f t="shared" si="179"/>
        <v>51.003197908927305</v>
      </c>
      <c r="U150" s="5">
        <f t="shared" si="180"/>
        <v>189.40122880925747</v>
      </c>
      <c r="V150" s="5">
        <f t="shared" si="181"/>
        <v>261.82273052794767</v>
      </c>
      <c r="W150" s="15">
        <f t="shared" si="182"/>
        <v>-1.0734613539272964E-2</v>
      </c>
      <c r="X150" s="15">
        <f t="shared" si="183"/>
        <v>-1.217998157191269E-2</v>
      </c>
      <c r="Y150" s="15">
        <f t="shared" si="184"/>
        <v>-9.7425357312937999E-3</v>
      </c>
      <c r="Z150" s="5">
        <f t="shared" si="199"/>
        <v>13562.828923421441</v>
      </c>
      <c r="AA150" s="5">
        <f t="shared" si="200"/>
        <v>34826.167992748364</v>
      </c>
      <c r="AB150" s="5">
        <f t="shared" si="201"/>
        <v>35851.052809472407</v>
      </c>
      <c r="AC150" s="16">
        <f t="shared" si="185"/>
        <v>1.5806475693306965</v>
      </c>
      <c r="AD150" s="16">
        <f t="shared" si="186"/>
        <v>2.9567642799072575</v>
      </c>
      <c r="AE150" s="16">
        <f t="shared" si="187"/>
        <v>5.8680645865338841</v>
      </c>
      <c r="AF150" s="15">
        <f t="shared" si="188"/>
        <v>-4.0504037456468023E-3</v>
      </c>
      <c r="AG150" s="15">
        <f t="shared" si="189"/>
        <v>2.9673830763510267E-4</v>
      </c>
      <c r="AH150" s="15">
        <f t="shared" si="190"/>
        <v>9.7937136394747881E-3</v>
      </c>
      <c r="AI150" s="1">
        <f t="shared" si="154"/>
        <v>312332.06704440009</v>
      </c>
      <c r="AJ150" s="1">
        <f t="shared" si="155"/>
        <v>111436.60709994512</v>
      </c>
      <c r="AK150" s="1">
        <f t="shared" si="156"/>
        <v>42151.835910160662</v>
      </c>
      <c r="AL150" s="14">
        <f t="shared" si="191"/>
        <v>52.671620032118419</v>
      </c>
      <c r="AM150" s="14">
        <f t="shared" si="192"/>
        <v>11.168825673187555</v>
      </c>
      <c r="AN150" s="14">
        <f t="shared" si="193"/>
        <v>3.7320609833199088</v>
      </c>
      <c r="AO150" s="11">
        <f t="shared" si="194"/>
        <v>8.0171601996875709E-3</v>
      </c>
      <c r="AP150" s="11">
        <f t="shared" si="195"/>
        <v>1.0099507353397741E-2</v>
      </c>
      <c r="AQ150" s="11">
        <f t="shared" si="196"/>
        <v>9.1615274676606524E-3</v>
      </c>
      <c r="AR150" s="1">
        <f t="shared" si="202"/>
        <v>167383.00276832381</v>
      </c>
      <c r="AS150" s="1">
        <f t="shared" si="197"/>
        <v>62039.72955012507</v>
      </c>
      <c r="AT150" s="1">
        <f t="shared" si="198"/>
        <v>23322.832471238929</v>
      </c>
      <c r="AU150" s="1">
        <f t="shared" si="157"/>
        <v>33476.600553664764</v>
      </c>
      <c r="AV150" s="1">
        <f t="shared" si="158"/>
        <v>12407.945910025015</v>
      </c>
      <c r="AW150" s="1">
        <f t="shared" si="159"/>
        <v>4664.5664942477861</v>
      </c>
      <c r="AX150" s="2">
        <v>0</v>
      </c>
      <c r="AY150" s="2">
        <v>0</v>
      </c>
      <c r="AZ150" s="2">
        <v>0</v>
      </c>
      <c r="BA150" s="2">
        <f t="shared" si="206"/>
        <v>0</v>
      </c>
      <c r="BB150" s="2">
        <f t="shared" si="219"/>
        <v>0</v>
      </c>
      <c r="BC150" s="2">
        <f t="shared" si="207"/>
        <v>0</v>
      </c>
      <c r="BD150" s="2">
        <f t="shared" si="208"/>
        <v>0</v>
      </c>
      <c r="BE150" s="2">
        <f t="shared" si="209"/>
        <v>0</v>
      </c>
      <c r="BF150" s="2">
        <f t="shared" si="210"/>
        <v>0</v>
      </c>
      <c r="BG150" s="2">
        <f t="shared" si="211"/>
        <v>0</v>
      </c>
      <c r="BH150" s="2">
        <f t="shared" si="220"/>
        <v>0</v>
      </c>
      <c r="BI150" s="2">
        <f t="shared" si="221"/>
        <v>0</v>
      </c>
      <c r="BJ150" s="2">
        <f t="shared" si="222"/>
        <v>0</v>
      </c>
      <c r="BK150" s="11">
        <f t="shared" si="225"/>
        <v>3.5695121213875386E-2</v>
      </c>
      <c r="BL150" s="11">
        <f t="shared" si="223"/>
        <v>3.985162880721968E-2</v>
      </c>
      <c r="BM150" s="11">
        <f t="shared" si="224"/>
        <v>3.9196419367194729E-2</v>
      </c>
      <c r="BN150" s="17">
        <f t="shared" si="203"/>
        <v>1.9423898346031643E-2</v>
      </c>
      <c r="BO150" s="17">
        <f t="shared" si="204"/>
        <v>1.314463547642309E-2</v>
      </c>
      <c r="BP150" s="17">
        <f t="shared" si="205"/>
        <v>1.5252628475204756E-2</v>
      </c>
      <c r="BQ150" s="12">
        <f>(BQ$3*temperature!$I260+BQ$4*temperature!$I260^2+BQ$5*temperature!$I260^6)*(K150/K$56)^$BS$1</f>
        <v>-11.16315344178488</v>
      </c>
      <c r="BR150" s="12">
        <f>(BR$3*temperature!$I260+BR$4*temperature!$I260^2+BR$5*temperature!$I260^6)*(L150/L$56)^$BS$1</f>
        <v>-9.4143162440795596</v>
      </c>
      <c r="BS150" s="12">
        <f>(BS$3*temperature!$I260+BS$4*temperature!$I260^2+BS$5*temperature!$I260^6)*(M150/M$56)^$BS$1</f>
        <v>-9.123675247113411</v>
      </c>
      <c r="BT150" s="12">
        <f>(BT$3*temperature!$M260+BT$4*temperature!$M260^2+BT$5*temperature!$M260^6)*(K150/K$56)^$BS$1</f>
        <v>-11.163169031117537</v>
      </c>
      <c r="BU150" s="12">
        <f>(BU$3*temperature!$M260+BU$4*temperature!$M260^2+BU$5*temperature!$M260^6)*(L150/L$56)^$BS$1</f>
        <v>-9.4143273750831451</v>
      </c>
      <c r="BV150" s="12">
        <f>(BV$3*temperature!$M260+BV$4*temperature!$M260^2+BV$5*temperature!$M260^6)*(M150/M$56)^$BS$1</f>
        <v>-9.1236845649023035</v>
      </c>
      <c r="BW150" s="19">
        <f t="shared" si="212"/>
        <v>-1.5589332656773536E-5</v>
      </c>
      <c r="BX150" s="19">
        <f t="shared" si="213"/>
        <v>-1.1131003585518329E-5</v>
      </c>
      <c r="BY150" s="19">
        <f t="shared" si="214"/>
        <v>-9.3177888924600438E-6</v>
      </c>
      <c r="BZ150" s="19">
        <f t="shared" si="215"/>
        <v>-3.5172709926532916E-2</v>
      </c>
      <c r="CA150" s="19">
        <f t="shared" si="216"/>
        <v>-5.0684512726845295E-4</v>
      </c>
      <c r="CB150" s="19">
        <f t="shared" si="217"/>
        <v>-9.0772179953969509E-5</v>
      </c>
      <c r="CC150" s="19">
        <f t="shared" si="218"/>
        <v>-3.3146589604024421E-5</v>
      </c>
      <c r="CD150" s="19"/>
    </row>
    <row r="151" spans="1:82">
      <c r="A151" s="2">
        <f t="shared" si="160"/>
        <v>2105</v>
      </c>
      <c r="B151" s="5">
        <f t="shared" si="161"/>
        <v>1164.7100261108324</v>
      </c>
      <c r="C151" s="5">
        <f t="shared" si="162"/>
        <v>2960.6851864600371</v>
      </c>
      <c r="D151" s="5">
        <f t="shared" si="163"/>
        <v>4359.4751411762709</v>
      </c>
      <c r="E151" s="15">
        <f t="shared" si="164"/>
        <v>3.143188844976513E-5</v>
      </c>
      <c r="F151" s="15">
        <f t="shared" si="165"/>
        <v>6.1922927926425227E-5</v>
      </c>
      <c r="G151" s="15">
        <f t="shared" si="166"/>
        <v>1.2641345463083981E-4</v>
      </c>
      <c r="H151" s="5">
        <f t="shared" si="167"/>
        <v>168314.84159756626</v>
      </c>
      <c r="I151" s="5">
        <f t="shared" si="168"/>
        <v>62645.094506902387</v>
      </c>
      <c r="J151" s="5">
        <f t="shared" si="169"/>
        <v>23537.076164495793</v>
      </c>
      <c r="K151" s="5">
        <f t="shared" si="170"/>
        <v>144512.22864423905</v>
      </c>
      <c r="L151" s="5">
        <f t="shared" si="171"/>
        <v>21158.985356968806</v>
      </c>
      <c r="M151" s="5">
        <f t="shared" si="172"/>
        <v>5399.0619059121491</v>
      </c>
      <c r="N151" s="15">
        <f t="shared" si="173"/>
        <v>5.5354995840470878E-3</v>
      </c>
      <c r="O151" s="15">
        <f t="shared" si="174"/>
        <v>9.6951749090683492E-3</v>
      </c>
      <c r="P151" s="15">
        <f t="shared" si="175"/>
        <v>9.0584480461783912E-3</v>
      </c>
      <c r="Q151" s="5">
        <f t="shared" si="176"/>
        <v>8492.4428653941104</v>
      </c>
      <c r="R151" s="5">
        <f t="shared" si="177"/>
        <v>11720.541692169822</v>
      </c>
      <c r="S151" s="5">
        <f t="shared" si="178"/>
        <v>6102.5027687857873</v>
      </c>
      <c r="T151" s="5">
        <f t="shared" si="179"/>
        <v>50.455698290107918</v>
      </c>
      <c r="U151" s="5">
        <f t="shared" si="180"/>
        <v>187.09432533266309</v>
      </c>
      <c r="V151" s="5">
        <f t="shared" si="181"/>
        <v>259.27191322051425</v>
      </c>
      <c r="W151" s="15">
        <f t="shared" si="182"/>
        <v>-1.0734613539272964E-2</v>
      </c>
      <c r="X151" s="15">
        <f t="shared" si="183"/>
        <v>-1.217998157191269E-2</v>
      </c>
      <c r="Y151" s="15">
        <f t="shared" si="184"/>
        <v>-9.7425357312937999E-3</v>
      </c>
      <c r="Z151" s="5">
        <f t="shared" si="199"/>
        <v>13439.439903424853</v>
      </c>
      <c r="AA151" s="5">
        <f t="shared" si="200"/>
        <v>34753.475614516581</v>
      </c>
      <c r="AB151" s="5">
        <f t="shared" si="201"/>
        <v>36183.967816617493</v>
      </c>
      <c r="AC151" s="16">
        <f t="shared" si="185"/>
        <v>1.5742453084953318</v>
      </c>
      <c r="AD151" s="16">
        <f t="shared" si="186"/>
        <v>2.9576416651357533</v>
      </c>
      <c r="AE151" s="16">
        <f t="shared" si="187"/>
        <v>5.9255347307123403</v>
      </c>
      <c r="AF151" s="15">
        <f t="shared" si="188"/>
        <v>-4.0504037456468023E-3</v>
      </c>
      <c r="AG151" s="15">
        <f t="shared" si="189"/>
        <v>2.9673830763510267E-4</v>
      </c>
      <c r="AH151" s="15">
        <f t="shared" si="190"/>
        <v>9.7937136394747881E-3</v>
      </c>
      <c r="AI151" s="1">
        <f t="shared" si="154"/>
        <v>314575.46089362487</v>
      </c>
      <c r="AJ151" s="1">
        <f t="shared" si="155"/>
        <v>112700.89229997562</v>
      </c>
      <c r="AK151" s="1">
        <f t="shared" si="156"/>
        <v>42601.218813392385</v>
      </c>
      <c r="AL151" s="14">
        <f t="shared" si="191"/>
        <v>53.089674079735246</v>
      </c>
      <c r="AM151" s="14">
        <f t="shared" si="192"/>
        <v>11.28049731383258</v>
      </c>
      <c r="AN151" s="14">
        <f t="shared" si="193"/>
        <v>3.7659104487374822</v>
      </c>
      <c r="AO151" s="11">
        <f t="shared" si="194"/>
        <v>7.9369885976906945E-3</v>
      </c>
      <c r="AP151" s="11">
        <f t="shared" si="195"/>
        <v>9.9985122798637634E-3</v>
      </c>
      <c r="AQ151" s="11">
        <f t="shared" si="196"/>
        <v>9.0699121929840466E-3</v>
      </c>
      <c r="AR151" s="1">
        <f t="shared" si="202"/>
        <v>168314.84159756626</v>
      </c>
      <c r="AS151" s="1">
        <f t="shared" si="197"/>
        <v>62645.094506902387</v>
      </c>
      <c r="AT151" s="1">
        <f t="shared" si="198"/>
        <v>23537.076164495793</v>
      </c>
      <c r="AU151" s="1">
        <f t="shared" si="157"/>
        <v>33662.968319513253</v>
      </c>
      <c r="AV151" s="1">
        <f t="shared" si="158"/>
        <v>12529.018901380477</v>
      </c>
      <c r="AW151" s="1">
        <f t="shared" si="159"/>
        <v>4707.4152328991586</v>
      </c>
      <c r="AX151" s="2">
        <v>0</v>
      </c>
      <c r="AY151" s="2">
        <v>0</v>
      </c>
      <c r="AZ151" s="2">
        <v>0</v>
      </c>
      <c r="BA151" s="2">
        <f t="shared" si="206"/>
        <v>0</v>
      </c>
      <c r="BB151" s="2">
        <f t="shared" si="219"/>
        <v>0</v>
      </c>
      <c r="BC151" s="2">
        <f t="shared" si="207"/>
        <v>0</v>
      </c>
      <c r="BD151" s="2">
        <f t="shared" si="208"/>
        <v>0</v>
      </c>
      <c r="BE151" s="2">
        <f t="shared" si="209"/>
        <v>0</v>
      </c>
      <c r="BF151" s="2">
        <f t="shared" si="210"/>
        <v>0</v>
      </c>
      <c r="BG151" s="2">
        <f t="shared" si="211"/>
        <v>0</v>
      </c>
      <c r="BH151" s="2">
        <f t="shared" si="220"/>
        <v>0</v>
      </c>
      <c r="BI151" s="2">
        <f t="shared" si="221"/>
        <v>0</v>
      </c>
      <c r="BJ151" s="2">
        <f t="shared" si="222"/>
        <v>0</v>
      </c>
      <c r="BK151" s="11">
        <f t="shared" si="225"/>
        <v>3.5535499584047087E-2</v>
      </c>
      <c r="BL151" s="11">
        <f t="shared" si="223"/>
        <v>3.9695174909068348E-2</v>
      </c>
      <c r="BM151" s="11">
        <f t="shared" si="224"/>
        <v>3.905844804617839E-2</v>
      </c>
      <c r="BN151" s="17">
        <f t="shared" si="203"/>
        <v>1.8754455773882635E-2</v>
      </c>
      <c r="BO151" s="17">
        <f t="shared" si="204"/>
        <v>1.2640875979105671E-2</v>
      </c>
      <c r="BP151" s="17">
        <f t="shared" si="205"/>
        <v>1.4677329704900877E-2</v>
      </c>
      <c r="BQ151" s="12">
        <f>(BQ$3*temperature!$I261+BQ$4*temperature!$I261^2+BQ$5*temperature!$I261^6)*(K151/K$56)^$BS$1</f>
        <v>-11.504991718352741</v>
      </c>
      <c r="BR151" s="12">
        <f>(BR$3*temperature!$I261+BR$4*temperature!$I261^2+BR$5*temperature!$I261^6)*(L151/L$56)^$BS$1</f>
        <v>-9.6463251415841711</v>
      </c>
      <c r="BS151" s="12">
        <f>(BS$3*temperature!$I261+BS$4*temperature!$I261^2+BS$5*temperature!$I261^6)*(M151/M$56)^$BS$1</f>
        <v>-9.3162646232364033</v>
      </c>
      <c r="BT151" s="12">
        <f>(BT$3*temperature!$M261+BT$4*temperature!$M261^2+BT$5*temperature!$M261^6)*(K151/K$56)^$BS$1</f>
        <v>-11.505007356568955</v>
      </c>
      <c r="BU151" s="12">
        <f>(BU$3*temperature!$M261+BU$4*temperature!$M261^2+BU$5*temperature!$M261^6)*(L151/L$56)^$BS$1</f>
        <v>-9.6463362858266084</v>
      </c>
      <c r="BV151" s="12">
        <f>(BV$3*temperature!$M261+BV$4*temperature!$M261^2+BV$5*temperature!$M261^6)*(M151/M$56)^$BS$1</f>
        <v>-9.3162739448416225</v>
      </c>
      <c r="BW151" s="19">
        <f t="shared" si="212"/>
        <v>-1.5638216213531564E-5</v>
      </c>
      <c r="BX151" s="19">
        <f t="shared" si="213"/>
        <v>-1.1144242437310936E-5</v>
      </c>
      <c r="BY151" s="19">
        <f t="shared" si="214"/>
        <v>-9.3216052192701682E-6</v>
      </c>
      <c r="BZ151" s="19">
        <f t="shared" si="215"/>
        <v>-3.549679337563557E-2</v>
      </c>
      <c r="CA151" s="19">
        <f t="shared" si="216"/>
        <v>-4.9364426078897278E-4</v>
      </c>
      <c r="CB151" s="19">
        <f t="shared" si="217"/>
        <v>-8.8250015547124681E-5</v>
      </c>
      <c r="CC151" s="19">
        <f t="shared" si="218"/>
        <v>-3.2202550424308008E-5</v>
      </c>
      <c r="CD151" s="19"/>
    </row>
    <row r="152" spans="1:82">
      <c r="A152" s="2">
        <f t="shared" si="160"/>
        <v>2106</v>
      </c>
      <c r="B152" s="5">
        <f t="shared" si="161"/>
        <v>1164.7448046946683</v>
      </c>
      <c r="C152" s="5">
        <f t="shared" si="162"/>
        <v>2960.85935404068</v>
      </c>
      <c r="D152" s="5">
        <f t="shared" si="163"/>
        <v>4359.9986826735958</v>
      </c>
      <c r="E152" s="15">
        <f t="shared" si="164"/>
        <v>2.9860294027276873E-5</v>
      </c>
      <c r="F152" s="15">
        <f t="shared" si="165"/>
        <v>5.8826781530103961E-5</v>
      </c>
      <c r="G152" s="15">
        <f t="shared" si="166"/>
        <v>1.2009278189929781E-4</v>
      </c>
      <c r="H152" s="5">
        <f t="shared" si="167"/>
        <v>169224.96586652409</v>
      </c>
      <c r="I152" s="5">
        <f t="shared" si="168"/>
        <v>63246.483103242164</v>
      </c>
      <c r="J152" s="5">
        <f t="shared" si="169"/>
        <v>23749.929464884361</v>
      </c>
      <c r="K152" s="5">
        <f t="shared" si="170"/>
        <v>145289.30730958318</v>
      </c>
      <c r="L152" s="5">
        <f t="shared" si="171"/>
        <v>21360.853570072413</v>
      </c>
      <c r="M152" s="5">
        <f t="shared" si="172"/>
        <v>5447.2331744652411</v>
      </c>
      <c r="N152" s="15">
        <f t="shared" si="173"/>
        <v>5.3772519643104921E-3</v>
      </c>
      <c r="O152" s="15">
        <f t="shared" si="174"/>
        <v>9.5405431639528082E-3</v>
      </c>
      <c r="P152" s="15">
        <f t="shared" si="175"/>
        <v>8.9221552544791471E-3</v>
      </c>
      <c r="Q152" s="5">
        <f t="shared" si="176"/>
        <v>8446.7077850399164</v>
      </c>
      <c r="R152" s="5">
        <f t="shared" si="177"/>
        <v>11688.931656439563</v>
      </c>
      <c r="S152" s="5">
        <f t="shared" si="178"/>
        <v>6097.6981397636737</v>
      </c>
      <c r="T152" s="5">
        <f t="shared" si="179"/>
        <v>49.914075868109457</v>
      </c>
      <c r="U152" s="5">
        <f t="shared" si="180"/>
        <v>184.81551989790182</v>
      </c>
      <c r="V152" s="5">
        <f t="shared" si="181"/>
        <v>256.74594734184251</v>
      </c>
      <c r="W152" s="15">
        <f t="shared" si="182"/>
        <v>-1.0734613539272964E-2</v>
      </c>
      <c r="X152" s="15">
        <f t="shared" si="183"/>
        <v>-1.217998157191269E-2</v>
      </c>
      <c r="Y152" s="15">
        <f t="shared" si="184"/>
        <v>-9.7425357312937999E-3</v>
      </c>
      <c r="Z152" s="5">
        <f t="shared" si="199"/>
        <v>13315.037727988767</v>
      </c>
      <c r="AA152" s="5">
        <f t="shared" si="200"/>
        <v>34675.448928360507</v>
      </c>
      <c r="AB152" s="5">
        <f t="shared" si="201"/>
        <v>36514.738584776591</v>
      </c>
      <c r="AC152" s="16">
        <f t="shared" si="185"/>
        <v>1.5678689794012355</v>
      </c>
      <c r="AD152" s="16">
        <f t="shared" si="186"/>
        <v>2.958519310718057</v>
      </c>
      <c r="AE152" s="16">
        <f t="shared" si="187"/>
        <v>5.9835677210256994</v>
      </c>
      <c r="AF152" s="15">
        <f t="shared" si="188"/>
        <v>-4.0504037456468023E-3</v>
      </c>
      <c r="AG152" s="15">
        <f t="shared" si="189"/>
        <v>2.9673830763510267E-4</v>
      </c>
      <c r="AH152" s="15">
        <f t="shared" si="190"/>
        <v>9.7937136394747881E-3</v>
      </c>
      <c r="AI152" s="1">
        <f t="shared" si="154"/>
        <v>316780.88312377565</v>
      </c>
      <c r="AJ152" s="1">
        <f t="shared" si="155"/>
        <v>113959.82197135854</v>
      </c>
      <c r="AK152" s="1">
        <f t="shared" si="156"/>
        <v>43048.512164952306</v>
      </c>
      <c r="AL152" s="14">
        <f t="shared" si="191"/>
        <v>53.506832496182966</v>
      </c>
      <c r="AM152" s="14">
        <f t="shared" si="192"/>
        <v>11.39215762283875</v>
      </c>
      <c r="AN152" s="14">
        <f t="shared" si="193"/>
        <v>3.7997253610632056</v>
      </c>
      <c r="AO152" s="11">
        <f t="shared" si="194"/>
        <v>7.8576187117137871E-3</v>
      </c>
      <c r="AP152" s="11">
        <f t="shared" si="195"/>
        <v>9.8985271570651255E-3</v>
      </c>
      <c r="AQ152" s="11">
        <f t="shared" si="196"/>
        <v>8.9792130710542057E-3</v>
      </c>
      <c r="AR152" s="1">
        <f t="shared" si="202"/>
        <v>169224.96586652409</v>
      </c>
      <c r="AS152" s="1">
        <f t="shared" si="197"/>
        <v>63246.483103242164</v>
      </c>
      <c r="AT152" s="1">
        <f t="shared" si="198"/>
        <v>23749.929464884361</v>
      </c>
      <c r="AU152" s="1">
        <f t="shared" si="157"/>
        <v>33844.993173304822</v>
      </c>
      <c r="AV152" s="1">
        <f t="shared" si="158"/>
        <v>12649.296620648434</v>
      </c>
      <c r="AW152" s="1">
        <f t="shared" si="159"/>
        <v>4749.9858929768725</v>
      </c>
      <c r="AX152" s="2">
        <v>0</v>
      </c>
      <c r="AY152" s="2">
        <v>0</v>
      </c>
      <c r="AZ152" s="2">
        <v>0</v>
      </c>
      <c r="BA152" s="2">
        <f t="shared" si="206"/>
        <v>0</v>
      </c>
      <c r="BB152" s="2">
        <f t="shared" si="219"/>
        <v>0</v>
      </c>
      <c r="BC152" s="2">
        <f t="shared" si="207"/>
        <v>0</v>
      </c>
      <c r="BD152" s="2">
        <f t="shared" si="208"/>
        <v>0</v>
      </c>
      <c r="BE152" s="2">
        <f t="shared" si="209"/>
        <v>0</v>
      </c>
      <c r="BF152" s="2">
        <f t="shared" si="210"/>
        <v>0</v>
      </c>
      <c r="BG152" s="2">
        <f t="shared" si="211"/>
        <v>0</v>
      </c>
      <c r="BH152" s="2">
        <f t="shared" si="220"/>
        <v>0</v>
      </c>
      <c r="BI152" s="2">
        <f t="shared" si="221"/>
        <v>0</v>
      </c>
      <c r="BJ152" s="2">
        <f t="shared" si="222"/>
        <v>0</v>
      </c>
      <c r="BK152" s="11">
        <f t="shared" si="225"/>
        <v>3.5377251964310491E-2</v>
      </c>
      <c r="BL152" s="11">
        <f t="shared" si="223"/>
        <v>3.9540543163952807E-2</v>
      </c>
      <c r="BM152" s="11">
        <f t="shared" si="224"/>
        <v>3.8922155254479146E-2</v>
      </c>
      <c r="BN152" s="17">
        <f t="shared" si="203"/>
        <v>1.81108767216729E-2</v>
      </c>
      <c r="BO152" s="17">
        <f t="shared" si="204"/>
        <v>1.2158252037873737E-2</v>
      </c>
      <c r="BP152" s="17">
        <f t="shared" si="205"/>
        <v>1.412560547724701E-2</v>
      </c>
      <c r="BQ152" s="12">
        <f>(BQ$3*temperature!$I262+BQ$4*temperature!$I262^2+BQ$5*temperature!$I262^6)*(K152/K$56)^$BS$1</f>
        <v>-11.849441541735322</v>
      </c>
      <c r="BR152" s="12">
        <f>(BR$3*temperature!$I262+BR$4*temperature!$I262^2+BR$5*temperature!$I262^6)*(L152/L$56)^$BS$1</f>
        <v>-9.8795245005327601</v>
      </c>
      <c r="BS152" s="12">
        <f>(BS$3*temperature!$I262+BS$4*temperature!$I262^2+BS$5*temperature!$I262^6)*(M152/M$56)^$BS$1</f>
        <v>-9.5097246494842764</v>
      </c>
      <c r="BT152" s="12">
        <f>(BT$3*temperature!$M262+BT$4*temperature!$M262^2+BT$5*temperature!$M262^6)*(K152/K$56)^$BS$1</f>
        <v>-11.849457226216158</v>
      </c>
      <c r="BU152" s="12">
        <f>(BU$3*temperature!$M262+BU$4*temperature!$M262^2+BU$5*temperature!$M262^6)*(L152/L$56)^$BS$1</f>
        <v>-9.8795356563324219</v>
      </c>
      <c r="BV152" s="12">
        <f>(BV$3*temperature!$M262+BV$4*temperature!$M262^2+BV$5*temperature!$M262^6)*(M152/M$56)^$BS$1</f>
        <v>-9.5097339736773137</v>
      </c>
      <c r="BW152" s="19">
        <f t="shared" si="212"/>
        <v>-1.5684480835886916E-5</v>
      </c>
      <c r="BX152" s="19">
        <f t="shared" si="213"/>
        <v>-1.1155799661821675E-5</v>
      </c>
      <c r="BY152" s="19">
        <f t="shared" si="214"/>
        <v>-9.3241930372300885E-6</v>
      </c>
      <c r="BZ152" s="19">
        <f t="shared" si="215"/>
        <v>-3.581219755852854E-2</v>
      </c>
      <c r="CA152" s="19">
        <f t="shared" si="216"/>
        <v>-4.806999284400905E-4</v>
      </c>
      <c r="CB152" s="19">
        <f t="shared" si="217"/>
        <v>-8.5784382518816919E-5</v>
      </c>
      <c r="CC152" s="19">
        <f t="shared" si="218"/>
        <v>-3.1281001754720685E-5</v>
      </c>
      <c r="CD152" s="19"/>
    </row>
    <row r="153" spans="1:82">
      <c r="A153" s="2">
        <f t="shared" si="160"/>
        <v>2107</v>
      </c>
      <c r="B153" s="5">
        <f t="shared" si="161"/>
        <v>1164.7778453358867</v>
      </c>
      <c r="C153" s="5">
        <f t="shared" si="162"/>
        <v>2961.0248229757231</v>
      </c>
      <c r="D153" s="5">
        <f t="shared" si="163"/>
        <v>4360.4961068259317</v>
      </c>
      <c r="E153" s="15">
        <f t="shared" si="164"/>
        <v>2.8367279325913028E-5</v>
      </c>
      <c r="F153" s="15">
        <f t="shared" si="165"/>
        <v>5.5885442453598761E-5</v>
      </c>
      <c r="G153" s="15">
        <f t="shared" si="166"/>
        <v>1.1408814280433292E-4</v>
      </c>
      <c r="H153" s="5">
        <f t="shared" si="167"/>
        <v>170113.20742785462</v>
      </c>
      <c r="I153" s="5">
        <f t="shared" si="168"/>
        <v>63843.791049385007</v>
      </c>
      <c r="J153" s="5">
        <f t="shared" si="169"/>
        <v>23961.365984400407</v>
      </c>
      <c r="K153" s="5">
        <f t="shared" si="170"/>
        <v>146047.7704903454</v>
      </c>
      <c r="L153" s="5">
        <f t="shared" si="171"/>
        <v>21561.383259605471</v>
      </c>
      <c r="M153" s="5">
        <f t="shared" si="172"/>
        <v>5495.10087783159</v>
      </c>
      <c r="N153" s="15">
        <f t="shared" si="173"/>
        <v>5.2203647660462593E-3</v>
      </c>
      <c r="O153" s="15">
        <f t="shared" si="174"/>
        <v>9.3877189352586932E-3</v>
      </c>
      <c r="P153" s="15">
        <f t="shared" si="175"/>
        <v>8.7875260399603583E-3</v>
      </c>
      <c r="Q153" s="5">
        <f t="shared" si="176"/>
        <v>8399.8954707558587</v>
      </c>
      <c r="R153" s="5">
        <f t="shared" si="177"/>
        <v>11655.607893045215</v>
      </c>
      <c r="S153" s="5">
        <f t="shared" si="178"/>
        <v>6092.0476891378412</v>
      </c>
      <c r="T153" s="5">
        <f t="shared" si="179"/>
        <v>49.378267553495348</v>
      </c>
      <c r="U153" s="5">
        <f t="shared" si="180"/>
        <v>182.56447027134192</v>
      </c>
      <c r="V153" s="5">
        <f t="shared" si="181"/>
        <v>254.24459077599974</v>
      </c>
      <c r="W153" s="15">
        <f t="shared" si="182"/>
        <v>-1.0734613539272964E-2</v>
      </c>
      <c r="X153" s="15">
        <f t="shared" si="183"/>
        <v>-1.217998157191269E-2</v>
      </c>
      <c r="Y153" s="15">
        <f t="shared" si="184"/>
        <v>-9.7425357312937999E-3</v>
      </c>
      <c r="Z153" s="5">
        <f t="shared" si="199"/>
        <v>13189.690276281082</v>
      </c>
      <c r="AA153" s="5">
        <f t="shared" si="200"/>
        <v>34592.191810631091</v>
      </c>
      <c r="AB153" s="5">
        <f t="shared" si="201"/>
        <v>36843.323097226763</v>
      </c>
      <c r="AC153" s="16">
        <f t="shared" si="185"/>
        <v>1.5615184770143853</v>
      </c>
      <c r="AD153" s="16">
        <f t="shared" si="186"/>
        <v>2.9593972167314253</v>
      </c>
      <c r="AE153" s="16">
        <f t="shared" si="187"/>
        <v>6.0421690698278301</v>
      </c>
      <c r="AF153" s="15">
        <f t="shared" si="188"/>
        <v>-4.0504037456468023E-3</v>
      </c>
      <c r="AG153" s="15">
        <f t="shared" si="189"/>
        <v>2.9673830763510267E-4</v>
      </c>
      <c r="AH153" s="15">
        <f t="shared" si="190"/>
        <v>9.7937136394747881E-3</v>
      </c>
      <c r="AI153" s="1">
        <f t="shared" si="154"/>
        <v>318947.78798470291</v>
      </c>
      <c r="AJ153" s="1">
        <f t="shared" si="155"/>
        <v>115213.13639487114</v>
      </c>
      <c r="AK153" s="1">
        <f t="shared" si="156"/>
        <v>43493.646841433954</v>
      </c>
      <c r="AL153" s="14">
        <f t="shared" si="191"/>
        <v>53.923064421527243</v>
      </c>
      <c r="AM153" s="14">
        <f t="shared" si="192"/>
        <v>11.503795548629913</v>
      </c>
      <c r="AN153" s="14">
        <f t="shared" si="193"/>
        <v>3.8335027192553954</v>
      </c>
      <c r="AO153" s="11">
        <f t="shared" si="194"/>
        <v>7.779042524596649E-3</v>
      </c>
      <c r="AP153" s="11">
        <f t="shared" si="195"/>
        <v>9.7995418854944748E-3</v>
      </c>
      <c r="AQ153" s="11">
        <f t="shared" si="196"/>
        <v>8.8894209403436644E-3</v>
      </c>
      <c r="AR153" s="1">
        <f t="shared" si="202"/>
        <v>170113.20742785462</v>
      </c>
      <c r="AS153" s="1">
        <f t="shared" si="197"/>
        <v>63843.791049385007</v>
      </c>
      <c r="AT153" s="1">
        <f t="shared" si="198"/>
        <v>23961.365984400407</v>
      </c>
      <c r="AU153" s="1">
        <f t="shared" si="157"/>
        <v>34022.641485570923</v>
      </c>
      <c r="AV153" s="1">
        <f t="shared" si="158"/>
        <v>12768.758209877002</v>
      </c>
      <c r="AW153" s="1">
        <f t="shared" si="159"/>
        <v>4792.2731968800817</v>
      </c>
      <c r="AX153" s="2">
        <v>0</v>
      </c>
      <c r="AY153" s="2">
        <v>0</v>
      </c>
      <c r="AZ153" s="2">
        <v>0</v>
      </c>
      <c r="BA153" s="2">
        <f t="shared" si="206"/>
        <v>0</v>
      </c>
      <c r="BB153" s="2">
        <f t="shared" si="219"/>
        <v>0</v>
      </c>
      <c r="BC153" s="2">
        <f t="shared" si="207"/>
        <v>0</v>
      </c>
      <c r="BD153" s="2">
        <f t="shared" si="208"/>
        <v>0</v>
      </c>
      <c r="BE153" s="2">
        <f t="shared" si="209"/>
        <v>0</v>
      </c>
      <c r="BF153" s="2">
        <f t="shared" si="210"/>
        <v>0</v>
      </c>
      <c r="BG153" s="2">
        <f t="shared" si="211"/>
        <v>0</v>
      </c>
      <c r="BH153" s="2">
        <f t="shared" si="220"/>
        <v>0</v>
      </c>
      <c r="BI153" s="2">
        <f t="shared" si="221"/>
        <v>0</v>
      </c>
      <c r="BJ153" s="2">
        <f t="shared" si="222"/>
        <v>0</v>
      </c>
      <c r="BK153" s="11">
        <f t="shared" si="225"/>
        <v>3.5220364766046258E-2</v>
      </c>
      <c r="BL153" s="11">
        <f t="shared" si="223"/>
        <v>3.9387718935258692E-2</v>
      </c>
      <c r="BM153" s="11">
        <f t="shared" si="224"/>
        <v>3.8787526039960357E-2</v>
      </c>
      <c r="BN153" s="17">
        <f t="shared" si="203"/>
        <v>1.7492055854340115E-2</v>
      </c>
      <c r="BO153" s="17">
        <f t="shared" si="204"/>
        <v>1.1695793990745947E-2</v>
      </c>
      <c r="BP153" s="17">
        <f t="shared" si="205"/>
        <v>1.3596404124991452E-2</v>
      </c>
      <c r="BQ153" s="12">
        <f>(BQ$3*temperature!$I263+BQ$4*temperature!$I263^2+BQ$5*temperature!$I263^6)*(K153/K$56)^$BS$1</f>
        <v>-12.196439211768741</v>
      </c>
      <c r="BR153" s="12">
        <f>(BR$3*temperature!$I263+BR$4*temperature!$I263^2+BR$5*temperature!$I263^6)*(L153/L$56)^$BS$1</f>
        <v>-10.113865702101778</v>
      </c>
      <c r="BS153" s="12">
        <f>(BS$3*temperature!$I263+BS$4*temperature!$I263^2+BS$5*temperature!$I263^6)*(M153/M$56)^$BS$1</f>
        <v>-9.7040156674679601</v>
      </c>
      <c r="BT153" s="12">
        <f>(BT$3*temperature!$M263+BT$4*temperature!$M263^2+BT$5*temperature!$M263^6)*(K153/K$56)^$BS$1</f>
        <v>-12.196454939979565</v>
      </c>
      <c r="BU153" s="12">
        <f>(BU$3*temperature!$M263+BU$4*temperature!$M263^2+BU$5*temperature!$M263^6)*(L153/L$56)^$BS$1</f>
        <v>-10.113876867836705</v>
      </c>
      <c r="BV153" s="12">
        <f>(BV$3*temperature!$M263+BV$4*temperature!$M263^2+BV$5*temperature!$M263^6)*(M153/M$56)^$BS$1</f>
        <v>-9.7040249930657776</v>
      </c>
      <c r="BW153" s="19">
        <f t="shared" si="212"/>
        <v>-1.5728210824406119E-5</v>
      </c>
      <c r="BX153" s="19">
        <f t="shared" si="213"/>
        <v>-1.116573492687678E-5</v>
      </c>
      <c r="BY153" s="19">
        <f t="shared" si="214"/>
        <v>-9.3255978175221799E-6</v>
      </c>
      <c r="BZ153" s="19">
        <f t="shared" si="215"/>
        <v>-3.6118933003545427E-2</v>
      </c>
      <c r="CA153" s="19">
        <f t="shared" si="216"/>
        <v>-4.6801331664151643E-4</v>
      </c>
      <c r="CB153" s="19">
        <f t="shared" si="217"/>
        <v>-8.3374970090029836E-5</v>
      </c>
      <c r="CC153" s="19">
        <f t="shared" si="218"/>
        <v>-3.0381717347957676E-5</v>
      </c>
      <c r="CD153" s="19"/>
    </row>
    <row r="154" spans="1:82">
      <c r="A154" s="2">
        <f t="shared" si="160"/>
        <v>2108</v>
      </c>
      <c r="B154" s="5">
        <f t="shared" si="161"/>
        <v>1164.8092348354535</v>
      </c>
      <c r="C154" s="5">
        <f t="shared" si="162"/>
        <v>2961.1820272489535</v>
      </c>
      <c r="D154" s="5">
        <f t="shared" si="163"/>
        <v>4360.9687136833381</v>
      </c>
      <c r="E154" s="15">
        <f t="shared" si="164"/>
        <v>2.6948915359617375E-5</v>
      </c>
      <c r="F154" s="15">
        <f t="shared" si="165"/>
        <v>5.309117033091882E-5</v>
      </c>
      <c r="G154" s="15">
        <f t="shared" si="166"/>
        <v>1.0838373566411626E-4</v>
      </c>
      <c r="H154" s="5">
        <f t="shared" si="167"/>
        <v>170979.40845683281</v>
      </c>
      <c r="I154" s="5">
        <f t="shared" si="168"/>
        <v>64436.917040291562</v>
      </c>
      <c r="J154" s="5">
        <f t="shared" si="169"/>
        <v>24171.360212029111</v>
      </c>
      <c r="K154" s="5">
        <f t="shared" si="170"/>
        <v>146787.47673303448</v>
      </c>
      <c r="L154" s="5">
        <f t="shared" si="171"/>
        <v>21760.539016966752</v>
      </c>
      <c r="M154" s="5">
        <f t="shared" si="172"/>
        <v>5542.6584777338667</v>
      </c>
      <c r="N154" s="15">
        <f t="shared" si="173"/>
        <v>5.0648239285375762E-3</v>
      </c>
      <c r="O154" s="15">
        <f t="shared" si="174"/>
        <v>9.2366874130191956E-3</v>
      </c>
      <c r="P154" s="15">
        <f t="shared" si="175"/>
        <v>8.654545377708045E-3</v>
      </c>
      <c r="Q154" s="5">
        <f t="shared" si="176"/>
        <v>8352.0382096818394</v>
      </c>
      <c r="R154" s="5">
        <f t="shared" si="177"/>
        <v>11620.607642168137</v>
      </c>
      <c r="S154" s="5">
        <f t="shared" si="178"/>
        <v>6085.5654403444159</v>
      </c>
      <c r="T154" s="5">
        <f t="shared" si="179"/>
        <v>48.848210934069755</v>
      </c>
      <c r="U154" s="5">
        <f t="shared" si="180"/>
        <v>180.34083838775098</v>
      </c>
      <c r="V154" s="5">
        <f t="shared" si="181"/>
        <v>251.7676037658764</v>
      </c>
      <c r="W154" s="15">
        <f t="shared" si="182"/>
        <v>-1.0734613539272964E-2</v>
      </c>
      <c r="X154" s="15">
        <f t="shared" si="183"/>
        <v>-1.217998157191269E-2</v>
      </c>
      <c r="Y154" s="15">
        <f t="shared" si="184"/>
        <v>-9.7425357312937999E-3</v>
      </c>
      <c r="Z154" s="5">
        <f t="shared" si="199"/>
        <v>13063.46448927838</v>
      </c>
      <c r="AA154" s="5">
        <f t="shared" si="200"/>
        <v>34503.809122632731</v>
      </c>
      <c r="AB154" s="5">
        <f t="shared" si="201"/>
        <v>37169.680708203734</v>
      </c>
      <c r="AC154" s="16">
        <f t="shared" si="185"/>
        <v>1.5551936967261895</v>
      </c>
      <c r="AD154" s="16">
        <f t="shared" si="186"/>
        <v>2.9602753832531383</v>
      </c>
      <c r="AE154" s="16">
        <f t="shared" si="187"/>
        <v>6.101344343459016</v>
      </c>
      <c r="AF154" s="15">
        <f t="shared" si="188"/>
        <v>-4.0504037456468023E-3</v>
      </c>
      <c r="AG154" s="15">
        <f t="shared" si="189"/>
        <v>2.9673830763510267E-4</v>
      </c>
      <c r="AH154" s="15">
        <f t="shared" si="190"/>
        <v>9.7937136394747881E-3</v>
      </c>
      <c r="AI154" s="1">
        <f t="shared" si="154"/>
        <v>321075.65067180357</v>
      </c>
      <c r="AJ154" s="1">
        <f t="shared" si="155"/>
        <v>116460.58096526103</v>
      </c>
      <c r="AK154" s="1">
        <f t="shared" si="156"/>
        <v>43936.555354170639</v>
      </c>
      <c r="AL154" s="14">
        <f t="shared" si="191"/>
        <v>54.338339534606952</v>
      </c>
      <c r="AM154" s="14">
        <f t="shared" si="192"/>
        <v>11.615400155687666</v>
      </c>
      <c r="AN154" s="14">
        <f t="shared" si="193"/>
        <v>3.8672395624093343</v>
      </c>
      <c r="AO154" s="11">
        <f t="shared" si="194"/>
        <v>7.7012520993506826E-3</v>
      </c>
      <c r="AP154" s="11">
        <f t="shared" si="195"/>
        <v>9.7015464666395292E-3</v>
      </c>
      <c r="AQ154" s="11">
        <f t="shared" si="196"/>
        <v>8.800526730940228E-3</v>
      </c>
      <c r="AR154" s="1">
        <f t="shared" si="202"/>
        <v>170979.40845683281</v>
      </c>
      <c r="AS154" s="1">
        <f t="shared" si="197"/>
        <v>64436.917040291562</v>
      </c>
      <c r="AT154" s="1">
        <f t="shared" si="198"/>
        <v>24171.360212029111</v>
      </c>
      <c r="AU154" s="1">
        <f t="shared" si="157"/>
        <v>34195.881691366565</v>
      </c>
      <c r="AV154" s="1">
        <f t="shared" si="158"/>
        <v>12887.383408058313</v>
      </c>
      <c r="AW154" s="1">
        <f t="shared" si="159"/>
        <v>4834.2720424058225</v>
      </c>
      <c r="AX154" s="2">
        <v>0</v>
      </c>
      <c r="AY154" s="2">
        <v>0</v>
      </c>
      <c r="AZ154" s="2">
        <v>0</v>
      </c>
      <c r="BA154" s="2">
        <f t="shared" si="206"/>
        <v>0</v>
      </c>
      <c r="BB154" s="2">
        <f t="shared" si="219"/>
        <v>0</v>
      </c>
      <c r="BC154" s="2">
        <f t="shared" si="207"/>
        <v>0</v>
      </c>
      <c r="BD154" s="2">
        <f t="shared" si="208"/>
        <v>0</v>
      </c>
      <c r="BE154" s="2">
        <f t="shared" si="209"/>
        <v>0</v>
      </c>
      <c r="BF154" s="2">
        <f t="shared" si="210"/>
        <v>0</v>
      </c>
      <c r="BG154" s="2">
        <f t="shared" si="211"/>
        <v>0</v>
      </c>
      <c r="BH154" s="2">
        <f t="shared" si="220"/>
        <v>0</v>
      </c>
      <c r="BI154" s="2">
        <f t="shared" si="221"/>
        <v>0</v>
      </c>
      <c r="BJ154" s="2">
        <f t="shared" si="222"/>
        <v>0</v>
      </c>
      <c r="BK154" s="11">
        <f t="shared" si="225"/>
        <v>3.5064823928537575E-2</v>
      </c>
      <c r="BL154" s="11">
        <f t="shared" si="223"/>
        <v>3.9236687413019194E-2</v>
      </c>
      <c r="BM154" s="11">
        <f t="shared" si="224"/>
        <v>3.8654545377708044E-2</v>
      </c>
      <c r="BN154" s="17">
        <f t="shared" si="203"/>
        <v>1.6896939482342214E-2</v>
      </c>
      <c r="BO154" s="17">
        <f t="shared" si="204"/>
        <v>1.1252580512233715E-2</v>
      </c>
      <c r="BP154" s="17">
        <f t="shared" si="205"/>
        <v>1.3088724868331179E-2</v>
      </c>
      <c r="BQ154" s="12">
        <f>(BQ$3*temperature!$I264+BQ$4*temperature!$I264^2+BQ$5*temperature!$I264^6)*(K154/K$56)^$BS$1</f>
        <v>-12.545921559229805</v>
      </c>
      <c r="BR154" s="12">
        <f>(BR$3*temperature!$I264+BR$4*temperature!$I264^2+BR$5*temperature!$I264^6)*(L154/L$56)^$BS$1</f>
        <v>-10.349300596255215</v>
      </c>
      <c r="BS154" s="12">
        <f>(BS$3*temperature!$I264+BS$4*temperature!$I264^2+BS$5*temperature!$I264^6)*(M154/M$56)^$BS$1</f>
        <v>-9.8990983977532316</v>
      </c>
      <c r="BT154" s="12">
        <f>(BT$3*temperature!$M264+BT$4*temperature!$M264^2+BT$5*temperature!$M264^6)*(K154/K$56)^$BS$1</f>
        <v>-12.545937328718935</v>
      </c>
      <c r="BU154" s="12">
        <f>(BU$3*temperature!$M264+BU$4*temperature!$M264^2+BU$5*temperature!$M264^6)*(L154/L$56)^$BS$1</f>
        <v>-10.349311770361894</v>
      </c>
      <c r="BV154" s="12">
        <f>(BV$3*temperature!$M264+BV$4*temperature!$M264^2+BV$5*temperature!$M264^6)*(M154/M$56)^$BS$1</f>
        <v>-9.8991077236172913</v>
      </c>
      <c r="BW154" s="19">
        <f t="shared" si="212"/>
        <v>-1.5769489129624503E-5</v>
      </c>
      <c r="BX154" s="19">
        <f t="shared" si="213"/>
        <v>-1.1174106678168982E-5</v>
      </c>
      <c r="BY154" s="19">
        <f t="shared" si="214"/>
        <v>-9.325864059661626E-6</v>
      </c>
      <c r="BZ154" s="19">
        <f t="shared" si="215"/>
        <v>-3.6417017275446932E-2</v>
      </c>
      <c r="CA154" s="19">
        <f t="shared" si="216"/>
        <v>-4.5558506954555697E-4</v>
      </c>
      <c r="CB154" s="19">
        <f t="shared" si="217"/>
        <v>-8.10213911476353E-5</v>
      </c>
      <c r="CC154" s="19">
        <f t="shared" si="218"/>
        <v>-2.9504449082457091E-5</v>
      </c>
      <c r="CD154" s="19"/>
    </row>
    <row r="155" spans="1:82">
      <c r="A155" s="2">
        <f t="shared" si="160"/>
        <v>2109</v>
      </c>
      <c r="B155" s="5">
        <f t="shared" si="161"/>
        <v>1164.8390556636591</v>
      </c>
      <c r="C155" s="5">
        <f t="shared" si="162"/>
        <v>2961.3313792373738</v>
      </c>
      <c r="D155" s="5">
        <f t="shared" si="163"/>
        <v>4361.4177388596263</v>
      </c>
      <c r="E155" s="15">
        <f t="shared" si="164"/>
        <v>2.5601469591636505E-5</v>
      </c>
      <c r="F155" s="15">
        <f t="shared" si="165"/>
        <v>5.0436611814372876E-5</v>
      </c>
      <c r="G155" s="15">
        <f t="shared" si="166"/>
        <v>1.0296454888091045E-4</v>
      </c>
      <c r="H155" s="5">
        <f t="shared" si="167"/>
        <v>171823.42131167086</v>
      </c>
      <c r="I155" s="5">
        <f t="shared" si="168"/>
        <v>65025.762760506746</v>
      </c>
      <c r="J155" s="5">
        <f t="shared" si="169"/>
        <v>24379.887510953595</v>
      </c>
      <c r="K155" s="5">
        <f t="shared" si="170"/>
        <v>147508.29350735981</v>
      </c>
      <c r="L155" s="5">
        <f t="shared" si="171"/>
        <v>21958.286470882133</v>
      </c>
      <c r="M155" s="5">
        <f t="shared" si="172"/>
        <v>5589.8996543560106</v>
      </c>
      <c r="N155" s="15">
        <f t="shared" si="173"/>
        <v>4.9106149268871579E-3</v>
      </c>
      <c r="O155" s="15">
        <f t="shared" si="174"/>
        <v>9.08743362290787E-3</v>
      </c>
      <c r="P155" s="15">
        <f t="shared" si="175"/>
        <v>8.5231981750133468E-3</v>
      </c>
      <c r="Q155" s="5">
        <f t="shared" si="176"/>
        <v>8303.1682529927166</v>
      </c>
      <c r="R155" s="5">
        <f t="shared" si="177"/>
        <v>11583.968358155749</v>
      </c>
      <c r="S155" s="5">
        <f t="shared" si="178"/>
        <v>6078.2655327648436</v>
      </c>
      <c r="T155" s="5">
        <f t="shared" si="179"/>
        <v>48.323844267607626</v>
      </c>
      <c r="U155" s="5">
        <f t="shared" si="180"/>
        <v>178.1442902995249</v>
      </c>
      <c r="V155" s="5">
        <f t="shared" si="181"/>
        <v>249.31474889020512</v>
      </c>
      <c r="W155" s="15">
        <f t="shared" si="182"/>
        <v>-1.0734613539272964E-2</v>
      </c>
      <c r="X155" s="15">
        <f t="shared" si="183"/>
        <v>-1.217998157191269E-2</v>
      </c>
      <c r="Y155" s="15">
        <f t="shared" si="184"/>
        <v>-9.7425357312937999E-3</v>
      </c>
      <c r="Z155" s="5">
        <f t="shared" si="199"/>
        <v>12936.426333673289</v>
      </c>
      <c r="AA155" s="5">
        <f t="shared" si="200"/>
        <v>34410.40659831051</v>
      </c>
      <c r="AB155" s="5">
        <f t="shared" si="201"/>
        <v>37493.772139516528</v>
      </c>
      <c r="AC155" s="16">
        <f t="shared" si="185"/>
        <v>1.5488945343517635</v>
      </c>
      <c r="AD155" s="16">
        <f t="shared" si="186"/>
        <v>2.9611538103604986</v>
      </c>
      <c r="AE155" s="16">
        <f t="shared" si="187"/>
        <v>6.1610991627746827</v>
      </c>
      <c r="AF155" s="15">
        <f t="shared" si="188"/>
        <v>-4.0504037456468023E-3</v>
      </c>
      <c r="AG155" s="15">
        <f t="shared" si="189"/>
        <v>2.9673830763510267E-4</v>
      </c>
      <c r="AH155" s="15">
        <f t="shared" si="190"/>
        <v>9.7937136394747881E-3</v>
      </c>
      <c r="AI155" s="1">
        <f t="shared" si="154"/>
        <v>323163.96729598974</v>
      </c>
      <c r="AJ155" s="1">
        <f t="shared" si="155"/>
        <v>117701.90627679325</v>
      </c>
      <c r="AK155" s="1">
        <f t="shared" si="156"/>
        <v>44377.171861159397</v>
      </c>
      <c r="AL155" s="14">
        <f t="shared" si="191"/>
        <v>54.752628053508914</v>
      </c>
      <c r="AM155" s="14">
        <f t="shared" si="192"/>
        <v>11.726960626583294</v>
      </c>
      <c r="AN155" s="14">
        <f t="shared" si="193"/>
        <v>3.9009329701018278</v>
      </c>
      <c r="AO155" s="11">
        <f t="shared" si="194"/>
        <v>7.6242395783571761E-3</v>
      </c>
      <c r="AP155" s="11">
        <f t="shared" si="195"/>
        <v>9.6045310019731347E-3</v>
      </c>
      <c r="AQ155" s="11">
        <f t="shared" si="196"/>
        <v>8.7125214636308256E-3</v>
      </c>
      <c r="AR155" s="1">
        <f t="shared" si="202"/>
        <v>171823.42131167086</v>
      </c>
      <c r="AS155" s="1">
        <f t="shared" si="197"/>
        <v>65025.762760506746</v>
      </c>
      <c r="AT155" s="1">
        <f t="shared" si="198"/>
        <v>24379.887510953595</v>
      </c>
      <c r="AU155" s="1">
        <f t="shared" si="157"/>
        <v>34364.684262334173</v>
      </c>
      <c r="AV155" s="1">
        <f t="shared" si="158"/>
        <v>13005.15255210135</v>
      </c>
      <c r="AW155" s="1">
        <f t="shared" si="159"/>
        <v>4875.977502190719</v>
      </c>
      <c r="AX155" s="2">
        <v>0</v>
      </c>
      <c r="AY155" s="2">
        <v>0</v>
      </c>
      <c r="AZ155" s="2">
        <v>0</v>
      </c>
      <c r="BA155" s="2">
        <f t="shared" si="206"/>
        <v>0</v>
      </c>
      <c r="BB155" s="2">
        <f t="shared" si="219"/>
        <v>0</v>
      </c>
      <c r="BC155" s="2">
        <f t="shared" si="207"/>
        <v>0</v>
      </c>
      <c r="BD155" s="2">
        <f t="shared" si="208"/>
        <v>0</v>
      </c>
      <c r="BE155" s="2">
        <f t="shared" si="209"/>
        <v>0</v>
      </c>
      <c r="BF155" s="2">
        <f t="shared" si="210"/>
        <v>0</v>
      </c>
      <c r="BG155" s="2">
        <f t="shared" si="211"/>
        <v>0</v>
      </c>
      <c r="BH155" s="2">
        <f t="shared" si="220"/>
        <v>0</v>
      </c>
      <c r="BI155" s="2">
        <f t="shared" si="221"/>
        <v>0</v>
      </c>
      <c r="BJ155" s="2">
        <f t="shared" si="222"/>
        <v>0</v>
      </c>
      <c r="BK155" s="11">
        <f t="shared" si="225"/>
        <v>3.4910614926887157E-2</v>
      </c>
      <c r="BL155" s="11">
        <f t="shared" si="223"/>
        <v>3.9087433622907869E-2</v>
      </c>
      <c r="BM155" s="11">
        <f t="shared" si="224"/>
        <v>3.8523198175013346E-2</v>
      </c>
      <c r="BN155" s="17">
        <f t="shared" si="203"/>
        <v>1.6324522959065224E-2</v>
      </c>
      <c r="BO155" s="17">
        <f t="shared" si="204"/>
        <v>1.0827736018678152E-2</v>
      </c>
      <c r="BP155" s="17">
        <f t="shared" si="205"/>
        <v>1.2601615163173862E-2</v>
      </c>
      <c r="BQ155" s="12">
        <f>(BQ$3*temperature!$I265+BQ$4*temperature!$I265^2+BQ$5*temperature!$I265^6)*(K155/K$56)^$BS$1</f>
        <v>-12.897825994001435</v>
      </c>
      <c r="BR155" s="12">
        <f>(BR$3*temperature!$I265+BR$4*temperature!$I265^2+BR$5*temperature!$I265^6)*(L155/L$56)^$BS$1</f>
        <v>-10.585781528797495</v>
      </c>
      <c r="BS155" s="12">
        <f>(BS$3*temperature!$I265+BS$4*temperature!$I265^2+BS$5*temperature!$I265^6)*(M155/M$56)^$BS$1</f>
        <v>-10.094933961721091</v>
      </c>
      <c r="BT155" s="12">
        <f>(BT$3*temperature!$M265+BT$4*temperature!$M265^2+BT$5*temperature!$M265^6)*(K155/K$56)^$BS$1</f>
        <v>-12.897841802398844</v>
      </c>
      <c r="BU155" s="12">
        <f>(BU$3*temperature!$M265+BU$4*temperature!$M265^2+BU$5*temperature!$M265^6)*(L155/L$56)^$BS$1</f>
        <v>-10.585792709769684</v>
      </c>
      <c r="BV155" s="12">
        <f>(BV$3*temperature!$M265+BV$4*temperature!$M265^2+BV$5*temperature!$M265^6)*(M155/M$56)^$BS$1</f>
        <v>-10.094943286756408</v>
      </c>
      <c r="BW155" s="19">
        <f t="shared" si="212"/>
        <v>-1.5808397408889618E-5</v>
      </c>
      <c r="BX155" s="19">
        <f t="shared" si="213"/>
        <v>-1.1180972188995497E-5</v>
      </c>
      <c r="BY155" s="19">
        <f t="shared" si="214"/>
        <v>-9.3250353163654154E-6</v>
      </c>
      <c r="BZ155" s="19">
        <f t="shared" si="215"/>
        <v>-3.6706474852920702E-2</v>
      </c>
      <c r="CA155" s="19">
        <f t="shared" si="216"/>
        <v>-4.4341533289844726E-4</v>
      </c>
      <c r="CB155" s="19">
        <f t="shared" si="217"/>
        <v>-7.8723189528403183E-5</v>
      </c>
      <c r="CC155" s="19">
        <f t="shared" si="218"/>
        <v>-2.8648929283585403E-5</v>
      </c>
      <c r="CD155" s="19"/>
    </row>
    <row r="156" spans="1:82">
      <c r="A156" s="2">
        <f t="shared" si="160"/>
        <v>2110</v>
      </c>
      <c r="B156" s="5">
        <f t="shared" si="161"/>
        <v>1164.8673861757386</v>
      </c>
      <c r="C156" s="5">
        <f t="shared" si="162"/>
        <v>2961.4732707825406</v>
      </c>
      <c r="D156" s="5">
        <f t="shared" si="163"/>
        <v>4361.8443566990909</v>
      </c>
      <c r="E156" s="15">
        <f t="shared" si="164"/>
        <v>2.4321396112054679E-5</v>
      </c>
      <c r="F156" s="15">
        <f t="shared" si="165"/>
        <v>4.7914781223654231E-5</v>
      </c>
      <c r="G156" s="15">
        <f t="shared" si="166"/>
        <v>9.7816321436864918E-5</v>
      </c>
      <c r="H156" s="5">
        <f t="shared" si="167"/>
        <v>172645.10838526924</v>
      </c>
      <c r="I156" s="5">
        <f t="shared" si="168"/>
        <v>65610.232885724719</v>
      </c>
      <c r="J156" s="5">
        <f t="shared" si="169"/>
        <v>24586.924114987327</v>
      </c>
      <c r="K156" s="5">
        <f t="shared" si="170"/>
        <v>148210.0970755679</v>
      </c>
      <c r="L156" s="5">
        <f t="shared" si="171"/>
        <v>22154.592287908057</v>
      </c>
      <c r="M156" s="5">
        <f t="shared" si="172"/>
        <v>5636.8183053633647</v>
      </c>
      <c r="N156" s="15">
        <f t="shared" si="173"/>
        <v>4.7577227796555821E-3</v>
      </c>
      <c r="O156" s="15">
        <f t="shared" si="174"/>
        <v>8.9399424352276657E-3</v>
      </c>
      <c r="P156" s="15">
        <f t="shared" si="175"/>
        <v>8.3934692764640051E-3</v>
      </c>
      <c r="Q156" s="5">
        <f t="shared" si="176"/>
        <v>8253.3177886875037</v>
      </c>
      <c r="R156" s="5">
        <f t="shared" si="177"/>
        <v>11545.727672810039</v>
      </c>
      <c r="S156" s="5">
        <f t="shared" si="178"/>
        <v>6070.16220938886</v>
      </c>
      <c r="T156" s="5">
        <f t="shared" si="179"/>
        <v>47.80510647466285</v>
      </c>
      <c r="U156" s="5">
        <f t="shared" si="180"/>
        <v>175.97449612653523</v>
      </c>
      <c r="V156" s="5">
        <f t="shared" si="181"/>
        <v>246.88579104080375</v>
      </c>
      <c r="W156" s="15">
        <f t="shared" si="182"/>
        <v>-1.0734613539272964E-2</v>
      </c>
      <c r="X156" s="15">
        <f t="shared" si="183"/>
        <v>-1.217998157191269E-2</v>
      </c>
      <c r="Y156" s="15">
        <f t="shared" si="184"/>
        <v>-9.7425357312937999E-3</v>
      </c>
      <c r="Z156" s="5">
        <f t="shared" si="199"/>
        <v>12808.640768103274</v>
      </c>
      <c r="AA156" s="5">
        <f t="shared" si="200"/>
        <v>34312.090734176592</v>
      </c>
      <c r="AB156" s="5">
        <f t="shared" si="201"/>
        <v>37815.559475915878</v>
      </c>
      <c r="AC156" s="16">
        <f t="shared" si="185"/>
        <v>1.5426208861282134</v>
      </c>
      <c r="AD156" s="16">
        <f t="shared" si="186"/>
        <v>2.9620324981308324</v>
      </c>
      <c r="AE156" s="16">
        <f t="shared" si="187"/>
        <v>6.2214392036793056</v>
      </c>
      <c r="AF156" s="15">
        <f t="shared" si="188"/>
        <v>-4.0504037456468023E-3</v>
      </c>
      <c r="AG156" s="15">
        <f t="shared" si="189"/>
        <v>2.9673830763510267E-4</v>
      </c>
      <c r="AH156" s="15">
        <f t="shared" si="190"/>
        <v>9.7937136394747881E-3</v>
      </c>
      <c r="AI156" s="1">
        <f t="shared" si="154"/>
        <v>325212.25482872495</v>
      </c>
      <c r="AJ156" s="1">
        <f t="shared" si="155"/>
        <v>118936.86820121529</v>
      </c>
      <c r="AK156" s="1">
        <f t="shared" si="156"/>
        <v>44815.432177234179</v>
      </c>
      <c r="AL156" s="14">
        <f t="shared" si="191"/>
        <v>55.165900735795297</v>
      </c>
      <c r="AM156" s="14">
        <f t="shared" si="192"/>
        <v>11.838466263911261</v>
      </c>
      <c r="AN156" s="14">
        <f t="shared" si="193"/>
        <v>3.9345800627097236</v>
      </c>
      <c r="AO156" s="11">
        <f t="shared" si="194"/>
        <v>7.5479971825736045E-3</v>
      </c>
      <c r="AP156" s="11">
        <f t="shared" si="195"/>
        <v>9.5084856919534031E-3</v>
      </c>
      <c r="AQ156" s="11">
        <f t="shared" si="196"/>
        <v>8.6253962489945164E-3</v>
      </c>
      <c r="AR156" s="1">
        <f t="shared" si="202"/>
        <v>172645.10838526924</v>
      </c>
      <c r="AS156" s="1">
        <f t="shared" si="197"/>
        <v>65610.232885724719</v>
      </c>
      <c r="AT156" s="1">
        <f t="shared" si="198"/>
        <v>24586.924114987327</v>
      </c>
      <c r="AU156" s="1">
        <f t="shared" si="157"/>
        <v>34529.021677053846</v>
      </c>
      <c r="AV156" s="1">
        <f t="shared" si="158"/>
        <v>13122.046577144945</v>
      </c>
      <c r="AW156" s="1">
        <f t="shared" si="159"/>
        <v>4917.3848229974656</v>
      </c>
      <c r="AX156" s="2">
        <v>0</v>
      </c>
      <c r="AY156" s="2">
        <v>0</v>
      </c>
      <c r="AZ156" s="2">
        <v>0</v>
      </c>
      <c r="BA156" s="2">
        <f t="shared" si="206"/>
        <v>0</v>
      </c>
      <c r="BB156" s="2">
        <f t="shared" si="219"/>
        <v>0</v>
      </c>
      <c r="BC156" s="2">
        <f t="shared" si="207"/>
        <v>0</v>
      </c>
      <c r="BD156" s="2">
        <f t="shared" si="208"/>
        <v>0</v>
      </c>
      <c r="BE156" s="2">
        <f t="shared" si="209"/>
        <v>0</v>
      </c>
      <c r="BF156" s="2">
        <f t="shared" si="210"/>
        <v>0</v>
      </c>
      <c r="BG156" s="2">
        <f t="shared" si="211"/>
        <v>0</v>
      </c>
      <c r="BH156" s="2">
        <f t="shared" si="220"/>
        <v>0</v>
      </c>
      <c r="BI156" s="2">
        <f t="shared" si="221"/>
        <v>0</v>
      </c>
      <c r="BJ156" s="2">
        <f t="shared" si="222"/>
        <v>0</v>
      </c>
      <c r="BK156" s="11">
        <f t="shared" si="225"/>
        <v>3.4757722779655581E-2</v>
      </c>
      <c r="BL156" s="11">
        <f t="shared" si="223"/>
        <v>3.8939942435227665E-2</v>
      </c>
      <c r="BM156" s="11">
        <f t="shared" si="224"/>
        <v>3.8393469276464004E-2</v>
      </c>
      <c r="BN156" s="17">
        <f t="shared" si="203"/>
        <v>1.5773848218011075E-2</v>
      </c>
      <c r="BO156" s="17">
        <f t="shared" si="204"/>
        <v>1.0420428222219858E-2</v>
      </c>
      <c r="BP156" s="17">
        <f t="shared" si="205"/>
        <v>1.2134168197030703E-2</v>
      </c>
      <c r="BQ156" s="12">
        <f>(BQ$3*temperature!$I266+BQ$4*temperature!$I266^2+BQ$5*temperature!$I266^6)*(K156/K$56)^$BS$1</f>
        <v>-13.252090551148578</v>
      </c>
      <c r="BR156" s="12">
        <f>(BR$3*temperature!$I266+BR$4*temperature!$I266^2+BR$5*temperature!$I266^6)*(L156/L$56)^$BS$1</f>
        <v>-10.823261366875162</v>
      </c>
      <c r="BS156" s="12">
        <f>(BS$3*temperature!$I266+BS$4*temperature!$I266^2+BS$5*temperature!$I266^6)*(M156/M$56)^$BS$1</f>
        <v>-10.291483902200747</v>
      </c>
      <c r="BT156" s="12">
        <f>(BT$3*temperature!$M266+BT$4*temperature!$M266^2+BT$5*temperature!$M266^6)*(K156/K$56)^$BS$1</f>
        <v>-13.252106396164478</v>
      </c>
      <c r="BU156" s="12">
        <f>(BU$3*temperature!$M266+BU$4*temperature!$M266^2+BU$5*temperature!$M266^6)*(L156/L$56)^$BS$1</f>
        <v>-10.823272553262617</v>
      </c>
      <c r="BV156" s="12">
        <f>(BV$3*temperature!$M266+BV$4*temperature!$M266^2+BV$5*temperature!$M266^6)*(M156/M$56)^$BS$1</f>
        <v>-10.291493225354897</v>
      </c>
      <c r="BW156" s="19">
        <f t="shared" si="212"/>
        <v>-1.58450159002399E-5</v>
      </c>
      <c r="BX156" s="19">
        <f t="shared" si="213"/>
        <v>-1.1186387455452973E-5</v>
      </c>
      <c r="BY156" s="19">
        <f t="shared" si="214"/>
        <v>-9.32315414914342E-6</v>
      </c>
      <c r="BZ156" s="19">
        <f t="shared" si="215"/>
        <v>-3.6987336571427699E-2</v>
      </c>
      <c r="CA156" s="19">
        <f t="shared" si="216"/>
        <v>-4.3150379015826279E-4</v>
      </c>
      <c r="CB156" s="19">
        <f t="shared" si="217"/>
        <v>-7.6479845752375479E-5</v>
      </c>
      <c r="CC156" s="19">
        <f t="shared" si="218"/>
        <v>-2.7814872679429156E-5</v>
      </c>
      <c r="CD156" s="19"/>
    </row>
    <row r="157" spans="1:82">
      <c r="A157" s="2">
        <f t="shared" si="160"/>
        <v>2111</v>
      </c>
      <c r="B157" s="5">
        <f t="shared" si="161"/>
        <v>1164.8943008167998</v>
      </c>
      <c r="C157" s="5">
        <f t="shared" si="162"/>
        <v>2961.6080742092163</v>
      </c>
      <c r="D157" s="5">
        <f t="shared" si="163"/>
        <v>4362.2496832902607</v>
      </c>
      <c r="E157" s="15">
        <f t="shared" si="164"/>
        <v>2.3105326306451945E-5</v>
      </c>
      <c r="F157" s="15">
        <f t="shared" si="165"/>
        <v>4.5519042162471515E-5</v>
      </c>
      <c r="G157" s="15">
        <f t="shared" si="166"/>
        <v>9.2925505365021663E-5</v>
      </c>
      <c r="H157" s="5">
        <f t="shared" si="167"/>
        <v>173444.3419488745</v>
      </c>
      <c r="I157" s="5">
        <f t="shared" si="168"/>
        <v>66190.235081159786</v>
      </c>
      <c r="J157" s="5">
        <f t="shared" si="169"/>
        <v>24792.447124257294</v>
      </c>
      <c r="K157" s="5">
        <f t="shared" si="170"/>
        <v>148892.7723547612</v>
      </c>
      <c r="L157" s="5">
        <f t="shared" si="171"/>
        <v>22349.424171810224</v>
      </c>
      <c r="M157" s="5">
        <f t="shared" si="172"/>
        <v>5683.4085447299285</v>
      </c>
      <c r="N157" s="15">
        <f t="shared" si="173"/>
        <v>4.6061320562067465E-3</v>
      </c>
      <c r="O157" s="15">
        <f t="shared" si="174"/>
        <v>8.7941985738326789E-3</v>
      </c>
      <c r="P157" s="15">
        <f t="shared" si="175"/>
        <v>8.2653434690689309E-3</v>
      </c>
      <c r="Q157" s="5">
        <f t="shared" si="176"/>
        <v>8202.5189152525054</v>
      </c>
      <c r="R157" s="5">
        <f t="shared" si="177"/>
        <v>11505.923359559671</v>
      </c>
      <c r="S157" s="5">
        <f t="shared" si="178"/>
        <v>6061.2698047026142</v>
      </c>
      <c r="T157" s="5">
        <f t="shared" si="179"/>
        <v>47.291937131453551</v>
      </c>
      <c r="U157" s="5">
        <f t="shared" si="180"/>
        <v>173.83113000658741</v>
      </c>
      <c r="V157" s="5">
        <f t="shared" si="181"/>
        <v>244.48049740003998</v>
      </c>
      <c r="W157" s="15">
        <f t="shared" si="182"/>
        <v>-1.0734613539272964E-2</v>
      </c>
      <c r="X157" s="15">
        <f t="shared" si="183"/>
        <v>-1.217998157191269E-2</v>
      </c>
      <c r="Y157" s="15">
        <f t="shared" si="184"/>
        <v>-9.7425357312937999E-3</v>
      </c>
      <c r="Z157" s="5">
        <f t="shared" si="199"/>
        <v>12680.171711675333</v>
      </c>
      <c r="AA157" s="5">
        <f t="shared" si="200"/>
        <v>34208.968681574253</v>
      </c>
      <c r="AB157" s="5">
        <f t="shared" si="201"/>
        <v>38135.0061592602</v>
      </c>
      <c r="AC157" s="16">
        <f t="shared" si="185"/>
        <v>1.5363726487129266</v>
      </c>
      <c r="AD157" s="16">
        <f t="shared" si="186"/>
        <v>2.9629114466414879</v>
      </c>
      <c r="AE157" s="16">
        <f t="shared" si="187"/>
        <v>6.2823701976655428</v>
      </c>
      <c r="AF157" s="15">
        <f t="shared" si="188"/>
        <v>-4.0504037456468023E-3</v>
      </c>
      <c r="AG157" s="15">
        <f t="shared" si="189"/>
        <v>2.9673830763510267E-4</v>
      </c>
      <c r="AH157" s="15">
        <f t="shared" si="190"/>
        <v>9.7937136394747881E-3</v>
      </c>
      <c r="AI157" s="1">
        <f t="shared" si="154"/>
        <v>327220.05102290626</v>
      </c>
      <c r="AJ157" s="1">
        <f t="shared" si="155"/>
        <v>120165.22795823871</v>
      </c>
      <c r="AK157" s="1">
        <f t="shared" si="156"/>
        <v>45251.273782508229</v>
      </c>
      <c r="AL157" s="14">
        <f t="shared" si="191"/>
        <v>55.578128878489942</v>
      </c>
      <c r="AM157" s="14">
        <f t="shared" si="192"/>
        <v>11.949906492125484</v>
      </c>
      <c r="AN157" s="14">
        <f t="shared" si="193"/>
        <v>3.9681780017028463</v>
      </c>
      <c r="AO157" s="11">
        <f t="shared" si="194"/>
        <v>7.4725172107478685E-3</v>
      </c>
      <c r="AP157" s="11">
        <f t="shared" si="195"/>
        <v>9.413400835033869E-3</v>
      </c>
      <c r="AQ157" s="11">
        <f t="shared" si="196"/>
        <v>8.5391422865045714E-3</v>
      </c>
      <c r="AR157" s="1">
        <f t="shared" si="202"/>
        <v>173444.3419488745</v>
      </c>
      <c r="AS157" s="1">
        <f t="shared" si="197"/>
        <v>66190.235081159786</v>
      </c>
      <c r="AT157" s="1">
        <f t="shared" si="198"/>
        <v>24792.447124257294</v>
      </c>
      <c r="AU157" s="1">
        <f t="shared" si="157"/>
        <v>34688.8683897749</v>
      </c>
      <c r="AV157" s="1">
        <f t="shared" si="158"/>
        <v>13238.047016231958</v>
      </c>
      <c r="AW157" s="1">
        <f t="shared" si="159"/>
        <v>4958.4894248514593</v>
      </c>
      <c r="AX157" s="2">
        <v>0</v>
      </c>
      <c r="AY157" s="2">
        <v>0</v>
      </c>
      <c r="AZ157" s="2">
        <v>0</v>
      </c>
      <c r="BA157" s="2">
        <f t="shared" si="206"/>
        <v>0</v>
      </c>
      <c r="BB157" s="2">
        <f t="shared" si="219"/>
        <v>0</v>
      </c>
      <c r="BC157" s="2">
        <f t="shared" si="207"/>
        <v>0</v>
      </c>
      <c r="BD157" s="2">
        <f t="shared" si="208"/>
        <v>0</v>
      </c>
      <c r="BE157" s="2">
        <f t="shared" si="209"/>
        <v>0</v>
      </c>
      <c r="BF157" s="2">
        <f t="shared" si="210"/>
        <v>0</v>
      </c>
      <c r="BG157" s="2">
        <f t="shared" si="211"/>
        <v>0</v>
      </c>
      <c r="BH157" s="2">
        <f t="shared" si="220"/>
        <v>0</v>
      </c>
      <c r="BI157" s="2">
        <f t="shared" si="221"/>
        <v>0</v>
      </c>
      <c r="BJ157" s="2">
        <f t="shared" si="222"/>
        <v>0</v>
      </c>
      <c r="BK157" s="11">
        <f t="shared" si="225"/>
        <v>3.4606132056206745E-2</v>
      </c>
      <c r="BL157" s="11">
        <f t="shared" si="223"/>
        <v>3.8794198573832678E-2</v>
      </c>
      <c r="BM157" s="11">
        <f t="shared" si="224"/>
        <v>3.826534346906893E-2</v>
      </c>
      <c r="BN157" s="17">
        <f t="shared" si="203"/>
        <v>1.5244001441842831E-2</v>
      </c>
      <c r="BO157" s="17">
        <f t="shared" si="204"/>
        <v>1.002986582438524E-2</v>
      </c>
      <c r="BP157" s="17">
        <f t="shared" si="205"/>
        <v>1.1685520523819933E-2</v>
      </c>
      <c r="BQ157" s="12">
        <f>(BQ$3*temperature!$I267+BQ$4*temperature!$I267^2+BQ$5*temperature!$I267^6)*(K157/K$56)^$BS$1</f>
        <v>-13.608653934943733</v>
      </c>
      <c r="BR157" s="12">
        <f>(BR$3*temperature!$I267+BR$4*temperature!$I267^2+BR$5*temperature!$I267^6)*(L157/L$56)^$BS$1</f>
        <v>-11.061693522958342</v>
      </c>
      <c r="BS157" s="12">
        <f>(BS$3*temperature!$I267+BS$4*temperature!$I267^2+BS$5*temperature!$I267^6)*(M157/M$56)^$BS$1</f>
        <v>-10.488710202897348</v>
      </c>
      <c r="BT157" s="12">
        <f>(BT$3*temperature!$M267+BT$4*temperature!$M267^2+BT$5*temperature!$M267^6)*(K157/K$56)^$BS$1</f>
        <v>-13.608669814367191</v>
      </c>
      <c r="BU157" s="12">
        <f>(BU$3*temperature!$M267+BU$4*temperature!$M267^2+BU$5*temperature!$M267^6)*(L157/L$56)^$BS$1</f>
        <v>-11.061704713365636</v>
      </c>
      <c r="BV157" s="12">
        <f>(BV$3*temperature!$M267+BV$4*temperature!$M267^2+BV$5*temperature!$M267^6)*(M157/M$56)^$BS$1</f>
        <v>-10.488719523159514</v>
      </c>
      <c r="BW157" s="19">
        <f t="shared" si="212"/>
        <v>-1.5879423457931807E-5</v>
      </c>
      <c r="BX157" s="19">
        <f t="shared" si="213"/>
        <v>-1.1190407294137117E-5</v>
      </c>
      <c r="BY157" s="19">
        <f t="shared" si="214"/>
        <v>-9.3202621656018891E-6</v>
      </c>
      <c r="BZ157" s="19">
        <f t="shared" si="215"/>
        <v>-3.7259639485662653E-2</v>
      </c>
      <c r="CA157" s="19">
        <f t="shared" si="216"/>
        <v>-4.1984970115079527E-4</v>
      </c>
      <c r="CB157" s="19">
        <f t="shared" si="217"/>
        <v>-7.4290783819127125E-5</v>
      </c>
      <c r="CC157" s="19">
        <f t="shared" si="218"/>
        <v>-2.7001978479532402E-5</v>
      </c>
      <c r="CD157" s="19"/>
    </row>
    <row r="158" spans="1:82">
      <c r="A158" s="2">
        <f t="shared" si="160"/>
        <v>2112</v>
      </c>
      <c r="B158" s="5">
        <f t="shared" si="161"/>
        <v>1164.9198703165862</v>
      </c>
      <c r="C158" s="5">
        <f t="shared" si="162"/>
        <v>2961.7361432938751</v>
      </c>
      <c r="D158" s="5">
        <f t="shared" si="163"/>
        <v>4362.6347793337909</v>
      </c>
      <c r="E158" s="15">
        <f t="shared" si="164"/>
        <v>2.1950059991129345E-5</v>
      </c>
      <c r="F158" s="15">
        <f t="shared" si="165"/>
        <v>4.3243090054347937E-5</v>
      </c>
      <c r="G158" s="15">
        <f t="shared" si="166"/>
        <v>8.8279230096770575E-5</v>
      </c>
      <c r="H158" s="5">
        <f t="shared" si="167"/>
        <v>174221.00398810435</v>
      </c>
      <c r="I158" s="5">
        <f t="shared" si="168"/>
        <v>66765.679996833394</v>
      </c>
      <c r="J158" s="5">
        <f t="shared" si="169"/>
        <v>24996.434500166706</v>
      </c>
      <c r="K158" s="5">
        <f t="shared" si="170"/>
        <v>149556.21277260632</v>
      </c>
      <c r="L158" s="5">
        <f t="shared" si="171"/>
        <v>22542.750861857796</v>
      </c>
      <c r="M158" s="5">
        <f t="shared" si="172"/>
        <v>5729.6647013811817</v>
      </c>
      <c r="N158" s="15">
        <f t="shared" si="173"/>
        <v>4.4558268836876191E-3</v>
      </c>
      <c r="O158" s="15">
        <f t="shared" si="174"/>
        <v>8.650186625005718E-3</v>
      </c>
      <c r="P158" s="15">
        <f t="shared" si="175"/>
        <v>8.138805487447387E-3</v>
      </c>
      <c r="Q158" s="5">
        <f t="shared" si="176"/>
        <v>8150.8036162102026</v>
      </c>
      <c r="R158" s="5">
        <f t="shared" si="177"/>
        <v>11464.59329854128</v>
      </c>
      <c r="S158" s="5">
        <f t="shared" si="178"/>
        <v>6051.6027328115342</v>
      </c>
      <c r="T158" s="5">
        <f t="shared" si="179"/>
        <v>46.784276462823804</v>
      </c>
      <c r="U158" s="5">
        <f t="shared" si="180"/>
        <v>171.71387004648241</v>
      </c>
      <c r="V158" s="5">
        <f t="shared" si="181"/>
        <v>242.09863741851561</v>
      </c>
      <c r="W158" s="15">
        <f t="shared" si="182"/>
        <v>-1.0734613539272964E-2</v>
      </c>
      <c r="X158" s="15">
        <f t="shared" si="183"/>
        <v>-1.217998157191269E-2</v>
      </c>
      <c r="Y158" s="15">
        <f t="shared" si="184"/>
        <v>-9.7425357312937999E-3</v>
      </c>
      <c r="Z158" s="5">
        <f t="shared" si="199"/>
        <v>12551.082014757601</v>
      </c>
      <c r="AA158" s="5">
        <f t="shared" si="200"/>
        <v>34101.14814136803</v>
      </c>
      <c r="AB158" s="5">
        <f t="shared" si="201"/>
        <v>38452.076981520833</v>
      </c>
      <c r="AC158" s="16">
        <f t="shared" si="185"/>
        <v>1.5301497191818705</v>
      </c>
      <c r="AD158" s="16">
        <f t="shared" si="186"/>
        <v>2.963790655969837</v>
      </c>
      <c r="AE158" s="16">
        <f t="shared" si="187"/>
        <v>6.34389793235865</v>
      </c>
      <c r="AF158" s="15">
        <f t="shared" si="188"/>
        <v>-4.0504037456468023E-3</v>
      </c>
      <c r="AG158" s="15">
        <f t="shared" si="189"/>
        <v>2.9673830763510267E-4</v>
      </c>
      <c r="AH158" s="15">
        <f t="shared" si="190"/>
        <v>9.7937136394747881E-3</v>
      </c>
      <c r="AI158" s="1">
        <f t="shared" si="154"/>
        <v>329186.9143103906</v>
      </c>
      <c r="AJ158" s="1">
        <f t="shared" si="155"/>
        <v>121386.7521786468</v>
      </c>
      <c r="AK158" s="1">
        <f t="shared" si="156"/>
        <v>45684.635829108869</v>
      </c>
      <c r="AL158" s="14">
        <f t="shared" si="191"/>
        <v>55.989284317829764</v>
      </c>
      <c r="AM158" s="14">
        <f t="shared" si="192"/>
        <v>12.061270859279519</v>
      </c>
      <c r="AN158" s="14">
        <f t="shared" si="193"/>
        <v>4.0017239899118175</v>
      </c>
      <c r="AO158" s="11">
        <f t="shared" si="194"/>
        <v>7.3977920386403898E-3</v>
      </c>
      <c r="AP158" s="11">
        <f t="shared" si="195"/>
        <v>9.3192668266835303E-3</v>
      </c>
      <c r="AQ158" s="11">
        <f t="shared" si="196"/>
        <v>8.4537508636395257E-3</v>
      </c>
      <c r="AR158" s="1">
        <f t="shared" si="202"/>
        <v>174221.00398810435</v>
      </c>
      <c r="AS158" s="1">
        <f t="shared" si="197"/>
        <v>66765.679996833394</v>
      </c>
      <c r="AT158" s="1">
        <f t="shared" si="198"/>
        <v>24996.434500166706</v>
      </c>
      <c r="AU158" s="1">
        <f t="shared" si="157"/>
        <v>34844.20079762087</v>
      </c>
      <c r="AV158" s="1">
        <f t="shared" si="158"/>
        <v>13353.135999366679</v>
      </c>
      <c r="AW158" s="1">
        <f t="shared" si="159"/>
        <v>4999.2869000333412</v>
      </c>
      <c r="AX158" s="2">
        <v>0</v>
      </c>
      <c r="AY158" s="2">
        <v>0</v>
      </c>
      <c r="AZ158" s="2">
        <v>0</v>
      </c>
      <c r="BA158" s="2">
        <f t="shared" si="206"/>
        <v>0</v>
      </c>
      <c r="BB158" s="2">
        <f t="shared" si="219"/>
        <v>0</v>
      </c>
      <c r="BC158" s="2">
        <f t="shared" si="207"/>
        <v>0</v>
      </c>
      <c r="BD158" s="2">
        <f t="shared" si="208"/>
        <v>0</v>
      </c>
      <c r="BE158" s="2">
        <f t="shared" si="209"/>
        <v>0</v>
      </c>
      <c r="BF158" s="2">
        <f t="shared" si="210"/>
        <v>0</v>
      </c>
      <c r="BG158" s="2">
        <f t="shared" si="211"/>
        <v>0</v>
      </c>
      <c r="BH158" s="2">
        <f t="shared" si="220"/>
        <v>0</v>
      </c>
      <c r="BI158" s="2">
        <f t="shared" si="221"/>
        <v>0</v>
      </c>
      <c r="BJ158" s="2">
        <f t="shared" si="222"/>
        <v>0</v>
      </c>
      <c r="BK158" s="11">
        <f t="shared" si="225"/>
        <v>3.4455826883687618E-2</v>
      </c>
      <c r="BL158" s="11">
        <f t="shared" si="223"/>
        <v>3.8650186625005717E-2</v>
      </c>
      <c r="BM158" s="11">
        <f t="shared" si="224"/>
        <v>3.8138805487447386E-2</v>
      </c>
      <c r="BN158" s="17">
        <f t="shared" si="203"/>
        <v>1.4734110855835016E-2</v>
      </c>
      <c r="BO158" s="17">
        <f t="shared" si="204"/>
        <v>9.6552963408491378E-3</v>
      </c>
      <c r="BP158" s="17">
        <f t="shared" si="205"/>
        <v>1.125484982940496E-2</v>
      </c>
      <c r="BQ158" s="12">
        <f>(BQ$3*temperature!$I268+BQ$4*temperature!$I268^2+BQ$5*temperature!$I268^6)*(K158/K$56)^$BS$1</f>
        <v>-13.967455560884197</v>
      </c>
      <c r="BR158" s="12">
        <f>(BR$3*temperature!$I268+BR$4*temperature!$I268^2+BR$5*temperature!$I268^6)*(L158/L$56)^$BS$1</f>
        <v>-11.301031977334192</v>
      </c>
      <c r="BS158" s="12">
        <f>(BS$3*temperature!$I268+BS$4*temperature!$I268^2+BS$5*temperature!$I268^6)*(M158/M$56)^$BS$1</f>
        <v>-10.686575306637618</v>
      </c>
      <c r="BT158" s="12">
        <f>(BT$3*temperature!$M268+BT$4*temperature!$M268^2+BT$5*temperature!$M268^6)*(K158/K$56)^$BS$1</f>
        <v>-13.967471472581643</v>
      </c>
      <c r="BU158" s="12">
        <f>(BU$3*temperature!$M268+BU$4*temperature!$M268^2+BU$5*temperature!$M268^6)*(L158/L$56)^$BS$1</f>
        <v>-11.301043170419431</v>
      </c>
      <c r="BV158" s="12">
        <f>(BV$3*temperature!$M268+BV$4*temperature!$M268^2+BV$5*temperature!$M268^6)*(M158/M$56)^$BS$1</f>
        <v>-10.686584623037579</v>
      </c>
      <c r="BW158" s="19">
        <f t="shared" si="212"/>
        <v>-1.5911697445858408E-5</v>
      </c>
      <c r="BX158" s="19">
        <f t="shared" si="213"/>
        <v>-1.1193085239113998E-5</v>
      </c>
      <c r="BY158" s="19">
        <f t="shared" si="214"/>
        <v>-9.3163999608236736E-6</v>
      </c>
      <c r="BZ158" s="19">
        <f t="shared" si="215"/>
        <v>-3.7523426328224564E-2</v>
      </c>
      <c r="CA158" s="19">
        <f t="shared" si="216"/>
        <v>-4.0845193465290379E-4</v>
      </c>
      <c r="CB158" s="19">
        <f t="shared" si="217"/>
        <v>-7.2155376203674186E-5</v>
      </c>
      <c r="CC158" s="19">
        <f t="shared" si="218"/>
        <v>-2.6209932033906087E-5</v>
      </c>
      <c r="CD158" s="19"/>
    </row>
    <row r="159" spans="1:82">
      <c r="A159" s="2">
        <f t="shared" si="160"/>
        <v>2113</v>
      </c>
      <c r="B159" s="5">
        <f t="shared" si="161"/>
        <v>1164.9441618745725</v>
      </c>
      <c r="C159" s="5">
        <f t="shared" si="162"/>
        <v>2961.8578141854987</v>
      </c>
      <c r="D159" s="5">
        <f t="shared" si="163"/>
        <v>4363.0006528713284</v>
      </c>
      <c r="E159" s="15">
        <f t="shared" si="164"/>
        <v>2.0852556991572876E-5</v>
      </c>
      <c r="F159" s="15">
        <f t="shared" si="165"/>
        <v>4.1080935551630536E-5</v>
      </c>
      <c r="G159" s="15">
        <f t="shared" si="166"/>
        <v>8.3865268591932045E-5</v>
      </c>
      <c r="H159" s="5">
        <f t="shared" si="167"/>
        <v>174974.98603180351</v>
      </c>
      <c r="I159" s="5">
        <f t="shared" si="168"/>
        <v>67336.481259887223</v>
      </c>
      <c r="J159" s="5">
        <f t="shared" si="169"/>
        <v>25198.865059666055</v>
      </c>
      <c r="K159" s="5">
        <f t="shared" si="170"/>
        <v>150200.32011683902</v>
      </c>
      <c r="L159" s="5">
        <f t="shared" si="171"/>
        <v>22734.542130073365</v>
      </c>
      <c r="M159" s="5">
        <f t="shared" si="172"/>
        <v>5775.5813176609236</v>
      </c>
      <c r="N159" s="15">
        <f t="shared" si="173"/>
        <v>4.3067909536600446E-3</v>
      </c>
      <c r="O159" s="15">
        <f t="shared" si="174"/>
        <v>8.5078910462554891E-3</v>
      </c>
      <c r="P159" s="15">
        <f t="shared" si="175"/>
        <v>8.0138400190630232E-3</v>
      </c>
      <c r="Q159" s="5">
        <f t="shared" si="176"/>
        <v>8098.2037355637895</v>
      </c>
      <c r="R159" s="5">
        <f t="shared" si="177"/>
        <v>11421.775442612407</v>
      </c>
      <c r="S159" s="5">
        <f t="shared" si="178"/>
        <v>6041.1754758066663</v>
      </c>
      <c r="T159" s="5">
        <f t="shared" si="179"/>
        <v>46.282065335280883</v>
      </c>
      <c r="U159" s="5">
        <f t="shared" si="180"/>
        <v>169.62239827367443</v>
      </c>
      <c r="V159" s="5">
        <f t="shared" si="181"/>
        <v>239.73998279296816</v>
      </c>
      <c r="W159" s="15">
        <f t="shared" si="182"/>
        <v>-1.0734613539272964E-2</v>
      </c>
      <c r="X159" s="15">
        <f t="shared" si="183"/>
        <v>-1.217998157191269E-2</v>
      </c>
      <c r="Y159" s="15">
        <f t="shared" si="184"/>
        <v>-9.7425357312937999E-3</v>
      </c>
      <c r="Z159" s="5">
        <f t="shared" si="199"/>
        <v>12421.433432004127</v>
      </c>
      <c r="AA159" s="5">
        <f t="shared" si="200"/>
        <v>33988.737261140945</v>
      </c>
      <c r="AB159" s="5">
        <f t="shared" si="201"/>
        <v>38766.738076671871</v>
      </c>
      <c r="AC159" s="16">
        <f t="shared" si="185"/>
        <v>1.5239519950278959</v>
      </c>
      <c r="AD159" s="16">
        <f t="shared" si="186"/>
        <v>2.9646701261932744</v>
      </c>
      <c r="AE159" s="16">
        <f t="shared" si="187"/>
        <v>6.4060282520662266</v>
      </c>
      <c r="AF159" s="15">
        <f t="shared" si="188"/>
        <v>-4.0504037456468023E-3</v>
      </c>
      <c r="AG159" s="15">
        <f t="shared" si="189"/>
        <v>2.9673830763510267E-4</v>
      </c>
      <c r="AH159" s="15">
        <f t="shared" si="190"/>
        <v>9.7937136394747881E-3</v>
      </c>
      <c r="AI159" s="1">
        <f t="shared" si="154"/>
        <v>331112.42367697239</v>
      </c>
      <c r="AJ159" s="1">
        <f t="shared" si="155"/>
        <v>122601.21296014881</v>
      </c>
      <c r="AK159" s="1">
        <f t="shared" si="156"/>
        <v>46115.459146231326</v>
      </c>
      <c r="AL159" s="14">
        <f t="shared" si="191"/>
        <v>56.39933942878762</v>
      </c>
      <c r="AM159" s="14">
        <f t="shared" si="192"/>
        <v>12.172549038671983</v>
      </c>
      <c r="AN159" s="14">
        <f t="shared" si="193"/>
        <v>4.0352152717712233</v>
      </c>
      <c r="AO159" s="11">
        <f t="shared" si="194"/>
        <v>7.3238141182539861E-3</v>
      </c>
      <c r="AP159" s="11">
        <f t="shared" si="195"/>
        <v>9.2260741584166955E-3</v>
      </c>
      <c r="AQ159" s="11">
        <f t="shared" si="196"/>
        <v>8.3692133550031297E-3</v>
      </c>
      <c r="AR159" s="1">
        <f t="shared" si="202"/>
        <v>174974.98603180351</v>
      </c>
      <c r="AS159" s="1">
        <f t="shared" si="197"/>
        <v>67336.481259887223</v>
      </c>
      <c r="AT159" s="1">
        <f t="shared" si="198"/>
        <v>25198.865059666055</v>
      </c>
      <c r="AU159" s="1">
        <f t="shared" si="157"/>
        <v>34994.997206360706</v>
      </c>
      <c r="AV159" s="1">
        <f t="shared" si="158"/>
        <v>13467.296251977445</v>
      </c>
      <c r="AW159" s="1">
        <f t="shared" si="159"/>
        <v>5039.7730119332118</v>
      </c>
      <c r="AX159" s="2">
        <v>0</v>
      </c>
      <c r="AY159" s="2">
        <v>0</v>
      </c>
      <c r="AZ159" s="2">
        <v>0</v>
      </c>
      <c r="BA159" s="2">
        <f t="shared" si="206"/>
        <v>0</v>
      </c>
      <c r="BB159" s="2">
        <f t="shared" si="219"/>
        <v>0</v>
      </c>
      <c r="BC159" s="2">
        <f t="shared" si="207"/>
        <v>0</v>
      </c>
      <c r="BD159" s="2">
        <f t="shared" si="208"/>
        <v>0</v>
      </c>
      <c r="BE159" s="2">
        <f t="shared" si="209"/>
        <v>0</v>
      </c>
      <c r="BF159" s="2">
        <f t="shared" si="210"/>
        <v>0</v>
      </c>
      <c r="BG159" s="2">
        <f t="shared" si="211"/>
        <v>0</v>
      </c>
      <c r="BH159" s="2">
        <f t="shared" si="220"/>
        <v>0</v>
      </c>
      <c r="BI159" s="2">
        <f t="shared" si="221"/>
        <v>0</v>
      </c>
      <c r="BJ159" s="2">
        <f t="shared" si="222"/>
        <v>0</v>
      </c>
      <c r="BK159" s="11">
        <f t="shared" si="225"/>
        <v>3.4306790953660043E-2</v>
      </c>
      <c r="BL159" s="11">
        <f t="shared" si="223"/>
        <v>3.8507891046255488E-2</v>
      </c>
      <c r="BM159" s="11">
        <f t="shared" si="224"/>
        <v>3.8013840019063022E-2</v>
      </c>
      <c r="BN159" s="17">
        <f t="shared" si="203"/>
        <v>1.4243344638718626E-2</v>
      </c>
      <c r="BO159" s="17">
        <f t="shared" si="204"/>
        <v>9.2960040494703012E-3</v>
      </c>
      <c r="BP159" s="17">
        <f t="shared" si="205"/>
        <v>1.084137282019851E-2</v>
      </c>
      <c r="BQ159" s="12">
        <f>(BQ$3*temperature!$I269+BQ$4*temperature!$I269^2+BQ$5*temperature!$I269^6)*(K159/K$56)^$BS$1</f>
        <v>-14.32843559574507</v>
      </c>
      <c r="BR159" s="12">
        <f>(BR$3*temperature!$I269+BR$4*temperature!$I269^2+BR$5*temperature!$I269^6)*(L159/L$56)^$BS$1</f>
        <v>-11.541231299145613</v>
      </c>
      <c r="BS159" s="12">
        <f>(BS$3*temperature!$I269+BS$4*temperature!$I269^2+BS$5*temperature!$I269^6)*(M159/M$56)^$BS$1</f>
        <v>-10.885042132457581</v>
      </c>
      <c r="BT159" s="12">
        <f>(BT$3*temperature!$M269+BT$4*temperature!$M269^2+BT$5*temperature!$M269^6)*(K159/K$56)^$BS$1</f>
        <v>-14.328451537658891</v>
      </c>
      <c r="BU159" s="12">
        <f>(BU$3*temperature!$M269+BU$4*temperature!$M269^2+BU$5*temperature!$M269^6)*(L159/L$56)^$BS$1</f>
        <v>-11.541242493619203</v>
      </c>
      <c r="BV159" s="12">
        <f>(BV$3*temperature!$M269+BV$4*temperature!$M269^2+BV$5*temperature!$M269^6)*(M159/M$56)^$BS$1</f>
        <v>-10.885051444064766</v>
      </c>
      <c r="BW159" s="19">
        <f t="shared" si="212"/>
        <v>-1.5941913821038156E-5</v>
      </c>
      <c r="BX159" s="19">
        <f t="shared" si="213"/>
        <v>-1.1194473589881682E-5</v>
      </c>
      <c r="BY159" s="19">
        <f t="shared" si="214"/>
        <v>-9.3116071848697857E-6</v>
      </c>
      <c r="BZ159" s="19">
        <f t="shared" si="215"/>
        <v>-3.7778745421958873E-2</v>
      </c>
      <c r="CA159" s="19">
        <f t="shared" si="216"/>
        <v>-3.9730900405890923E-4</v>
      </c>
      <c r="CB159" s="19">
        <f t="shared" si="217"/>
        <v>-7.0072949548561283E-5</v>
      </c>
      <c r="CC159" s="19">
        <f t="shared" si="218"/>
        <v>-2.5438406742561906E-5</v>
      </c>
      <c r="CD159" s="19"/>
    </row>
    <row r="160" spans="1:82">
      <c r="A160" s="2">
        <f t="shared" si="160"/>
        <v>2114</v>
      </c>
      <c r="B160" s="5">
        <f t="shared" si="161"/>
        <v>1164.9672393358735</v>
      </c>
      <c r="C160" s="5">
        <f t="shared" si="162"/>
        <v>2961.9734062809771</v>
      </c>
      <c r="D160" s="5">
        <f t="shared" si="163"/>
        <v>4363.3482618818671</v>
      </c>
      <c r="E160" s="15">
        <f t="shared" si="164"/>
        <v>1.9809929141994232E-5</v>
      </c>
      <c r="F160" s="15">
        <f t="shared" si="165"/>
        <v>3.9026888774049008E-5</v>
      </c>
      <c r="G160" s="15">
        <f t="shared" si="166"/>
        <v>7.9672005162335436E-5</v>
      </c>
      <c r="H160" s="5">
        <f t="shared" si="167"/>
        <v>175706.18897417851</v>
      </c>
      <c r="I160" s="5">
        <f t="shared" si="168"/>
        <v>67902.555464034172</v>
      </c>
      <c r="J160" s="5">
        <f t="shared" si="169"/>
        <v>25399.718468860974</v>
      </c>
      <c r="K160" s="5">
        <f t="shared" si="170"/>
        <v>150825.00437896038</v>
      </c>
      <c r="L160" s="5">
        <f t="shared" si="171"/>
        <v>22924.768777479308</v>
      </c>
      <c r="M160" s="5">
        <f t="shared" si="172"/>
        <v>5821.1531476303335</v>
      </c>
      <c r="N160" s="15">
        <f t="shared" si="173"/>
        <v>4.1590075283157724E-3</v>
      </c>
      <c r="O160" s="15">
        <f t="shared" si="174"/>
        <v>8.3672961750265173E-3</v>
      </c>
      <c r="P160" s="15">
        <f t="shared" si="175"/>
        <v>7.8904317094554699E-3</v>
      </c>
      <c r="Q160" s="5">
        <f t="shared" si="176"/>
        <v>8044.7509541444551</v>
      </c>
      <c r="R160" s="5">
        <f t="shared" si="177"/>
        <v>11377.507784315732</v>
      </c>
      <c r="S160" s="5">
        <f t="shared" si="178"/>
        <v>6030.0025723823683</v>
      </c>
      <c r="T160" s="5">
        <f t="shared" si="179"/>
        <v>45.785245250107259</v>
      </c>
      <c r="U160" s="5">
        <f t="shared" si="180"/>
        <v>167.55640058851745</v>
      </c>
      <c r="V160" s="5">
        <f t="shared" si="181"/>
        <v>237.40430744438791</v>
      </c>
      <c r="W160" s="15">
        <f t="shared" si="182"/>
        <v>-1.0734613539272964E-2</v>
      </c>
      <c r="X160" s="15">
        <f t="shared" si="183"/>
        <v>-1.217998157191269E-2</v>
      </c>
      <c r="Y160" s="15">
        <f t="shared" si="184"/>
        <v>-9.7425357312937999E-3</v>
      </c>
      <c r="Z160" s="5">
        <f t="shared" si="199"/>
        <v>12291.286597576482</v>
      </c>
      <c r="AA160" s="5">
        <f t="shared" si="200"/>
        <v>33871.844534970885</v>
      </c>
      <c r="AB160" s="5">
        <f t="shared" si="201"/>
        <v>39078.956911509456</v>
      </c>
      <c r="AC160" s="16">
        <f t="shared" si="185"/>
        <v>1.5177793741590491</v>
      </c>
      <c r="AD160" s="16">
        <f t="shared" si="186"/>
        <v>2.9655498573892172</v>
      </c>
      <c r="AE160" s="16">
        <f t="shared" si="187"/>
        <v>6.4687670583333485</v>
      </c>
      <c r="AF160" s="15">
        <f t="shared" si="188"/>
        <v>-4.0504037456468023E-3</v>
      </c>
      <c r="AG160" s="15">
        <f t="shared" si="189"/>
        <v>2.9673830763510267E-4</v>
      </c>
      <c r="AH160" s="15">
        <f t="shared" si="190"/>
        <v>9.7937136394747881E-3</v>
      </c>
      <c r="AI160" s="1">
        <f t="shared" si="154"/>
        <v>332996.17851563584</v>
      </c>
      <c r="AJ160" s="1">
        <f t="shared" si="155"/>
        <v>123808.38791611137</v>
      </c>
      <c r="AK160" s="1">
        <f t="shared" si="156"/>
        <v>46543.686243541408</v>
      </c>
      <c r="AL160" s="14">
        <f t="shared" si="191"/>
        <v>56.808267124372684</v>
      </c>
      <c r="AM160" s="14">
        <f t="shared" si="192"/>
        <v>12.283730830398458</v>
      </c>
      <c r="AN160" s="14">
        <f t="shared" si="193"/>
        <v>4.0686491335386155</v>
      </c>
      <c r="AO160" s="11">
        <f t="shared" si="194"/>
        <v>7.2505759770714459E-3</v>
      </c>
      <c r="AP160" s="11">
        <f t="shared" si="195"/>
        <v>9.1338134168325279E-3</v>
      </c>
      <c r="AQ160" s="11">
        <f t="shared" si="196"/>
        <v>8.2855212214530977E-3</v>
      </c>
      <c r="AR160" s="1">
        <f t="shared" si="202"/>
        <v>175706.18897417851</v>
      </c>
      <c r="AS160" s="1">
        <f t="shared" si="197"/>
        <v>67902.555464034172</v>
      </c>
      <c r="AT160" s="1">
        <f t="shared" si="198"/>
        <v>25399.718468860974</v>
      </c>
      <c r="AU160" s="1">
        <f t="shared" si="157"/>
        <v>35141.237794835703</v>
      </c>
      <c r="AV160" s="1">
        <f t="shared" si="158"/>
        <v>13580.511092806835</v>
      </c>
      <c r="AW160" s="1">
        <f t="shared" si="159"/>
        <v>5079.9436937721948</v>
      </c>
      <c r="AX160" s="2">
        <v>0</v>
      </c>
      <c r="AY160" s="2">
        <v>0</v>
      </c>
      <c r="AZ160" s="2">
        <v>0</v>
      </c>
      <c r="BA160" s="2">
        <f t="shared" si="206"/>
        <v>0</v>
      </c>
      <c r="BB160" s="2">
        <f t="shared" si="219"/>
        <v>0</v>
      </c>
      <c r="BC160" s="2">
        <f t="shared" si="207"/>
        <v>0</v>
      </c>
      <c r="BD160" s="2">
        <f t="shared" si="208"/>
        <v>0</v>
      </c>
      <c r="BE160" s="2">
        <f t="shared" si="209"/>
        <v>0</v>
      </c>
      <c r="BF160" s="2">
        <f t="shared" si="210"/>
        <v>0</v>
      </c>
      <c r="BG160" s="2">
        <f t="shared" si="211"/>
        <v>0</v>
      </c>
      <c r="BH160" s="2">
        <f t="shared" si="220"/>
        <v>0</v>
      </c>
      <c r="BI160" s="2">
        <f t="shared" si="221"/>
        <v>0</v>
      </c>
      <c r="BJ160" s="2">
        <f t="shared" si="222"/>
        <v>0</v>
      </c>
      <c r="BK160" s="11">
        <f t="shared" si="225"/>
        <v>3.4159007528315771E-2</v>
      </c>
      <c r="BL160" s="11">
        <f t="shared" si="223"/>
        <v>3.8367296175026516E-2</v>
      </c>
      <c r="BM160" s="11">
        <f t="shared" si="224"/>
        <v>3.7890431709455469E-2</v>
      </c>
      <c r="BN160" s="17">
        <f t="shared" si="203"/>
        <v>1.3770908944323821E-2</v>
      </c>
      <c r="BO160" s="17">
        <f t="shared" si="204"/>
        <v>8.9513080541977832E-3</v>
      </c>
      <c r="BP160" s="17">
        <f t="shared" si="205"/>
        <v>1.0444343227638861E-2</v>
      </c>
      <c r="BQ160" s="12">
        <f>(BQ$3*temperature!$I270+BQ$4*temperature!$I270^2+BQ$5*temperature!$I270^6)*(K160/K$56)^$BS$1</f>
        <v>-14.691534995714258</v>
      </c>
      <c r="BR160" s="12">
        <f>(BR$3*temperature!$I270+BR$4*temperature!$I270^2+BR$5*temperature!$I270^6)*(L160/L$56)^$BS$1</f>
        <v>-11.782246666009287</v>
      </c>
      <c r="BS160" s="12">
        <f>(BS$3*temperature!$I270+BS$4*temperature!$I270^2+BS$5*temperature!$I270^6)*(M160/M$56)^$BS$1</f>
        <v>-11.084074091557438</v>
      </c>
      <c r="BT160" s="12">
        <f>(BT$3*temperature!$M270+BT$4*temperature!$M270^2+BT$5*temperature!$M270^6)*(K160/K$56)^$BS$1</f>
        <v>-14.691550965861271</v>
      </c>
      <c r="BU160" s="12">
        <f>(BU$3*temperature!$M270+BU$4*temperature!$M270^2+BU$5*temperature!$M270^6)*(L160/L$56)^$BS$1</f>
        <v>-11.78225786063271</v>
      </c>
      <c r="BV160" s="12">
        <f>(BV$3*temperature!$M270+BV$4*temperature!$M270^2+BV$5*temperature!$M270^6)*(M160/M$56)^$BS$1</f>
        <v>-11.084083397479938</v>
      </c>
      <c r="BW160" s="19">
        <f t="shared" si="212"/>
        <v>-1.5970147012822622E-5</v>
      </c>
      <c r="BX160" s="19">
        <f t="shared" si="213"/>
        <v>-1.1194623422028371E-5</v>
      </c>
      <c r="BY160" s="19">
        <f t="shared" si="214"/>
        <v>-9.3059225001468349E-6</v>
      </c>
      <c r="BZ160" s="19">
        <f t="shared" si="215"/>
        <v>-3.8025650183904497E-2</v>
      </c>
      <c r="CA160" s="19">
        <f t="shared" si="216"/>
        <v>-3.8641909568415194E-4</v>
      </c>
      <c r="CB160" s="19">
        <f t="shared" si="217"/>
        <v>-6.8042789723742099E-5</v>
      </c>
      <c r="CC160" s="19">
        <f t="shared" si="218"/>
        <v>-2.4687065522825266E-5</v>
      </c>
      <c r="CD160" s="19"/>
    </row>
    <row r="161" spans="1:82">
      <c r="A161" s="2">
        <f t="shared" si="160"/>
        <v>2115</v>
      </c>
      <c r="B161" s="5">
        <f t="shared" si="161"/>
        <v>1164.9891633584143</v>
      </c>
      <c r="C161" s="5">
        <f t="shared" si="162"/>
        <v>2962.0832230573214</v>
      </c>
      <c r="D161" s="5">
        <f t="shared" si="163"/>
        <v>4363.678516751851</v>
      </c>
      <c r="E161" s="15">
        <f t="shared" si="164"/>
        <v>1.8819432684894519E-5</v>
      </c>
      <c r="F161" s="15">
        <f t="shared" si="165"/>
        <v>3.7075544335346559E-5</v>
      </c>
      <c r="G161" s="15">
        <f t="shared" si="166"/>
        <v>7.5688404904218658E-5</v>
      </c>
      <c r="H161" s="5">
        <f t="shared" si="167"/>
        <v>176414.52289065809</v>
      </c>
      <c r="I161" s="5">
        <f t="shared" si="168"/>
        <v>68463.822156260867</v>
      </c>
      <c r="J161" s="5">
        <f t="shared" si="169"/>
        <v>25598.975235987222</v>
      </c>
      <c r="K161" s="5">
        <f t="shared" si="170"/>
        <v>151430.18359251754</v>
      </c>
      <c r="L161" s="5">
        <f t="shared" si="171"/>
        <v>23113.402629381821</v>
      </c>
      <c r="M161" s="5">
        <f t="shared" si="172"/>
        <v>5866.375155207832</v>
      </c>
      <c r="N161" s="15">
        <f t="shared" si="173"/>
        <v>4.0124594462904728E-3</v>
      </c>
      <c r="O161" s="15">
        <f t="shared" si="174"/>
        <v>8.2283862373269123E-3</v>
      </c>
      <c r="P161" s="15">
        <f t="shared" si="175"/>
        <v>7.7685651675230005E-3</v>
      </c>
      <c r="Q161" s="5">
        <f t="shared" si="176"/>
        <v>7990.4767668666227</v>
      </c>
      <c r="R161" s="5">
        <f t="shared" si="177"/>
        <v>11331.828323811806</v>
      </c>
      <c r="S161" s="5">
        <f t="shared" si="178"/>
        <v>6018.0986067128861</v>
      </c>
      <c r="T161" s="5">
        <f t="shared" si="179"/>
        <v>45.293758336546524</v>
      </c>
      <c r="U161" s="5">
        <f t="shared" si="180"/>
        <v>165.51556671709329</v>
      </c>
      <c r="V161" s="5">
        <f t="shared" si="181"/>
        <v>235.09138749634789</v>
      </c>
      <c r="W161" s="15">
        <f t="shared" si="182"/>
        <v>-1.0734613539272964E-2</v>
      </c>
      <c r="X161" s="15">
        <f t="shared" si="183"/>
        <v>-1.217998157191269E-2</v>
      </c>
      <c r="Y161" s="15">
        <f t="shared" si="184"/>
        <v>-9.7425357312937999E-3</v>
      </c>
      <c r="Z161" s="5">
        <f t="shared" si="199"/>
        <v>12160.701002521811</v>
      </c>
      <c r="AA161" s="5">
        <f t="shared" si="200"/>
        <v>33750.57870584997</v>
      </c>
      <c r="AB161" s="5">
        <f t="shared" si="201"/>
        <v>39388.702275445008</v>
      </c>
      <c r="AC161" s="16">
        <f t="shared" si="185"/>
        <v>1.5116317548968898</v>
      </c>
      <c r="AD161" s="16">
        <f t="shared" si="186"/>
        <v>2.9664298496351065</v>
      </c>
      <c r="AE161" s="16">
        <f t="shared" si="187"/>
        <v>6.5321203105031334</v>
      </c>
      <c r="AF161" s="15">
        <f t="shared" si="188"/>
        <v>-4.0504037456468023E-3</v>
      </c>
      <c r="AG161" s="15">
        <f t="shared" si="189"/>
        <v>2.9673830763510267E-4</v>
      </c>
      <c r="AH161" s="15">
        <f t="shared" si="190"/>
        <v>9.7937136394747881E-3</v>
      </c>
      <c r="AI161" s="1">
        <f t="shared" si="154"/>
        <v>334837.79845890799</v>
      </c>
      <c r="AJ161" s="1">
        <f t="shared" si="155"/>
        <v>125008.06021730707</v>
      </c>
      <c r="AK161" s="1">
        <f t="shared" si="156"/>
        <v>46969.261312959468</v>
      </c>
      <c r="AL161" s="14">
        <f t="shared" si="191"/>
        <v>57.216040854714606</v>
      </c>
      <c r="AM161" s="14">
        <f t="shared" si="192"/>
        <v>12.394806162811236</v>
      </c>
      <c r="AN161" s="14">
        <f t="shared" si="193"/>
        <v>4.1020229034898099</v>
      </c>
      <c r="AO161" s="11">
        <f t="shared" si="194"/>
        <v>7.1780702173007312E-3</v>
      </c>
      <c r="AP161" s="11">
        <f t="shared" si="195"/>
        <v>9.0424752826642023E-3</v>
      </c>
      <c r="AQ161" s="11">
        <f t="shared" si="196"/>
        <v>8.2026660092385673E-3</v>
      </c>
      <c r="AR161" s="1">
        <f t="shared" si="202"/>
        <v>176414.52289065809</v>
      </c>
      <c r="AS161" s="1">
        <f t="shared" si="197"/>
        <v>68463.822156260867</v>
      </c>
      <c r="AT161" s="1">
        <f t="shared" si="198"/>
        <v>25598.975235987222</v>
      </c>
      <c r="AU161" s="1">
        <f t="shared" si="157"/>
        <v>35282.904578131616</v>
      </c>
      <c r="AV161" s="1">
        <f t="shared" si="158"/>
        <v>13692.764431252173</v>
      </c>
      <c r="AW161" s="1">
        <f t="shared" si="159"/>
        <v>5119.7950471974445</v>
      </c>
      <c r="AX161" s="2">
        <v>0</v>
      </c>
      <c r="AY161" s="2">
        <v>0</v>
      </c>
      <c r="AZ161" s="2">
        <v>0</v>
      </c>
      <c r="BA161" s="2">
        <f t="shared" si="206"/>
        <v>0</v>
      </c>
      <c r="BB161" s="2">
        <f t="shared" si="219"/>
        <v>0</v>
      </c>
      <c r="BC161" s="2">
        <f t="shared" si="207"/>
        <v>0</v>
      </c>
      <c r="BD161" s="2">
        <f t="shared" si="208"/>
        <v>0</v>
      </c>
      <c r="BE161" s="2">
        <f t="shared" si="209"/>
        <v>0</v>
      </c>
      <c r="BF161" s="2">
        <f t="shared" si="210"/>
        <v>0</v>
      </c>
      <c r="BG161" s="2">
        <f t="shared" si="211"/>
        <v>0</v>
      </c>
      <c r="BH161" s="2">
        <f t="shared" si="220"/>
        <v>0</v>
      </c>
      <c r="BI161" s="2">
        <f t="shared" si="221"/>
        <v>0</v>
      </c>
      <c r="BJ161" s="2">
        <f t="shared" si="222"/>
        <v>0</v>
      </c>
      <c r="BK161" s="11">
        <f t="shared" si="225"/>
        <v>3.4012459446290472E-2</v>
      </c>
      <c r="BL161" s="11">
        <f t="shared" si="223"/>
        <v>3.8228386237326911E-2</v>
      </c>
      <c r="BM161" s="11">
        <f t="shared" si="224"/>
        <v>3.7768565167522999E-2</v>
      </c>
      <c r="BN161" s="17">
        <f t="shared" si="203"/>
        <v>1.3316046027812377E-2</v>
      </c>
      <c r="BO161" s="17">
        <f t="shared" si="204"/>
        <v>8.6205604579142649E-3</v>
      </c>
      <c r="BP161" s="17">
        <f t="shared" si="205"/>
        <v>1.0063049921788492E-2</v>
      </c>
      <c r="BQ161" s="12">
        <f>(BQ$3*temperature!$I271+BQ$4*temperature!$I271^2+BQ$5*temperature!$I271^6)*(K161/K$56)^$BS$1</f>
        <v>-15.056695542657211</v>
      </c>
      <c r="BR161" s="12">
        <f>(BR$3*temperature!$I271+BR$4*temperature!$I271^2+BR$5*temperature!$I271^6)*(L161/L$56)^$BS$1</f>
        <v>-12.024033882248181</v>
      </c>
      <c r="BS161" s="12">
        <f>(BS$3*temperature!$I271+BS$4*temperature!$I271^2+BS$5*temperature!$I271^6)*(M161/M$56)^$BS$1</f>
        <v>-11.283635102149431</v>
      </c>
      <c r="BT161" s="12">
        <f>(BT$3*temperature!$M271+BT$4*temperature!$M271^2+BT$5*temperature!$M271^6)*(K161/K$56)^$BS$1</f>
        <v>-15.056711539127189</v>
      </c>
      <c r="BU161" s="12">
        <f>(BU$3*temperature!$M271+BU$4*temperature!$M271^2+BU$5*temperature!$M271^6)*(L161/L$56)^$BS$1</f>
        <v>-12.02404507583273</v>
      </c>
      <c r="BV161" s="12">
        <f>(BV$3*temperature!$M271+BV$4*temperature!$M271^2+BV$5*temperature!$M271^6)*(M161/M$56)^$BS$1</f>
        <v>-11.283644401533026</v>
      </c>
      <c r="BW161" s="19">
        <f t="shared" si="212"/>
        <v>-1.5996469977963557E-5</v>
      </c>
      <c r="BX161" s="19">
        <f t="shared" si="213"/>
        <v>-1.1193584548152558E-5</v>
      </c>
      <c r="BY161" s="19">
        <f t="shared" si="214"/>
        <v>-9.2993835956178827E-6</v>
      </c>
      <c r="BZ161" s="19">
        <f t="shared" si="215"/>
        <v>-3.8264198912671313E-2</v>
      </c>
      <c r="CA161" s="19">
        <f t="shared" si="216"/>
        <v>-3.7578009978827279E-4</v>
      </c>
      <c r="CB161" s="19">
        <f t="shared" si="217"/>
        <v>-6.6064146251306377E-5</v>
      </c>
      <c r="CC161" s="19">
        <f t="shared" si="218"/>
        <v>-2.395556233351155E-5</v>
      </c>
      <c r="CD161" s="19"/>
    </row>
    <row r="162" spans="1:82">
      <c r="A162" s="2">
        <f t="shared" si="160"/>
        <v>2116</v>
      </c>
      <c r="B162" s="5">
        <f t="shared" si="161"/>
        <v>1165.009991571796</v>
      </c>
      <c r="C162" s="5">
        <f t="shared" si="162"/>
        <v>2962.1875528627902</v>
      </c>
      <c r="D162" s="5">
        <f t="shared" si="163"/>
        <v>4363.9922826249767</v>
      </c>
      <c r="E162" s="15">
        <f t="shared" si="164"/>
        <v>1.7878461050649794E-5</v>
      </c>
      <c r="F162" s="15">
        <f t="shared" si="165"/>
        <v>3.5221767118579231E-5</v>
      </c>
      <c r="G162" s="15">
        <f t="shared" si="166"/>
        <v>7.1903984659007724E-5</v>
      </c>
      <c r="H162" s="5">
        <f t="shared" si="167"/>
        <v>177099.90684791343</v>
      </c>
      <c r="I162" s="5">
        <f t="shared" si="168"/>
        <v>69020.203820894021</v>
      </c>
      <c r="J162" s="5">
        <f t="shared" si="169"/>
        <v>25796.616703781441</v>
      </c>
      <c r="K162" s="5">
        <f t="shared" si="170"/>
        <v>152015.78366634919</v>
      </c>
      <c r="L162" s="5">
        <f t="shared" si="171"/>
        <v>23300.416529733178</v>
      </c>
      <c r="M162" s="5">
        <f t="shared" si="172"/>
        <v>5911.2425121578281</v>
      </c>
      <c r="N162" s="15">
        <f t="shared" si="173"/>
        <v>3.8671291280174547E-3</v>
      </c>
      <c r="O162" s="15">
        <f t="shared" si="174"/>
        <v>8.0911453562282354E-3</v>
      </c>
      <c r="P162" s="15">
        <f t="shared" si="175"/>
        <v>7.6482249707752192E-3</v>
      </c>
      <c r="Q162" s="5">
        <f t="shared" si="176"/>
        <v>7935.4124608940356</v>
      </c>
      <c r="R162" s="5">
        <f t="shared" si="177"/>
        <v>11284.775037794325</v>
      </c>
      <c r="S162" s="5">
        <f t="shared" si="178"/>
        <v>6005.4781975942506</v>
      </c>
      <c r="T162" s="5">
        <f t="shared" si="179"/>
        <v>44.807547345062474</v>
      </c>
      <c r="U162" s="5">
        <f t="shared" si="180"/>
        <v>163.4995901646144</v>
      </c>
      <c r="V162" s="5">
        <f t="shared" si="181"/>
        <v>232.80100125354528</v>
      </c>
      <c r="W162" s="15">
        <f t="shared" si="182"/>
        <v>-1.0734613539272964E-2</v>
      </c>
      <c r="X162" s="15">
        <f t="shared" si="183"/>
        <v>-1.217998157191269E-2</v>
      </c>
      <c r="Y162" s="15">
        <f t="shared" si="184"/>
        <v>-9.7425357312937999E-3</v>
      </c>
      <c r="Z162" s="5">
        <f t="shared" si="199"/>
        <v>12029.73497426454</v>
      </c>
      <c r="AA162" s="5">
        <f t="shared" si="200"/>
        <v>33625.048670803575</v>
      </c>
      <c r="AB162" s="5">
        <f t="shared" si="201"/>
        <v>39695.944269319698</v>
      </c>
      <c r="AC162" s="16">
        <f t="shared" si="185"/>
        <v>1.5055090359748169</v>
      </c>
      <c r="AD162" s="16">
        <f t="shared" si="186"/>
        <v>2.9673101030084053</v>
      </c>
      <c r="AE162" s="16">
        <f t="shared" si="187"/>
        <v>6.5960940262827981</v>
      </c>
      <c r="AF162" s="15">
        <f t="shared" si="188"/>
        <v>-4.0504037456468023E-3</v>
      </c>
      <c r="AG162" s="15">
        <f t="shared" si="189"/>
        <v>2.9673830763510267E-4</v>
      </c>
      <c r="AH162" s="15">
        <f t="shared" si="190"/>
        <v>9.7937136394747881E-3</v>
      </c>
      <c r="AI162" s="1">
        <f t="shared" si="154"/>
        <v>336636.92319114885</v>
      </c>
      <c r="AJ162" s="1">
        <f t="shared" si="155"/>
        <v>126200.01862682853</v>
      </c>
      <c r="AK162" s="1">
        <f t="shared" si="156"/>
        <v>47392.130228860973</v>
      </c>
      <c r="AL162" s="14">
        <f t="shared" si="191"/>
        <v>57.622634605937584</v>
      </c>
      <c r="AM162" s="14">
        <f t="shared" si="192"/>
        <v>12.505765093888263</v>
      </c>
      <c r="AN162" s="14">
        <f t="shared" si="193"/>
        <v>4.1353339520909884</v>
      </c>
      <c r="AO162" s="11">
        <f t="shared" si="194"/>
        <v>7.1062895151277235E-3</v>
      </c>
      <c r="AP162" s="11">
        <f t="shared" si="195"/>
        <v>8.9520505298375606E-3</v>
      </c>
      <c r="AQ162" s="11">
        <f t="shared" si="196"/>
        <v>8.1206393491461814E-3</v>
      </c>
      <c r="AR162" s="1">
        <f t="shared" si="202"/>
        <v>177099.90684791343</v>
      </c>
      <c r="AS162" s="1">
        <f t="shared" si="197"/>
        <v>69020.203820894021</v>
      </c>
      <c r="AT162" s="1">
        <f t="shared" si="198"/>
        <v>25796.616703781441</v>
      </c>
      <c r="AU162" s="1">
        <f t="shared" si="157"/>
        <v>35419.981369582689</v>
      </c>
      <c r="AV162" s="1">
        <f t="shared" si="158"/>
        <v>13804.040764178804</v>
      </c>
      <c r="AW162" s="1">
        <f t="shared" si="159"/>
        <v>5159.3233407562884</v>
      </c>
      <c r="AX162" s="2">
        <v>0</v>
      </c>
      <c r="AY162" s="2">
        <v>0</v>
      </c>
      <c r="AZ162" s="2">
        <v>0</v>
      </c>
      <c r="BA162" s="2">
        <f t="shared" si="206"/>
        <v>0</v>
      </c>
      <c r="BB162" s="2">
        <f t="shared" si="219"/>
        <v>0</v>
      </c>
      <c r="BC162" s="2">
        <f t="shared" si="207"/>
        <v>0</v>
      </c>
      <c r="BD162" s="2">
        <f t="shared" si="208"/>
        <v>0</v>
      </c>
      <c r="BE162" s="2">
        <f t="shared" si="209"/>
        <v>0</v>
      </c>
      <c r="BF162" s="2">
        <f t="shared" si="210"/>
        <v>0</v>
      </c>
      <c r="BG162" s="2">
        <f t="shared" si="211"/>
        <v>0</v>
      </c>
      <c r="BH162" s="2">
        <f t="shared" si="220"/>
        <v>0</v>
      </c>
      <c r="BI162" s="2">
        <f t="shared" si="221"/>
        <v>0</v>
      </c>
      <c r="BJ162" s="2">
        <f t="shared" si="222"/>
        <v>0</v>
      </c>
      <c r="BK162" s="11">
        <f t="shared" si="225"/>
        <v>3.3867129128017454E-2</v>
      </c>
      <c r="BL162" s="11">
        <f t="shared" si="223"/>
        <v>3.8091145356228234E-2</v>
      </c>
      <c r="BM162" s="11">
        <f t="shared" si="224"/>
        <v>3.7648224970775218E-2</v>
      </c>
      <c r="BN162" s="17">
        <f t="shared" si="203"/>
        <v>1.2878032470656171E-2</v>
      </c>
      <c r="BO162" s="17">
        <f t="shared" si="204"/>
        <v>8.3031446377191467E-3</v>
      </c>
      <c r="BP162" s="17">
        <f t="shared" si="205"/>
        <v>9.6968151277197837E-3</v>
      </c>
      <c r="BQ162" s="12">
        <f>(BQ$3*temperature!$I272+BQ$4*temperature!$I272^2+BQ$5*temperature!$I272^6)*(K162/K$56)^$BS$1</f>
        <v>-15.423859878561341</v>
      </c>
      <c r="BR162" s="12">
        <f>(BR$3*temperature!$I272+BR$4*temperature!$I272^2+BR$5*temperature!$I272^6)*(L162/L$56)^$BS$1</f>
        <v>-12.266549395773955</v>
      </c>
      <c r="BS162" s="12">
        <f>(BS$3*temperature!$I272+BS$4*temperature!$I272^2+BS$5*temperature!$I272^6)*(M162/M$56)^$BS$1</f>
        <v>-11.483689603225148</v>
      </c>
      <c r="BT162" s="12">
        <f>(BT$3*temperature!$M272+BT$4*temperature!$M272^2+BT$5*temperature!$M272^6)*(K162/K$56)^$BS$1</f>
        <v>-15.423875899515494</v>
      </c>
      <c r="BU162" s="12">
        <f>(BU$3*temperature!$M272+BU$4*temperature!$M272^2+BU$5*temperature!$M272^6)*(L162/L$56)^$BS$1</f>
        <v>-12.266560587179496</v>
      </c>
      <c r="BV162" s="12">
        <f>(BV$3*temperature!$M272+BV$4*temperature!$M272^2+BV$5*temperature!$M272^6)*(M162/M$56)^$BS$1</f>
        <v>-11.483698895252346</v>
      </c>
      <c r="BW162" s="19">
        <f t="shared" si="212"/>
        <v>-1.6020954152651257E-5</v>
      </c>
      <c r="BX162" s="19">
        <f t="shared" si="213"/>
        <v>-1.1191405540955657E-5</v>
      </c>
      <c r="BY162" s="19">
        <f t="shared" si="214"/>
        <v>-9.2920271974605839E-6</v>
      </c>
      <c r="BZ162" s="19">
        <f t="shared" si="215"/>
        <v>-3.8494454435422744E-2</v>
      </c>
      <c r="CA162" s="19">
        <f t="shared" si="216"/>
        <v>-3.6538963716398816E-4</v>
      </c>
      <c r="CB162" s="19">
        <f t="shared" si="217"/>
        <v>-6.4136236815110325E-5</v>
      </c>
      <c r="CC162" s="19">
        <f t="shared" si="218"/>
        <v>-2.3243543579287438E-5</v>
      </c>
      <c r="CD162" s="19"/>
    </row>
    <row r="163" spans="1:82">
      <c r="A163" s="2">
        <f t="shared" si="160"/>
        <v>2117</v>
      </c>
      <c r="B163" s="5">
        <f t="shared" si="161"/>
        <v>1165.0297787282659</v>
      </c>
      <c r="C163" s="5">
        <f t="shared" si="162"/>
        <v>2962.2866696689312</v>
      </c>
      <c r="D163" s="5">
        <f t="shared" si="163"/>
        <v>4364.2903816374119</v>
      </c>
      <c r="E163" s="15">
        <f t="shared" si="164"/>
        <v>1.6984537998117304E-5</v>
      </c>
      <c r="F163" s="15">
        <f t="shared" si="165"/>
        <v>3.3460678762650268E-5</v>
      </c>
      <c r="G163" s="15">
        <f t="shared" si="166"/>
        <v>6.8308785426057333E-5</v>
      </c>
      <c r="H163" s="5">
        <f t="shared" si="167"/>
        <v>177762.26870845989</v>
      </c>
      <c r="I163" s="5">
        <f t="shared" si="168"/>
        <v>69571.625861145963</v>
      </c>
      <c r="J163" s="5">
        <f t="shared" si="169"/>
        <v>25992.625041277799</v>
      </c>
      <c r="K163" s="5">
        <f t="shared" si="170"/>
        <v>152581.73821316677</v>
      </c>
      <c r="L163" s="5">
        <f t="shared" si="171"/>
        <v>23485.784334613832</v>
      </c>
      <c r="M163" s="5">
        <f t="shared" si="172"/>
        <v>5955.7505959366945</v>
      </c>
      <c r="N163" s="15">
        <f t="shared" si="173"/>
        <v>3.7229985805931065E-3</v>
      </c>
      <c r="O163" s="15">
        <f t="shared" si="174"/>
        <v>7.9555575602741069E-3</v>
      </c>
      <c r="P163" s="15">
        <f t="shared" si="175"/>
        <v>7.5293956705930754E-3</v>
      </c>
      <c r="Q163" s="5">
        <f t="shared" si="176"/>
        <v>7879.5890947173775</v>
      </c>
      <c r="R163" s="5">
        <f t="shared" si="177"/>
        <v>11236.385849400131</v>
      </c>
      <c r="S163" s="5">
        <f t="shared" si="178"/>
        <v>5992.1559878575281</v>
      </c>
      <c r="T163" s="5">
        <f t="shared" si="179"/>
        <v>44.326555640670556</v>
      </c>
      <c r="U163" s="5">
        <f t="shared" si="180"/>
        <v>161.50816816939411</v>
      </c>
      <c r="V163" s="5">
        <f t="shared" si="181"/>
        <v>230.53292918055163</v>
      </c>
      <c r="W163" s="15">
        <f t="shared" si="182"/>
        <v>-1.0734613539272964E-2</v>
      </c>
      <c r="X163" s="15">
        <f t="shared" si="183"/>
        <v>-1.217998157191269E-2</v>
      </c>
      <c r="Y163" s="15">
        <f t="shared" si="184"/>
        <v>-9.7425357312937999E-3</v>
      </c>
      <c r="Z163" s="5">
        <f t="shared" si="199"/>
        <v>11898.445658165983</v>
      </c>
      <c r="AA163" s="5">
        <f t="shared" si="200"/>
        <v>33495.363388756588</v>
      </c>
      <c r="AB163" s="5">
        <f t="shared" si="201"/>
        <v>40000.654293284992</v>
      </c>
      <c r="AC163" s="16">
        <f t="shared" si="185"/>
        <v>1.4994111165363995</v>
      </c>
      <c r="AD163" s="16">
        <f t="shared" si="186"/>
        <v>2.9681906175866004</v>
      </c>
      <c r="AE163" s="16">
        <f t="shared" si="187"/>
        <v>6.6606942823152622</v>
      </c>
      <c r="AF163" s="15">
        <f t="shared" si="188"/>
        <v>-4.0504037456468023E-3</v>
      </c>
      <c r="AG163" s="15">
        <f t="shared" si="189"/>
        <v>2.9673830763510267E-4</v>
      </c>
      <c r="AH163" s="15">
        <f t="shared" si="190"/>
        <v>9.7937136394747881E-3</v>
      </c>
      <c r="AI163" s="1">
        <f t="shared" si="154"/>
        <v>338393.21224161668</v>
      </c>
      <c r="AJ163" s="1">
        <f t="shared" si="155"/>
        <v>127384.05752832448</v>
      </c>
      <c r="AK163" s="1">
        <f t="shared" si="156"/>
        <v>47812.240546731162</v>
      </c>
      <c r="AL163" s="14">
        <f t="shared" si="191"/>
        <v>58.02802289883045</v>
      </c>
      <c r="AM163" s="14">
        <f t="shared" si="192"/>
        <v>12.616597812512683</v>
      </c>
      <c r="AN163" s="14">
        <f t="shared" si="193"/>
        <v>4.1685796921480671</v>
      </c>
      <c r="AO163" s="11">
        <f t="shared" si="194"/>
        <v>7.0352266199764464E-3</v>
      </c>
      <c r="AP163" s="11">
        <f t="shared" si="195"/>
        <v>8.8625300245391853E-3</v>
      </c>
      <c r="AQ163" s="11">
        <f t="shared" si="196"/>
        <v>8.0394329556547194E-3</v>
      </c>
      <c r="AR163" s="1">
        <f t="shared" si="202"/>
        <v>177762.26870845989</v>
      </c>
      <c r="AS163" s="1">
        <f t="shared" si="197"/>
        <v>69571.625861145963</v>
      </c>
      <c r="AT163" s="1">
        <f t="shared" si="198"/>
        <v>25992.625041277799</v>
      </c>
      <c r="AU163" s="1">
        <f t="shared" si="157"/>
        <v>35552.453741691977</v>
      </c>
      <c r="AV163" s="1">
        <f t="shared" si="158"/>
        <v>13914.325172229193</v>
      </c>
      <c r="AW163" s="1">
        <f t="shared" si="159"/>
        <v>5198.5250082555604</v>
      </c>
      <c r="AX163" s="2">
        <v>0</v>
      </c>
      <c r="AY163" s="2">
        <v>0</v>
      </c>
      <c r="AZ163" s="2">
        <v>0</v>
      </c>
      <c r="BA163" s="2">
        <f t="shared" si="206"/>
        <v>0</v>
      </c>
      <c r="BB163" s="2">
        <f t="shared" si="219"/>
        <v>0</v>
      </c>
      <c r="BC163" s="2">
        <f t="shared" si="207"/>
        <v>0</v>
      </c>
      <c r="BD163" s="2">
        <f t="shared" si="208"/>
        <v>0</v>
      </c>
      <c r="BE163" s="2">
        <f t="shared" si="209"/>
        <v>0</v>
      </c>
      <c r="BF163" s="2">
        <f t="shared" si="210"/>
        <v>0</v>
      </c>
      <c r="BG163" s="2">
        <f t="shared" si="211"/>
        <v>0</v>
      </c>
      <c r="BH163" s="2">
        <f t="shared" si="220"/>
        <v>0</v>
      </c>
      <c r="BI163" s="2">
        <f t="shared" si="221"/>
        <v>0</v>
      </c>
      <c r="BJ163" s="2">
        <f t="shared" si="222"/>
        <v>0</v>
      </c>
      <c r="BK163" s="11">
        <f t="shared" si="225"/>
        <v>3.3722998580593105E-2</v>
      </c>
      <c r="BL163" s="11">
        <f t="shared" si="223"/>
        <v>3.7955557560274106E-2</v>
      </c>
      <c r="BM163" s="11">
        <f t="shared" si="224"/>
        <v>3.7529395670593074E-2</v>
      </c>
      <c r="BN163" s="17">
        <f t="shared" si="203"/>
        <v>1.2456177498860748E-2</v>
      </c>
      <c r="BO163" s="17">
        <f t="shared" si="204"/>
        <v>7.9984736165627009E-3</v>
      </c>
      <c r="BP163" s="17">
        <f t="shared" si="205"/>
        <v>9.3449927387413874E-3</v>
      </c>
      <c r="BQ163" s="12">
        <f>(BQ$3*temperature!$I273+BQ$4*temperature!$I273^2+BQ$5*temperature!$I273^6)*(K163/K$56)^$BS$1</f>
        <v>-15.792971538211013</v>
      </c>
      <c r="BR163" s="12">
        <f>(BR$3*temperature!$I273+BR$4*temperature!$I273^2+BR$5*temperature!$I273^6)*(L163/L$56)^$BS$1</f>
        <v>-12.509750313655511</v>
      </c>
      <c r="BS163" s="12">
        <f>(BS$3*temperature!$I273+BS$4*temperature!$I273^2+BS$5*temperature!$I273^6)*(M163/M$56)^$BS$1</f>
        <v>-11.684202567269409</v>
      </c>
      <c r="BT163" s="12">
        <f>(BT$3*temperature!$M273+BT$4*temperature!$M273^2+BT$5*temperature!$M273^6)*(K163/K$56)^$BS$1</f>
        <v>-15.792987581880496</v>
      </c>
      <c r="BU163" s="12">
        <f>(BU$3*temperature!$M273+BU$4*temperature!$M273^2+BU$5*temperature!$M273^6)*(L163/L$56)^$BS$1</f>
        <v>-12.509761501789276</v>
      </c>
      <c r="BV163" s="12">
        <f>(BV$3*temperature!$M273+BV$4*temperature!$M273^2+BV$5*temperature!$M273^6)*(M163/M$56)^$BS$1</f>
        <v>-11.684211851158484</v>
      </c>
      <c r="BW163" s="19">
        <f t="shared" si="212"/>
        <v>-1.604366948271263E-5</v>
      </c>
      <c r="BX163" s="19">
        <f t="shared" si="213"/>
        <v>-1.1188133765216435E-5</v>
      </c>
      <c r="BY163" s="19">
        <f t="shared" si="214"/>
        <v>-9.2838890743962565E-6</v>
      </c>
      <c r="BZ163" s="19">
        <f t="shared" si="215"/>
        <v>-3.8716483896893694E-2</v>
      </c>
      <c r="CA163" s="19">
        <f t="shared" si="216"/>
        <v>-3.5524508590415756E-4</v>
      </c>
      <c r="CB163" s="19">
        <f t="shared" si="217"/>
        <v>-6.225825149948431E-5</v>
      </c>
      <c r="CC163" s="19">
        <f t="shared" si="218"/>
        <v>-2.2550649399211176E-5</v>
      </c>
      <c r="CD163" s="19"/>
    </row>
    <row r="164" spans="1:82">
      <c r="A164" s="2">
        <f t="shared" si="160"/>
        <v>2118</v>
      </c>
      <c r="B164" s="5">
        <f t="shared" si="161"/>
        <v>1165.0485768461842</v>
      </c>
      <c r="C164" s="5">
        <f t="shared" si="162"/>
        <v>2962.3808337854553</v>
      </c>
      <c r="D164" s="5">
        <f t="shared" si="163"/>
        <v>4364.5735950438666</v>
      </c>
      <c r="E164" s="15">
        <f t="shared" si="164"/>
        <v>1.6135311098211439E-5</v>
      </c>
      <c r="F164" s="15">
        <f t="shared" si="165"/>
        <v>3.1787644824517755E-5</v>
      </c>
      <c r="G164" s="15">
        <f t="shared" si="166"/>
        <v>6.4893346154754468E-5</v>
      </c>
      <c r="H164" s="5">
        <f t="shared" si="167"/>
        <v>178401.54493026095</v>
      </c>
      <c r="I164" s="5">
        <f t="shared" si="168"/>
        <v>70118.016578252515</v>
      </c>
      <c r="J164" s="5">
        <f t="shared" si="169"/>
        <v>26186.983235060496</v>
      </c>
      <c r="K164" s="5">
        <f t="shared" si="170"/>
        <v>153127.98837383965</v>
      </c>
      <c r="L164" s="5">
        <f t="shared" si="171"/>
        <v>23669.480904875003</v>
      </c>
      <c r="M164" s="5">
        <f t="shared" si="172"/>
        <v>5999.8949874042164</v>
      </c>
      <c r="N164" s="15">
        <f t="shared" si="173"/>
        <v>3.5800494021749341E-3</v>
      </c>
      <c r="O164" s="15">
        <f t="shared" si="174"/>
        <v>7.8216067917491472E-3</v>
      </c>
      <c r="P164" s="15">
        <f t="shared" si="175"/>
        <v>7.4120617974902103E-3</v>
      </c>
      <c r="Q164" s="5">
        <f t="shared" si="176"/>
        <v>7823.0374781426226</v>
      </c>
      <c r="R164" s="5">
        <f t="shared" si="177"/>
        <v>11186.698599123009</v>
      </c>
      <c r="S164" s="5">
        <f t="shared" si="178"/>
        <v>5978.1466340587594</v>
      </c>
      <c r="T164" s="5">
        <f t="shared" si="179"/>
        <v>43.850727196340877</v>
      </c>
      <c r="U164" s="5">
        <f t="shared" si="180"/>
        <v>159.54100165737751</v>
      </c>
      <c r="V164" s="5">
        <f t="shared" si="181"/>
        <v>228.28695388077028</v>
      </c>
      <c r="W164" s="15">
        <f t="shared" si="182"/>
        <v>-1.0734613539272964E-2</v>
      </c>
      <c r="X164" s="15">
        <f t="shared" si="183"/>
        <v>-1.217998157191269E-2</v>
      </c>
      <c r="Y164" s="15">
        <f t="shared" si="184"/>
        <v>-9.7425357312937999E-3</v>
      </c>
      <c r="Z164" s="5">
        <f t="shared" si="199"/>
        <v>11766.88900110342</v>
      </c>
      <c r="AA164" s="5">
        <f t="shared" si="200"/>
        <v>33361.631791188862</v>
      </c>
      <c r="AB164" s="5">
        <f t="shared" si="201"/>
        <v>40302.805033796139</v>
      </c>
      <c r="AC164" s="16">
        <f t="shared" si="185"/>
        <v>1.493337896133716</v>
      </c>
      <c r="AD164" s="16">
        <f t="shared" si="186"/>
        <v>2.9690713934472015</v>
      </c>
      <c r="AE164" s="16">
        <f t="shared" si="187"/>
        <v>6.7259272147563447</v>
      </c>
      <c r="AF164" s="15">
        <f t="shared" si="188"/>
        <v>-4.0504037456468023E-3</v>
      </c>
      <c r="AG164" s="15">
        <f t="shared" si="189"/>
        <v>2.9673830763510267E-4</v>
      </c>
      <c r="AH164" s="15">
        <f t="shared" si="190"/>
        <v>9.7937136394747881E-3</v>
      </c>
      <c r="AI164" s="1">
        <f t="shared" si="154"/>
        <v>340106.34475914703</v>
      </c>
      <c r="AJ164" s="1">
        <f t="shared" si="155"/>
        <v>128559.97694772122</v>
      </c>
      <c r="AK164" s="1">
        <f t="shared" si="156"/>
        <v>48229.541500313608</v>
      </c>
      <c r="AL164" s="14">
        <f t="shared" si="191"/>
        <v>58.432180787318877</v>
      </c>
      <c r="AM164" s="14">
        <f t="shared" si="192"/>
        <v>12.727294639664404</v>
      </c>
      <c r="AN164" s="14">
        <f t="shared" si="193"/>
        <v>4.2017575789338419</v>
      </c>
      <c r="AO164" s="11">
        <f t="shared" si="194"/>
        <v>6.9648743537766818E-3</v>
      </c>
      <c r="AP164" s="11">
        <f t="shared" si="195"/>
        <v>8.7739047242937941E-3</v>
      </c>
      <c r="AQ164" s="11">
        <f t="shared" si="196"/>
        <v>7.9590386260981714E-3</v>
      </c>
      <c r="AR164" s="1">
        <f t="shared" si="202"/>
        <v>178401.54493026095</v>
      </c>
      <c r="AS164" s="1">
        <f t="shared" si="197"/>
        <v>70118.016578252515</v>
      </c>
      <c r="AT164" s="1">
        <f t="shared" si="198"/>
        <v>26186.983235060496</v>
      </c>
      <c r="AU164" s="1">
        <f t="shared" si="157"/>
        <v>35680.308986052194</v>
      </c>
      <c r="AV164" s="1">
        <f t="shared" si="158"/>
        <v>14023.603315650504</v>
      </c>
      <c r="AW164" s="1">
        <f t="shared" si="159"/>
        <v>5237.3966470120995</v>
      </c>
      <c r="AX164" s="2">
        <v>0</v>
      </c>
      <c r="AY164" s="2">
        <v>0</v>
      </c>
      <c r="AZ164" s="2">
        <v>0</v>
      </c>
      <c r="BA164" s="2">
        <f t="shared" si="206"/>
        <v>0</v>
      </c>
      <c r="BB164" s="2">
        <f t="shared" si="219"/>
        <v>0</v>
      </c>
      <c r="BC164" s="2">
        <f t="shared" si="207"/>
        <v>0</v>
      </c>
      <c r="BD164" s="2">
        <f t="shared" si="208"/>
        <v>0</v>
      </c>
      <c r="BE164" s="2">
        <f t="shared" si="209"/>
        <v>0</v>
      </c>
      <c r="BF164" s="2">
        <f t="shared" si="210"/>
        <v>0</v>
      </c>
      <c r="BG164" s="2">
        <f t="shared" si="211"/>
        <v>0</v>
      </c>
      <c r="BH164" s="2">
        <f t="shared" si="220"/>
        <v>0</v>
      </c>
      <c r="BI164" s="2">
        <f t="shared" si="221"/>
        <v>0</v>
      </c>
      <c r="BJ164" s="2">
        <f t="shared" si="222"/>
        <v>0</v>
      </c>
      <c r="BK164" s="11">
        <f t="shared" si="225"/>
        <v>3.3580049402174933E-2</v>
      </c>
      <c r="BL164" s="11">
        <f t="shared" si="223"/>
        <v>3.7821606791749146E-2</v>
      </c>
      <c r="BM164" s="11">
        <f t="shared" si="224"/>
        <v>3.7412061797490209E-2</v>
      </c>
      <c r="BN164" s="17">
        <f t="shared" si="203"/>
        <v>1.2049821389254518E-2</v>
      </c>
      <c r="BO164" s="17">
        <f t="shared" si="204"/>
        <v>7.7059885255233856E-3</v>
      </c>
      <c r="BP164" s="17">
        <f t="shared" si="205"/>
        <v>9.0069667208815592E-3</v>
      </c>
      <c r="BQ164" s="12">
        <f>(BQ$3*temperature!$I274+BQ$4*temperature!$I274^2+BQ$5*temperature!$I274^6)*(K164/K$56)^$BS$1</f>
        <v>-16.163974980145621</v>
      </c>
      <c r="BR164" s="12">
        <f>(BR$3*temperature!$I274+BR$4*temperature!$I274^2+BR$5*temperature!$I274^6)*(L164/L$56)^$BS$1</f>
        <v>-12.753594416410165</v>
      </c>
      <c r="BS164" s="12">
        <f>(BS$3*temperature!$I274+BS$4*temperature!$I274^2+BS$5*temperature!$I274^6)*(M164/M$56)^$BS$1</f>
        <v>-11.885139511948093</v>
      </c>
      <c r="BT164" s="12">
        <f>(BT$3*temperature!$M274+BT$4*temperature!$M274^2+BT$5*temperature!$M274^6)*(K164/K$56)^$BS$1</f>
        <v>-16.163991044829984</v>
      </c>
      <c r="BU164" s="12">
        <f>(BU$3*temperature!$M274+BU$4*temperature!$M274^2+BU$5*temperature!$M274^6)*(L164/L$56)^$BS$1</f>
        <v>-12.753605600225507</v>
      </c>
      <c r="BV164" s="12">
        <f>(BV$3*temperature!$M274+BV$4*temperature!$M274^2+BV$5*temperature!$M274^6)*(M164/M$56)^$BS$1</f>
        <v>-11.885148786952128</v>
      </c>
      <c r="BW164" s="19">
        <f t="shared" si="212"/>
        <v>-1.6064684363215065E-5</v>
      </c>
      <c r="BX164" s="19">
        <f t="shared" si="213"/>
        <v>-1.118381534226387E-5</v>
      </c>
      <c r="BY164" s="19">
        <f t="shared" si="214"/>
        <v>-9.2750040341371687E-6</v>
      </c>
      <c r="BZ164" s="19">
        <f t="shared" si="215"/>
        <v>-3.8930358339386142E-2</v>
      </c>
      <c r="CA164" s="19">
        <f t="shared" si="216"/>
        <v>-3.4534360443978085E-4</v>
      </c>
      <c r="CB164" s="19">
        <f t="shared" si="217"/>
        <v>-6.0429356353053389E-5</v>
      </c>
      <c r="CC164" s="19">
        <f t="shared" si="218"/>
        <v>-2.1876514839717582E-5</v>
      </c>
      <c r="CD164" s="19"/>
    </row>
    <row r="165" spans="1:82">
      <c r="A165" s="2">
        <f t="shared" si="160"/>
        <v>2119</v>
      </c>
      <c r="B165" s="5">
        <f t="shared" si="161"/>
        <v>1165.0664353463546</v>
      </c>
      <c r="C165" s="5">
        <f t="shared" si="162"/>
        <v>2962.4702925397455</v>
      </c>
      <c r="D165" s="5">
        <f t="shared" si="163"/>
        <v>4364.8426652397311</v>
      </c>
      <c r="E165" s="15">
        <f t="shared" si="164"/>
        <v>1.5328545543300865E-5</v>
      </c>
      <c r="F165" s="15">
        <f t="shared" si="165"/>
        <v>3.0198262583291866E-5</v>
      </c>
      <c r="G165" s="15">
        <f t="shared" si="166"/>
        <v>6.1648678847016743E-5</v>
      </c>
      <c r="H165" s="5">
        <f t="shared" si="167"/>
        <v>179017.68036173296</v>
      </c>
      <c r="I165" s="5">
        <f t="shared" si="168"/>
        <v>70659.307148316875</v>
      </c>
      <c r="J165" s="5">
        <f t="shared" si="169"/>
        <v>26379.675080000841</v>
      </c>
      <c r="K165" s="5">
        <f t="shared" si="170"/>
        <v>153654.48263773389</v>
      </c>
      <c r="L165" s="5">
        <f t="shared" si="171"/>
        <v>23851.482097982549</v>
      </c>
      <c r="M165" s="5">
        <f t="shared" si="172"/>
        <v>6043.6714684083545</v>
      </c>
      <c r="N165" s="15">
        <f t="shared" si="173"/>
        <v>3.4382627858264847E-3</v>
      </c>
      <c r="O165" s="15">
        <f t="shared" si="174"/>
        <v>7.6892769148164675E-3</v>
      </c>
      <c r="P165" s="15">
        <f t="shared" si="175"/>
        <v>7.2962078663110219E-3</v>
      </c>
      <c r="Q165" s="5">
        <f t="shared" si="176"/>
        <v>7765.788153186928</v>
      </c>
      <c r="R165" s="5">
        <f t="shared" si="177"/>
        <v>11135.751016738343</v>
      </c>
      <c r="S165" s="5">
        <f t="shared" si="178"/>
        <v>5963.4647964499873</v>
      </c>
      <c r="T165" s="5">
        <f t="shared" si="179"/>
        <v>43.380006586472071</v>
      </c>
      <c r="U165" s="5">
        <f t="shared" si="180"/>
        <v>157.59779519722616</v>
      </c>
      <c r="V165" s="5">
        <f t="shared" si="181"/>
        <v>226.06286007559865</v>
      </c>
      <c r="W165" s="15">
        <f t="shared" si="182"/>
        <v>-1.0734613539272964E-2</v>
      </c>
      <c r="X165" s="15">
        <f t="shared" si="183"/>
        <v>-1.217998157191269E-2</v>
      </c>
      <c r="Y165" s="15">
        <f t="shared" si="184"/>
        <v>-9.7425357312937999E-3</v>
      </c>
      <c r="Z165" s="5">
        <f t="shared" si="199"/>
        <v>11635.119737018709</v>
      </c>
      <c r="AA165" s="5">
        <f t="shared" si="200"/>
        <v>33223.96269561279</v>
      </c>
      <c r="AB165" s="5">
        <f t="shared" si="201"/>
        <v>40602.370449765403</v>
      </c>
      <c r="AC165" s="16">
        <f t="shared" si="185"/>
        <v>1.4872892747256998</v>
      </c>
      <c r="AD165" s="16">
        <f t="shared" si="186"/>
        <v>2.9699524306677407</v>
      </c>
      <c r="AE165" s="16">
        <f t="shared" si="187"/>
        <v>6.7917990198576188</v>
      </c>
      <c r="AF165" s="15">
        <f t="shared" si="188"/>
        <v>-4.0504037456468023E-3</v>
      </c>
      <c r="AG165" s="15">
        <f t="shared" si="189"/>
        <v>2.9673830763510267E-4</v>
      </c>
      <c r="AH165" s="15">
        <f t="shared" si="190"/>
        <v>9.7937136394747881E-3</v>
      </c>
      <c r="AI165" s="1">
        <f t="shared" si="154"/>
        <v>341776.0192692845</v>
      </c>
      <c r="AJ165" s="1">
        <f t="shared" si="155"/>
        <v>129727.58256859961</v>
      </c>
      <c r="AK165" s="1">
        <f t="shared" si="156"/>
        <v>48643.983997294352</v>
      </c>
      <c r="AL165" s="14">
        <f t="shared" si="191"/>
        <v>58.835083856745705</v>
      </c>
      <c r="AM165" s="14">
        <f t="shared" si="192"/>
        <v>12.837846029525171</v>
      </c>
      <c r="AN165" s="14">
        <f t="shared" si="193"/>
        <v>4.234865110293395</v>
      </c>
      <c r="AO165" s="11">
        <f t="shared" si="194"/>
        <v>6.8952256102389146E-3</v>
      </c>
      <c r="AP165" s="11">
        <f t="shared" si="195"/>
        <v>8.6861656770508555E-3</v>
      </c>
      <c r="AQ165" s="11">
        <f t="shared" si="196"/>
        <v>7.879448239837189E-3</v>
      </c>
      <c r="AR165" s="1">
        <f t="shared" si="202"/>
        <v>179017.68036173296</v>
      </c>
      <c r="AS165" s="1">
        <f t="shared" si="197"/>
        <v>70659.307148316875</v>
      </c>
      <c r="AT165" s="1">
        <f t="shared" si="198"/>
        <v>26379.675080000841</v>
      </c>
      <c r="AU165" s="1">
        <f t="shared" si="157"/>
        <v>35803.536072346593</v>
      </c>
      <c r="AV165" s="1">
        <f t="shared" si="158"/>
        <v>14131.861429663375</v>
      </c>
      <c r="AW165" s="1">
        <f t="shared" si="159"/>
        <v>5275.9350160001686</v>
      </c>
      <c r="AX165" s="2">
        <v>0</v>
      </c>
      <c r="AY165" s="2">
        <v>0</v>
      </c>
      <c r="AZ165" s="2">
        <v>0</v>
      </c>
      <c r="BA165" s="2">
        <f t="shared" si="206"/>
        <v>0</v>
      </c>
      <c r="BB165" s="2">
        <f t="shared" si="219"/>
        <v>0</v>
      </c>
      <c r="BC165" s="2">
        <f t="shared" si="207"/>
        <v>0</v>
      </c>
      <c r="BD165" s="2">
        <f t="shared" si="208"/>
        <v>0</v>
      </c>
      <c r="BE165" s="2">
        <f t="shared" si="209"/>
        <v>0</v>
      </c>
      <c r="BF165" s="2">
        <f t="shared" si="210"/>
        <v>0</v>
      </c>
      <c r="BG165" s="2">
        <f t="shared" si="211"/>
        <v>0</v>
      </c>
      <c r="BH165" s="2">
        <f t="shared" si="220"/>
        <v>0</v>
      </c>
      <c r="BI165" s="2">
        <f t="shared" si="221"/>
        <v>0</v>
      </c>
      <c r="BJ165" s="2">
        <f t="shared" si="222"/>
        <v>0</v>
      </c>
      <c r="BK165" s="11">
        <f t="shared" si="225"/>
        <v>3.3438262785826484E-2</v>
      </c>
      <c r="BL165" s="11">
        <f t="shared" si="223"/>
        <v>3.7689276914816466E-2</v>
      </c>
      <c r="BM165" s="11">
        <f t="shared" si="224"/>
        <v>3.7296207866311021E-2</v>
      </c>
      <c r="BN165" s="17">
        <f t="shared" si="203"/>
        <v>1.1658333958965405E-2</v>
      </c>
      <c r="BO165" s="17">
        <f t="shared" si="204"/>
        <v>7.4251571513770584E-3</v>
      </c>
      <c r="BP165" s="17">
        <f t="shared" si="205"/>
        <v>8.6821496033846757E-3</v>
      </c>
      <c r="BQ165" s="12">
        <f>(BQ$3*temperature!$I275+BQ$4*temperature!$I275^2+BQ$5*temperature!$I275^6)*(K165/K$56)^$BS$1</f>
        <v>-16.536815615954538</v>
      </c>
      <c r="BR165" s="12">
        <f>(BR$3*temperature!$I275+BR$4*temperature!$I275^2+BR$5*temperature!$I275^6)*(L165/L$56)^$BS$1</f>
        <v>-12.998040171054519</v>
      </c>
      <c r="BS165" s="12">
        <f>(BS$3*temperature!$I275+BS$4*temperature!$I275^2+BS$5*temperature!$I275^6)*(M165/M$56)^$BS$1</f>
        <v>-12.086466510798065</v>
      </c>
      <c r="BT165" s="12">
        <f>(BT$3*temperature!$M275+BT$4*temperature!$M275^2+BT$5*temperature!$M275^6)*(K165/K$56)^$BS$1</f>
        <v>-16.536831700020223</v>
      </c>
      <c r="BU165" s="12">
        <f>(BU$3*temperature!$M275+BU$4*temperature!$M275^2+BU$5*temperature!$M275^6)*(L165/L$56)^$BS$1</f>
        <v>-12.998051349549673</v>
      </c>
      <c r="BV165" s="12">
        <f>(BV$3*temperature!$M275+BV$4*temperature!$M275^2+BV$5*temperature!$M275^6)*(M165/M$56)^$BS$1</f>
        <v>-12.086475776204002</v>
      </c>
      <c r="BW165" s="19">
        <f t="shared" si="212"/>
        <v>-1.6084065684651705E-5</v>
      </c>
      <c r="BX165" s="19">
        <f t="shared" si="213"/>
        <v>-1.1178495153529866E-5</v>
      </c>
      <c r="BY165" s="19">
        <f t="shared" si="214"/>
        <v>-9.2654059375973929E-6</v>
      </c>
      <c r="BZ165" s="19">
        <f t="shared" si="215"/>
        <v>-3.9136152502794647E-2</v>
      </c>
      <c r="CA165" s="19">
        <f t="shared" si="216"/>
        <v>-3.356821554626322E-4</v>
      </c>
      <c r="CB165" s="19">
        <f t="shared" si="217"/>
        <v>-5.8648696929599275E-5</v>
      </c>
      <c r="CC165" s="19">
        <f t="shared" si="218"/>
        <v>-2.1220770982812383E-5</v>
      </c>
      <c r="CD165" s="19"/>
    </row>
    <row r="166" spans="1:82">
      <c r="A166" s="2">
        <f t="shared" si="160"/>
        <v>2120</v>
      </c>
      <c r="B166" s="5">
        <f t="shared" si="161"/>
        <v>1165.0834011815741</v>
      </c>
      <c r="C166" s="5">
        <f t="shared" si="162"/>
        <v>2962.5552809227452</v>
      </c>
      <c r="D166" s="5">
        <f t="shared" si="163"/>
        <v>4365.0982976842333</v>
      </c>
      <c r="E166" s="15">
        <f t="shared" si="164"/>
        <v>1.4562118266135821E-5</v>
      </c>
      <c r="F166" s="15">
        <f t="shared" si="165"/>
        <v>2.868834945412727E-5</v>
      </c>
      <c r="G166" s="15">
        <f t="shared" si="166"/>
        <v>5.8566244904665905E-5</v>
      </c>
      <c r="H166" s="5">
        <f t="shared" si="167"/>
        <v>179610.6280325464</v>
      </c>
      <c r="I166" s="5">
        <f t="shared" si="168"/>
        <v>71195.431596974362</v>
      </c>
      <c r="J166" s="5">
        <f t="shared" si="169"/>
        <v>26570.685169509154</v>
      </c>
      <c r="K166" s="5">
        <f t="shared" si="170"/>
        <v>154161.17665945078</v>
      </c>
      <c r="L166" s="5">
        <f t="shared" si="171"/>
        <v>24031.764759103218</v>
      </c>
      <c r="M166" s="5">
        <f t="shared" si="172"/>
        <v>6087.0760192514799</v>
      </c>
      <c r="N166" s="15">
        <f t="shared" si="173"/>
        <v>3.2976195228322513E-3</v>
      </c>
      <c r="O166" s="15">
        <f t="shared" si="174"/>
        <v>7.558551723539253E-3</v>
      </c>
      <c r="P166" s="15">
        <f t="shared" si="175"/>
        <v>7.1818183814276182E-3</v>
      </c>
      <c r="Q166" s="5">
        <f t="shared" si="176"/>
        <v>7707.8713758775493</v>
      </c>
      <c r="R166" s="5">
        <f t="shared" si="177"/>
        <v>11083.580694243528</v>
      </c>
      <c r="S166" s="5">
        <f t="shared" si="178"/>
        <v>5948.12512923548</v>
      </c>
      <c r="T166" s="5">
        <f t="shared" si="179"/>
        <v>42.914338980435176</v>
      </c>
      <c r="U166" s="5">
        <f t="shared" si="180"/>
        <v>155.67825695594988</v>
      </c>
      <c r="V166" s="5">
        <f t="shared" si="181"/>
        <v>223.86043458379365</v>
      </c>
      <c r="W166" s="15">
        <f t="shared" si="182"/>
        <v>-1.0734613539272964E-2</v>
      </c>
      <c r="X166" s="15">
        <f t="shared" si="183"/>
        <v>-1.217998157191269E-2</v>
      </c>
      <c r="Y166" s="15">
        <f t="shared" si="184"/>
        <v>-9.7425357312937999E-3</v>
      </c>
      <c r="Z166" s="5">
        <f t="shared" si="199"/>
        <v>11503.191374383718</v>
      </c>
      <c r="AA166" s="5">
        <f t="shared" si="200"/>
        <v>33082.464721900047</v>
      </c>
      <c r="AB166" s="5">
        <f t="shared" si="201"/>
        <v>40899.325757919854</v>
      </c>
      <c r="AC166" s="16">
        <f t="shared" si="185"/>
        <v>1.4812651526764906</v>
      </c>
      <c r="AD166" s="16">
        <f t="shared" si="186"/>
        <v>2.9708337293257738</v>
      </c>
      <c r="AE166" s="16">
        <f t="shared" si="187"/>
        <v>6.8583159545549695</v>
      </c>
      <c r="AF166" s="15">
        <f t="shared" si="188"/>
        <v>-4.0504037456468023E-3</v>
      </c>
      <c r="AG166" s="15">
        <f t="shared" si="189"/>
        <v>2.9673830763510267E-4</v>
      </c>
      <c r="AH166" s="15">
        <f t="shared" si="190"/>
        <v>9.7937136394747881E-3</v>
      </c>
      <c r="AI166" s="1">
        <f t="shared" si="154"/>
        <v>343401.95341470267</v>
      </c>
      <c r="AJ166" s="1">
        <f t="shared" si="155"/>
        <v>130886.68574140302</v>
      </c>
      <c r="AK166" s="1">
        <f t="shared" si="156"/>
        <v>49055.520613565088</v>
      </c>
      <c r="AL166" s="14">
        <f t="shared" si="191"/>
        <v>59.236708221965394</v>
      </c>
      <c r="AM166" s="14">
        <f t="shared" si="192"/>
        <v>12.948242570498605</v>
      </c>
      <c r="AN166" s="14">
        <f t="shared" si="193"/>
        <v>4.267899826728252</v>
      </c>
      <c r="AO166" s="11">
        <f t="shared" si="194"/>
        <v>6.8262733541365255E-3</v>
      </c>
      <c r="AP166" s="11">
        <f t="shared" si="195"/>
        <v>8.5993040202803472E-3</v>
      </c>
      <c r="AQ166" s="11">
        <f t="shared" si="196"/>
        <v>7.8006537574388168E-3</v>
      </c>
      <c r="AR166" s="1">
        <f t="shared" si="202"/>
        <v>179610.6280325464</v>
      </c>
      <c r="AS166" s="1">
        <f t="shared" si="197"/>
        <v>71195.431596974362</v>
      </c>
      <c r="AT166" s="1">
        <f t="shared" si="198"/>
        <v>26570.685169509154</v>
      </c>
      <c r="AU166" s="1">
        <f t="shared" si="157"/>
        <v>35922.125606509282</v>
      </c>
      <c r="AV166" s="1">
        <f t="shared" si="158"/>
        <v>14239.086319394873</v>
      </c>
      <c r="AW166" s="1">
        <f t="shared" si="159"/>
        <v>5314.1370339018313</v>
      </c>
      <c r="AX166" s="2">
        <v>0</v>
      </c>
      <c r="AY166" s="2">
        <v>0</v>
      </c>
      <c r="AZ166" s="2">
        <v>0</v>
      </c>
      <c r="BA166" s="2">
        <f t="shared" si="206"/>
        <v>0</v>
      </c>
      <c r="BB166" s="2">
        <f t="shared" si="219"/>
        <v>0</v>
      </c>
      <c r="BC166" s="2">
        <f t="shared" si="207"/>
        <v>0</v>
      </c>
      <c r="BD166" s="2">
        <f t="shared" si="208"/>
        <v>0</v>
      </c>
      <c r="BE166" s="2">
        <f t="shared" si="209"/>
        <v>0</v>
      </c>
      <c r="BF166" s="2">
        <f t="shared" si="210"/>
        <v>0</v>
      </c>
      <c r="BG166" s="2">
        <f t="shared" si="211"/>
        <v>0</v>
      </c>
      <c r="BH166" s="2">
        <f t="shared" si="220"/>
        <v>0</v>
      </c>
      <c r="BI166" s="2">
        <f t="shared" si="221"/>
        <v>0</v>
      </c>
      <c r="BJ166" s="2">
        <f t="shared" si="222"/>
        <v>0</v>
      </c>
      <c r="BK166" s="11">
        <f t="shared" si="225"/>
        <v>3.329761952283225E-2</v>
      </c>
      <c r="BL166" s="11">
        <f t="shared" si="223"/>
        <v>3.7558551723539252E-2</v>
      </c>
      <c r="BM166" s="11">
        <f t="shared" si="224"/>
        <v>3.7181818381427617E-2</v>
      </c>
      <c r="BN166" s="17">
        <f t="shared" si="203"/>
        <v>1.1281113133491092E-2</v>
      </c>
      <c r="BO166" s="17">
        <f t="shared" si="204"/>
        <v>7.155472564439525E-3</v>
      </c>
      <c r="BP166" s="17">
        <f t="shared" si="205"/>
        <v>8.3699810502957609E-3</v>
      </c>
      <c r="BQ166" s="12">
        <f>(BQ$3*temperature!$I276+BQ$4*temperature!$I276^2+BQ$5*temperature!$I276^6)*(K166/K$56)^$BS$1</f>
        <v>-16.911439837963368</v>
      </c>
      <c r="BR166" s="12">
        <f>(BR$3*temperature!$I276+BR$4*temperature!$I276^2+BR$5*temperature!$I276^6)*(L166/L$56)^$BS$1</f>
        <v>-13.24304674295176</v>
      </c>
      <c r="BS166" s="12">
        <f>(BS$3*temperature!$I276+BS$4*temperature!$I276^2+BS$5*temperature!$I276^6)*(M166/M$56)^$BS$1</f>
        <v>-12.288150202947145</v>
      </c>
      <c r="BT166" s="12">
        <f>(BT$3*temperature!$M276+BT$4*temperature!$M276^2+BT$5*temperature!$M276^6)*(K166/K$56)^$BS$1</f>
        <v>-16.911455939842217</v>
      </c>
      <c r="BU166" s="12">
        <f>(BU$3*temperature!$M276+BU$4*temperature!$M276^2+BU$5*temperature!$M276^6)*(L166/L$56)^$BS$1</f>
        <v>-13.243057915168688</v>
      </c>
      <c r="BV166" s="12">
        <f>(BV$3*temperature!$M276+BV$4*temperature!$M276^2+BV$5*temperature!$M276^6)*(M166/M$56)^$BS$1</f>
        <v>-12.288159458074869</v>
      </c>
      <c r="BW166" s="19">
        <f t="shared" si="212"/>
        <v>-1.6101878848928664E-5</v>
      </c>
      <c r="BX166" s="19">
        <f t="shared" si="213"/>
        <v>-1.1172216927590739E-5</v>
      </c>
      <c r="BY166" s="19">
        <f t="shared" si="214"/>
        <v>-9.2551277237618024E-6</v>
      </c>
      <c r="BZ166" s="19">
        <f t="shared" si="215"/>
        <v>-3.9333944635665689E-2</v>
      </c>
      <c r="CA166" s="19">
        <f t="shared" si="216"/>
        <v>-3.2625752756864046E-4</v>
      </c>
      <c r="CB166" s="19">
        <f t="shared" si="217"/>
        <v>-5.6915402001841747E-5</v>
      </c>
      <c r="CC166" s="19">
        <f t="shared" si="218"/>
        <v>-2.0583046010273563E-5</v>
      </c>
      <c r="CD166" s="19"/>
    </row>
    <row r="167" spans="1:82">
      <c r="A167" s="2">
        <f t="shared" si="160"/>
        <v>2121</v>
      </c>
      <c r="B167" s="5">
        <f t="shared" si="161"/>
        <v>1165.0995189597381</v>
      </c>
      <c r="C167" s="5">
        <f t="shared" si="162"/>
        <v>2962.6360222028625</v>
      </c>
      <c r="D167" s="5">
        <f t="shared" si="163"/>
        <v>4365.3411627293717</v>
      </c>
      <c r="E167" s="15">
        <f t="shared" si="164"/>
        <v>1.3834012352829029E-5</v>
      </c>
      <c r="F167" s="15">
        <f t="shared" si="165"/>
        <v>2.7253931981420906E-5</v>
      </c>
      <c r="G167" s="15">
        <f t="shared" si="166"/>
        <v>5.5637932659432604E-5</v>
      </c>
      <c r="H167" s="5">
        <f t="shared" si="167"/>
        <v>180180.34894060247</v>
      </c>
      <c r="I167" s="5">
        <f t="shared" si="168"/>
        <v>71726.326771989086</v>
      </c>
      <c r="J167" s="5">
        <f t="shared" si="169"/>
        <v>26759.998885330559</v>
      </c>
      <c r="K167" s="5">
        <f t="shared" si="170"/>
        <v>154648.03307229665</v>
      </c>
      <c r="L167" s="5">
        <f t="shared" si="171"/>
        <v>24210.306711472815</v>
      </c>
      <c r="M167" s="5">
        <f t="shared" si="172"/>
        <v>6130.1048160458604</v>
      </c>
      <c r="N167" s="15">
        <f t="shared" si="173"/>
        <v>3.1581000054337061E-3</v>
      </c>
      <c r="O167" s="15">
        <f t="shared" si="174"/>
        <v>7.4294149497267092E-3</v>
      </c>
      <c r="P167" s="15">
        <f t="shared" si="175"/>
        <v>7.0688778418890319E-3</v>
      </c>
      <c r="Q167" s="5">
        <f t="shared" si="176"/>
        <v>7649.3170989473801</v>
      </c>
      <c r="R167" s="5">
        <f t="shared" si="177"/>
        <v>11030.225059816454</v>
      </c>
      <c r="S167" s="5">
        <f t="shared" si="178"/>
        <v>5932.1422711164523</v>
      </c>
      <c r="T167" s="5">
        <f t="shared" si="179"/>
        <v>42.453670136186844</v>
      </c>
      <c r="U167" s="5">
        <f t="shared" si="180"/>
        <v>153.78209865507893</v>
      </c>
      <c r="V167" s="5">
        <f t="shared" si="181"/>
        <v>221.67946630103808</v>
      </c>
      <c r="W167" s="15">
        <f t="shared" si="182"/>
        <v>-1.0734613539272964E-2</v>
      </c>
      <c r="X167" s="15">
        <f t="shared" si="183"/>
        <v>-1.217998157191269E-2</v>
      </c>
      <c r="Y167" s="15">
        <f t="shared" si="184"/>
        <v>-9.7425357312937999E-3</v>
      </c>
      <c r="Z167" s="5">
        <f t="shared" si="199"/>
        <v>11371.156185528829</v>
      </c>
      <c r="AA167" s="5">
        <f t="shared" si="200"/>
        <v>32937.246211478094</v>
      </c>
      <c r="AB167" s="5">
        <f t="shared" si="201"/>
        <v>41193.647417410692</v>
      </c>
      <c r="AC167" s="16">
        <f t="shared" si="185"/>
        <v>1.4752654307537936</v>
      </c>
      <c r="AD167" s="16">
        <f t="shared" si="186"/>
        <v>2.9717152894988792</v>
      </c>
      <c r="AE167" s="16">
        <f t="shared" si="187"/>
        <v>6.9254843370629224</v>
      </c>
      <c r="AF167" s="15">
        <f t="shared" si="188"/>
        <v>-4.0504037456468023E-3</v>
      </c>
      <c r="AG167" s="15">
        <f t="shared" si="189"/>
        <v>2.9673830763510267E-4</v>
      </c>
      <c r="AH167" s="15">
        <f t="shared" si="190"/>
        <v>9.7937136394747881E-3</v>
      </c>
      <c r="AI167" s="1">
        <f t="shared" si="154"/>
        <v>344983.8836797417</v>
      </c>
      <c r="AJ167" s="1">
        <f t="shared" si="155"/>
        <v>132037.10348665758</v>
      </c>
      <c r="AK167" s="1">
        <f t="shared" si="156"/>
        <v>49464.105586110411</v>
      </c>
      <c r="AL167" s="14">
        <f t="shared" si="191"/>
        <v>59.637030525258531</v>
      </c>
      <c r="AM167" s="14">
        <f t="shared" si="192"/>
        <v>13.058474986146738</v>
      </c>
      <c r="AN167" s="14">
        <f t="shared" si="193"/>
        <v>4.3008593114597948</v>
      </c>
      <c r="AO167" s="11">
        <f t="shared" si="194"/>
        <v>6.7580106205951604E-3</v>
      </c>
      <c r="AP167" s="11">
        <f t="shared" si="195"/>
        <v>8.5133109800775431E-3</v>
      </c>
      <c r="AQ167" s="11">
        <f t="shared" si="196"/>
        <v>7.7226472198644288E-3</v>
      </c>
      <c r="AR167" s="1">
        <f t="shared" si="202"/>
        <v>180180.34894060247</v>
      </c>
      <c r="AS167" s="1">
        <f t="shared" si="197"/>
        <v>71726.326771989086</v>
      </c>
      <c r="AT167" s="1">
        <f t="shared" si="198"/>
        <v>26759.998885330559</v>
      </c>
      <c r="AU167" s="1">
        <f t="shared" si="157"/>
        <v>36036.069788120498</v>
      </c>
      <c r="AV167" s="1">
        <f t="shared" si="158"/>
        <v>14345.265354397818</v>
      </c>
      <c r="AW167" s="1">
        <f t="shared" si="159"/>
        <v>5351.9997770661121</v>
      </c>
      <c r="AX167" s="2">
        <v>0</v>
      </c>
      <c r="AY167" s="2">
        <v>0</v>
      </c>
      <c r="AZ167" s="2">
        <v>0</v>
      </c>
      <c r="BA167" s="2">
        <f t="shared" si="206"/>
        <v>0</v>
      </c>
      <c r="BB167" s="2">
        <f t="shared" si="219"/>
        <v>0</v>
      </c>
      <c r="BC167" s="2">
        <f t="shared" si="207"/>
        <v>0</v>
      </c>
      <c r="BD167" s="2">
        <f t="shared" si="208"/>
        <v>0</v>
      </c>
      <c r="BE167" s="2">
        <f t="shared" si="209"/>
        <v>0</v>
      </c>
      <c r="BF167" s="2">
        <f t="shared" si="210"/>
        <v>0</v>
      </c>
      <c r="BG167" s="2">
        <f t="shared" si="211"/>
        <v>0</v>
      </c>
      <c r="BH167" s="2">
        <f t="shared" si="220"/>
        <v>0</v>
      </c>
      <c r="BI167" s="2">
        <f t="shared" si="221"/>
        <v>0</v>
      </c>
      <c r="BJ167" s="2">
        <f t="shared" si="222"/>
        <v>0</v>
      </c>
      <c r="BK167" s="11">
        <f t="shared" si="225"/>
        <v>3.3158100005433705E-2</v>
      </c>
      <c r="BL167" s="11">
        <f t="shared" si="223"/>
        <v>3.7429414949726708E-2</v>
      </c>
      <c r="BM167" s="11">
        <f t="shared" si="224"/>
        <v>3.7068877841889031E-2</v>
      </c>
      <c r="BN167" s="17">
        <f t="shared" si="203"/>
        <v>1.0917583589034698E-2</v>
      </c>
      <c r="BO167" s="17">
        <f t="shared" si="204"/>
        <v>6.8964518219749808E-3</v>
      </c>
      <c r="BP167" s="17">
        <f t="shared" si="205"/>
        <v>8.0699265085050573E-3</v>
      </c>
      <c r="BQ167" s="12">
        <f>(BQ$3*temperature!$I277+BQ$4*temperature!$I277^2+BQ$5*temperature!$I277^6)*(K167/K$56)^$BS$1</f>
        <v>-17.287795045367595</v>
      </c>
      <c r="BR167" s="12">
        <f>(BR$3*temperature!$I277+BR$4*temperature!$I277^2+BR$5*temperature!$I277^6)*(L167/L$56)^$BS$1</f>
        <v>-13.488574006493133</v>
      </c>
      <c r="BS167" s="12">
        <f>(BS$3*temperature!$I277+BS$4*temperature!$I277^2+BS$5*temperature!$I277^6)*(M167/M$56)^$BS$1</f>
        <v>-12.490157801892799</v>
      </c>
      <c r="BT167" s="12">
        <f>(BT$3*temperature!$M277+BT$4*temperature!$M277^2+BT$5*temperature!$M277^6)*(K167/K$56)^$BS$1</f>
        <v>-17.287811163555293</v>
      </c>
      <c r="BU167" s="12">
        <f>(BU$3*temperature!$M277+BU$4*temperature!$M277^2+BU$5*temperature!$M277^6)*(L167/L$56)^$BS$1</f>
        <v>-13.488585171516277</v>
      </c>
      <c r="BV167" s="12">
        <f>(BV$3*temperature!$M277+BV$4*temperature!$M277^2+BV$5*temperature!$M277^6)*(M167/M$56)^$BS$1</f>
        <v>-12.490167046094193</v>
      </c>
      <c r="BW167" s="19">
        <f t="shared" si="212"/>
        <v>-1.6118187698310749E-5</v>
      </c>
      <c r="BX167" s="19">
        <f t="shared" si="213"/>
        <v>-1.1165023144243946E-5</v>
      </c>
      <c r="BY167" s="19">
        <f t="shared" si="214"/>
        <v>-9.2442013936988587E-6</v>
      </c>
      <c r="BZ167" s="19">
        <f t="shared" si="215"/>
        <v>-3.9523816012237721E-2</v>
      </c>
      <c r="CA167" s="19">
        <f t="shared" si="216"/>
        <v>-3.1706635372738101E-4</v>
      </c>
      <c r="CB167" s="19">
        <f t="shared" si="217"/>
        <v>-5.5228586058155293E-5</v>
      </c>
      <c r="CC167" s="19">
        <f t="shared" si="218"/>
        <v>-1.996296609313343E-5</v>
      </c>
      <c r="CD167" s="19"/>
    </row>
    <row r="168" spans="1:82">
      <c r="A168" s="2">
        <f t="shared" si="160"/>
        <v>2122</v>
      </c>
      <c r="B168" s="5">
        <f t="shared" si="161"/>
        <v>1165.1148310608187</v>
      </c>
      <c r="C168" s="5">
        <f t="shared" si="162"/>
        <v>2962.7127285094657</v>
      </c>
      <c r="D168" s="5">
        <f t="shared" si="163"/>
        <v>4365.5718973591365</v>
      </c>
      <c r="E168" s="15">
        <f t="shared" si="164"/>
        <v>1.3142311735187577E-5</v>
      </c>
      <c r="F168" s="15">
        <f t="shared" si="165"/>
        <v>2.5891235382349859E-5</v>
      </c>
      <c r="G168" s="15">
        <f t="shared" si="166"/>
        <v>5.2856036026460972E-5</v>
      </c>
      <c r="H168" s="5">
        <f t="shared" si="167"/>
        <v>180726.81183555443</v>
      </c>
      <c r="I168" s="5">
        <f t="shared" si="168"/>
        <v>72251.93231389529</v>
      </c>
      <c r="J168" s="5">
        <f t="shared" si="169"/>
        <v>26947.602386913368</v>
      </c>
      <c r="K168" s="5">
        <f t="shared" si="170"/>
        <v>155115.02129880668</v>
      </c>
      <c r="L168" s="5">
        <f t="shared" si="171"/>
        <v>24387.08674608661</v>
      </c>
      <c r="M168" s="5">
        <f t="shared" si="172"/>
        <v>6172.7542279660474</v>
      </c>
      <c r="N168" s="15">
        <f t="shared" si="173"/>
        <v>3.0196842289724746E-3</v>
      </c>
      <c r="O168" s="15">
        <f t="shared" si="174"/>
        <v>7.3018502706545529E-3</v>
      </c>
      <c r="P168" s="15">
        <f t="shared" si="175"/>
        <v>6.9573707465082624E-3</v>
      </c>
      <c r="Q168" s="5">
        <f t="shared" si="176"/>
        <v>7590.1549554193025</v>
      </c>
      <c r="R168" s="5">
        <f t="shared" si="177"/>
        <v>10975.721352792652</v>
      </c>
      <c r="S168" s="5">
        <f t="shared" si="178"/>
        <v>5915.5308361268635</v>
      </c>
      <c r="T168" s="5">
        <f t="shared" si="179"/>
        <v>41.997946393951104</v>
      </c>
      <c r="U168" s="5">
        <f t="shared" si="180"/>
        <v>151.90903552737001</v>
      </c>
      <c r="V168" s="5">
        <f t="shared" si="181"/>
        <v>219.51974617970606</v>
      </c>
      <c r="W168" s="15">
        <f t="shared" si="182"/>
        <v>-1.0734613539272964E-2</v>
      </c>
      <c r="X168" s="15">
        <f t="shared" si="183"/>
        <v>-1.217998157191269E-2</v>
      </c>
      <c r="Y168" s="15">
        <f t="shared" si="184"/>
        <v>-9.7425357312937999E-3</v>
      </c>
      <c r="Z168" s="5">
        <f t="shared" si="199"/>
        <v>11239.065197778906</v>
      </c>
      <c r="AA168" s="5">
        <f t="shared" si="200"/>
        <v>32788.415149409433</v>
      </c>
      <c r="AB168" s="5">
        <f t="shared" si="201"/>
        <v>41485.313113719712</v>
      </c>
      <c r="AC168" s="16">
        <f t="shared" si="185"/>
        <v>1.4692900101272452</v>
      </c>
      <c r="AD168" s="16">
        <f t="shared" si="186"/>
        <v>2.9725971112646583</v>
      </c>
      <c r="AE168" s="16">
        <f t="shared" si="187"/>
        <v>6.9933105474747848</v>
      </c>
      <c r="AF168" s="15">
        <f t="shared" si="188"/>
        <v>-4.0504037456468023E-3</v>
      </c>
      <c r="AG168" s="15">
        <f t="shared" si="189"/>
        <v>2.9673830763510267E-4</v>
      </c>
      <c r="AH168" s="15">
        <f t="shared" si="190"/>
        <v>9.7937136394747881E-3</v>
      </c>
      <c r="AI168" s="1">
        <f t="shared" si="154"/>
        <v>346521.56509988807</v>
      </c>
      <c r="AJ168" s="1">
        <f t="shared" si="155"/>
        <v>133178.65849238963</v>
      </c>
      <c r="AK168" s="1">
        <f t="shared" si="156"/>
        <v>49869.694804565486</v>
      </c>
      <c r="AL168" s="14">
        <f t="shared" si="191"/>
        <v>60.036027934072273</v>
      </c>
      <c r="AM168" s="14">
        <f t="shared" si="192"/>
        <v>13.168534136044544</v>
      </c>
      <c r="AN168" s="14">
        <f t="shared" si="193"/>
        <v>4.3337411904724208</v>
      </c>
      <c r="AO168" s="11">
        <f t="shared" si="194"/>
        <v>6.690430514389209E-3</v>
      </c>
      <c r="AP168" s="11">
        <f t="shared" si="195"/>
        <v>8.4281778702767676E-3</v>
      </c>
      <c r="AQ168" s="11">
        <f t="shared" si="196"/>
        <v>7.6454207476657843E-3</v>
      </c>
      <c r="AR168" s="1">
        <f t="shared" si="202"/>
        <v>180726.81183555443</v>
      </c>
      <c r="AS168" s="1">
        <f t="shared" si="197"/>
        <v>72251.93231389529</v>
      </c>
      <c r="AT168" s="1">
        <f t="shared" si="198"/>
        <v>26947.602386913368</v>
      </c>
      <c r="AU168" s="1">
        <f t="shared" si="157"/>
        <v>36145.362367110887</v>
      </c>
      <c r="AV168" s="1">
        <f t="shared" si="158"/>
        <v>14450.386462779059</v>
      </c>
      <c r="AW168" s="1">
        <f t="shared" si="159"/>
        <v>5389.5204773826736</v>
      </c>
      <c r="AX168" s="2">
        <v>0</v>
      </c>
      <c r="AY168" s="2">
        <v>0</v>
      </c>
      <c r="AZ168" s="2">
        <v>0</v>
      </c>
      <c r="BA168" s="2">
        <f t="shared" si="206"/>
        <v>0</v>
      </c>
      <c r="BB168" s="2">
        <f t="shared" si="219"/>
        <v>0</v>
      </c>
      <c r="BC168" s="2">
        <f t="shared" si="207"/>
        <v>0</v>
      </c>
      <c r="BD168" s="2">
        <f t="shared" si="208"/>
        <v>0</v>
      </c>
      <c r="BE168" s="2">
        <f t="shared" si="209"/>
        <v>0</v>
      </c>
      <c r="BF168" s="2">
        <f t="shared" si="210"/>
        <v>0</v>
      </c>
      <c r="BG168" s="2">
        <f t="shared" si="211"/>
        <v>0</v>
      </c>
      <c r="BH168" s="2">
        <f t="shared" si="220"/>
        <v>0</v>
      </c>
      <c r="BI168" s="2">
        <f t="shared" si="221"/>
        <v>0</v>
      </c>
      <c r="BJ168" s="2">
        <f t="shared" si="222"/>
        <v>0</v>
      </c>
      <c r="BK168" s="11">
        <f t="shared" si="225"/>
        <v>3.3019684228972473E-2</v>
      </c>
      <c r="BL168" s="11">
        <f t="shared" si="223"/>
        <v>3.7301850270654552E-2</v>
      </c>
      <c r="BM168" s="11">
        <f t="shared" si="224"/>
        <v>3.6957370746508261E-2</v>
      </c>
      <c r="BN168" s="17">
        <f t="shared" si="203"/>
        <v>1.0567195465028323E-2</v>
      </c>
      <c r="BO168" s="17">
        <f t="shared" si="204"/>
        <v>6.6476347427542135E-3</v>
      </c>
      <c r="BP168" s="17">
        <f t="shared" si="205"/>
        <v>7.7814759279039841E-3</v>
      </c>
      <c r="BQ168" s="12">
        <f>(BQ$3*temperature!$I278+BQ$4*temperature!$I278^2+BQ$5*temperature!$I278^6)*(K168/K$56)^$BS$1</f>
        <v>-17.66582966886963</v>
      </c>
      <c r="BR168" s="12">
        <f>(BR$3*temperature!$I278+BR$4*temperature!$I278^2+BR$5*temperature!$I278^6)*(L168/L$56)^$BS$1</f>
        <v>-13.734582554650368</v>
      </c>
      <c r="BS168" s="12">
        <f>(BS$3*temperature!$I278+BS$4*temperature!$I278^2+BS$5*temperature!$I278^6)*(M168/M$56)^$BS$1</f>
        <v>-12.692457103367998</v>
      </c>
      <c r="BT168" s="12">
        <f>(BT$3*temperature!$M278+BT$4*temperature!$M278^2+BT$5*temperature!$M278^6)*(K168/K$56)^$BS$1</f>
        <v>-17.665845801924224</v>
      </c>
      <c r="BU168" s="12">
        <f>(BU$3*temperature!$M278+BU$4*temperature!$M278^2+BU$5*temperature!$M278^6)*(L168/L$56)^$BS$1</f>
        <v>-13.734593711605497</v>
      </c>
      <c r="BV168" s="12">
        <f>(BV$3*temperature!$M278+BV$4*temperature!$M278^2+BV$5*temperature!$M278^6)*(M168/M$56)^$BS$1</f>
        <v>-12.692466336026028</v>
      </c>
      <c r="BW168" s="19">
        <f t="shared" si="212"/>
        <v>-1.6133054593581164E-5</v>
      </c>
      <c r="BX168" s="19">
        <f t="shared" si="213"/>
        <v>-1.1156955128654999E-5</v>
      </c>
      <c r="BY168" s="19">
        <f t="shared" si="214"/>
        <v>-9.2326580301005379E-6</v>
      </c>
      <c r="BZ168" s="19">
        <f t="shared" si="215"/>
        <v>-3.9705850862211102E-2</v>
      </c>
      <c r="CA168" s="19">
        <f t="shared" si="216"/>
        <v>-3.0810513152165677E-4</v>
      </c>
      <c r="CB168" s="19">
        <f t="shared" si="217"/>
        <v>-5.3587352578943242E-5</v>
      </c>
      <c r="CC168" s="19">
        <f t="shared" si="218"/>
        <v>-1.9360156289977167E-5</v>
      </c>
      <c r="CD168" s="19"/>
    </row>
    <row r="169" spans="1:82">
      <c r="A169" s="2">
        <f t="shared" si="160"/>
        <v>2123</v>
      </c>
      <c r="B169" s="5">
        <f t="shared" si="161"/>
        <v>1165.12937774802</v>
      </c>
      <c r="C169" s="5">
        <f t="shared" si="162"/>
        <v>2962.7856013874584</v>
      </c>
      <c r="D169" s="5">
        <f t="shared" si="163"/>
        <v>4365.791106843345</v>
      </c>
      <c r="E169" s="15">
        <f t="shared" si="164"/>
        <v>1.2485196148428198E-5</v>
      </c>
      <c r="F169" s="15">
        <f t="shared" si="165"/>
        <v>2.4596673613232366E-5</v>
      </c>
      <c r="G169" s="15">
        <f t="shared" si="166"/>
        <v>5.0213234225137924E-5</v>
      </c>
      <c r="H169" s="5">
        <f t="shared" si="167"/>
        <v>181249.99299922734</v>
      </c>
      <c r="I169" s="5">
        <f t="shared" si="168"/>
        <v>72772.190624795287</v>
      </c>
      <c r="J169" s="5">
        <f t="shared" si="169"/>
        <v>27133.482600379004</v>
      </c>
      <c r="K169" s="5">
        <f t="shared" si="170"/>
        <v>155562.11735863198</v>
      </c>
      <c r="L169" s="5">
        <f t="shared" si="171"/>
        <v>24562.08461075159</v>
      </c>
      <c r="M169" s="5">
        <f t="shared" si="172"/>
        <v>6215.0208144057724</v>
      </c>
      <c r="N169" s="15">
        <f t="shared" si="173"/>
        <v>2.8823517934091214E-3</v>
      </c>
      <c r="O169" s="15">
        <f t="shared" si="174"/>
        <v>7.175841316636955E-3</v>
      </c>
      <c r="P169" s="15">
        <f t="shared" si="175"/>
        <v>6.8472815989066849E-3</v>
      </c>
      <c r="Q169" s="5">
        <f t="shared" si="176"/>
        <v>7530.4142430699649</v>
      </c>
      <c r="R169" s="5">
        <f t="shared" si="177"/>
        <v>10920.106599659824</v>
      </c>
      <c r="S169" s="5">
        <f t="shared" si="178"/>
        <v>5898.3054047624919</v>
      </c>
      <c r="T169" s="5">
        <f t="shared" si="179"/>
        <v>41.547114669968934</v>
      </c>
      <c r="U169" s="5">
        <f t="shared" si="180"/>
        <v>150.05878627403962</v>
      </c>
      <c r="V169" s="5">
        <f t="shared" si="181"/>
        <v>217.38106720882573</v>
      </c>
      <c r="W169" s="15">
        <f t="shared" si="182"/>
        <v>-1.0734613539272964E-2</v>
      </c>
      <c r="X169" s="15">
        <f t="shared" si="183"/>
        <v>-1.217998157191269E-2</v>
      </c>
      <c r="Y169" s="15">
        <f t="shared" si="184"/>
        <v>-9.7425357312937999E-3</v>
      </c>
      <c r="Z169" s="5">
        <f t="shared" si="199"/>
        <v>11106.968186340047</v>
      </c>
      <c r="AA169" s="5">
        <f t="shared" si="200"/>
        <v>32636.07908936157</v>
      </c>
      <c r="AB169" s="5">
        <f t="shared" si="201"/>
        <v>41774.301741907271</v>
      </c>
      <c r="AC169" s="16">
        <f t="shared" si="185"/>
        <v>1.4633387923667844</v>
      </c>
      <c r="AD169" s="16">
        <f t="shared" si="186"/>
        <v>2.9734791947007362</v>
      </c>
      <c r="AE169" s="16">
        <f t="shared" si="187"/>
        <v>7.0618010283686719</v>
      </c>
      <c r="AF169" s="15">
        <f t="shared" si="188"/>
        <v>-4.0504037456468023E-3</v>
      </c>
      <c r="AG169" s="15">
        <f t="shared" si="189"/>
        <v>2.9673830763510267E-4</v>
      </c>
      <c r="AH169" s="15">
        <f t="shared" si="190"/>
        <v>9.7937136394747881E-3</v>
      </c>
      <c r="AI169" s="1">
        <f t="shared" si="154"/>
        <v>348014.77095701016</v>
      </c>
      <c r="AJ169" s="1">
        <f t="shared" si="155"/>
        <v>134311.17910592971</v>
      </c>
      <c r="AK169" s="1">
        <f t="shared" si="156"/>
        <v>50272.245801491619</v>
      </c>
      <c r="AL169" s="14">
        <f t="shared" si="191"/>
        <v>60.433678138592583</v>
      </c>
      <c r="AM169" s="14">
        <f t="shared" si="192"/>
        <v>13.278411016554045</v>
      </c>
      <c r="AN169" s="14">
        <f t="shared" si="193"/>
        <v>4.3665431325369468</v>
      </c>
      <c r="AO169" s="11">
        <f t="shared" si="194"/>
        <v>6.6235262092453166E-3</v>
      </c>
      <c r="AP169" s="11">
        <f t="shared" si="195"/>
        <v>8.3438960915740001E-3</v>
      </c>
      <c r="AQ169" s="11">
        <f t="shared" si="196"/>
        <v>7.5689665401891268E-3</v>
      </c>
      <c r="AR169" s="1">
        <f t="shared" si="202"/>
        <v>181249.99299922734</v>
      </c>
      <c r="AS169" s="1">
        <f t="shared" si="197"/>
        <v>72772.190624795287</v>
      </c>
      <c r="AT169" s="1">
        <f t="shared" si="198"/>
        <v>27133.482600379004</v>
      </c>
      <c r="AU169" s="1">
        <f t="shared" si="157"/>
        <v>36249.998599845472</v>
      </c>
      <c r="AV169" s="1">
        <f t="shared" si="158"/>
        <v>14554.438124959059</v>
      </c>
      <c r="AW169" s="1">
        <f t="shared" si="159"/>
        <v>5426.6965200758013</v>
      </c>
      <c r="AX169" s="2">
        <v>0</v>
      </c>
      <c r="AY169" s="2">
        <v>0</v>
      </c>
      <c r="AZ169" s="2">
        <v>0</v>
      </c>
      <c r="BA169" s="2">
        <f t="shared" si="206"/>
        <v>0</v>
      </c>
      <c r="BB169" s="2">
        <f t="shared" si="219"/>
        <v>0</v>
      </c>
      <c r="BC169" s="2">
        <f t="shared" si="207"/>
        <v>0</v>
      </c>
      <c r="BD169" s="2">
        <f t="shared" si="208"/>
        <v>0</v>
      </c>
      <c r="BE169" s="2">
        <f t="shared" si="209"/>
        <v>0</v>
      </c>
      <c r="BF169" s="2">
        <f t="shared" si="210"/>
        <v>0</v>
      </c>
      <c r="BG169" s="2">
        <f t="shared" si="211"/>
        <v>0</v>
      </c>
      <c r="BH169" s="2">
        <f t="shared" si="220"/>
        <v>0</v>
      </c>
      <c r="BI169" s="2">
        <f t="shared" si="221"/>
        <v>0</v>
      </c>
      <c r="BJ169" s="2">
        <f t="shared" si="222"/>
        <v>0</v>
      </c>
      <c r="BK169" s="11">
        <f t="shared" si="225"/>
        <v>3.288235179340912E-2</v>
      </c>
      <c r="BL169" s="11">
        <f t="shared" si="223"/>
        <v>3.7175841316636954E-2</v>
      </c>
      <c r="BM169" s="11">
        <f t="shared" si="224"/>
        <v>3.6847281598906684E-2</v>
      </c>
      <c r="BN169" s="17">
        <f t="shared" si="203"/>
        <v>1.0229423143001858E-2</v>
      </c>
      <c r="BO169" s="17">
        <f t="shared" si="204"/>
        <v>6.4085827486181591E-3</v>
      </c>
      <c r="BP169" s="17">
        <f t="shared" si="205"/>
        <v>7.5041425495650602E-3</v>
      </c>
      <c r="BQ169" s="12">
        <f>(BQ$3*temperature!$I279+BQ$4*temperature!$I279^2+BQ$5*temperature!$I279^6)*(K169/K$56)^$BS$1</f>
        <v>-18.045493193876961</v>
      </c>
      <c r="BR169" s="12">
        <f>(BR$3*temperature!$I279+BR$4*temperature!$I279^2+BR$5*temperature!$I279^6)*(L169/L$56)^$BS$1</f>
        <v>-13.981033707436612</v>
      </c>
      <c r="BS169" s="12">
        <f>(BS$3*temperature!$I279+BS$4*temperature!$I279^2+BS$5*temperature!$I279^6)*(M169/M$56)^$BS$1</f>
        <v>-12.89501649232297</v>
      </c>
      <c r="BT169" s="12">
        <f>(BT$3*temperature!$M279+BT$4*temperature!$M279^2+BT$5*temperature!$M279^6)*(K169/K$56)^$BS$1</f>
        <v>-18.045509340417368</v>
      </c>
      <c r="BU169" s="12">
        <f>(BU$3*temperature!$M279+BU$4*temperature!$M279^2+BU$5*temperature!$M279^6)*(L169/L$56)^$BS$1</f>
        <v>-13.981044855489655</v>
      </c>
      <c r="BV169" s="12">
        <f>(BV$3*temperature!$M279+BV$4*temperature!$M279^2+BV$5*temperature!$M279^6)*(M169/M$56)^$BS$1</f>
        <v>-12.895025712850808</v>
      </c>
      <c r="BW169" s="19">
        <f t="shared" si="212"/>
        <v>-1.6146540406936083E-5</v>
      </c>
      <c r="BX169" s="19">
        <f t="shared" si="213"/>
        <v>-1.1148053042475681E-5</v>
      </c>
      <c r="BY169" s="19">
        <f t="shared" si="214"/>
        <v>-9.2205278381385369E-6</v>
      </c>
      <c r="BZ169" s="19">
        <f t="shared" si="215"/>
        <v>-3.9880136084837176E-2</v>
      </c>
      <c r="CA169" s="19">
        <f t="shared" si="216"/>
        <v>-2.9937024027594273E-4</v>
      </c>
      <c r="CB169" s="19">
        <f t="shared" si="217"/>
        <v>-5.1990796544304408E-5</v>
      </c>
      <c r="CC169" s="19">
        <f t="shared" si="218"/>
        <v>-1.8774241413624145E-5</v>
      </c>
      <c r="CD169" s="19"/>
    </row>
    <row r="170" spans="1:82">
      <c r="A170" s="2">
        <f t="shared" si="160"/>
        <v>2124</v>
      </c>
      <c r="B170" s="5">
        <f t="shared" si="161"/>
        <v>1165.1431972733985</v>
      </c>
      <c r="C170" s="5">
        <f t="shared" si="162"/>
        <v>2962.8548323243604</v>
      </c>
      <c r="D170" s="5">
        <f t="shared" si="163"/>
        <v>4365.9993663101995</v>
      </c>
      <c r="E170" s="15">
        <f t="shared" si="164"/>
        <v>1.1860936341006788E-5</v>
      </c>
      <c r="F170" s="15">
        <f t="shared" si="165"/>
        <v>2.3366839932570747E-5</v>
      </c>
      <c r="G170" s="15">
        <f t="shared" si="166"/>
        <v>4.7702572513881028E-5</v>
      </c>
      <c r="H170" s="5">
        <f t="shared" si="167"/>
        <v>181749.87602327965</v>
      </c>
      <c r="I170" s="5">
        <f t="shared" si="168"/>
        <v>73287.046835420624</v>
      </c>
      <c r="J170" s="5">
        <f t="shared" si="169"/>
        <v>27317.62720712171</v>
      </c>
      <c r="K170" s="5">
        <f t="shared" si="170"/>
        <v>155989.30367408943</v>
      </c>
      <c r="L170" s="5">
        <f t="shared" si="171"/>
        <v>24735.280998538467</v>
      </c>
      <c r="M170" s="5">
        <f t="shared" si="172"/>
        <v>6256.9013220467841</v>
      </c>
      <c r="N170" s="15">
        <f t="shared" si="173"/>
        <v>2.7460819041991158E-3</v>
      </c>
      <c r="O170" s="15">
        <f t="shared" si="174"/>
        <v>7.0513716784064151E-3</v>
      </c>
      <c r="P170" s="15">
        <f t="shared" si="175"/>
        <v>6.7385949124960653E-3</v>
      </c>
      <c r="Q170" s="5">
        <f t="shared" si="176"/>
        <v>7470.1239097623793</v>
      </c>
      <c r="R170" s="5">
        <f t="shared" si="177"/>
        <v>10863.417591065949</v>
      </c>
      <c r="S170" s="5">
        <f t="shared" si="178"/>
        <v>5880.4805154047535</v>
      </c>
      <c r="T170" s="5">
        <f t="shared" si="179"/>
        <v>41.101122450314961</v>
      </c>
      <c r="U170" s="5">
        <f t="shared" si="180"/>
        <v>148.23107302251825</v>
      </c>
      <c r="V170" s="5">
        <f t="shared" si="181"/>
        <v>215.26322439423697</v>
      </c>
      <c r="W170" s="15">
        <f t="shared" si="182"/>
        <v>-1.0734613539272964E-2</v>
      </c>
      <c r="X170" s="15">
        <f t="shared" si="183"/>
        <v>-1.217998157191269E-2</v>
      </c>
      <c r="Y170" s="15">
        <f t="shared" si="184"/>
        <v>-9.7425357312937999E-3</v>
      </c>
      <c r="Z170" s="5">
        <f t="shared" si="199"/>
        <v>10974.913668879262</v>
      </c>
      <c r="AA170" s="5">
        <f t="shared" si="200"/>
        <v>32480.345081469928</v>
      </c>
      <c r="AB170" s="5">
        <f t="shared" si="201"/>
        <v>42060.593389247115</v>
      </c>
      <c r="AC170" s="16">
        <f t="shared" si="185"/>
        <v>1.4574116794410317</v>
      </c>
      <c r="AD170" s="16">
        <f t="shared" si="186"/>
        <v>2.97436153988476</v>
      </c>
      <c r="AE170" s="16">
        <f t="shared" si="187"/>
        <v>7.1309622854194634</v>
      </c>
      <c r="AF170" s="15">
        <f t="shared" si="188"/>
        <v>-4.0504037456468023E-3</v>
      </c>
      <c r="AG170" s="15">
        <f t="shared" si="189"/>
        <v>2.9673830763510267E-4</v>
      </c>
      <c r="AH170" s="15">
        <f t="shared" si="190"/>
        <v>9.7937136394747881E-3</v>
      </c>
      <c r="AI170" s="1">
        <f t="shared" si="154"/>
        <v>349463.29246115457</v>
      </c>
      <c r="AJ170" s="1">
        <f t="shared" si="155"/>
        <v>135434.49932029581</v>
      </c>
      <c r="AK170" s="1">
        <f t="shared" si="156"/>
        <v>50671.717741418259</v>
      </c>
      <c r="AL170" s="14">
        <f t="shared" si="191"/>
        <v>60.829959349153931</v>
      </c>
      <c r="AM170" s="14">
        <f t="shared" si="192"/>
        <v>13.388096761519549</v>
      </c>
      <c r="AN170" s="14">
        <f t="shared" si="193"/>
        <v>4.3992628492147468</v>
      </c>
      <c r="AO170" s="11">
        <f t="shared" si="194"/>
        <v>6.5572909471528634E-3</v>
      </c>
      <c r="AP170" s="11">
        <f t="shared" si="195"/>
        <v>8.2604571306582608E-3</v>
      </c>
      <c r="AQ170" s="11">
        <f t="shared" si="196"/>
        <v>7.4932768747872358E-3</v>
      </c>
      <c r="AR170" s="1">
        <f t="shared" si="202"/>
        <v>181749.87602327965</v>
      </c>
      <c r="AS170" s="1">
        <f t="shared" si="197"/>
        <v>73287.046835420624</v>
      </c>
      <c r="AT170" s="1">
        <f t="shared" si="198"/>
        <v>27317.62720712171</v>
      </c>
      <c r="AU170" s="1">
        <f t="shared" si="157"/>
        <v>36349.97520465593</v>
      </c>
      <c r="AV170" s="1">
        <f t="shared" si="158"/>
        <v>14657.409367084125</v>
      </c>
      <c r="AW170" s="1">
        <f t="shared" si="159"/>
        <v>5463.5254414243427</v>
      </c>
      <c r="AX170" s="2">
        <v>0</v>
      </c>
      <c r="AY170" s="2">
        <v>0</v>
      </c>
      <c r="AZ170" s="2">
        <v>0</v>
      </c>
      <c r="BA170" s="2">
        <f t="shared" si="206"/>
        <v>0</v>
      </c>
      <c r="BB170" s="2">
        <f t="shared" si="219"/>
        <v>0</v>
      </c>
      <c r="BC170" s="2">
        <f t="shared" si="207"/>
        <v>0</v>
      </c>
      <c r="BD170" s="2">
        <f t="shared" si="208"/>
        <v>0</v>
      </c>
      <c r="BE170" s="2">
        <f t="shared" si="209"/>
        <v>0</v>
      </c>
      <c r="BF170" s="2">
        <f t="shared" si="210"/>
        <v>0</v>
      </c>
      <c r="BG170" s="2">
        <f t="shared" si="211"/>
        <v>0</v>
      </c>
      <c r="BH170" s="2">
        <f t="shared" si="220"/>
        <v>0</v>
      </c>
      <c r="BI170" s="2">
        <f t="shared" si="221"/>
        <v>0</v>
      </c>
      <c r="BJ170" s="2">
        <f t="shared" si="222"/>
        <v>0</v>
      </c>
      <c r="BK170" s="11">
        <f t="shared" si="225"/>
        <v>3.2746081904199115E-2</v>
      </c>
      <c r="BL170" s="11">
        <f t="shared" si="223"/>
        <v>3.7051371678406414E-2</v>
      </c>
      <c r="BM170" s="11">
        <f t="shared" si="224"/>
        <v>3.6738594912496064E-2</v>
      </c>
      <c r="BN170" s="17">
        <f t="shared" si="203"/>
        <v>9.9037640881755387E-3</v>
      </c>
      <c r="BO170" s="17">
        <f t="shared" si="204"/>
        <v>6.1788777691570793E-3</v>
      </c>
      <c r="BP170" s="17">
        <f t="shared" si="205"/>
        <v>7.237461758102923E-3</v>
      </c>
      <c r="BQ170" s="12">
        <f>(BQ$3*temperature!$I280+BQ$4*temperature!$I280^2+BQ$5*temperature!$I280^6)*(K170/K$56)^$BS$1</f>
        <v>-18.426736182318855</v>
      </c>
      <c r="BR170" s="12">
        <f>(BR$3*temperature!$I280+BR$4*temperature!$I280^2+BR$5*temperature!$I280^6)*(L170/L$56)^$BS$1</f>
        <v>-14.227889519312923</v>
      </c>
      <c r="BS170" s="12">
        <f>(BS$3*temperature!$I280+BS$4*temperature!$I280^2+BS$5*temperature!$I280^6)*(M170/M$56)^$BS$1</f>
        <v>-13.097804949051575</v>
      </c>
      <c r="BT170" s="12">
        <f>(BT$3*temperature!$M280+BT$4*temperature!$M280^2+BT$5*temperature!$M280^6)*(K170/K$56)^$BS$1</f>
        <v>-18.426752341023352</v>
      </c>
      <c r="BU170" s="12">
        <f>(BU$3*temperature!$M280+BU$4*temperature!$M280^2+BU$5*temperature!$M280^6)*(L170/L$56)^$BS$1</f>
        <v>-14.227900657668775</v>
      </c>
      <c r="BV170" s="12">
        <f>(BV$3*temperature!$M280+BV$4*temperature!$M280^2+BV$5*temperature!$M280^6)*(M170/M$56)^$BS$1</f>
        <v>-13.097814156891667</v>
      </c>
      <c r="BW170" s="19">
        <f t="shared" si="212"/>
        <v>-1.615870449711565E-5</v>
      </c>
      <c r="BX170" s="19">
        <f t="shared" si="213"/>
        <v>-1.1138355851869619E-5</v>
      </c>
      <c r="BY170" s="19">
        <f t="shared" si="214"/>
        <v>-9.2078400921735692E-6</v>
      </c>
      <c r="BZ170" s="19">
        <f t="shared" si="215"/>
        <v>-4.0046760890539178E-2</v>
      </c>
      <c r="CA170" s="19">
        <f t="shared" si="216"/>
        <v>-2.9085795670845697E-4</v>
      </c>
      <c r="CB170" s="19">
        <f t="shared" si="217"/>
        <v>-5.0438006652680299E-5</v>
      </c>
      <c r="CC170" s="19">
        <f t="shared" si="218"/>
        <v>-1.8204846633860031E-5</v>
      </c>
      <c r="CD170" s="19"/>
    </row>
    <row r="171" spans="1:82">
      <c r="A171" s="2">
        <f t="shared" si="160"/>
        <v>2125</v>
      </c>
      <c r="B171" s="5">
        <f t="shared" si="161"/>
        <v>1165.1563259782249</v>
      </c>
      <c r="C171" s="5">
        <f t="shared" si="162"/>
        <v>2962.9206032512398</v>
      </c>
      <c r="D171" s="5">
        <f t="shared" si="163"/>
        <v>4366.1972222414979</v>
      </c>
      <c r="E171" s="15">
        <f t="shared" si="164"/>
        <v>1.1267889523956449E-5</v>
      </c>
      <c r="F171" s="15">
        <f t="shared" si="165"/>
        <v>2.2198497935942207E-5</v>
      </c>
      <c r="G171" s="15">
        <f t="shared" si="166"/>
        <v>4.5317443888186977E-5</v>
      </c>
      <c r="H171" s="5">
        <f t="shared" si="167"/>
        <v>182226.45158443434</v>
      </c>
      <c r="I171" s="5">
        <f t="shared" si="168"/>
        <v>73796.448770568764</v>
      </c>
      <c r="J171" s="5">
        <f t="shared" si="169"/>
        <v>27500.024632065863</v>
      </c>
      <c r="K171" s="5">
        <f t="shared" si="170"/>
        <v>156396.5688736602</v>
      </c>
      <c r="L171" s="5">
        <f t="shared" si="171"/>
        <v>24906.657535673163</v>
      </c>
      <c r="M171" s="5">
        <f t="shared" si="172"/>
        <v>6298.3926818468426</v>
      </c>
      <c r="N171" s="15">
        <f t="shared" si="173"/>
        <v>2.6108533724957805E-3</v>
      </c>
      <c r="O171" s="15">
        <f t="shared" si="174"/>
        <v>6.9284249143892751E-3</v>
      </c>
      <c r="P171" s="15">
        <f t="shared" si="175"/>
        <v>6.6312952153904092E-3</v>
      </c>
      <c r="Q171" s="5">
        <f t="shared" si="176"/>
        <v>7409.3125396353835</v>
      </c>
      <c r="R171" s="5">
        <f t="shared" si="177"/>
        <v>10805.690859836479</v>
      </c>
      <c r="S171" s="5">
        <f t="shared" si="178"/>
        <v>5862.0706560402359</v>
      </c>
      <c r="T171" s="5">
        <f t="shared" si="179"/>
        <v>40.659917784780497</v>
      </c>
      <c r="U171" s="5">
        <f t="shared" si="180"/>
        <v>146.42562128471914</v>
      </c>
      <c r="V171" s="5">
        <f t="shared" si="181"/>
        <v>213.16601473894261</v>
      </c>
      <c r="W171" s="15">
        <f t="shared" si="182"/>
        <v>-1.0734613539272964E-2</v>
      </c>
      <c r="X171" s="15">
        <f t="shared" si="183"/>
        <v>-1.217998157191269E-2</v>
      </c>
      <c r="Y171" s="15">
        <f t="shared" si="184"/>
        <v>-9.7425357312937999E-3</v>
      </c>
      <c r="Z171" s="5">
        <f t="shared" si="199"/>
        <v>10842.948901738548</v>
      </c>
      <c r="AA171" s="5">
        <f t="shared" si="200"/>
        <v>32321.319603088628</v>
      </c>
      <c r="AB171" s="5">
        <f t="shared" si="201"/>
        <v>42344.16931729178</v>
      </c>
      <c r="AC171" s="16">
        <f t="shared" si="185"/>
        <v>1.4515085737156743</v>
      </c>
      <c r="AD171" s="16">
        <f t="shared" si="186"/>
        <v>2.9752441468944002</v>
      </c>
      <c r="AE171" s="16">
        <f t="shared" si="187"/>
        <v>7.2008008880167562</v>
      </c>
      <c r="AF171" s="15">
        <f t="shared" si="188"/>
        <v>-4.0504037456468023E-3</v>
      </c>
      <c r="AG171" s="15">
        <f t="shared" si="189"/>
        <v>2.9673830763510267E-4</v>
      </c>
      <c r="AH171" s="15">
        <f t="shared" si="190"/>
        <v>9.7937136394747881E-3</v>
      </c>
      <c r="AI171" s="1">
        <f t="shared" si="154"/>
        <v>350866.93841969501</v>
      </c>
      <c r="AJ171" s="1">
        <f t="shared" si="155"/>
        <v>136548.45875535038</v>
      </c>
      <c r="AK171" s="1">
        <f t="shared" si="156"/>
        <v>51068.07140870078</v>
      </c>
      <c r="AL171" s="14">
        <f t="shared" si="191"/>
        <v>61.22485029349226</v>
      </c>
      <c r="AM171" s="14">
        <f t="shared" si="192"/>
        <v>13.49758264288559</v>
      </c>
      <c r="AN171" s="14">
        <f t="shared" si="193"/>
        <v>4.4318980948431372</v>
      </c>
      <c r="AO171" s="11">
        <f t="shared" si="194"/>
        <v>6.4917180376813351E-3</v>
      </c>
      <c r="AP171" s="11">
        <f t="shared" si="195"/>
        <v>8.1778525593516789E-3</v>
      </c>
      <c r="AQ171" s="11">
        <f t="shared" si="196"/>
        <v>7.4183441060393634E-3</v>
      </c>
      <c r="AR171" s="1">
        <f t="shared" si="202"/>
        <v>182226.45158443434</v>
      </c>
      <c r="AS171" s="1">
        <f t="shared" si="197"/>
        <v>73796.448770568764</v>
      </c>
      <c r="AT171" s="1">
        <f t="shared" si="198"/>
        <v>27500.024632065863</v>
      </c>
      <c r="AU171" s="1">
        <f t="shared" si="157"/>
        <v>36445.290316886872</v>
      </c>
      <c r="AV171" s="1">
        <f t="shared" si="158"/>
        <v>14759.289754113754</v>
      </c>
      <c r="AW171" s="1">
        <f t="shared" si="159"/>
        <v>5500.0049264131731</v>
      </c>
      <c r="AX171" s="2">
        <v>0</v>
      </c>
      <c r="AY171" s="2">
        <v>0</v>
      </c>
      <c r="AZ171" s="2">
        <v>0</v>
      </c>
      <c r="BA171" s="2">
        <f t="shared" si="206"/>
        <v>0</v>
      </c>
      <c r="BB171" s="2">
        <f t="shared" si="219"/>
        <v>0</v>
      </c>
      <c r="BC171" s="2">
        <f t="shared" si="207"/>
        <v>0</v>
      </c>
      <c r="BD171" s="2">
        <f t="shared" si="208"/>
        <v>0</v>
      </c>
      <c r="BE171" s="2">
        <f t="shared" si="209"/>
        <v>0</v>
      </c>
      <c r="BF171" s="2">
        <f t="shared" si="210"/>
        <v>0</v>
      </c>
      <c r="BG171" s="2">
        <f t="shared" si="211"/>
        <v>0</v>
      </c>
      <c r="BH171" s="2">
        <f t="shared" si="220"/>
        <v>0</v>
      </c>
      <c r="BI171" s="2">
        <f t="shared" si="221"/>
        <v>0</v>
      </c>
      <c r="BJ171" s="2">
        <f t="shared" si="222"/>
        <v>0</v>
      </c>
      <c r="BK171" s="11">
        <f t="shared" si="225"/>
        <v>3.2610853372495779E-2</v>
      </c>
      <c r="BL171" s="11">
        <f t="shared" si="223"/>
        <v>3.6928424914389274E-2</v>
      </c>
      <c r="BM171" s="11">
        <f t="shared" si="224"/>
        <v>3.6631295215390408E-2</v>
      </c>
      <c r="BN171" s="17">
        <f t="shared" si="203"/>
        <v>9.5897377503623826E-3</v>
      </c>
      <c r="BO171" s="17">
        <f t="shared" si="204"/>
        <v>5.9581212058539878E-3</v>
      </c>
      <c r="BP171" s="17">
        <f t="shared" si="205"/>
        <v>6.9809899946030145E-3</v>
      </c>
      <c r="BQ171" s="12">
        <f>(BQ$3*temperature!$I281+BQ$4*temperature!$I281^2+BQ$5*temperature!$I281^6)*(K171/K$56)^$BS$1</f>
        <v>-18.809510293140359</v>
      </c>
      <c r="BR171" s="12">
        <f>(BR$3*temperature!$I281+BR$4*temperature!$I281^2+BR$5*temperature!$I281^6)*(L171/L$56)^$BS$1</f>
        <v>-14.47511278557711</v>
      </c>
      <c r="BS171" s="12">
        <f>(BS$3*temperature!$I281+BS$4*temperature!$I281^2+BS$5*temperature!$I281^6)*(M171/M$56)^$BS$1</f>
        <v>-13.300792054490868</v>
      </c>
      <c r="BT171" s="12">
        <f>(BT$3*temperature!$M281+BT$4*temperature!$M281^2+BT$5*temperature!$M281^6)*(K171/K$56)^$BS$1</f>
        <v>-18.809526462745158</v>
      </c>
      <c r="BU171" s="12">
        <f>(BU$3*temperature!$M281+BU$4*temperature!$M281^2+BU$5*temperature!$M281^6)*(L171/L$56)^$BS$1</f>
        <v>-14.475123913478559</v>
      </c>
      <c r="BV171" s="12">
        <f>(BV$3*temperature!$M281+BV$4*temperature!$M281^2+BV$5*temperature!$M281^6)*(M171/M$56)^$BS$1</f>
        <v>-13.300801249114103</v>
      </c>
      <c r="BW171" s="19">
        <f t="shared" si="212"/>
        <v>-1.6169604798221826E-5</v>
      </c>
      <c r="BX171" s="19">
        <f t="shared" si="213"/>
        <v>-1.1127901448304556E-5</v>
      </c>
      <c r="BY171" s="19">
        <f t="shared" si="214"/>
        <v>-9.1946232352313473E-6</v>
      </c>
      <c r="BZ171" s="19">
        <f t="shared" si="215"/>
        <v>-4.0205816805077788E-2</v>
      </c>
      <c r="CA171" s="19">
        <f t="shared" si="216"/>
        <v>-2.8256447153258393E-4</v>
      </c>
      <c r="CB171" s="19">
        <f t="shared" si="217"/>
        <v>-4.8928068055379355E-5</v>
      </c>
      <c r="CC171" s="19">
        <f t="shared" si="218"/>
        <v>-1.7651598333281176E-5</v>
      </c>
      <c r="CD171" s="19"/>
    </row>
    <row r="172" spans="1:82">
      <c r="A172" s="2">
        <f t="shared" si="160"/>
        <v>2126</v>
      </c>
      <c r="B172" s="5">
        <f t="shared" si="161"/>
        <v>1165.1687983883462</v>
      </c>
      <c r="C172" s="5">
        <f t="shared" si="162"/>
        <v>2962.9830870187907</v>
      </c>
      <c r="D172" s="5">
        <f t="shared" si="163"/>
        <v>4366.3851938942407</v>
      </c>
      <c r="E172" s="15">
        <f t="shared" si="164"/>
        <v>1.0704495047758627E-5</v>
      </c>
      <c r="F172" s="15">
        <f t="shared" si="165"/>
        <v>2.1088573039145095E-5</v>
      </c>
      <c r="G172" s="15">
        <f t="shared" si="166"/>
        <v>4.3051571693777623E-5</v>
      </c>
      <c r="H172" s="5">
        <f t="shared" si="167"/>
        <v>182679.71721759471</v>
      </c>
      <c r="I172" s="5">
        <f t="shared" si="168"/>
        <v>74300.346913017362</v>
      </c>
      <c r="J172" s="5">
        <f t="shared" si="169"/>
        <v>27680.664031608423</v>
      </c>
      <c r="K172" s="5">
        <f t="shared" si="170"/>
        <v>156783.90759371183</v>
      </c>
      <c r="L172" s="5">
        <f t="shared" si="171"/>
        <v>25076.196768903854</v>
      </c>
      <c r="M172" s="5">
        <f t="shared" si="172"/>
        <v>6339.4920059539945</v>
      </c>
      <c r="N172" s="15">
        <f t="shared" si="173"/>
        <v>2.4766446146560206E-3</v>
      </c>
      <c r="O172" s="15">
        <f t="shared" si="174"/>
        <v>6.8069845577578558E-3</v>
      </c>
      <c r="P172" s="15">
        <f t="shared" si="175"/>
        <v>6.5253670552500864E-3</v>
      </c>
      <c r="Q172" s="5">
        <f t="shared" si="176"/>
        <v>7348.0083401368747</v>
      </c>
      <c r="R172" s="5">
        <f t="shared" si="177"/>
        <v>10746.962659993218</v>
      </c>
      <c r="S172" s="5">
        <f t="shared" si="178"/>
        <v>5843.0902562763731</v>
      </c>
      <c r="T172" s="5">
        <f t="shared" si="179"/>
        <v>40.223449280822265</v>
      </c>
      <c r="U172" s="5">
        <f t="shared" si="180"/>
        <v>144.6421599158154</v>
      </c>
      <c r="V172" s="5">
        <f t="shared" si="181"/>
        <v>211.08923722365097</v>
      </c>
      <c r="W172" s="15">
        <f t="shared" si="182"/>
        <v>-1.0734613539272964E-2</v>
      </c>
      <c r="X172" s="15">
        <f t="shared" si="183"/>
        <v>-1.217998157191269E-2</v>
      </c>
      <c r="Y172" s="15">
        <f t="shared" si="184"/>
        <v>-9.7425357312937999E-3</v>
      </c>
      <c r="Z172" s="5">
        <f t="shared" si="199"/>
        <v>10711.119877723999</v>
      </c>
      <c r="AA172" s="5">
        <f t="shared" si="200"/>
        <v>32159.108492421907</v>
      </c>
      <c r="AB172" s="5">
        <f t="shared" si="201"/>
        <v>42625.011943412203</v>
      </c>
      <c r="AC172" s="16">
        <f t="shared" si="185"/>
        <v>1.4456293779518579</v>
      </c>
      <c r="AD172" s="16">
        <f t="shared" si="186"/>
        <v>2.976127015807351</v>
      </c>
      <c r="AE172" s="16">
        <f t="shared" si="187"/>
        <v>7.271323469888868</v>
      </c>
      <c r="AF172" s="15">
        <f t="shared" si="188"/>
        <v>-4.0504037456468023E-3</v>
      </c>
      <c r="AG172" s="15">
        <f t="shared" si="189"/>
        <v>2.9673830763510267E-4</v>
      </c>
      <c r="AH172" s="15">
        <f t="shared" si="190"/>
        <v>9.7937136394747881E-3</v>
      </c>
      <c r="AI172" s="1">
        <f t="shared" si="154"/>
        <v>352225.53489461238</v>
      </c>
      <c r="AJ172" s="1">
        <f t="shared" si="155"/>
        <v>137652.9026339291</v>
      </c>
      <c r="AK172" s="1">
        <f t="shared" si="156"/>
        <v>51461.269194243876</v>
      </c>
      <c r="AL172" s="14">
        <f t="shared" si="191"/>
        <v>61.618330213846818</v>
      </c>
      <c r="AM172" s="14">
        <f t="shared" si="192"/>
        <v>13.60686007123916</v>
      </c>
      <c r="AN172" s="14">
        <f t="shared" si="193"/>
        <v>4.4644466665024787</v>
      </c>
      <c r="AO172" s="11">
        <f t="shared" si="194"/>
        <v>6.4268008573045215E-3</v>
      </c>
      <c r="AP172" s="11">
        <f t="shared" si="195"/>
        <v>8.0960740337581612E-3</v>
      </c>
      <c r="AQ172" s="11">
        <f t="shared" si="196"/>
        <v>7.3441606649789701E-3</v>
      </c>
      <c r="AR172" s="1">
        <f t="shared" si="202"/>
        <v>182679.71721759471</v>
      </c>
      <c r="AS172" s="1">
        <f t="shared" si="197"/>
        <v>74300.346913017362</v>
      </c>
      <c r="AT172" s="1">
        <f t="shared" si="198"/>
        <v>27680.664031608423</v>
      </c>
      <c r="AU172" s="1">
        <f t="shared" si="157"/>
        <v>36535.94344351894</v>
      </c>
      <c r="AV172" s="1">
        <f t="shared" si="158"/>
        <v>14860.069382603473</v>
      </c>
      <c r="AW172" s="1">
        <f t="shared" si="159"/>
        <v>5536.1328063216852</v>
      </c>
      <c r="AX172" s="2">
        <v>0</v>
      </c>
      <c r="AY172" s="2">
        <v>0</v>
      </c>
      <c r="AZ172" s="2">
        <v>0</v>
      </c>
      <c r="BA172" s="2">
        <f t="shared" si="206"/>
        <v>0</v>
      </c>
      <c r="BB172" s="2">
        <f t="shared" si="219"/>
        <v>0</v>
      </c>
      <c r="BC172" s="2">
        <f t="shared" si="207"/>
        <v>0</v>
      </c>
      <c r="BD172" s="2">
        <f t="shared" si="208"/>
        <v>0</v>
      </c>
      <c r="BE172" s="2">
        <f t="shared" si="209"/>
        <v>0</v>
      </c>
      <c r="BF172" s="2">
        <f t="shared" si="210"/>
        <v>0</v>
      </c>
      <c r="BG172" s="2">
        <f t="shared" si="211"/>
        <v>0</v>
      </c>
      <c r="BH172" s="2">
        <f t="shared" si="220"/>
        <v>0</v>
      </c>
      <c r="BI172" s="2">
        <f t="shared" si="221"/>
        <v>0</v>
      </c>
      <c r="BJ172" s="2">
        <f t="shared" si="222"/>
        <v>0</v>
      </c>
      <c r="BK172" s="11">
        <f t="shared" si="225"/>
        <v>3.2476644614656019E-2</v>
      </c>
      <c r="BL172" s="11">
        <f t="shared" si="223"/>
        <v>3.6806984557757855E-2</v>
      </c>
      <c r="BM172" s="11">
        <f t="shared" si="224"/>
        <v>3.6525367055250085E-2</v>
      </c>
      <c r="BN172" s="17">
        <f t="shared" si="203"/>
        <v>9.2868845209619893E-3</v>
      </c>
      <c r="BO172" s="17">
        <f t="shared" si="204"/>
        <v>5.7459329522632201E-3</v>
      </c>
      <c r="BP172" s="17">
        <f t="shared" si="205"/>
        <v>6.7343037267194499E-3</v>
      </c>
      <c r="BQ172" s="12">
        <f>(BQ$3*temperature!$I282+BQ$4*temperature!$I282^2+BQ$5*temperature!$I282^6)*(K172/K$56)^$BS$1</f>
        <v>-19.193768301532305</v>
      </c>
      <c r="BR172" s="12">
        <f>(BR$3*temperature!$I282+BR$4*temperature!$I282^2+BR$5*temperature!$I282^6)*(L172/L$56)^$BS$1</f>
        <v>-14.722667047771893</v>
      </c>
      <c r="BS172" s="12">
        <f>(BS$3*temperature!$I282+BS$4*temperature!$I282^2+BS$5*temperature!$I282^6)*(M172/M$56)^$BS$1</f>
        <v>-13.503947994722527</v>
      </c>
      <c r="BT172" s="12">
        <f>(BT$3*temperature!$M282+BT$4*temperature!$M282^2+BT$5*temperature!$M282^6)*(K172/K$56)^$BS$1</f>
        <v>-19.193784480830047</v>
      </c>
      <c r="BU172" s="12">
        <f>(BU$3*temperature!$M282+BU$4*temperature!$M282^2+BU$5*temperature!$M282^6)*(L172/L$56)^$BS$1</f>
        <v>-14.722678164498436</v>
      </c>
      <c r="BV172" s="12">
        <f>(BV$3*temperature!$M282+BV$4*temperature!$M282^2+BV$5*temperature!$M282^6)*(M172/M$56)^$BS$1</f>
        <v>-13.503957175627322</v>
      </c>
      <c r="BW172" s="19">
        <f t="shared" si="212"/>
        <v>-1.6179297741558685E-5</v>
      </c>
      <c r="BX172" s="19">
        <f t="shared" si="213"/>
        <v>-1.1116726543747291E-5</v>
      </c>
      <c r="BY172" s="19">
        <f t="shared" si="214"/>
        <v>-9.1809047955138112E-6</v>
      </c>
      <c r="BZ172" s="19">
        <f t="shared" si="215"/>
        <v>-4.0357397160955814E-2</v>
      </c>
      <c r="CA172" s="19">
        <f t="shared" si="216"/>
        <v>-2.7448590189500793E-4</v>
      </c>
      <c r="CB172" s="19">
        <f t="shared" si="217"/>
        <v>-4.7460063863218292E-5</v>
      </c>
      <c r="CC172" s="19">
        <f t="shared" si="218"/>
        <v>-1.711412453256246E-5</v>
      </c>
      <c r="CD172" s="19"/>
    </row>
    <row r="173" spans="1:82">
      <c r="A173" s="2">
        <f t="shared" si="160"/>
        <v>2127</v>
      </c>
      <c r="B173" s="5">
        <f t="shared" si="161"/>
        <v>1165.1806473047968</v>
      </c>
      <c r="C173" s="5">
        <f t="shared" si="162"/>
        <v>2963.042447849773</v>
      </c>
      <c r="D173" s="5">
        <f t="shared" si="163"/>
        <v>4366.5637746521979</v>
      </c>
      <c r="E173" s="15">
        <f t="shared" si="164"/>
        <v>1.0169270295370694E-5</v>
      </c>
      <c r="F173" s="15">
        <f t="shared" si="165"/>
        <v>2.0034144387187839E-5</v>
      </c>
      <c r="G173" s="15">
        <f t="shared" si="166"/>
        <v>4.089899310908874E-5</v>
      </c>
      <c r="H173" s="5">
        <f t="shared" si="167"/>
        <v>183109.67708714496</v>
      </c>
      <c r="I173" s="5">
        <f t="shared" si="168"/>
        <v>74798.694366023905</v>
      </c>
      <c r="J173" s="5">
        <f t="shared" si="169"/>
        <v>27859.535281272649</v>
      </c>
      <c r="K173" s="5">
        <f t="shared" si="170"/>
        <v>157151.32027870501</v>
      </c>
      <c r="L173" s="5">
        <f t="shared" si="171"/>
        <v>25243.882152381579</v>
      </c>
      <c r="M173" s="5">
        <f t="shared" si="172"/>
        <v>6380.1965845538798</v>
      </c>
      <c r="N173" s="15">
        <f t="shared" si="173"/>
        <v>2.3434336510177456E-3</v>
      </c>
      <c r="O173" s="15">
        <f t="shared" si="174"/>
        <v>6.6870341233589148E-3</v>
      </c>
      <c r="P173" s="15">
        <f t="shared" si="175"/>
        <v>6.4207950040249262E-3</v>
      </c>
      <c r="Q173" s="5">
        <f t="shared" si="176"/>
        <v>7286.2391298866514</v>
      </c>
      <c r="R173" s="5">
        <f t="shared" si="177"/>
        <v>10687.268946766959</v>
      </c>
      <c r="S173" s="5">
        <f t="shared" si="178"/>
        <v>5823.5536796530059</v>
      </c>
      <c r="T173" s="5">
        <f t="shared" si="179"/>
        <v>39.791666097576091</v>
      </c>
      <c r="U173" s="5">
        <f t="shared" si="180"/>
        <v>142.88042107351913</v>
      </c>
      <c r="V173" s="5">
        <f t="shared" si="181"/>
        <v>209.03269278750798</v>
      </c>
      <c r="W173" s="15">
        <f t="shared" si="182"/>
        <v>-1.0734613539272964E-2</v>
      </c>
      <c r="X173" s="15">
        <f t="shared" si="183"/>
        <v>-1.217998157191269E-2</v>
      </c>
      <c r="Y173" s="15">
        <f t="shared" si="184"/>
        <v>-9.7425357312937999E-3</v>
      </c>
      <c r="Z173" s="5">
        <f t="shared" si="199"/>
        <v>10579.471325410277</v>
      </c>
      <c r="AA173" s="5">
        <f t="shared" si="200"/>
        <v>31993.816885020115</v>
      </c>
      <c r="AB173" s="5">
        <f t="shared" si="201"/>
        <v>42903.104821853995</v>
      </c>
      <c r="AC173" s="16">
        <f t="shared" si="185"/>
        <v>1.4397739953045845</v>
      </c>
      <c r="AD173" s="16">
        <f t="shared" si="186"/>
        <v>2.9770101467013288</v>
      </c>
      <c r="AE173" s="16">
        <f t="shared" si="187"/>
        <v>7.3425367297329514</v>
      </c>
      <c r="AF173" s="15">
        <f t="shared" si="188"/>
        <v>-4.0504037456468023E-3</v>
      </c>
      <c r="AG173" s="15">
        <f t="shared" si="189"/>
        <v>2.9673830763510267E-4</v>
      </c>
      <c r="AH173" s="15">
        <f t="shared" si="190"/>
        <v>9.7937136394747881E-3</v>
      </c>
      <c r="AI173" s="1">
        <f t="shared" si="154"/>
        <v>353538.92484867008</v>
      </c>
      <c r="AJ173" s="1">
        <f t="shared" si="155"/>
        <v>138747.68175313968</v>
      </c>
      <c r="AK173" s="1">
        <f t="shared" si="156"/>
        <v>51851.275081141175</v>
      </c>
      <c r="AL173" s="14">
        <f t="shared" si="191"/>
        <v>62.010378863916408</v>
      </c>
      <c r="AM173" s="14">
        <f t="shared" si="192"/>
        <v>13.715920596277861</v>
      </c>
      <c r="AN173" s="14">
        <f t="shared" si="193"/>
        <v>4.4969064039655127</v>
      </c>
      <c r="AO173" s="11">
        <f t="shared" si="194"/>
        <v>6.3625328487314763E-3</v>
      </c>
      <c r="AP173" s="11">
        <f t="shared" si="195"/>
        <v>8.0151132934205803E-3</v>
      </c>
      <c r="AQ173" s="11">
        <f t="shared" si="196"/>
        <v>7.2707190583291802E-3</v>
      </c>
      <c r="AR173" s="1">
        <f t="shared" si="202"/>
        <v>183109.67708714496</v>
      </c>
      <c r="AS173" s="1">
        <f t="shared" si="197"/>
        <v>74798.694366023905</v>
      </c>
      <c r="AT173" s="1">
        <f t="shared" si="198"/>
        <v>27859.535281272649</v>
      </c>
      <c r="AU173" s="1">
        <f t="shared" si="157"/>
        <v>36621.935417428991</v>
      </c>
      <c r="AV173" s="1">
        <f t="shared" si="158"/>
        <v>14959.738873204782</v>
      </c>
      <c r="AW173" s="1">
        <f t="shared" si="159"/>
        <v>5571.9070562545303</v>
      </c>
      <c r="AX173" s="2">
        <v>0</v>
      </c>
      <c r="AY173" s="2">
        <v>0</v>
      </c>
      <c r="AZ173" s="2">
        <v>0</v>
      </c>
      <c r="BA173" s="2">
        <f t="shared" si="206"/>
        <v>0</v>
      </c>
      <c r="BB173" s="2">
        <f t="shared" si="219"/>
        <v>0</v>
      </c>
      <c r="BC173" s="2">
        <f t="shared" si="207"/>
        <v>0</v>
      </c>
      <c r="BD173" s="2">
        <f t="shared" si="208"/>
        <v>0</v>
      </c>
      <c r="BE173" s="2">
        <f t="shared" si="209"/>
        <v>0</v>
      </c>
      <c r="BF173" s="2">
        <f t="shared" si="210"/>
        <v>0</v>
      </c>
      <c r="BG173" s="2">
        <f t="shared" si="211"/>
        <v>0</v>
      </c>
      <c r="BH173" s="2">
        <f t="shared" si="220"/>
        <v>0</v>
      </c>
      <c r="BI173" s="2">
        <f t="shared" si="221"/>
        <v>0</v>
      </c>
      <c r="BJ173" s="2">
        <f t="shared" si="222"/>
        <v>0</v>
      </c>
      <c r="BK173" s="11">
        <f t="shared" si="225"/>
        <v>3.2343433651017744E-2</v>
      </c>
      <c r="BL173" s="11">
        <f t="shared" si="223"/>
        <v>3.6687034123358914E-2</v>
      </c>
      <c r="BM173" s="11">
        <f t="shared" si="224"/>
        <v>3.6420795004024925E-2</v>
      </c>
      <c r="BN173" s="17">
        <f t="shared" si="203"/>
        <v>8.9947647430107906E-3</v>
      </c>
      <c r="BO173" s="17">
        <f t="shared" si="204"/>
        <v>5.5419504670043323E-3</v>
      </c>
      <c r="BP173" s="17">
        <f t="shared" si="205"/>
        <v>6.4969984727450379E-3</v>
      </c>
      <c r="BQ173" s="12">
        <f>(BQ$3*temperature!$I283+BQ$4*temperature!$I283^2+BQ$5*temperature!$I283^6)*(K173/K$56)^$BS$1</f>
        <v>-19.579464116956729</v>
      </c>
      <c r="BR173" s="12">
        <f>(BR$3*temperature!$I283+BR$4*temperature!$I283^2+BR$5*temperature!$I283^6)*(L173/L$56)^$BS$1</f>
        <v>-14.97051659814853</v>
      </c>
      <c r="BS173" s="12">
        <f>(BS$3*temperature!$I283+BS$4*temperature!$I283^2+BS$5*temperature!$I283^6)*(M173/M$56)^$BS$1</f>
        <v>-13.707243564704473</v>
      </c>
      <c r="BT173" s="12">
        <f>(BT$3*temperature!$M283+BT$4*temperature!$M283^2+BT$5*temperature!$M283^6)*(K173/K$56)^$BS$1</f>
        <v>-19.579480304795059</v>
      </c>
      <c r="BU173" s="12">
        <f>(BU$3*temperature!$M283+BU$4*temperature!$M283^2+BU$5*temperature!$M283^6)*(L173/L$56)^$BS$1</f>
        <v>-14.970527703015311</v>
      </c>
      <c r="BV173" s="12">
        <f>(BV$3*temperature!$M283+BV$4*temperature!$M283^2+BV$5*temperature!$M283^6)*(M173/M$56)^$BS$1</f>
        <v>-13.707252731415966</v>
      </c>
      <c r="BW173" s="19">
        <f t="shared" si="212"/>
        <v>-1.6187838330239401E-5</v>
      </c>
      <c r="BX173" s="19">
        <f t="shared" si="213"/>
        <v>-1.1104866780797806E-5</v>
      </c>
      <c r="BY173" s="19">
        <f t="shared" si="214"/>
        <v>-9.1667114929805393E-6</v>
      </c>
      <c r="BZ173" s="19">
        <f t="shared" si="215"/>
        <v>-4.0501597079532894E-2</v>
      </c>
      <c r="CA173" s="19">
        <f t="shared" si="216"/>
        <v>-2.6661830558285323E-4</v>
      </c>
      <c r="CB173" s="19">
        <f t="shared" si="217"/>
        <v>-4.6033077466735817E-5</v>
      </c>
      <c r="CC173" s="19">
        <f t="shared" si="218"/>
        <v>-1.6592055636399821E-5</v>
      </c>
      <c r="CD173" s="19"/>
    </row>
    <row r="174" spans="1:82">
      <c r="A174" s="2">
        <f t="shared" si="160"/>
        <v>2128</v>
      </c>
      <c r="B174" s="5">
        <f t="shared" si="161"/>
        <v>1165.1919038898948</v>
      </c>
      <c r="C174" s="5">
        <f t="shared" si="162"/>
        <v>2963.0988417689873</v>
      </c>
      <c r="D174" s="5">
        <f t="shared" si="163"/>
        <v>4366.733433310842</v>
      </c>
      <c r="E174" s="15">
        <f t="shared" si="164"/>
        <v>9.6608067806021595E-6</v>
      </c>
      <c r="F174" s="15">
        <f t="shared" si="165"/>
        <v>1.9032437167828447E-5</v>
      </c>
      <c r="G174" s="15">
        <f t="shared" si="166"/>
        <v>3.8854043453634304E-5</v>
      </c>
      <c r="H174" s="5">
        <f t="shared" si="167"/>
        <v>183516.3417567212</v>
      </c>
      <c r="I174" s="5">
        <f t="shared" si="168"/>
        <v>75291.446814512732</v>
      </c>
      <c r="J174" s="5">
        <f t="shared" si="169"/>
        <v>28036.628963100848</v>
      </c>
      <c r="K174" s="5">
        <f t="shared" si="170"/>
        <v>157498.81298013436</v>
      </c>
      <c r="L174" s="5">
        <f t="shared" si="171"/>
        <v>25409.698034090317</v>
      </c>
      <c r="M174" s="5">
        <f t="shared" si="172"/>
        <v>6420.5038826571035</v>
      </c>
      <c r="N174" s="15">
        <f t="shared" si="173"/>
        <v>2.2111981039234507E-3</v>
      </c>
      <c r="O174" s="15">
        <f t="shared" si="174"/>
        <v>6.5685571144649124E-3</v>
      </c>
      <c r="P174" s="15">
        <f t="shared" si="175"/>
        <v>6.317563662662895E-3</v>
      </c>
      <c r="Q174" s="5">
        <f t="shared" si="176"/>
        <v>7224.0323273536615</v>
      </c>
      <c r="R174" s="5">
        <f t="shared" si="177"/>
        <v>10626.645357593958</v>
      </c>
      <c r="S174" s="5">
        <f t="shared" si="178"/>
        <v>5803.4752162495506</v>
      </c>
      <c r="T174" s="5">
        <f t="shared" si="179"/>
        <v>39.364517939934821</v>
      </c>
      <c r="U174" s="5">
        <f t="shared" si="180"/>
        <v>141.14014017785655</v>
      </c>
      <c r="V174" s="5">
        <f t="shared" si="181"/>
        <v>206.99618430901714</v>
      </c>
      <c r="W174" s="15">
        <f t="shared" si="182"/>
        <v>-1.0734613539272964E-2</v>
      </c>
      <c r="X174" s="15">
        <f t="shared" si="183"/>
        <v>-1.217998157191269E-2</v>
      </c>
      <c r="Y174" s="15">
        <f t="shared" si="184"/>
        <v>-9.7425357312937999E-3</v>
      </c>
      <c r="Z174" s="5">
        <f t="shared" si="199"/>
        <v>10448.046709900342</v>
      </c>
      <c r="AA174" s="5">
        <f t="shared" si="200"/>
        <v>31825.54915312292</v>
      </c>
      <c r="AB174" s="5">
        <f t="shared" si="201"/>
        <v>43178.432624351313</v>
      </c>
      <c r="AC174" s="16">
        <f t="shared" si="185"/>
        <v>1.433942329321118</v>
      </c>
      <c r="AD174" s="16">
        <f t="shared" si="186"/>
        <v>2.9778935396540733</v>
      </c>
      <c r="AE174" s="16">
        <f t="shared" si="187"/>
        <v>7.4144474318512819</v>
      </c>
      <c r="AF174" s="15">
        <f t="shared" si="188"/>
        <v>-4.0504037456468023E-3</v>
      </c>
      <c r="AG174" s="15">
        <f t="shared" si="189"/>
        <v>2.9673830763510267E-4</v>
      </c>
      <c r="AH174" s="15">
        <f t="shared" si="190"/>
        <v>9.7937136394747881E-3</v>
      </c>
      <c r="AI174" s="1">
        <f t="shared" si="154"/>
        <v>354806.96778123209</v>
      </c>
      <c r="AJ174" s="1">
        <f t="shared" si="155"/>
        <v>139832.6524510305</v>
      </c>
      <c r="AK174" s="1">
        <f t="shared" si="156"/>
        <v>52238.054629281592</v>
      </c>
      <c r="AL174" s="14">
        <f t="shared" si="191"/>
        <v>62.400976505675523</v>
      </c>
      <c r="AM174" s="14">
        <f t="shared" si="192"/>
        <v>13.82475590720556</v>
      </c>
      <c r="AN174" s="14">
        <f t="shared" si="193"/>
        <v>4.5292751896293995</v>
      </c>
      <c r="AO174" s="11">
        <f t="shared" si="194"/>
        <v>6.2989075202441614E-3</v>
      </c>
      <c r="AP174" s="11">
        <f t="shared" si="195"/>
        <v>7.9349621604863745E-3</v>
      </c>
      <c r="AQ174" s="11">
        <f t="shared" si="196"/>
        <v>7.198011867745888E-3</v>
      </c>
      <c r="AR174" s="1">
        <f t="shared" si="202"/>
        <v>183516.3417567212</v>
      </c>
      <c r="AS174" s="1">
        <f t="shared" si="197"/>
        <v>75291.446814512732</v>
      </c>
      <c r="AT174" s="1">
        <f t="shared" si="198"/>
        <v>28036.628963100848</v>
      </c>
      <c r="AU174" s="1">
        <f t="shared" si="157"/>
        <v>36703.268351344239</v>
      </c>
      <c r="AV174" s="1">
        <f t="shared" si="158"/>
        <v>15058.289362902548</v>
      </c>
      <c r="AW174" s="1">
        <f t="shared" si="159"/>
        <v>5607.3257926201695</v>
      </c>
      <c r="AX174" s="2">
        <v>0</v>
      </c>
      <c r="AY174" s="2">
        <v>0</v>
      </c>
      <c r="AZ174" s="2">
        <v>0</v>
      </c>
      <c r="BA174" s="2">
        <f t="shared" si="206"/>
        <v>0</v>
      </c>
      <c r="BB174" s="2">
        <f t="shared" si="219"/>
        <v>0</v>
      </c>
      <c r="BC174" s="2">
        <f t="shared" si="207"/>
        <v>0</v>
      </c>
      <c r="BD174" s="2">
        <f t="shared" si="208"/>
        <v>0</v>
      </c>
      <c r="BE174" s="2">
        <f t="shared" si="209"/>
        <v>0</v>
      </c>
      <c r="BF174" s="2">
        <f t="shared" si="210"/>
        <v>0</v>
      </c>
      <c r="BG174" s="2">
        <f t="shared" si="211"/>
        <v>0</v>
      </c>
      <c r="BH174" s="2">
        <f t="shared" si="220"/>
        <v>0</v>
      </c>
      <c r="BI174" s="2">
        <f t="shared" si="221"/>
        <v>0</v>
      </c>
      <c r="BJ174" s="2">
        <f t="shared" si="222"/>
        <v>0</v>
      </c>
      <c r="BK174" s="11">
        <f t="shared" si="225"/>
        <v>3.221119810392345E-2</v>
      </c>
      <c r="BL174" s="11">
        <f t="shared" si="223"/>
        <v>3.6568557114464911E-2</v>
      </c>
      <c r="BM174" s="11">
        <f t="shared" si="224"/>
        <v>3.6317563662662894E-2</v>
      </c>
      <c r="BN174" s="17">
        <f t="shared" si="203"/>
        <v>8.7129577714265376E-3</v>
      </c>
      <c r="BO174" s="17">
        <f t="shared" si="204"/>
        <v>5.3458278965461395E-3</v>
      </c>
      <c r="BP174" s="17">
        <f t="shared" si="205"/>
        <v>6.2686878766455151E-3</v>
      </c>
      <c r="BQ174" s="12">
        <f>(BQ$3*temperature!$I284+BQ$4*temperature!$I284^2+BQ$5*temperature!$I284^6)*(K174/K$56)^$BS$1</f>
        <v>-19.966552800027458</v>
      </c>
      <c r="BR174" s="12">
        <f>(BR$3*temperature!$I284+BR$4*temperature!$I284^2+BR$5*temperature!$I284^6)*(L174/L$56)^$BS$1</f>
        <v>-15.218626483222076</v>
      </c>
      <c r="BS174" s="12">
        <f>(BS$3*temperature!$I284+BS$4*temperature!$I284^2+BS$5*temperature!$I284^6)*(M174/M$56)^$BS$1</f>
        <v>-13.910650171260974</v>
      </c>
      <c r="BT174" s="12">
        <f>(BT$3*temperature!$M284+BT$4*temperature!$M284^2+BT$5*temperature!$M284^6)*(K174/K$56)^$BS$1</f>
        <v>-19.966568995307597</v>
      </c>
      <c r="BU174" s="12">
        <f>(BU$3*temperature!$M284+BU$4*temperature!$M284^2+BU$5*temperature!$M284^6)*(L174/L$56)^$BS$1</f>
        <v>-15.218637575578766</v>
      </c>
      <c r="BV174" s="12">
        <f>(BV$3*temperature!$M284+BV$4*temperature!$M284^2+BV$5*temperature!$M284^6)*(M174/M$56)^$BS$1</f>
        <v>-13.910659323330162</v>
      </c>
      <c r="BW174" s="19">
        <f t="shared" si="212"/>
        <v>-1.6195280139186252E-5</v>
      </c>
      <c r="BX174" s="19">
        <f t="shared" si="213"/>
        <v>-1.1092356690056704E-5</v>
      </c>
      <c r="BY174" s="19">
        <f t="shared" si="214"/>
        <v>-9.1520691878343996E-6</v>
      </c>
      <c r="BZ174" s="19">
        <f t="shared" si="215"/>
        <v>-4.0638513167096935E-2</v>
      </c>
      <c r="CA174" s="19">
        <f t="shared" si="216"/>
        <v>-2.589576928821878E-4</v>
      </c>
      <c r="CB174" s="19">
        <f t="shared" si="217"/>
        <v>-4.4646194010229966E-5</v>
      </c>
      <c r="CC174" s="19">
        <f t="shared" si="218"/>
        <v>-1.6085024818724908E-5</v>
      </c>
      <c r="CD174" s="19"/>
    </row>
    <row r="175" spans="1:82">
      <c r="A175" s="2">
        <f t="shared" si="160"/>
        <v>2129</v>
      </c>
      <c r="B175" s="5">
        <f t="shared" si="161"/>
        <v>1165.2025977490482</v>
      </c>
      <c r="C175" s="5">
        <f t="shared" si="162"/>
        <v>2963.1524170118887</v>
      </c>
      <c r="D175" s="5">
        <f t="shared" si="163"/>
        <v>4366.8946152988819</v>
      </c>
      <c r="E175" s="15">
        <f t="shared" si="164"/>
        <v>9.1777664415720506E-6</v>
      </c>
      <c r="F175" s="15">
        <f t="shared" si="165"/>
        <v>1.8080815309437025E-5</v>
      </c>
      <c r="G175" s="15">
        <f t="shared" si="166"/>
        <v>3.6911341280952588E-5</v>
      </c>
      <c r="H175" s="5">
        <f t="shared" si="167"/>
        <v>183899.7279577271</v>
      </c>
      <c r="I175" s="5">
        <f t="shared" si="168"/>
        <v>75778.562485048984</v>
      </c>
      <c r="J175" s="5">
        <f t="shared" si="169"/>
        <v>28211.93635281016</v>
      </c>
      <c r="K175" s="5">
        <f t="shared" si="170"/>
        <v>157826.39715444055</v>
      </c>
      <c r="L175" s="5">
        <f t="shared" si="171"/>
        <v>25573.629641861568</v>
      </c>
      <c r="M175" s="5">
        <f t="shared" si="172"/>
        <v>6460.411536832853</v>
      </c>
      <c r="N175" s="15">
        <f t="shared" si="173"/>
        <v>2.0799151949641992E-3</v>
      </c>
      <c r="O175" s="15">
        <f t="shared" si="174"/>
        <v>6.4515370293387608E-3</v>
      </c>
      <c r="P175" s="15">
        <f t="shared" si="175"/>
        <v>6.2156576656775542E-3</v>
      </c>
      <c r="Q175" s="5">
        <f t="shared" si="176"/>
        <v>7161.4149403316987</v>
      </c>
      <c r="R175" s="5">
        <f t="shared" si="177"/>
        <v>10565.127194084898</v>
      </c>
      <c r="S175" s="5">
        <f t="shared" si="178"/>
        <v>5782.8690755863308</v>
      </c>
      <c r="T175" s="5">
        <f t="shared" si="179"/>
        <v>38.941955052689842</v>
      </c>
      <c r="U175" s="5">
        <f t="shared" si="180"/>
        <v>139.42105587143308</v>
      </c>
      <c r="V175" s="5">
        <f t="shared" si="181"/>
        <v>204.97951658714507</v>
      </c>
      <c r="W175" s="15">
        <f t="shared" si="182"/>
        <v>-1.0734613539272964E-2</v>
      </c>
      <c r="X175" s="15">
        <f t="shared" si="183"/>
        <v>-1.217998157191269E-2</v>
      </c>
      <c r="Y175" s="15">
        <f t="shared" si="184"/>
        <v>-9.7425357312937999E-3</v>
      </c>
      <c r="Z175" s="5">
        <f t="shared" si="199"/>
        <v>10316.888234980257</v>
      </c>
      <c r="AA175" s="5">
        <f t="shared" si="200"/>
        <v>31654.408847826147</v>
      </c>
      <c r="AB175" s="5">
        <f t="shared" si="201"/>
        <v>43450.98112034137</v>
      </c>
      <c r="AC175" s="16">
        <f t="shared" si="185"/>
        <v>1.4281342839393942</v>
      </c>
      <c r="AD175" s="16">
        <f t="shared" si="186"/>
        <v>2.9787771947433477</v>
      </c>
      <c r="AE175" s="16">
        <f t="shared" si="187"/>
        <v>7.4870624067937728</v>
      </c>
      <c r="AF175" s="15">
        <f t="shared" si="188"/>
        <v>-4.0504037456468023E-3</v>
      </c>
      <c r="AG175" s="15">
        <f t="shared" si="189"/>
        <v>2.9673830763510267E-4</v>
      </c>
      <c r="AH175" s="15">
        <f t="shared" si="190"/>
        <v>9.7937136394747881E-3</v>
      </c>
      <c r="AI175" s="1">
        <f t="shared" si="154"/>
        <v>356029.5393544531</v>
      </c>
      <c r="AJ175" s="1">
        <f t="shared" si="155"/>
        <v>140907.67656883001</v>
      </c>
      <c r="AK175" s="1">
        <f t="shared" si="156"/>
        <v>52621.574958973601</v>
      </c>
      <c r="AL175" s="14">
        <f t="shared" si="191"/>
        <v>62.790103906055883</v>
      </c>
      <c r="AM175" s="14">
        <f t="shared" si="192"/>
        <v>13.933357833057181</v>
      </c>
      <c r="AN175" s="14">
        <f t="shared" si="193"/>
        <v>4.5615509484309662</v>
      </c>
      <c r="AO175" s="11">
        <f t="shared" si="194"/>
        <v>6.2359184450417196E-3</v>
      </c>
      <c r="AP175" s="11">
        <f t="shared" si="195"/>
        <v>7.8556125388815103E-3</v>
      </c>
      <c r="AQ175" s="11">
        <f t="shared" si="196"/>
        <v>7.1260317490684294E-3</v>
      </c>
      <c r="AR175" s="1">
        <f t="shared" si="202"/>
        <v>183899.7279577271</v>
      </c>
      <c r="AS175" s="1">
        <f t="shared" si="197"/>
        <v>75778.562485048984</v>
      </c>
      <c r="AT175" s="1">
        <f t="shared" si="198"/>
        <v>28211.93635281016</v>
      </c>
      <c r="AU175" s="1">
        <f t="shared" si="157"/>
        <v>36779.945591545424</v>
      </c>
      <c r="AV175" s="1">
        <f t="shared" si="158"/>
        <v>15155.712497009798</v>
      </c>
      <c r="AW175" s="1">
        <f t="shared" si="159"/>
        <v>5642.3872705620324</v>
      </c>
      <c r="AX175" s="2">
        <v>0</v>
      </c>
      <c r="AY175" s="2">
        <v>0</v>
      </c>
      <c r="AZ175" s="2">
        <v>0</v>
      </c>
      <c r="BA175" s="2">
        <f t="shared" si="206"/>
        <v>0</v>
      </c>
      <c r="BB175" s="2">
        <f t="shared" si="219"/>
        <v>0</v>
      </c>
      <c r="BC175" s="2">
        <f t="shared" si="207"/>
        <v>0</v>
      </c>
      <c r="BD175" s="2">
        <f t="shared" si="208"/>
        <v>0</v>
      </c>
      <c r="BE175" s="2">
        <f t="shared" si="209"/>
        <v>0</v>
      </c>
      <c r="BF175" s="2">
        <f t="shared" si="210"/>
        <v>0</v>
      </c>
      <c r="BG175" s="2">
        <f t="shared" si="211"/>
        <v>0</v>
      </c>
      <c r="BH175" s="2">
        <f t="shared" si="220"/>
        <v>0</v>
      </c>
      <c r="BI175" s="2">
        <f t="shared" si="221"/>
        <v>0</v>
      </c>
      <c r="BJ175" s="2">
        <f t="shared" si="222"/>
        <v>0</v>
      </c>
      <c r="BK175" s="11">
        <f t="shared" si="225"/>
        <v>3.2079915194964198E-2</v>
      </c>
      <c r="BL175" s="11">
        <f t="shared" si="223"/>
        <v>3.645153702933876E-2</v>
      </c>
      <c r="BM175" s="11">
        <f t="shared" si="224"/>
        <v>3.6215657665677553E-2</v>
      </c>
      <c r="BN175" s="17">
        <f t="shared" si="203"/>
        <v>8.4410610807472697E-3</v>
      </c>
      <c r="BO175" s="17">
        <f t="shared" si="204"/>
        <v>5.1572352449388613E-3</v>
      </c>
      <c r="BP175" s="17">
        <f t="shared" si="205"/>
        <v>6.0490028312268074E-3</v>
      </c>
      <c r="BQ175" s="12">
        <f>(BQ$3*temperature!$I285+BQ$4*temperature!$I285^2+BQ$5*temperature!$I285^6)*(K175/K$56)^$BS$1</f>
        <v>-20.354990578305706</v>
      </c>
      <c r="BR175" s="12">
        <f>(BR$3*temperature!$I285+BR$4*temperature!$I285^2+BR$5*temperature!$I285^6)*(L175/L$56)^$BS$1</f>
        <v>-15.466962506453825</v>
      </c>
      <c r="BS175" s="12">
        <f>(BS$3*temperature!$I285+BS$4*temperature!$I285^2+BS$5*temperature!$I285^6)*(M175/M$56)^$BS$1</f>
        <v>-14.114139835359095</v>
      </c>
      <c r="BT175" s="12">
        <f>(BT$3*temperature!$M285+BT$4*temperature!$M285^2+BT$5*temperature!$M285^6)*(K175/K$56)^$BS$1</f>
        <v>-20.355006779981061</v>
      </c>
      <c r="BU175" s="12">
        <f>(BU$3*temperature!$M285+BU$4*temperature!$M285^2+BU$5*temperature!$M285^6)*(L175/L$56)^$BS$1</f>
        <v>-15.466973585683567</v>
      </c>
      <c r="BV175" s="12">
        <f>(BV$3*temperature!$M285+BV$4*temperature!$M285^2+BV$5*temperature!$M285^6)*(M175/M$56)^$BS$1</f>
        <v>-14.11414897236202</v>
      </c>
      <c r="BW175" s="19">
        <f t="shared" si="212"/>
        <v>-1.6201675354210465E-5</v>
      </c>
      <c r="BX175" s="19">
        <f t="shared" si="213"/>
        <v>-1.1079229741639551E-5</v>
      </c>
      <c r="BY175" s="19">
        <f t="shared" si="214"/>
        <v>-9.1370029249304707E-6</v>
      </c>
      <c r="BZ175" s="19">
        <f t="shared" si="215"/>
        <v>-4.0768243383353414E-2</v>
      </c>
      <c r="CA175" s="19">
        <f t="shared" si="216"/>
        <v>-2.5150003817213536E-4</v>
      </c>
      <c r="CB175" s="19">
        <f t="shared" si="217"/>
        <v>-4.3298502126746491E-5</v>
      </c>
      <c r="CC175" s="19">
        <f t="shared" si="218"/>
        <v>-1.559266854357717E-5</v>
      </c>
      <c r="CD175" s="19"/>
    </row>
    <row r="176" spans="1:82">
      <c r="A176" s="2">
        <f t="shared" si="160"/>
        <v>2130</v>
      </c>
      <c r="B176" s="5">
        <f t="shared" si="161"/>
        <v>1165.2127570084824</v>
      </c>
      <c r="C176" s="5">
        <f t="shared" si="162"/>
        <v>2963.2033144128955</v>
      </c>
      <c r="D176" s="5">
        <f t="shared" si="163"/>
        <v>4367.047743839491</v>
      </c>
      <c r="E176" s="15">
        <f t="shared" si="164"/>
        <v>8.7188781194934471E-6</v>
      </c>
      <c r="F176" s="15">
        <f t="shared" si="165"/>
        <v>1.7176774543965172E-5</v>
      </c>
      <c r="G176" s="15">
        <f t="shared" si="166"/>
        <v>3.5065774216904959E-5</v>
      </c>
      <c r="H176" s="5">
        <f t="shared" si="167"/>
        <v>184259.85835684699</v>
      </c>
      <c r="I176" s="5">
        <f t="shared" si="168"/>
        <v>76260.002104699743</v>
      </c>
      <c r="J176" s="5">
        <f t="shared" si="169"/>
        <v>28385.449406737753</v>
      </c>
      <c r="K176" s="5">
        <f t="shared" si="170"/>
        <v>158134.08946011536</v>
      </c>
      <c r="L176" s="5">
        <f t="shared" si="171"/>
        <v>25735.663069008569</v>
      </c>
      <c r="M176" s="5">
        <f t="shared" si="172"/>
        <v>6499.9173518953512</v>
      </c>
      <c r="N176" s="15">
        <f t="shared" si="173"/>
        <v>1.9495617413969324E-3</v>
      </c>
      <c r="O176" s="15">
        <f t="shared" si="174"/>
        <v>6.3359573676537995E-3</v>
      </c>
      <c r="P176" s="15">
        <f t="shared" si="175"/>
        <v>6.1150616856624485E-3</v>
      </c>
      <c r="Q176" s="5">
        <f t="shared" si="176"/>
        <v>7098.4135561965004</v>
      </c>
      <c r="R176" s="5">
        <f t="shared" si="177"/>
        <v>10502.749404954084</v>
      </c>
      <c r="S176" s="5">
        <f t="shared" si="178"/>
        <v>5761.7493798188198</v>
      </c>
      <c r="T176" s="5">
        <f t="shared" si="179"/>
        <v>38.523928214735477</v>
      </c>
      <c r="U176" s="5">
        <f t="shared" si="180"/>
        <v>137.72290998018241</v>
      </c>
      <c r="V176" s="5">
        <f t="shared" si="181"/>
        <v>202.98249632261147</v>
      </c>
      <c r="W176" s="15">
        <f t="shared" si="182"/>
        <v>-1.0734613539272964E-2</v>
      </c>
      <c r="X176" s="15">
        <f t="shared" si="183"/>
        <v>-1.217998157191269E-2</v>
      </c>
      <c r="Y176" s="15">
        <f t="shared" si="184"/>
        <v>-9.7425357312937999E-3</v>
      </c>
      <c r="Z176" s="5">
        <f t="shared" si="199"/>
        <v>10186.036846609046</v>
      </c>
      <c r="AA176" s="5">
        <f t="shared" si="200"/>
        <v>31480.498644044354</v>
      </c>
      <c r="AB176" s="5">
        <f t="shared" si="201"/>
        <v>43720.737156816969</v>
      </c>
      <c r="AC176" s="16">
        <f t="shared" si="185"/>
        <v>1.4223497634864395</v>
      </c>
      <c r="AD176" s="16">
        <f t="shared" si="186"/>
        <v>2.9796611120469381</v>
      </c>
      <c r="AE176" s="16">
        <f t="shared" si="187"/>
        <v>7.5603885520067875</v>
      </c>
      <c r="AF176" s="15">
        <f t="shared" si="188"/>
        <v>-4.0504037456468023E-3</v>
      </c>
      <c r="AG176" s="15">
        <f t="shared" si="189"/>
        <v>2.9673830763510267E-4</v>
      </c>
      <c r="AH176" s="15">
        <f t="shared" si="190"/>
        <v>9.7937136394747881E-3</v>
      </c>
      <c r="AI176" s="1">
        <f t="shared" si="154"/>
        <v>357206.53101055324</v>
      </c>
      <c r="AJ176" s="1">
        <f t="shared" si="155"/>
        <v>141972.62140895682</v>
      </c>
      <c r="AK176" s="1">
        <f t="shared" si="156"/>
        <v>53001.804733638273</v>
      </c>
      <c r="AL176" s="14">
        <f t="shared" si="191"/>
        <v>63.177742333498607</v>
      </c>
      <c r="AM176" s="14">
        <f t="shared" si="192"/>
        <v>14.041718342954248</v>
      </c>
      <c r="AN176" s="14">
        <f t="shared" si="193"/>
        <v>4.5937316477456438</v>
      </c>
      <c r="AO176" s="11">
        <f t="shared" si="194"/>
        <v>6.1735592605913023E-3</v>
      </c>
      <c r="AP176" s="11">
        <f t="shared" si="195"/>
        <v>7.777056413492695E-3</v>
      </c>
      <c r="AQ176" s="11">
        <f t="shared" si="196"/>
        <v>7.0547714315777454E-3</v>
      </c>
      <c r="AR176" s="1">
        <f t="shared" si="202"/>
        <v>184259.85835684699</v>
      </c>
      <c r="AS176" s="1">
        <f t="shared" si="197"/>
        <v>76260.002104699743</v>
      </c>
      <c r="AT176" s="1">
        <f t="shared" si="198"/>
        <v>28385.449406737753</v>
      </c>
      <c r="AU176" s="1">
        <f t="shared" si="157"/>
        <v>36851.9716713694</v>
      </c>
      <c r="AV176" s="1">
        <f t="shared" si="158"/>
        <v>15252.000420939949</v>
      </c>
      <c r="AW176" s="1">
        <f t="shared" si="159"/>
        <v>5677.0898813475505</v>
      </c>
      <c r="AX176" s="2">
        <v>0</v>
      </c>
      <c r="AY176" s="2">
        <v>0</v>
      </c>
      <c r="AZ176" s="2">
        <v>0</v>
      </c>
      <c r="BA176" s="2">
        <f t="shared" si="206"/>
        <v>0</v>
      </c>
      <c r="BB176" s="2">
        <f t="shared" si="219"/>
        <v>0</v>
      </c>
      <c r="BC176" s="2">
        <f t="shared" si="207"/>
        <v>0</v>
      </c>
      <c r="BD176" s="2">
        <f t="shared" si="208"/>
        <v>0</v>
      </c>
      <c r="BE176" s="2">
        <f t="shared" si="209"/>
        <v>0</v>
      </c>
      <c r="BF176" s="2">
        <f t="shared" si="210"/>
        <v>0</v>
      </c>
      <c r="BG176" s="2">
        <f t="shared" si="211"/>
        <v>0</v>
      </c>
      <c r="BH176" s="2">
        <f t="shared" si="220"/>
        <v>0</v>
      </c>
      <c r="BI176" s="2">
        <f t="shared" si="221"/>
        <v>0</v>
      </c>
      <c r="BJ176" s="2">
        <f t="shared" si="222"/>
        <v>0</v>
      </c>
      <c r="BK176" s="11">
        <f t="shared" si="225"/>
        <v>3.1949561741396931E-2</v>
      </c>
      <c r="BL176" s="11">
        <f t="shared" si="223"/>
        <v>3.6335957367653798E-2</v>
      </c>
      <c r="BM176" s="11">
        <f t="shared" si="224"/>
        <v>3.6115061685662447E-2</v>
      </c>
      <c r="BN176" s="17">
        <f t="shared" si="203"/>
        <v>8.178689417817726E-3</v>
      </c>
      <c r="BO176" s="17">
        <f t="shared" si="204"/>
        <v>4.9758575878235929E-3</v>
      </c>
      <c r="BP176" s="17">
        <f t="shared" si="205"/>
        <v>5.8375906467709876E-3</v>
      </c>
      <c r="BQ176" s="12">
        <f>(BQ$3*temperature!$I286+BQ$4*temperature!$I286^2+BQ$5*temperature!$I286^6)*(K176/K$56)^$BS$1</f>
        <v>-20.744734861071315</v>
      </c>
      <c r="BR176" s="12">
        <f>(BR$3*temperature!$I286+BR$4*temperature!$I286^2+BR$5*temperature!$I286^6)*(L176/L$56)^$BS$1</f>
        <v>-15.715491230096177</v>
      </c>
      <c r="BS176" s="12">
        <f>(BS$3*temperature!$I286+BS$4*temperature!$I286^2+BS$5*temperature!$I286^6)*(M176/M$56)^$BS$1</f>
        <v>-14.31768519369939</v>
      </c>
      <c r="BT176" s="12">
        <f>(BT$3*temperature!$M286+BT$4*temperature!$M286^2+BT$5*temperature!$M286^6)*(K176/K$56)^$BS$1</f>
        <v>-20.744751068146087</v>
      </c>
      <c r="BU176" s="12">
        <f>(BU$3*temperature!$M286+BU$4*temperature!$M286^2+BU$5*temperature!$M286^6)*(L176/L$56)^$BS$1</f>
        <v>-15.715502295614543</v>
      </c>
      <c r="BV176" s="12">
        <f>(BV$3*temperature!$M286+BV$4*temperature!$M286^2+BV$5*temperature!$M286^6)*(M176/M$56)^$BS$1</f>
        <v>-14.317694315236336</v>
      </c>
      <c r="BW176" s="19">
        <f t="shared" si="212"/>
        <v>-1.620707477201222E-5</v>
      </c>
      <c r="BX176" s="19">
        <f t="shared" si="213"/>
        <v>-1.1065518366493166E-5</v>
      </c>
      <c r="BY176" s="19">
        <f t="shared" si="214"/>
        <v>-9.12153694621054E-6</v>
      </c>
      <c r="BZ176" s="19">
        <f t="shared" si="215"/>
        <v>-4.089088681286511E-2</v>
      </c>
      <c r="CA176" s="19">
        <f t="shared" si="216"/>
        <v>-2.4424129000290843E-4</v>
      </c>
      <c r="CB176" s="19">
        <f t="shared" si="217"/>
        <v>-4.1989095392635943E-5</v>
      </c>
      <c r="CC176" s="19">
        <f t="shared" si="218"/>
        <v>-1.5114626977611532E-5</v>
      </c>
      <c r="CD176" s="19"/>
    </row>
    <row r="177" spans="1:82">
      <c r="A177" s="2">
        <f t="shared" si="160"/>
        <v>2131</v>
      </c>
      <c r="B177" s="5">
        <f t="shared" si="161"/>
        <v>1165.2224083890935</v>
      </c>
      <c r="C177" s="5">
        <f t="shared" si="162"/>
        <v>2963.251667774392</v>
      </c>
      <c r="D177" s="5">
        <f t="shared" si="163"/>
        <v>4367.1932210541618</v>
      </c>
      <c r="E177" s="15">
        <f t="shared" si="164"/>
        <v>8.2829342135187741E-6</v>
      </c>
      <c r="F177" s="15">
        <f t="shared" si="165"/>
        <v>1.6317935816766913E-5</v>
      </c>
      <c r="G177" s="15">
        <f t="shared" si="166"/>
        <v>3.3312485506059708E-5</v>
      </c>
      <c r="H177" s="5">
        <f t="shared" si="167"/>
        <v>184596.7613228019</v>
      </c>
      <c r="I177" s="5">
        <f t="shared" si="168"/>
        <v>76735.728858877119</v>
      </c>
      <c r="J177" s="5">
        <f t="shared" si="169"/>
        <v>28557.160748599257</v>
      </c>
      <c r="K177" s="5">
        <f t="shared" si="170"/>
        <v>158421.91155421117</v>
      </c>
      <c r="L177" s="5">
        <f t="shared" si="171"/>
        <v>25895.785259613465</v>
      </c>
      <c r="M177" s="5">
        <f t="shared" si="172"/>
        <v>6539.01929754921</v>
      </c>
      <c r="N177" s="15">
        <f t="shared" si="173"/>
        <v>1.8201141517206754E-3</v>
      </c>
      <c r="O177" s="15">
        <f t="shared" si="174"/>
        <v>6.2218016367225903E-3</v>
      </c>
      <c r="P177" s="15">
        <f t="shared" si="175"/>
        <v>6.0157604377011342E-3</v>
      </c>
      <c r="Q177" s="5">
        <f t="shared" si="176"/>
        <v>7035.0543329267502</v>
      </c>
      <c r="R177" s="5">
        <f t="shared" si="177"/>
        <v>10439.546569895023</v>
      </c>
      <c r="S177" s="5">
        <f t="shared" si="178"/>
        <v>5740.1301572227367</v>
      </c>
      <c r="T177" s="5">
        <f t="shared" si="179"/>
        <v>38.110388733335597</v>
      </c>
      <c r="U177" s="5">
        <f t="shared" si="180"/>
        <v>136.0454474745936</v>
      </c>
      <c r="V177" s="5">
        <f t="shared" si="181"/>
        <v>201.00493209936121</v>
      </c>
      <c r="W177" s="15">
        <f t="shared" si="182"/>
        <v>-1.0734613539272964E-2</v>
      </c>
      <c r="X177" s="15">
        <f t="shared" si="183"/>
        <v>-1.217998157191269E-2</v>
      </c>
      <c r="Y177" s="15">
        <f t="shared" si="184"/>
        <v>-9.7425357312937999E-3</v>
      </c>
      <c r="Z177" s="5">
        <f t="shared" si="199"/>
        <v>10055.532237683363</v>
      </c>
      <c r="AA177" s="5">
        <f t="shared" si="200"/>
        <v>31303.920288238569</v>
      </c>
      <c r="AB177" s="5">
        <f t="shared" si="201"/>
        <v>43987.688637857929</v>
      </c>
      <c r="AC177" s="16">
        <f t="shared" si="185"/>
        <v>1.4165886726767942</v>
      </c>
      <c r="AD177" s="16">
        <f t="shared" si="186"/>
        <v>2.9805452916426529</v>
      </c>
      <c r="AE177" s="16">
        <f t="shared" si="187"/>
        <v>7.6344328324883053</v>
      </c>
      <c r="AF177" s="15">
        <f t="shared" si="188"/>
        <v>-4.0504037456468023E-3</v>
      </c>
      <c r="AG177" s="15">
        <f t="shared" si="189"/>
        <v>2.9673830763510267E-4</v>
      </c>
      <c r="AH177" s="15">
        <f t="shared" si="190"/>
        <v>9.7937136394747881E-3</v>
      </c>
      <c r="AI177" s="1">
        <f t="shared" si="154"/>
        <v>358337.84958086733</v>
      </c>
      <c r="AJ177" s="1">
        <f t="shared" si="155"/>
        <v>143027.35968900111</v>
      </c>
      <c r="AK177" s="1">
        <f t="shared" si="156"/>
        <v>53378.714141621997</v>
      </c>
      <c r="AL177" s="14">
        <f t="shared" si="191"/>
        <v>63.563873554382361</v>
      </c>
      <c r="AM177" s="14">
        <f t="shared" si="192"/>
        <v>14.149829546292825</v>
      </c>
      <c r="AN177" s="14">
        <f t="shared" si="193"/>
        <v>4.6258152972705657</v>
      </c>
      <c r="AO177" s="11">
        <f t="shared" si="194"/>
        <v>6.111823667985389E-3</v>
      </c>
      <c r="AP177" s="11">
        <f t="shared" si="195"/>
        <v>7.6992858493577683E-3</v>
      </c>
      <c r="AQ177" s="11">
        <f t="shared" si="196"/>
        <v>6.984223717261968E-3</v>
      </c>
      <c r="AR177" s="1">
        <f t="shared" si="202"/>
        <v>184596.7613228019</v>
      </c>
      <c r="AS177" s="1">
        <f t="shared" si="197"/>
        <v>76735.728858877119</v>
      </c>
      <c r="AT177" s="1">
        <f t="shared" si="198"/>
        <v>28557.160748599257</v>
      </c>
      <c r="AU177" s="1">
        <f t="shared" si="157"/>
        <v>36919.352264560381</v>
      </c>
      <c r="AV177" s="1">
        <f t="shared" si="158"/>
        <v>15347.145771775424</v>
      </c>
      <c r="AW177" s="1">
        <f t="shared" si="159"/>
        <v>5711.4321497198516</v>
      </c>
      <c r="AX177" s="2">
        <v>0</v>
      </c>
      <c r="AY177" s="2">
        <v>0</v>
      </c>
      <c r="AZ177" s="2">
        <v>0</v>
      </c>
      <c r="BA177" s="2">
        <f t="shared" si="206"/>
        <v>0</v>
      </c>
      <c r="BB177" s="2">
        <f t="shared" si="219"/>
        <v>0</v>
      </c>
      <c r="BC177" s="2">
        <f t="shared" si="207"/>
        <v>0</v>
      </c>
      <c r="BD177" s="2">
        <f t="shared" si="208"/>
        <v>0</v>
      </c>
      <c r="BE177" s="2">
        <f t="shared" si="209"/>
        <v>0</v>
      </c>
      <c r="BF177" s="2">
        <f t="shared" si="210"/>
        <v>0</v>
      </c>
      <c r="BG177" s="2">
        <f t="shared" si="211"/>
        <v>0</v>
      </c>
      <c r="BH177" s="2">
        <f t="shared" si="220"/>
        <v>0</v>
      </c>
      <c r="BI177" s="2">
        <f t="shared" si="221"/>
        <v>0</v>
      </c>
      <c r="BJ177" s="2">
        <f t="shared" si="222"/>
        <v>0</v>
      </c>
      <c r="BK177" s="11">
        <f t="shared" si="225"/>
        <v>3.1820114151720674E-2</v>
      </c>
      <c r="BL177" s="11">
        <f t="shared" si="223"/>
        <v>3.6221801636722589E-2</v>
      </c>
      <c r="BM177" s="11">
        <f t="shared" si="224"/>
        <v>3.6015760437701133E-2</v>
      </c>
      <c r="BN177" s="17">
        <f t="shared" si="203"/>
        <v>7.9254739970200955E-3</v>
      </c>
      <c r="BO177" s="17">
        <f t="shared" si="204"/>
        <v>4.8013943282085138E-3</v>
      </c>
      <c r="BP177" s="17">
        <f t="shared" si="205"/>
        <v>5.6341142626319639E-3</v>
      </c>
      <c r="BQ177" s="12">
        <f>(BQ$3*temperature!$I287+BQ$4*temperature!$I287^2+BQ$5*temperature!$I287^6)*(K177/K$56)^$BS$1</f>
        <v>-21.135744253129968</v>
      </c>
      <c r="BR177" s="12">
        <f>(BR$3*temperature!$I287+BR$4*temperature!$I287^2+BR$5*temperature!$I287^6)*(L177/L$56)^$BS$1</f>
        <v>-15.964179976234597</v>
      </c>
      <c r="BS177" s="12">
        <f>(BS$3*temperature!$I287+BS$4*temperature!$I287^2+BS$5*temperature!$I287^6)*(M177/M$56)^$BS$1</f>
        <v>-14.521259499648021</v>
      </c>
      <c r="BT177" s="12">
        <f>(BT$3*temperature!$M287+BT$4*temperature!$M287^2+BT$5*temperature!$M287^6)*(K177/K$56)^$BS$1</f>
        <v>-21.135760464657785</v>
      </c>
      <c r="BU177" s="12">
        <f>(BU$3*temperature!$M287+BU$4*temperature!$M287^2+BU$5*temperature!$M287^6)*(L177/L$56)^$BS$1</f>
        <v>-15.964191027488569</v>
      </c>
      <c r="BV177" s="12">
        <f>(BV$3*temperature!$M287+BV$4*temperature!$M287^2+BV$5*temperature!$M287^6)*(M177/M$56)^$BS$1</f>
        <v>-14.52126860534274</v>
      </c>
      <c r="BW177" s="19">
        <f t="shared" si="212"/>
        <v>-1.6211527817944216E-5</v>
      </c>
      <c r="BX177" s="19">
        <f t="shared" si="213"/>
        <v>-1.1051253972382824E-5</v>
      </c>
      <c r="BY177" s="19">
        <f t="shared" si="214"/>
        <v>-9.1056947191248128E-6</v>
      </c>
      <c r="BZ177" s="19">
        <f t="shared" si="215"/>
        <v>-4.1006543474840874E-2</v>
      </c>
      <c r="CA177" s="19">
        <f t="shared" si="216"/>
        <v>-2.3717738066813748E-4</v>
      </c>
      <c r="CB177" s="19">
        <f t="shared" si="217"/>
        <v>-4.0717073628146315E-5</v>
      </c>
      <c r="CC177" s="19">
        <f t="shared" si="218"/>
        <v>-1.4650544386182961E-5</v>
      </c>
      <c r="CD177" s="19"/>
    </row>
    <row r="178" spans="1:82">
      <c r="A178" s="2">
        <f t="shared" si="160"/>
        <v>2132</v>
      </c>
      <c r="B178" s="5">
        <f t="shared" si="161"/>
        <v>1165.2315772766187</v>
      </c>
      <c r="C178" s="5">
        <f t="shared" si="162"/>
        <v>2963.2976042173896</v>
      </c>
      <c r="D178" s="5">
        <f t="shared" si="163"/>
        <v>4367.3314290119961</v>
      </c>
      <c r="E178" s="15">
        <f t="shared" si="164"/>
        <v>7.8687875028428348E-6</v>
      </c>
      <c r="F178" s="15">
        <f t="shared" si="165"/>
        <v>1.5502039025928565E-5</v>
      </c>
      <c r="G178" s="15">
        <f t="shared" si="166"/>
        <v>3.1646861230756722E-5</v>
      </c>
      <c r="H178" s="5">
        <f t="shared" si="167"/>
        <v>184910.47069257486</v>
      </c>
      <c r="I178" s="5">
        <f t="shared" si="168"/>
        <v>77205.708348257816</v>
      </c>
      <c r="J178" s="5">
        <f t="shared" si="169"/>
        <v>28727.063656084305</v>
      </c>
      <c r="K178" s="5">
        <f t="shared" si="170"/>
        <v>158689.88988845286</v>
      </c>
      <c r="L178" s="5">
        <f t="shared" si="171"/>
        <v>26053.983993500355</v>
      </c>
      <c r="M178" s="5">
        <f t="shared" si="172"/>
        <v>6577.715504999609</v>
      </c>
      <c r="N178" s="15">
        <f t="shared" si="173"/>
        <v>1.6915484203710029E-3</v>
      </c>
      <c r="O178" s="15">
        <f t="shared" si="174"/>
        <v>6.109053357559846E-3</v>
      </c>
      <c r="P178" s="15">
        <f t="shared" si="175"/>
        <v>5.9177386836741785E-3</v>
      </c>
      <c r="Q178" s="5">
        <f t="shared" si="176"/>
        <v>6971.3629908706489</v>
      </c>
      <c r="R178" s="5">
        <f t="shared" si="177"/>
        <v>10375.552884387693</v>
      </c>
      <c r="S178" s="5">
        <f t="shared" si="178"/>
        <v>5718.0253359676508</v>
      </c>
      <c r="T178" s="5">
        <f t="shared" si="179"/>
        <v>37.701288438451776</v>
      </c>
      <c r="U178" s="5">
        <f t="shared" si="180"/>
        <v>134.38841643141043</v>
      </c>
      <c r="V178" s="5">
        <f t="shared" si="181"/>
        <v>199.04663436621689</v>
      </c>
      <c r="W178" s="15">
        <f t="shared" si="182"/>
        <v>-1.0734613539272964E-2</v>
      </c>
      <c r="X178" s="15">
        <f t="shared" si="183"/>
        <v>-1.217998157191269E-2</v>
      </c>
      <c r="Y178" s="15">
        <f t="shared" si="184"/>
        <v>-9.7425357312937999E-3</v>
      </c>
      <c r="Z178" s="5">
        <f t="shared" si="199"/>
        <v>9925.4128540174934</v>
      </c>
      <c r="AA178" s="5">
        <f t="shared" si="200"/>
        <v>31124.774548873818</v>
      </c>
      <c r="AB178" s="5">
        <f t="shared" si="201"/>
        <v>44251.824503878604</v>
      </c>
      <c r="AC178" s="16">
        <f t="shared" si="185"/>
        <v>1.4108509166109433</v>
      </c>
      <c r="AD178" s="16">
        <f t="shared" si="186"/>
        <v>2.9814297336083246</v>
      </c>
      <c r="AE178" s="16">
        <f t="shared" si="187"/>
        <v>7.7092022814495005</v>
      </c>
      <c r="AF178" s="15">
        <f t="shared" si="188"/>
        <v>-4.0504037456468023E-3</v>
      </c>
      <c r="AG178" s="15">
        <f t="shared" si="189"/>
        <v>2.9673830763510267E-4</v>
      </c>
      <c r="AH178" s="15">
        <f t="shared" si="190"/>
        <v>9.7937136394747881E-3</v>
      </c>
      <c r="AI178" s="1">
        <f t="shared" si="154"/>
        <v>359423.41688734095</v>
      </c>
      <c r="AJ178" s="1">
        <f t="shared" si="155"/>
        <v>144071.76949187642</v>
      </c>
      <c r="AK178" s="1">
        <f t="shared" si="156"/>
        <v>53752.274877179654</v>
      </c>
      <c r="AL178" s="14">
        <f t="shared" si="191"/>
        <v>63.948479829332676</v>
      </c>
      <c r="AM178" s="14">
        <f t="shared" si="192"/>
        <v>14.257683692865456</v>
      </c>
      <c r="AN178" s="14">
        <f t="shared" si="193"/>
        <v>4.6577999488923272</v>
      </c>
      <c r="AO178" s="11">
        <f t="shared" si="194"/>
        <v>6.0507054313055347E-3</v>
      </c>
      <c r="AP178" s="11">
        <f t="shared" si="195"/>
        <v>7.6222929908641903E-3</v>
      </c>
      <c r="AQ178" s="11">
        <f t="shared" si="196"/>
        <v>6.9143814800893483E-3</v>
      </c>
      <c r="AR178" s="1">
        <f t="shared" si="202"/>
        <v>184910.47069257486</v>
      </c>
      <c r="AS178" s="1">
        <f t="shared" si="197"/>
        <v>77205.708348257816</v>
      </c>
      <c r="AT178" s="1">
        <f t="shared" si="198"/>
        <v>28727.063656084305</v>
      </c>
      <c r="AU178" s="1">
        <f t="shared" si="157"/>
        <v>36982.094138514971</v>
      </c>
      <c r="AV178" s="1">
        <f t="shared" si="158"/>
        <v>15441.141669651564</v>
      </c>
      <c r="AW178" s="1">
        <f t="shared" si="159"/>
        <v>5745.4127312168612</v>
      </c>
      <c r="AX178" s="2">
        <v>0</v>
      </c>
      <c r="AY178" s="2">
        <v>0</v>
      </c>
      <c r="AZ178" s="2">
        <v>0</v>
      </c>
      <c r="BA178" s="2">
        <f t="shared" si="206"/>
        <v>0</v>
      </c>
      <c r="BB178" s="2">
        <f t="shared" si="219"/>
        <v>0</v>
      </c>
      <c r="BC178" s="2">
        <f t="shared" si="207"/>
        <v>0</v>
      </c>
      <c r="BD178" s="2">
        <f t="shared" si="208"/>
        <v>0</v>
      </c>
      <c r="BE178" s="2">
        <f t="shared" si="209"/>
        <v>0</v>
      </c>
      <c r="BF178" s="2">
        <f t="shared" si="210"/>
        <v>0</v>
      </c>
      <c r="BG178" s="2">
        <f t="shared" si="211"/>
        <v>0</v>
      </c>
      <c r="BH178" s="2">
        <f t="shared" si="220"/>
        <v>0</v>
      </c>
      <c r="BI178" s="2">
        <f t="shared" si="221"/>
        <v>0</v>
      </c>
      <c r="BJ178" s="2">
        <f t="shared" si="222"/>
        <v>0</v>
      </c>
      <c r="BK178" s="11">
        <f t="shared" si="225"/>
        <v>3.1691548420371002E-2</v>
      </c>
      <c r="BL178" s="11">
        <f t="shared" si="223"/>
        <v>3.6109053357559845E-2</v>
      </c>
      <c r="BM178" s="11">
        <f t="shared" si="224"/>
        <v>3.5917738683674177E-2</v>
      </c>
      <c r="BN178" s="17">
        <f t="shared" si="203"/>
        <v>7.6810617357811264E-3</v>
      </c>
      <c r="BO178" s="17">
        <f t="shared" si="204"/>
        <v>4.6335584916517526E-3</v>
      </c>
      <c r="BP178" s="17">
        <f t="shared" si="205"/>
        <v>5.4382514994285756E-3</v>
      </c>
      <c r="BQ178" s="12">
        <f>(BQ$3*temperature!$I288+BQ$4*temperature!$I288^2+BQ$5*temperature!$I288^6)*(K178/K$56)^$BS$1</f>
        <v>-21.527978567717327</v>
      </c>
      <c r="BR178" s="12">
        <f>(BR$3*temperature!$I288+BR$4*temperature!$I288^2+BR$5*temperature!$I288^6)*(L178/L$56)^$BS$1</f>
        <v>-16.212996827060756</v>
      </c>
      <c r="BS178" s="12">
        <f>(BS$3*temperature!$I288+BS$4*temperature!$I288^2+BS$5*temperature!$I288^6)*(M178/M$56)^$BS$1</f>
        <v>-14.724836623537481</v>
      </c>
      <c r="BT178" s="12">
        <f>(BT$3*temperature!$M288+BT$4*temperature!$M288^2+BT$5*temperature!$M288^6)*(K178/K$56)^$BS$1</f>
        <v>-21.527994782799915</v>
      </c>
      <c r="BU178" s="12">
        <f>(BU$3*temperature!$M288+BU$4*temperature!$M288^2+BU$5*temperature!$M288^6)*(L178/L$56)^$BS$1</f>
        <v>-16.21300786352769</v>
      </c>
      <c r="BV178" s="12">
        <f>(BV$3*temperature!$M288+BV$4*temperature!$M288^2+BV$5*temperature!$M288^6)*(M178/M$56)^$BS$1</f>
        <v>-14.724845713036387</v>
      </c>
      <c r="BW178" s="19">
        <f t="shared" si="212"/>
        <v>-1.6215082588644236E-5</v>
      </c>
      <c r="BX178" s="19">
        <f t="shared" si="213"/>
        <v>-1.1036466933234124E-5</v>
      </c>
      <c r="BY178" s="19">
        <f t="shared" si="214"/>
        <v>-9.0894989064338461E-6</v>
      </c>
      <c r="BZ178" s="19">
        <f t="shared" si="215"/>
        <v>-4.1115314147146795E-2</v>
      </c>
      <c r="CA178" s="19">
        <f t="shared" si="216"/>
        <v>-2.303042353639667E-4</v>
      </c>
      <c r="CB178" s="19">
        <f t="shared" si="217"/>
        <v>-3.9481543980620657E-5</v>
      </c>
      <c r="CC178" s="19">
        <f t="shared" si="218"/>
        <v>-1.4200069394062248E-5</v>
      </c>
      <c r="CD178" s="19"/>
    </row>
    <row r="179" spans="1:82">
      <c r="A179" s="2">
        <f t="shared" si="160"/>
        <v>2133</v>
      </c>
      <c r="B179" s="5">
        <f t="shared" si="161"/>
        <v>1165.2402877883083</v>
      </c>
      <c r="C179" s="5">
        <f t="shared" si="162"/>
        <v>2963.3412445147405</v>
      </c>
      <c r="D179" s="5">
        <f t="shared" si="163"/>
        <v>4367.4627307270948</v>
      </c>
      <c r="E179" s="15">
        <f t="shared" si="164"/>
        <v>7.4753481277006928E-6</v>
      </c>
      <c r="F179" s="15">
        <f t="shared" si="165"/>
        <v>1.4726937074632135E-5</v>
      </c>
      <c r="G179" s="15">
        <f t="shared" si="166"/>
        <v>3.0064518169218883E-5</v>
      </c>
      <c r="H179" s="5">
        <f t="shared" si="167"/>
        <v>185201.02553731532</v>
      </c>
      <c r="I179" s="5">
        <f t="shared" si="168"/>
        <v>77669.908544871272</v>
      </c>
      <c r="J179" s="5">
        <f t="shared" si="169"/>
        <v>28895.152047312255</v>
      </c>
      <c r="K179" s="5">
        <f t="shared" si="170"/>
        <v>158938.05550513303</v>
      </c>
      <c r="L179" s="5">
        <f t="shared" si="171"/>
        <v>26210.247870926538</v>
      </c>
      <c r="M179" s="5">
        <f t="shared" si="172"/>
        <v>6616.0042635330719</v>
      </c>
      <c r="N179" s="15">
        <f t="shared" si="173"/>
        <v>1.5638401214759234E-3</v>
      </c>
      <c r="O179" s="15">
        <f t="shared" si="174"/>
        <v>5.9976960707877058E-3</v>
      </c>
      <c r="P179" s="15">
        <f t="shared" si="175"/>
        <v>5.8209812364733438E-3</v>
      </c>
      <c r="Q179" s="5">
        <f t="shared" si="176"/>
        <v>6907.3648052391009</v>
      </c>
      <c r="R179" s="5">
        <f t="shared" si="177"/>
        <v>10310.802145421838</v>
      </c>
      <c r="S179" s="5">
        <f t="shared" si="178"/>
        <v>5695.4487381763729</v>
      </c>
      <c r="T179" s="5">
        <f t="shared" si="179"/>
        <v>37.296579677132335</v>
      </c>
      <c r="U179" s="5">
        <f t="shared" si="180"/>
        <v>132.75156799579733</v>
      </c>
      <c r="V179" s="5">
        <f t="shared" si="181"/>
        <v>197.10741541871025</v>
      </c>
      <c r="W179" s="15">
        <f t="shared" si="182"/>
        <v>-1.0734613539272964E-2</v>
      </c>
      <c r="X179" s="15">
        <f t="shared" si="183"/>
        <v>-1.217998157191269E-2</v>
      </c>
      <c r="Y179" s="15">
        <f t="shared" si="184"/>
        <v>-9.7425357312937999E-3</v>
      </c>
      <c r="Z179" s="5">
        <f t="shared" si="199"/>
        <v>9795.7159014793287</v>
      </c>
      <c r="AA179" s="5">
        <f t="shared" si="200"/>
        <v>30943.161169568237</v>
      </c>
      <c r="AB179" s="5">
        <f t="shared" si="201"/>
        <v>44513.134710628408</v>
      </c>
      <c r="AC179" s="16">
        <f t="shared" si="185"/>
        <v>1.405136400773753</v>
      </c>
      <c r="AD179" s="16">
        <f t="shared" si="186"/>
        <v>2.9823144380218087</v>
      </c>
      <c r="AE179" s="16">
        <f t="shared" si="187"/>
        <v>7.7847040009828028</v>
      </c>
      <c r="AF179" s="15">
        <f t="shared" si="188"/>
        <v>-4.0504037456468023E-3</v>
      </c>
      <c r="AG179" s="15">
        <f t="shared" si="189"/>
        <v>2.9673830763510267E-4</v>
      </c>
      <c r="AH179" s="15">
        <f t="shared" si="190"/>
        <v>9.7937136394747881E-3</v>
      </c>
      <c r="AI179" s="1">
        <f t="shared" si="154"/>
        <v>360463.16933712183</v>
      </c>
      <c r="AJ179" s="1">
        <f t="shared" si="155"/>
        <v>145105.73421234035</v>
      </c>
      <c r="AK179" s="1">
        <f t="shared" si="156"/>
        <v>54122.460120678552</v>
      </c>
      <c r="AL179" s="14">
        <f t="shared" si="191"/>
        <v>64.331543909417491</v>
      </c>
      <c r="AM179" s="14">
        <f t="shared" si="192"/>
        <v>14.365273172918762</v>
      </c>
      <c r="AN179" s="14">
        <f t="shared" si="193"/>
        <v>4.6896836965398636</v>
      </c>
      <c r="AO179" s="11">
        <f t="shared" si="194"/>
        <v>5.9901983769924793E-3</v>
      </c>
      <c r="AP179" s="11">
        <f t="shared" si="195"/>
        <v>7.5460700609555481E-3</v>
      </c>
      <c r="AQ179" s="11">
        <f t="shared" si="196"/>
        <v>6.8452376652884551E-3</v>
      </c>
      <c r="AR179" s="1">
        <f t="shared" si="202"/>
        <v>185201.02553731532</v>
      </c>
      <c r="AS179" s="1">
        <f t="shared" si="197"/>
        <v>77669.908544871272</v>
      </c>
      <c r="AT179" s="1">
        <f t="shared" si="198"/>
        <v>28895.152047312255</v>
      </c>
      <c r="AU179" s="1">
        <f t="shared" si="157"/>
        <v>37040.205107463065</v>
      </c>
      <c r="AV179" s="1">
        <f t="shared" si="158"/>
        <v>15533.981708974256</v>
      </c>
      <c r="AW179" s="1">
        <f t="shared" si="159"/>
        <v>5779.0304094624516</v>
      </c>
      <c r="AX179" s="2">
        <v>0</v>
      </c>
      <c r="AY179" s="2">
        <v>0</v>
      </c>
      <c r="AZ179" s="2">
        <v>0</v>
      </c>
      <c r="BA179" s="2">
        <f t="shared" si="206"/>
        <v>0</v>
      </c>
      <c r="BB179" s="2">
        <f t="shared" si="219"/>
        <v>0</v>
      </c>
      <c r="BC179" s="2">
        <f t="shared" si="207"/>
        <v>0</v>
      </c>
      <c r="BD179" s="2">
        <f t="shared" si="208"/>
        <v>0</v>
      </c>
      <c r="BE179" s="2">
        <f t="shared" si="209"/>
        <v>0</v>
      </c>
      <c r="BF179" s="2">
        <f t="shared" si="210"/>
        <v>0</v>
      </c>
      <c r="BG179" s="2">
        <f t="shared" si="211"/>
        <v>0</v>
      </c>
      <c r="BH179" s="2">
        <f t="shared" si="220"/>
        <v>0</v>
      </c>
      <c r="BI179" s="2">
        <f t="shared" si="221"/>
        <v>0</v>
      </c>
      <c r="BJ179" s="2">
        <f t="shared" si="222"/>
        <v>0</v>
      </c>
      <c r="BK179" s="11">
        <f t="shared" si="225"/>
        <v>3.1563840121475922E-2</v>
      </c>
      <c r="BL179" s="11">
        <f t="shared" si="223"/>
        <v>3.5997696070787705E-2</v>
      </c>
      <c r="BM179" s="11">
        <f t="shared" si="224"/>
        <v>3.5820981236473343E-2</v>
      </c>
      <c r="BN179" s="17">
        <f t="shared" si="203"/>
        <v>7.4451145282149935E-3</v>
      </c>
      <c r="BO179" s="17">
        <f t="shared" si="204"/>
        <v>4.4720760586315599E-3</v>
      </c>
      <c r="BP179" s="17">
        <f t="shared" si="205"/>
        <v>5.2496943496101187E-3</v>
      </c>
      <c r="BQ179" s="12">
        <f>(BQ$3*temperature!$I289+BQ$4*temperature!$I289^2+BQ$5*temperature!$I289^6)*(K179/K$56)^$BS$1</f>
        <v>-21.921398838561274</v>
      </c>
      <c r="BR179" s="12">
        <f>(BR$3*temperature!$I289+BR$4*temperature!$I289^2+BR$5*temperature!$I289^6)*(L179/L$56)^$BS$1</f>
        <v>-16.461910624410468</v>
      </c>
      <c r="BS179" s="12">
        <f>(BS$3*temperature!$I289+BS$4*temperature!$I289^2+BS$5*temperature!$I289^6)*(M179/M$56)^$BS$1</f>
        <v>-14.928391052362509</v>
      </c>
      <c r="BT179" s="12">
        <f>(BT$3*temperature!$M289+BT$4*temperature!$M289^2+BT$5*temperature!$M289^6)*(K179/K$56)^$BS$1</f>
        <v>-21.921415056347122</v>
      </c>
      <c r="BU179" s="12">
        <f>(BU$3*temperature!$M289+BU$4*temperature!$M289^2+BU$5*temperature!$M289^6)*(L179/L$56)^$BS$1</f>
        <v>-16.461921645597101</v>
      </c>
      <c r="BV179" s="12">
        <f>(BV$3*temperature!$M289+BV$4*temperature!$M289^2+BV$5*temperature!$M289^6)*(M179/M$56)^$BS$1</f>
        <v>-14.928400125333917</v>
      </c>
      <c r="BW179" s="19">
        <f t="shared" si="212"/>
        <v>-1.6217785848482436E-5</v>
      </c>
      <c r="BX179" s="19">
        <f t="shared" si="213"/>
        <v>-1.1021186633541902E-5</v>
      </c>
      <c r="BY179" s="19">
        <f t="shared" si="214"/>
        <v>-9.0729714088411129E-6</v>
      </c>
      <c r="BZ179" s="19">
        <f t="shared" si="215"/>
        <v>-4.1217300173460439E-2</v>
      </c>
      <c r="CA179" s="19">
        <f t="shared" si="216"/>
        <v>-2.2361777993002254E-4</v>
      </c>
      <c r="CB179" s="19">
        <f t="shared" si="217"/>
        <v>-3.828162210149347E-5</v>
      </c>
      <c r="CC179" s="19">
        <f t="shared" si="218"/>
        <v>-1.376285533191403E-5</v>
      </c>
      <c r="CD179" s="19"/>
    </row>
    <row r="180" spans="1:82">
      <c r="A180" s="2">
        <f t="shared" si="160"/>
        <v>2134</v>
      </c>
      <c r="B180" s="5">
        <f t="shared" si="161"/>
        <v>1165.2485628362717</v>
      </c>
      <c r="C180" s="5">
        <f t="shared" si="162"/>
        <v>2963.3827034077776</v>
      </c>
      <c r="D180" s="5">
        <f t="shared" si="163"/>
        <v>4367.5874711065853</v>
      </c>
      <c r="E180" s="15">
        <f t="shared" si="164"/>
        <v>7.1015807213156576E-6</v>
      </c>
      <c r="F180" s="15">
        <f t="shared" si="165"/>
        <v>1.3990590220900528E-5</v>
      </c>
      <c r="G180" s="15">
        <f t="shared" si="166"/>
        <v>2.8561292260757936E-5</v>
      </c>
      <c r="H180" s="5">
        <f t="shared" si="167"/>
        <v>185468.46992812221</v>
      </c>
      <c r="I180" s="5">
        <f t="shared" si="168"/>
        <v>78128.299747443234</v>
      </c>
      <c r="J180" s="5">
        <f t="shared" si="169"/>
        <v>29061.420467170628</v>
      </c>
      <c r="K180" s="5">
        <f t="shared" si="170"/>
        <v>159166.44383296464</v>
      </c>
      <c r="L180" s="5">
        <f t="shared" si="171"/>
        <v>26364.5662970222</v>
      </c>
      <c r="M180" s="5">
        <f t="shared" si="172"/>
        <v>6653.8840170744279</v>
      </c>
      <c r="N180" s="15">
        <f t="shared" si="173"/>
        <v>1.4369644016705152E-3</v>
      </c>
      <c r="O180" s="15">
        <f t="shared" si="174"/>
        <v>5.8877133423387296E-3</v>
      </c>
      <c r="P180" s="15">
        <f t="shared" si="175"/>
        <v>5.7254729641191826E-3</v>
      </c>
      <c r="Q180" s="5">
        <f t="shared" si="176"/>
        <v>6843.0845993062012</v>
      </c>
      <c r="R180" s="5">
        <f t="shared" si="177"/>
        <v>10245.327738119337</v>
      </c>
      <c r="S180" s="5">
        <f t="shared" si="178"/>
        <v>5672.4140742670852</v>
      </c>
      <c r="T180" s="5">
        <f t="shared" si="179"/>
        <v>36.896215307961619</v>
      </c>
      <c r="U180" s="5">
        <f t="shared" si="180"/>
        <v>131.13465634396601</v>
      </c>
      <c r="V180" s="5">
        <f t="shared" si="181"/>
        <v>195.18708938109049</v>
      </c>
      <c r="W180" s="15">
        <f t="shared" si="182"/>
        <v>-1.0734613539272964E-2</v>
      </c>
      <c r="X180" s="15">
        <f t="shared" si="183"/>
        <v>-1.217998157191269E-2</v>
      </c>
      <c r="Y180" s="15">
        <f t="shared" si="184"/>
        <v>-9.7425357312937999E-3</v>
      </c>
      <c r="Z180" s="5">
        <f t="shared" si="199"/>
        <v>9666.4773542234943</v>
      </c>
      <c r="AA180" s="5">
        <f t="shared" si="200"/>
        <v>30759.178824892853</v>
      </c>
      <c r="AB180" s="5">
        <f t="shared" si="201"/>
        <v>44771.61020798127</v>
      </c>
      <c r="AC180" s="16">
        <f t="shared" si="185"/>
        <v>1.3994450310329143</v>
      </c>
      <c r="AD180" s="16">
        <f t="shared" si="186"/>
        <v>2.9831994049609829</v>
      </c>
      <c r="AE180" s="16">
        <f t="shared" si="187"/>
        <v>7.8609451627365017</v>
      </c>
      <c r="AF180" s="15">
        <f t="shared" si="188"/>
        <v>-4.0504037456468023E-3</v>
      </c>
      <c r="AG180" s="15">
        <f t="shared" si="189"/>
        <v>2.9673830763510267E-4</v>
      </c>
      <c r="AH180" s="15">
        <f t="shared" si="190"/>
        <v>9.7937136394747881E-3</v>
      </c>
      <c r="AI180" s="1">
        <f t="shared" si="154"/>
        <v>361457.05751087272</v>
      </c>
      <c r="AJ180" s="1">
        <f t="shared" si="155"/>
        <v>146129.14250008058</v>
      </c>
      <c r="AK180" s="1">
        <f t="shared" si="156"/>
        <v>54489.244518073152</v>
      </c>
      <c r="AL180" s="14">
        <f t="shared" si="191"/>
        <v>64.713049032233954</v>
      </c>
      <c r="AM180" s="14">
        <f t="shared" si="192"/>
        <v>14.472590517148298</v>
      </c>
      <c r="AN180" s="14">
        <f t="shared" si="193"/>
        <v>4.7214646760229293</v>
      </c>
      <c r="AO180" s="11">
        <f t="shared" si="194"/>
        <v>5.9302963932225542E-3</v>
      </c>
      <c r="AP180" s="11">
        <f t="shared" si="195"/>
        <v>7.4706093603459922E-3</v>
      </c>
      <c r="AQ180" s="11">
        <f t="shared" si="196"/>
        <v>6.7767852886355708E-3</v>
      </c>
      <c r="AR180" s="1">
        <f t="shared" si="202"/>
        <v>185468.46992812221</v>
      </c>
      <c r="AS180" s="1">
        <f t="shared" si="197"/>
        <v>78128.299747443234</v>
      </c>
      <c r="AT180" s="1">
        <f t="shared" si="198"/>
        <v>29061.420467170628</v>
      </c>
      <c r="AU180" s="1">
        <f t="shared" si="157"/>
        <v>37093.693985624443</v>
      </c>
      <c r="AV180" s="1">
        <f t="shared" si="158"/>
        <v>15625.659949488647</v>
      </c>
      <c r="AW180" s="1">
        <f t="shared" si="159"/>
        <v>5812.2840934341257</v>
      </c>
      <c r="AX180" s="2">
        <v>0</v>
      </c>
      <c r="AY180" s="2">
        <v>0</v>
      </c>
      <c r="AZ180" s="2">
        <v>0</v>
      </c>
      <c r="BA180" s="2">
        <f t="shared" si="206"/>
        <v>0</v>
      </c>
      <c r="BB180" s="2">
        <f t="shared" si="219"/>
        <v>0</v>
      </c>
      <c r="BC180" s="2">
        <f t="shared" si="207"/>
        <v>0</v>
      </c>
      <c r="BD180" s="2">
        <f t="shared" si="208"/>
        <v>0</v>
      </c>
      <c r="BE180" s="2">
        <f t="shared" si="209"/>
        <v>0</v>
      </c>
      <c r="BF180" s="2">
        <f t="shared" si="210"/>
        <v>0</v>
      </c>
      <c r="BG180" s="2">
        <f t="shared" si="211"/>
        <v>0</v>
      </c>
      <c r="BH180" s="2">
        <f t="shared" si="220"/>
        <v>0</v>
      </c>
      <c r="BI180" s="2">
        <f t="shared" si="221"/>
        <v>0</v>
      </c>
      <c r="BJ180" s="2">
        <f t="shared" si="222"/>
        <v>0</v>
      </c>
      <c r="BK180" s="11">
        <f t="shared" si="225"/>
        <v>3.1436964401670514E-2</v>
      </c>
      <c r="BL180" s="11">
        <f t="shared" si="223"/>
        <v>3.5887713342338728E-2</v>
      </c>
      <c r="BM180" s="11">
        <f t="shared" si="224"/>
        <v>3.5725472964119181E-2</v>
      </c>
      <c r="BN180" s="17">
        <f t="shared" si="203"/>
        <v>7.2173085548813574E-3</v>
      </c>
      <c r="BO180" s="17">
        <f t="shared" si="204"/>
        <v>4.3166853320164055E-3</v>
      </c>
      <c r="BP180" s="17">
        <f t="shared" si="205"/>
        <v>5.0681483042981888E-3</v>
      </c>
      <c r="BQ180" s="12">
        <f>(BQ$3*temperature!$I290+BQ$4*temperature!$I290^2+BQ$5*temperature!$I290^6)*(K180/K$56)^$BS$1</f>
        <v>-22.315967331163513</v>
      </c>
      <c r="BR180" s="12">
        <f>(BR$3*temperature!$I290+BR$4*temperature!$I290^2+BR$5*temperature!$I290^6)*(L180/L$56)^$BS$1</f>
        <v>-16.710890968599461</v>
      </c>
      <c r="BS180" s="12">
        <f>(BS$3*temperature!$I290+BS$4*temperature!$I290^2+BS$5*temperature!$I290^6)*(M180/M$56)^$BS$1</f>
        <v>-15.131897888897415</v>
      </c>
      <c r="BT180" s="12">
        <f>(BT$3*temperature!$M290+BT$4*temperature!$M290^2+BT$5*temperature!$M290^6)*(K180/K$56)^$BS$1</f>
        <v>-22.315983550846582</v>
      </c>
      <c r="BU180" s="12">
        <f>(BU$3*temperature!$M290+BU$4*temperature!$M290^2+BU$5*temperature!$M290^6)*(L180/L$56)^$BS$1</f>
        <v>-16.710901974040969</v>
      </c>
      <c r="BV180" s="12">
        <f>(BV$3*temperature!$M290+BV$4*temperature!$M290^2+BV$5*temperature!$M290^6)*(M180/M$56)^$BS$1</f>
        <v>-15.131906945030826</v>
      </c>
      <c r="BW180" s="19">
        <f t="shared" si="212"/>
        <v>-1.6219683068641189E-5</v>
      </c>
      <c r="BX180" s="19">
        <f t="shared" si="213"/>
        <v>-1.1005441507450087E-5</v>
      </c>
      <c r="BY180" s="19">
        <f t="shared" si="214"/>
        <v>-9.0561334111782799E-6</v>
      </c>
      <c r="BZ180" s="19">
        <f t="shared" si="215"/>
        <v>-4.1312603352760095E-2</v>
      </c>
      <c r="CA180" s="19">
        <f t="shared" si="216"/>
        <v>-2.1711394854211503E-4</v>
      </c>
      <c r="CB180" s="19">
        <f t="shared" si="217"/>
        <v>-3.7116433180356828E-5</v>
      </c>
      <c r="CC180" s="19">
        <f t="shared" si="218"/>
        <v>-1.33385605453769E-5</v>
      </c>
      <c r="CD180" s="19"/>
    </row>
    <row r="181" spans="1:82">
      <c r="A181" s="2">
        <f t="shared" si="160"/>
        <v>2135</v>
      </c>
      <c r="B181" s="5">
        <f t="shared" si="161"/>
        <v>1165.2564241876646</v>
      </c>
      <c r="C181" s="5">
        <f t="shared" si="162"/>
        <v>2963.4220899071952</v>
      </c>
      <c r="D181" s="5">
        <f t="shared" si="163"/>
        <v>4367.7059778517105</v>
      </c>
      <c r="E181" s="15">
        <f t="shared" si="164"/>
        <v>6.7465016852498745E-6</v>
      </c>
      <c r="F181" s="15">
        <f t="shared" si="165"/>
        <v>1.3291060709855502E-5</v>
      </c>
      <c r="G181" s="15">
        <f t="shared" si="166"/>
        <v>2.7133227647720037E-5</v>
      </c>
      <c r="H181" s="5">
        <f t="shared" si="167"/>
        <v>185712.85270188635</v>
      </c>
      <c r="I181" s="5">
        <f t="shared" si="168"/>
        <v>78580.854536083134</v>
      </c>
      <c r="J181" s="5">
        <f t="shared" si="169"/>
        <v>29225.864073557543</v>
      </c>
      <c r="K181" s="5">
        <f t="shared" si="170"/>
        <v>159375.09448304685</v>
      </c>
      <c r="L181" s="5">
        <f t="shared" si="171"/>
        <v>26516.929466009358</v>
      </c>
      <c r="M181" s="5">
        <f t="shared" si="172"/>
        <v>6691.3533607251893</v>
      </c>
      <c r="N181" s="15">
        <f t="shared" si="173"/>
        <v>1.3108959718994839E-3</v>
      </c>
      <c r="O181" s="15">
        <f t="shared" si="174"/>
        <v>5.7790887690183368E-3</v>
      </c>
      <c r="P181" s="15">
        <f t="shared" si="175"/>
        <v>5.6311987937589514E-3</v>
      </c>
      <c r="Q181" s="5">
        <f t="shared" si="176"/>
        <v>6778.5467382971265</v>
      </c>
      <c r="R181" s="5">
        <f t="shared" si="177"/>
        <v>10179.162623238348</v>
      </c>
      <c r="S181" s="5">
        <f t="shared" si="178"/>
        <v>5648.9349375747206</v>
      </c>
      <c r="T181" s="5">
        <f t="shared" si="179"/>
        <v>36.500148695568846</v>
      </c>
      <c r="U181" s="5">
        <f t="shared" si="180"/>
        <v>129.53743864625741</v>
      </c>
      <c r="V181" s="5">
        <f t="shared" si="181"/>
        <v>193.28547218850798</v>
      </c>
      <c r="W181" s="15">
        <f t="shared" si="182"/>
        <v>-1.0734613539272964E-2</v>
      </c>
      <c r="X181" s="15">
        <f t="shared" si="183"/>
        <v>-1.217998157191269E-2</v>
      </c>
      <c r="Y181" s="15">
        <f t="shared" si="184"/>
        <v>-9.7425357312937999E-3</v>
      </c>
      <c r="Z181" s="5">
        <f t="shared" si="199"/>
        <v>9537.7319639636444</v>
      </c>
      <c r="AA181" s="5">
        <f t="shared" si="200"/>
        <v>30572.925078776963</v>
      </c>
      <c r="AB181" s="5">
        <f t="shared" si="201"/>
        <v>45027.242918548982</v>
      </c>
      <c r="AC181" s="16">
        <f t="shared" si="185"/>
        <v>1.3937767136373918</v>
      </c>
      <c r="AD181" s="16">
        <f t="shared" si="186"/>
        <v>2.9840846345037493</v>
      </c>
      <c r="AE181" s="16">
        <f t="shared" si="187"/>
        <v>7.9379330085959579</v>
      </c>
      <c r="AF181" s="15">
        <f t="shared" si="188"/>
        <v>-4.0504037456468023E-3</v>
      </c>
      <c r="AG181" s="15">
        <f t="shared" si="189"/>
        <v>2.9673830763510267E-4</v>
      </c>
      <c r="AH181" s="15">
        <f t="shared" si="190"/>
        <v>9.7937136394747881E-3</v>
      </c>
      <c r="AI181" s="1">
        <f t="shared" si="154"/>
        <v>362405.04574540991</v>
      </c>
      <c r="AJ181" s="1">
        <f t="shared" si="155"/>
        <v>147141.88819956116</v>
      </c>
      <c r="AK181" s="1">
        <f t="shared" si="156"/>
        <v>54852.604159699957</v>
      </c>
      <c r="AL181" s="14">
        <f t="shared" si="191"/>
        <v>65.092978917891543</v>
      </c>
      <c r="AM181" s="14">
        <f t="shared" si="192"/>
        <v>14.579628396632302</v>
      </c>
      <c r="AN181" s="14">
        <f t="shared" si="193"/>
        <v>4.7531410648566412</v>
      </c>
      <c r="AO181" s="11">
        <f t="shared" si="194"/>
        <v>5.8709934292903287E-3</v>
      </c>
      <c r="AP181" s="11">
        <f t="shared" si="195"/>
        <v>7.3959032667425323E-3</v>
      </c>
      <c r="AQ181" s="11">
        <f t="shared" si="196"/>
        <v>6.7090174357492148E-3</v>
      </c>
      <c r="AR181" s="1">
        <f t="shared" si="202"/>
        <v>185712.85270188635</v>
      </c>
      <c r="AS181" s="1">
        <f t="shared" si="197"/>
        <v>78580.854536083134</v>
      </c>
      <c r="AT181" s="1">
        <f t="shared" si="198"/>
        <v>29225.864073557543</v>
      </c>
      <c r="AU181" s="1">
        <f t="shared" si="157"/>
        <v>37142.570540377274</v>
      </c>
      <c r="AV181" s="1">
        <f t="shared" si="158"/>
        <v>15716.170907216627</v>
      </c>
      <c r="AW181" s="1">
        <f t="shared" si="159"/>
        <v>5845.1728147115091</v>
      </c>
      <c r="AX181" s="2">
        <v>0</v>
      </c>
      <c r="AY181" s="2">
        <v>0</v>
      </c>
      <c r="AZ181" s="2">
        <v>0</v>
      </c>
      <c r="BA181" s="2">
        <f t="shared" si="206"/>
        <v>0</v>
      </c>
      <c r="BB181" s="2">
        <f t="shared" si="219"/>
        <v>0</v>
      </c>
      <c r="BC181" s="2">
        <f t="shared" si="207"/>
        <v>0</v>
      </c>
      <c r="BD181" s="2">
        <f t="shared" si="208"/>
        <v>0</v>
      </c>
      <c r="BE181" s="2">
        <f t="shared" si="209"/>
        <v>0</v>
      </c>
      <c r="BF181" s="2">
        <f t="shared" si="210"/>
        <v>0</v>
      </c>
      <c r="BG181" s="2">
        <f t="shared" si="211"/>
        <v>0</v>
      </c>
      <c r="BH181" s="2">
        <f t="shared" si="220"/>
        <v>0</v>
      </c>
      <c r="BI181" s="2">
        <f t="shared" si="221"/>
        <v>0</v>
      </c>
      <c r="BJ181" s="2">
        <f t="shared" si="222"/>
        <v>0</v>
      </c>
      <c r="BK181" s="11">
        <f t="shared" si="225"/>
        <v>3.1310895971899483E-2</v>
      </c>
      <c r="BL181" s="11">
        <f t="shared" si="223"/>
        <v>3.5779088769018336E-2</v>
      </c>
      <c r="BM181" s="11">
        <f t="shared" si="224"/>
        <v>3.563119879375895E-2</v>
      </c>
      <c r="BN181" s="17">
        <f t="shared" si="203"/>
        <v>6.9973336267505869E-3</v>
      </c>
      <c r="BO181" s="17">
        <f t="shared" si="204"/>
        <v>4.1671363376716035E-3</v>
      </c>
      <c r="BP181" s="17">
        <f t="shared" si="205"/>
        <v>4.8933317144298581E-3</v>
      </c>
      <c r="BQ181" s="12">
        <f>(BQ$3*temperature!$I291+BQ$4*temperature!$I291^2+BQ$5*temperature!$I291^6)*(K181/K$56)^$BS$1</f>
        <v>-22.711647553362205</v>
      </c>
      <c r="BR181" s="12">
        <f>(BR$3*temperature!$I291+BR$4*temperature!$I291^2+BR$5*temperature!$I291^6)*(L181/L$56)^$BS$1</f>
        <v>-16.959908216589291</v>
      </c>
      <c r="BS181" s="12">
        <f>(BS$3*temperature!$I291+BS$4*temperature!$I291^2+BS$5*temperature!$I291^6)*(M181/M$56)^$BS$1</f>
        <v>-15.33533285026075</v>
      </c>
      <c r="BT181" s="12">
        <f>(BT$3*temperature!$M291+BT$4*temperature!$M291^2+BT$5*temperature!$M291^6)*(K181/K$56)^$BS$1</f>
        <v>-22.711663774180664</v>
      </c>
      <c r="BU181" s="12">
        <f>(BU$3*temperature!$M291+BU$4*temperature!$M291^2+BU$5*temperature!$M291^6)*(L181/L$56)^$BS$1</f>
        <v>-16.959919205848308</v>
      </c>
      <c r="BV181" s="12">
        <f>(BV$3*temperature!$M291+BV$4*temperature!$M291^2+BV$5*temperature!$M291^6)*(M181/M$56)^$BS$1</f>
        <v>-15.335341889266113</v>
      </c>
      <c r="BW181" s="19">
        <f t="shared" si="212"/>
        <v>-1.6220818459089514E-5</v>
      </c>
      <c r="BX181" s="19">
        <f t="shared" si="213"/>
        <v>-1.0989259017435415E-5</v>
      </c>
      <c r="BY181" s="19">
        <f t="shared" si="214"/>
        <v>-9.0390053628652822E-6</v>
      </c>
      <c r="BZ181" s="19">
        <f t="shared" si="215"/>
        <v>-4.1401325756006212E-2</v>
      </c>
      <c r="CA181" s="19">
        <f t="shared" si="216"/>
        <v>-2.10788690630217E-4</v>
      </c>
      <c r="CB181" s="19">
        <f t="shared" si="217"/>
        <v>-3.598511266837531E-5</v>
      </c>
      <c r="CC181" s="19">
        <f t="shared" si="218"/>
        <v>-1.2926848569826275E-5</v>
      </c>
      <c r="CD181" s="19"/>
    </row>
    <row r="182" spans="1:82">
      <c r="A182" s="2">
        <f t="shared" si="160"/>
        <v>2136</v>
      </c>
      <c r="B182" s="5">
        <f t="shared" si="161"/>
        <v>1165.2638925218728</v>
      </c>
      <c r="C182" s="5">
        <f t="shared" si="162"/>
        <v>2963.4595075789557</v>
      </c>
      <c r="D182" s="5">
        <f t="shared" si="163"/>
        <v>4367.8185623142754</v>
      </c>
      <c r="E182" s="15">
        <f t="shared" si="164"/>
        <v>6.4091766009873806E-6</v>
      </c>
      <c r="F182" s="15">
        <f t="shared" si="165"/>
        <v>1.2626507674362726E-5</v>
      </c>
      <c r="G182" s="15">
        <f t="shared" si="166"/>
        <v>2.5776566265334033E-5</v>
      </c>
      <c r="H182" s="5">
        <f t="shared" si="167"/>
        <v>185934.22722735608</v>
      </c>
      <c r="I182" s="5">
        <f t="shared" si="168"/>
        <v>79027.547726397563</v>
      </c>
      <c r="J182" s="5">
        <f t="shared" si="169"/>
        <v>29388.478623549232</v>
      </c>
      <c r="K182" s="5">
        <f t="shared" si="170"/>
        <v>159564.05104508629</v>
      </c>
      <c r="L182" s="5">
        <f t="shared" si="171"/>
        <v>26667.32834522863</v>
      </c>
      <c r="M182" s="5">
        <f t="shared" si="172"/>
        <v>6728.4110372885625</v>
      </c>
      <c r="N182" s="15">
        <f t="shared" si="173"/>
        <v>1.1856090981614553E-3</v>
      </c>
      <c r="O182" s="15">
        <f t="shared" si="174"/>
        <v>5.6718059838738455E-3</v>
      </c>
      <c r="P182" s="15">
        <f t="shared" si="175"/>
        <v>5.5381437155721525E-3</v>
      </c>
      <c r="Q182" s="5">
        <f t="shared" si="176"/>
        <v>6713.7751239430982</v>
      </c>
      <c r="R182" s="5">
        <f t="shared" si="177"/>
        <v>10112.33932554085</v>
      </c>
      <c r="S182" s="5">
        <f t="shared" si="178"/>
        <v>5625.0247992478862</v>
      </c>
      <c r="T182" s="5">
        <f t="shared" si="179"/>
        <v>36.108333705195918</v>
      </c>
      <c r="U182" s="5">
        <f t="shared" si="180"/>
        <v>127.95967503067322</v>
      </c>
      <c r="V182" s="5">
        <f t="shared" si="181"/>
        <v>191.40238156937144</v>
      </c>
      <c r="W182" s="15">
        <f t="shared" si="182"/>
        <v>-1.0734613539272964E-2</v>
      </c>
      <c r="X182" s="15">
        <f t="shared" si="183"/>
        <v>-1.217998157191269E-2</v>
      </c>
      <c r="Y182" s="15">
        <f t="shared" si="184"/>
        <v>-9.7425357312937999E-3</v>
      </c>
      <c r="Z182" s="5">
        <f t="shared" si="199"/>
        <v>9409.513270226571</v>
      </c>
      <c r="AA182" s="5">
        <f t="shared" si="200"/>
        <v>30384.496345473017</v>
      </c>
      <c r="AB182" s="5">
        <f t="shared" si="201"/>
        <v>45280.025716151409</v>
      </c>
      <c r="AC182" s="16">
        <f t="shared" si="185"/>
        <v>1.3881313552158796</v>
      </c>
      <c r="AD182" s="16">
        <f t="shared" si="186"/>
        <v>2.9849701267280317</v>
      </c>
      <c r="AE182" s="16">
        <f t="shared" si="187"/>
        <v>8.0156748513714806</v>
      </c>
      <c r="AF182" s="15">
        <f t="shared" si="188"/>
        <v>-4.0504037456468023E-3</v>
      </c>
      <c r="AG182" s="15">
        <f t="shared" si="189"/>
        <v>2.9673830763510267E-4</v>
      </c>
      <c r="AH182" s="15">
        <f t="shared" si="190"/>
        <v>9.7937136394747881E-3</v>
      </c>
      <c r="AI182" s="1">
        <f t="shared" si="154"/>
        <v>363307.11171124619</v>
      </c>
      <c r="AJ182" s="1">
        <f t="shared" si="155"/>
        <v>148143.87028682168</v>
      </c>
      <c r="AK182" s="1">
        <f t="shared" si="156"/>
        <v>55212.516558441472</v>
      </c>
      <c r="AL182" s="14">
        <f t="shared" si="191"/>
        <v>65.471317764896213</v>
      </c>
      <c r="AM182" s="14">
        <f t="shared" si="192"/>
        <v>14.68637962270598</v>
      </c>
      <c r="AN182" s="14">
        <f t="shared" si="193"/>
        <v>4.7847110820725529</v>
      </c>
      <c r="AO182" s="11">
        <f t="shared" si="194"/>
        <v>5.8122834949974255E-3</v>
      </c>
      <c r="AP182" s="11">
        <f t="shared" si="195"/>
        <v>7.3219442340751069E-3</v>
      </c>
      <c r="AQ182" s="11">
        <f t="shared" si="196"/>
        <v>6.6419272613917222E-3</v>
      </c>
      <c r="AR182" s="1">
        <f t="shared" si="202"/>
        <v>185934.22722735608</v>
      </c>
      <c r="AS182" s="1">
        <f t="shared" si="197"/>
        <v>79027.547726397563</v>
      </c>
      <c r="AT182" s="1">
        <f t="shared" si="198"/>
        <v>29388.478623549232</v>
      </c>
      <c r="AU182" s="1">
        <f t="shared" si="157"/>
        <v>37186.845445471219</v>
      </c>
      <c r="AV182" s="1">
        <f t="shared" si="158"/>
        <v>15805.509545279514</v>
      </c>
      <c r="AW182" s="1">
        <f t="shared" si="159"/>
        <v>5877.6957247098471</v>
      </c>
      <c r="AX182" s="2">
        <v>0</v>
      </c>
      <c r="AY182" s="2">
        <v>0</v>
      </c>
      <c r="AZ182" s="2">
        <v>0</v>
      </c>
      <c r="BA182" s="2">
        <f t="shared" si="206"/>
        <v>0</v>
      </c>
      <c r="BB182" s="2">
        <f t="shared" si="219"/>
        <v>0</v>
      </c>
      <c r="BC182" s="2">
        <f t="shared" si="207"/>
        <v>0</v>
      </c>
      <c r="BD182" s="2">
        <f t="shared" si="208"/>
        <v>0</v>
      </c>
      <c r="BE182" s="2">
        <f t="shared" si="209"/>
        <v>0</v>
      </c>
      <c r="BF182" s="2">
        <f t="shared" si="210"/>
        <v>0</v>
      </c>
      <c r="BG182" s="2">
        <f t="shared" si="211"/>
        <v>0</v>
      </c>
      <c r="BH182" s="2">
        <f t="shared" si="220"/>
        <v>0</v>
      </c>
      <c r="BI182" s="2">
        <f t="shared" si="221"/>
        <v>0</v>
      </c>
      <c r="BJ182" s="2">
        <f t="shared" si="222"/>
        <v>0</v>
      </c>
      <c r="BK182" s="11">
        <f t="shared" si="225"/>
        <v>3.1185609098161454E-2</v>
      </c>
      <c r="BL182" s="11">
        <f t="shared" si="223"/>
        <v>3.5671805983873844E-2</v>
      </c>
      <c r="BM182" s="11">
        <f t="shared" si="224"/>
        <v>3.5538143715572151E-2</v>
      </c>
      <c r="BN182" s="17">
        <f t="shared" si="203"/>
        <v>6.7848925615746096E-3</v>
      </c>
      <c r="BO182" s="17">
        <f t="shared" si="204"/>
        <v>4.0231902563548343E-3</v>
      </c>
      <c r="BP182" s="17">
        <f t="shared" si="205"/>
        <v>4.7249751843410253E-3</v>
      </c>
      <c r="BQ182" s="12">
        <f>(BQ$3*temperature!$I292+BQ$4*temperature!$I292^2+BQ$5*temperature!$I292^6)*(K182/K$56)^$BS$1</f>
        <v>-23.108404265237517</v>
      </c>
      <c r="BR182" s="12">
        <f>(BR$3*temperature!$I292+BR$4*temperature!$I292^2+BR$5*temperature!$I292^6)*(L182/L$56)^$BS$1</f>
        <v>-17.208933479515135</v>
      </c>
      <c r="BS182" s="12">
        <f>(BS$3*temperature!$I292+BS$4*temperature!$I292^2+BS$5*temperature!$I292^6)*(M182/M$56)^$BS$1</f>
        <v>-15.538672265952533</v>
      </c>
      <c r="BT182" s="12">
        <f>(BT$3*temperature!$M292+BT$4*temperature!$M292^2+BT$5*temperature!$M292^6)*(K182/K$56)^$BS$1</f>
        <v>-23.108420486472493</v>
      </c>
      <c r="BU182" s="12">
        <f>(BU$3*temperature!$M292+BU$4*temperature!$M292^2+BU$5*temperature!$M292^6)*(L182/L$56)^$BS$1</f>
        <v>-17.208944452180845</v>
      </c>
      <c r="BV182" s="12">
        <f>(BV$3*temperature!$M292+BV$4*temperature!$M292^2+BV$5*temperature!$M292^6)*(M182/M$56)^$BS$1</f>
        <v>-15.538681287559518</v>
      </c>
      <c r="BW182" s="19">
        <f t="shared" si="212"/>
        <v>-1.6221234975688503E-5</v>
      </c>
      <c r="BX182" s="19">
        <f t="shared" si="213"/>
        <v>-1.0972665709374496E-5</v>
      </c>
      <c r="BY182" s="19">
        <f t="shared" si="214"/>
        <v>-9.021606985015751E-6</v>
      </c>
      <c r="BZ182" s="19">
        <f t="shared" si="215"/>
        <v>-4.1483569569405986E-2</v>
      </c>
      <c r="CA182" s="19">
        <f t="shared" si="216"/>
        <v>-2.0463797686136453E-4</v>
      </c>
      <c r="CB182" s="19">
        <f t="shared" si="217"/>
        <v>-3.4886807174236051E-5</v>
      </c>
      <c r="CC182" s="19">
        <f t="shared" si="218"/>
        <v>-1.2527388321299355E-5</v>
      </c>
      <c r="CD182" s="19"/>
    </row>
    <row r="183" spans="1:82">
      <c r="A183" s="2">
        <f t="shared" si="160"/>
        <v>2137</v>
      </c>
      <c r="B183" s="5">
        <f t="shared" si="161"/>
        <v>1165.2709874848429</v>
      </c>
      <c r="C183" s="5">
        <f t="shared" si="162"/>
        <v>2963.49505481596</v>
      </c>
      <c r="D183" s="5">
        <f t="shared" si="163"/>
        <v>4367.9255203106513</v>
      </c>
      <c r="E183" s="15">
        <f t="shared" si="164"/>
        <v>6.0887177709380116E-6</v>
      </c>
      <c r="F183" s="15">
        <f t="shared" si="165"/>
        <v>1.1995182290644589E-5</v>
      </c>
      <c r="G183" s="15">
        <f t="shared" si="166"/>
        <v>2.448773795206733E-5</v>
      </c>
      <c r="H183" s="5">
        <f t="shared" si="167"/>
        <v>186132.65117157967</v>
      </c>
      <c r="I183" s="5">
        <f t="shared" si="168"/>
        <v>79468.356323111861</v>
      </c>
      <c r="J183" s="5">
        <f t="shared" si="169"/>
        <v>29549.260459512989</v>
      </c>
      <c r="K183" s="5">
        <f t="shared" si="170"/>
        <v>159733.36088400707</v>
      </c>
      <c r="L183" s="5">
        <f t="shared" si="171"/>
        <v>26815.754659002472</v>
      </c>
      <c r="M183" s="5">
        <f t="shared" si="172"/>
        <v>6765.0559337860268</v>
      </c>
      <c r="N183" s="15">
        <f t="shared" si="173"/>
        <v>1.0610775911732429E-3</v>
      </c>
      <c r="O183" s="15">
        <f t="shared" si="174"/>
        <v>5.565848661416295E-3</v>
      </c>
      <c r="P183" s="15">
        <f t="shared" si="175"/>
        <v>5.4462927865701616E-3</v>
      </c>
      <c r="Q183" s="5">
        <f t="shared" si="176"/>
        <v>6648.7931896829523</v>
      </c>
      <c r="R183" s="5">
        <f t="shared" si="177"/>
        <v>10044.889923004677</v>
      </c>
      <c r="S183" s="5">
        <f t="shared" si="178"/>
        <v>5600.6970034173737</v>
      </c>
      <c r="T183" s="5">
        <f t="shared" si="179"/>
        <v>35.720724697323533</v>
      </c>
      <c r="U183" s="5">
        <f t="shared" si="180"/>
        <v>126.40112854685169</v>
      </c>
      <c r="V183" s="5">
        <f t="shared" si="181"/>
        <v>189.53763702787711</v>
      </c>
      <c r="W183" s="15">
        <f t="shared" si="182"/>
        <v>-1.0734613539272964E-2</v>
      </c>
      <c r="X183" s="15">
        <f t="shared" si="183"/>
        <v>-1.217998157191269E-2</v>
      </c>
      <c r="Y183" s="15">
        <f t="shared" si="184"/>
        <v>-9.7425357312937999E-3</v>
      </c>
      <c r="Z183" s="5">
        <f t="shared" si="199"/>
        <v>9281.8536115314273</v>
      </c>
      <c r="AA183" s="5">
        <f t="shared" si="200"/>
        <v>30193.987853031464</v>
      </c>
      <c r="AB183" s="5">
        <f t="shared" si="201"/>
        <v>45529.95240417638</v>
      </c>
      <c r="AC183" s="16">
        <f t="shared" si="185"/>
        <v>1.3825088627752635</v>
      </c>
      <c r="AD183" s="16">
        <f t="shared" si="186"/>
        <v>2.9858558817117782</v>
      </c>
      <c r="AE183" s="16">
        <f t="shared" si="187"/>
        <v>8.0941780754929518</v>
      </c>
      <c r="AF183" s="15">
        <f t="shared" si="188"/>
        <v>-4.0504037456468023E-3</v>
      </c>
      <c r="AG183" s="15">
        <f t="shared" si="189"/>
        <v>2.9673830763510267E-4</v>
      </c>
      <c r="AH183" s="15">
        <f t="shared" si="190"/>
        <v>9.7937136394747881E-3</v>
      </c>
      <c r="AI183" s="1">
        <f t="shared" si="154"/>
        <v>364163.24598559283</v>
      </c>
      <c r="AJ183" s="1">
        <f t="shared" si="155"/>
        <v>149134.99280341904</v>
      </c>
      <c r="AK183" s="1">
        <f t="shared" si="156"/>
        <v>55568.960627307169</v>
      </c>
      <c r="AL183" s="14">
        <f t="shared" si="191"/>
        <v>65.848050245940456</v>
      </c>
      <c r="AM183" s="14">
        <f t="shared" si="192"/>
        <v>14.792837146777911</v>
      </c>
      <c r="AN183" s="14">
        <f t="shared" si="193"/>
        <v>4.8161729880167146</v>
      </c>
      <c r="AO183" s="11">
        <f t="shared" si="194"/>
        <v>5.7541606600474511E-3</v>
      </c>
      <c r="AP183" s="11">
        <f t="shared" si="195"/>
        <v>7.2487247917343558E-3</v>
      </c>
      <c r="AQ183" s="11">
        <f t="shared" si="196"/>
        <v>6.5755079887778048E-3</v>
      </c>
      <c r="AR183" s="1">
        <f t="shared" si="202"/>
        <v>186132.65117157967</v>
      </c>
      <c r="AS183" s="1">
        <f t="shared" si="197"/>
        <v>79468.356323111861</v>
      </c>
      <c r="AT183" s="1">
        <f t="shared" si="198"/>
        <v>29549.260459512989</v>
      </c>
      <c r="AU183" s="1">
        <f t="shared" si="157"/>
        <v>37226.530234315935</v>
      </c>
      <c r="AV183" s="1">
        <f t="shared" si="158"/>
        <v>15893.671264622373</v>
      </c>
      <c r="AW183" s="1">
        <f t="shared" si="159"/>
        <v>5909.8520919025977</v>
      </c>
      <c r="AX183" s="2">
        <v>0</v>
      </c>
      <c r="AY183" s="2">
        <v>0</v>
      </c>
      <c r="AZ183" s="2">
        <v>0</v>
      </c>
      <c r="BA183" s="2">
        <f t="shared" si="206"/>
        <v>0</v>
      </c>
      <c r="BB183" s="2">
        <f t="shared" si="219"/>
        <v>0</v>
      </c>
      <c r="BC183" s="2">
        <f t="shared" si="207"/>
        <v>0</v>
      </c>
      <c r="BD183" s="2">
        <f t="shared" si="208"/>
        <v>0</v>
      </c>
      <c r="BE183" s="2">
        <f t="shared" si="209"/>
        <v>0</v>
      </c>
      <c r="BF183" s="2">
        <f t="shared" si="210"/>
        <v>0</v>
      </c>
      <c r="BG183" s="2">
        <f t="shared" si="211"/>
        <v>0</v>
      </c>
      <c r="BH183" s="2">
        <f t="shared" si="220"/>
        <v>0</v>
      </c>
      <c r="BI183" s="2">
        <f t="shared" si="221"/>
        <v>0</v>
      </c>
      <c r="BJ183" s="2">
        <f t="shared" si="222"/>
        <v>0</v>
      </c>
      <c r="BK183" s="11">
        <f t="shared" si="225"/>
        <v>3.1061077591173242E-2</v>
      </c>
      <c r="BL183" s="11">
        <f t="shared" si="223"/>
        <v>3.5565848661416294E-2</v>
      </c>
      <c r="BM183" s="11">
        <f t="shared" si="224"/>
        <v>3.544629278657016E-2</v>
      </c>
      <c r="BN183" s="17">
        <f t="shared" si="203"/>
        <v>6.5797005909619287E-3</v>
      </c>
      <c r="BO183" s="17">
        <f t="shared" si="204"/>
        <v>3.8846188851620416E-3</v>
      </c>
      <c r="BP183" s="17">
        <f t="shared" si="205"/>
        <v>4.5628209960354863E-3</v>
      </c>
      <c r="BQ183" s="12">
        <f>(BQ$3*temperature!$I293+BQ$4*temperature!$I293^2+BQ$5*temperature!$I293^6)*(K183/K$56)^$BS$1</f>
        <v>-23.506203488422504</v>
      </c>
      <c r="BR183" s="12">
        <f>(BR$3*temperature!$I293+BR$4*temperature!$I293^2+BR$5*temperature!$I293^6)*(L183/L$56)^$BS$1</f>
        <v>-17.45793861960653</v>
      </c>
      <c r="BS183" s="12">
        <f>(BS$3*temperature!$I293+BS$4*temperature!$I293^2+BS$5*temperature!$I293^6)*(M183/M$56)^$BS$1</f>
        <v>-15.741893075388957</v>
      </c>
      <c r="BT183" s="12">
        <f>(BT$3*temperature!$M293+BT$4*temperature!$M293^2+BT$5*temperature!$M293^6)*(K183/K$56)^$BS$1</f>
        <v>-23.506219709396877</v>
      </c>
      <c r="BU183" s="12">
        <f>(BU$3*temperature!$M293+BU$4*temperature!$M293^2+BU$5*temperature!$M293^6)*(L183/L$56)^$BS$1</f>
        <v>-17.457949575293757</v>
      </c>
      <c r="BV183" s="12">
        <f>(BV$3*temperature!$M293+BV$4*temperature!$M293^2+BV$5*temperature!$M293^6)*(M183/M$56)^$BS$1</f>
        <v>-15.741902079346275</v>
      </c>
      <c r="BW183" s="19">
        <f t="shared" si="212"/>
        <v>-1.6220974373482022E-5</v>
      </c>
      <c r="BX183" s="19">
        <f t="shared" si="213"/>
        <v>-1.0955687226754662E-5</v>
      </c>
      <c r="BY183" s="19">
        <f t="shared" si="214"/>
        <v>-9.0039573183986477E-6</v>
      </c>
      <c r="BZ183" s="19">
        <f t="shared" si="215"/>
        <v>-4.1559437009904672E-2</v>
      </c>
      <c r="CA183" s="19">
        <f t="shared" si="216"/>
        <v>-1.9865780516247939E-4</v>
      </c>
      <c r="CB183" s="19">
        <f t="shared" si="217"/>
        <v>-3.3820675125414095E-5</v>
      </c>
      <c r="CC183" s="19">
        <f t="shared" si="218"/>
        <v>-1.2139854316477001E-5</v>
      </c>
      <c r="CD183" s="19"/>
    </row>
    <row r="184" spans="1:82">
      <c r="A184" s="2">
        <f t="shared" si="160"/>
        <v>2138</v>
      </c>
      <c r="B184" s="5">
        <f t="shared" si="161"/>
        <v>1165.2777277407038</v>
      </c>
      <c r="C184" s="5">
        <f t="shared" si="162"/>
        <v>2963.5288250961903</v>
      </c>
      <c r="D184" s="5">
        <f t="shared" si="163"/>
        <v>4368.0271328954095</v>
      </c>
      <c r="E184" s="15">
        <f t="shared" si="164"/>
        <v>5.7842818823911106E-6</v>
      </c>
      <c r="F184" s="15">
        <f t="shared" si="165"/>
        <v>1.139542317611236E-5</v>
      </c>
      <c r="G184" s="15">
        <f t="shared" si="166"/>
        <v>2.3263351054463962E-5</v>
      </c>
      <c r="H184" s="5">
        <f t="shared" si="167"/>
        <v>186308.18626685772</v>
      </c>
      <c r="I184" s="5">
        <f t="shared" si="168"/>
        <v>79903.259473276397</v>
      </c>
      <c r="J184" s="5">
        <f t="shared" si="169"/>
        <v>29708.206495184259</v>
      </c>
      <c r="K184" s="5">
        <f t="shared" si="170"/>
        <v>159883.07493706324</v>
      </c>
      <c r="L184" s="5">
        <f t="shared" si="171"/>
        <v>26962.200872361311</v>
      </c>
      <c r="M184" s="5">
        <f t="shared" si="172"/>
        <v>6801.2870779700834</v>
      </c>
      <c r="N184" s="15">
        <f t="shared" si="173"/>
        <v>9.3727479486815923E-4</v>
      </c>
      <c r="O184" s="15">
        <f t="shared" si="174"/>
        <v>5.461200522643983E-3</v>
      </c>
      <c r="P184" s="15">
        <f t="shared" si="175"/>
        <v>5.3556311342690677E-3</v>
      </c>
      <c r="Q184" s="5">
        <f t="shared" si="176"/>
        <v>6583.6238964903741</v>
      </c>
      <c r="R184" s="5">
        <f t="shared" si="177"/>
        <v>9976.8460368603101</v>
      </c>
      <c r="S184" s="5">
        <f t="shared" si="178"/>
        <v>5575.9647626318247</v>
      </c>
      <c r="T184" s="5">
        <f t="shared" si="179"/>
        <v>35.337276522355005</v>
      </c>
      <c r="U184" s="5">
        <f t="shared" si="180"/>
        <v>124.86156513048208</v>
      </c>
      <c r="V184" s="5">
        <f t="shared" si="181"/>
        <v>187.69105982670803</v>
      </c>
      <c r="W184" s="15">
        <f t="shared" si="182"/>
        <v>-1.0734613539272964E-2</v>
      </c>
      <c r="X184" s="15">
        <f t="shared" si="183"/>
        <v>-1.217998157191269E-2</v>
      </c>
      <c r="Y184" s="15">
        <f t="shared" si="184"/>
        <v>-9.7425357312937999E-3</v>
      </c>
      <c r="Z184" s="5">
        <f t="shared" si="199"/>
        <v>9154.7841374386862</v>
      </c>
      <c r="AA184" s="5">
        <f t="shared" si="200"/>
        <v>30001.493609234472</v>
      </c>
      <c r="AB184" s="5">
        <f t="shared" si="201"/>
        <v>45777.017693860682</v>
      </c>
      <c r="AC184" s="16">
        <f t="shared" si="185"/>
        <v>1.3769091436990888</v>
      </c>
      <c r="AD184" s="16">
        <f t="shared" si="186"/>
        <v>2.9867418995329595</v>
      </c>
      <c r="AE184" s="16">
        <f t="shared" si="187"/>
        <v>8.1734501377112441</v>
      </c>
      <c r="AF184" s="15">
        <f t="shared" si="188"/>
        <v>-4.0504037456468023E-3</v>
      </c>
      <c r="AG184" s="15">
        <f t="shared" si="189"/>
        <v>2.9673830763510267E-4</v>
      </c>
      <c r="AH184" s="15">
        <f t="shared" si="190"/>
        <v>9.7937136394747881E-3</v>
      </c>
      <c r="AI184" s="1">
        <f t="shared" si="154"/>
        <v>364973.45162134949</v>
      </c>
      <c r="AJ184" s="1">
        <f t="shared" si="155"/>
        <v>150115.1647876995</v>
      </c>
      <c r="AK184" s="1">
        <f t="shared" si="156"/>
        <v>55921.91665647905</v>
      </c>
      <c r="AL184" s="14">
        <f t="shared" si="191"/>
        <v>66.223161503603805</v>
      </c>
      <c r="AM184" s="14">
        <f t="shared" si="192"/>
        <v>14.898994060090189</v>
      </c>
      <c r="AN184" s="14">
        <f t="shared" si="193"/>
        <v>4.8475250841351736</v>
      </c>
      <c r="AO184" s="11">
        <f t="shared" si="194"/>
        <v>5.6966190534469769E-3</v>
      </c>
      <c r="AP184" s="11">
        <f t="shared" si="195"/>
        <v>7.1762375438170125E-3</v>
      </c>
      <c r="AQ184" s="11">
        <f t="shared" si="196"/>
        <v>6.5097529088900263E-3</v>
      </c>
      <c r="AR184" s="1">
        <f t="shared" si="202"/>
        <v>186308.18626685772</v>
      </c>
      <c r="AS184" s="1">
        <f t="shared" si="197"/>
        <v>79903.259473276397</v>
      </c>
      <c r="AT184" s="1">
        <f t="shared" si="198"/>
        <v>29708.206495184259</v>
      </c>
      <c r="AU184" s="1">
        <f t="shared" si="157"/>
        <v>37261.637253371548</v>
      </c>
      <c r="AV184" s="1">
        <f t="shared" si="158"/>
        <v>15980.651894655281</v>
      </c>
      <c r="AW184" s="1">
        <f t="shared" si="159"/>
        <v>5941.6412990368517</v>
      </c>
      <c r="AX184" s="2">
        <v>0</v>
      </c>
      <c r="AY184" s="2">
        <v>0</v>
      </c>
      <c r="AZ184" s="2">
        <v>0</v>
      </c>
      <c r="BA184" s="2">
        <f t="shared" si="206"/>
        <v>0</v>
      </c>
      <c r="BB184" s="2">
        <f t="shared" si="219"/>
        <v>0</v>
      </c>
      <c r="BC184" s="2">
        <f t="shared" si="207"/>
        <v>0</v>
      </c>
      <c r="BD184" s="2">
        <f t="shared" si="208"/>
        <v>0</v>
      </c>
      <c r="BE184" s="2">
        <f t="shared" si="209"/>
        <v>0</v>
      </c>
      <c r="BF184" s="2">
        <f t="shared" si="210"/>
        <v>0</v>
      </c>
      <c r="BG184" s="2">
        <f t="shared" si="211"/>
        <v>0</v>
      </c>
      <c r="BH184" s="2">
        <f t="shared" si="220"/>
        <v>0</v>
      </c>
      <c r="BI184" s="2">
        <f t="shared" si="221"/>
        <v>0</v>
      </c>
      <c r="BJ184" s="2">
        <f t="shared" si="222"/>
        <v>0</v>
      </c>
      <c r="BK184" s="11">
        <f t="shared" si="225"/>
        <v>3.0937274794868158E-2</v>
      </c>
      <c r="BL184" s="11">
        <f t="shared" si="223"/>
        <v>3.5461200522643982E-2</v>
      </c>
      <c r="BM184" s="11">
        <f t="shared" si="224"/>
        <v>3.5355631134269067E-2</v>
      </c>
      <c r="BN184" s="17">
        <f t="shared" si="203"/>
        <v>6.3814847965494147E-3</v>
      </c>
      <c r="BO184" s="17">
        <f t="shared" si="204"/>
        <v>3.7512041268870948E-3</v>
      </c>
      <c r="BP184" s="17">
        <f t="shared" si="205"/>
        <v>4.4066225624857115E-3</v>
      </c>
      <c r="BQ184" s="12">
        <f>(BQ$3*temperature!$I294+BQ$4*temperature!$I294^2+BQ$5*temperature!$I294^6)*(K184/K$56)^$BS$1</f>
        <v>-23.90501251488163</v>
      </c>
      <c r="BR184" s="12">
        <f>(BR$3*temperature!$I294+BR$4*temperature!$I294^2+BR$5*temperature!$I294^6)*(L184/L$56)^$BS$1</f>
        <v>-17.706896246531478</v>
      </c>
      <c r="BS184" s="12">
        <f>(BS$3*temperature!$I294+BS$4*temperature!$I294^2+BS$5*temperature!$I294^6)*(M184/M$56)^$BS$1</f>
        <v>-15.944972824959008</v>
      </c>
      <c r="BT184" s="12">
        <f>(BT$3*temperature!$M294+BT$4*temperature!$M294^2+BT$5*temperature!$M294^6)*(K184/K$56)^$BS$1</f>
        <v>-23.905028734958837</v>
      </c>
      <c r="BU184" s="12">
        <f>(BU$3*temperature!$M294+BU$4*temperature!$M294^2+BU$5*temperature!$M294^6)*(L184/L$56)^$BS$1</f>
        <v>-17.706907184879778</v>
      </c>
      <c r="BV184" s="12">
        <f>(BV$3*temperature!$M294+BV$4*temperature!$M294^2+BV$5*temperature!$M294^6)*(M184/M$56)^$BS$1</f>
        <v>-15.944981811033729</v>
      </c>
      <c r="BW184" s="19">
        <f t="shared" si="212"/>
        <v>-1.6220077206696715E-5</v>
      </c>
      <c r="BX184" s="19">
        <f t="shared" si="213"/>
        <v>-1.0938348300015832E-5</v>
      </c>
      <c r="BY184" s="19">
        <f t="shared" si="214"/>
        <v>-8.9860747216619075E-6</v>
      </c>
      <c r="BZ184" s="19">
        <f t="shared" si="215"/>
        <v>-4.1629030113255895E-2</v>
      </c>
      <c r="CA184" s="19">
        <f t="shared" si="216"/>
        <v>-1.9284420551750534E-4</v>
      </c>
      <c r="CB184" s="19">
        <f t="shared" si="217"/>
        <v>-3.278588727652827E-5</v>
      </c>
      <c r="CC184" s="19">
        <f t="shared" si="218"/>
        <v>-1.1763926793774577E-5</v>
      </c>
      <c r="CD184" s="19"/>
    </row>
    <row r="185" spans="1:82">
      <c r="A185" s="2">
        <f t="shared" si="160"/>
        <v>2139</v>
      </c>
      <c r="B185" s="5">
        <f t="shared" si="161"/>
        <v>1165.28413102081</v>
      </c>
      <c r="C185" s="5">
        <f t="shared" si="162"/>
        <v>2963.560907227994</v>
      </c>
      <c r="D185" s="5">
        <f t="shared" si="163"/>
        <v>4368.1236670965873</v>
      </c>
      <c r="E185" s="15">
        <f t="shared" si="164"/>
        <v>5.4950677882715551E-6</v>
      </c>
      <c r="F185" s="15">
        <f t="shared" si="165"/>
        <v>1.0825652017306742E-5</v>
      </c>
      <c r="G185" s="15">
        <f t="shared" si="166"/>
        <v>2.2100183501740762E-5</v>
      </c>
      <c r="H185" s="5">
        <f t="shared" si="167"/>
        <v>186460.89807832593</v>
      </c>
      <c r="I185" s="5">
        <f t="shared" si="168"/>
        <v>80332.238419134665</v>
      </c>
      <c r="J185" s="5">
        <f t="shared" si="169"/>
        <v>29865.31420172744</v>
      </c>
      <c r="K185" s="5">
        <f t="shared" si="170"/>
        <v>160013.24751155995</v>
      </c>
      <c r="L185" s="5">
        <f t="shared" si="171"/>
        <v>27106.660174659439</v>
      </c>
      <c r="M185" s="5">
        <f t="shared" si="172"/>
        <v>6837.1036348378784</v>
      </c>
      <c r="N185" s="15">
        <f t="shared" si="173"/>
        <v>8.1417357370661136E-4</v>
      </c>
      <c r="O185" s="15">
        <f t="shared" si="174"/>
        <v>5.357845339925893E-3</v>
      </c>
      <c r="P185" s="15">
        <f t="shared" si="175"/>
        <v>5.2661439602819105E-3</v>
      </c>
      <c r="Q185" s="5">
        <f t="shared" si="176"/>
        <v>6518.2897293057731</v>
      </c>
      <c r="R185" s="5">
        <f t="shared" si="177"/>
        <v>9908.2388224325714</v>
      </c>
      <c r="S185" s="5">
        <f t="shared" si="178"/>
        <v>5550.8411535561945</v>
      </c>
      <c r="T185" s="5">
        <f t="shared" si="179"/>
        <v>34.957944515357099</v>
      </c>
      <c r="U185" s="5">
        <f t="shared" si="180"/>
        <v>123.34075356815264</v>
      </c>
      <c r="V185" s="5">
        <f t="shared" si="181"/>
        <v>185.86247296990192</v>
      </c>
      <c r="W185" s="15">
        <f t="shared" si="182"/>
        <v>-1.0734613539272964E-2</v>
      </c>
      <c r="X185" s="15">
        <f t="shared" si="183"/>
        <v>-1.217998157191269E-2</v>
      </c>
      <c r="Y185" s="15">
        <f t="shared" si="184"/>
        <v>-9.7425357312937999E-3</v>
      </c>
      <c r="Z185" s="5">
        <f t="shared" si="199"/>
        <v>9028.3348214140588</v>
      </c>
      <c r="AA185" s="5">
        <f t="shared" si="200"/>
        <v>29807.106369934638</v>
      </c>
      <c r="AB185" s="5">
        <f t="shared" si="201"/>
        <v>46021.217182521352</v>
      </c>
      <c r="AC185" s="16">
        <f t="shared" si="185"/>
        <v>1.3713321057460346</v>
      </c>
      <c r="AD185" s="16">
        <f t="shared" si="186"/>
        <v>2.9876281802695699</v>
      </c>
      <c r="AE185" s="16">
        <f t="shared" si="187"/>
        <v>8.2534985678065134</v>
      </c>
      <c r="AF185" s="15">
        <f t="shared" si="188"/>
        <v>-4.0504037456468023E-3</v>
      </c>
      <c r="AG185" s="15">
        <f t="shared" si="189"/>
        <v>2.9673830763510267E-4</v>
      </c>
      <c r="AH185" s="15">
        <f t="shared" si="190"/>
        <v>9.7937136394747881E-3</v>
      </c>
      <c r="AI185" s="1">
        <f t="shared" ref="AI185:AI248" si="226">(1-$AI$5)*AI184+AU184</f>
        <v>365737.74371258606</v>
      </c>
      <c r="AJ185" s="1">
        <f t="shared" ref="AJ185:AJ248" si="227">(1-$AI$5)*AJ184+AV184</f>
        <v>151084.30020358483</v>
      </c>
      <c r="AK185" s="1">
        <f t="shared" ref="AK185:AK248" si="228">(1-$AI$5)*AK184+AW184</f>
        <v>56271.366289868005</v>
      </c>
      <c r="AL185" s="14">
        <f t="shared" si="191"/>
        <v>66.596637145968728</v>
      </c>
      <c r="AM185" s="14">
        <f t="shared" si="192"/>
        <v>15.004843593423924</v>
      </c>
      <c r="AN185" s="14">
        <f t="shared" si="193"/>
        <v>4.8787657127473665</v>
      </c>
      <c r="AO185" s="11">
        <f t="shared" si="194"/>
        <v>5.6396528629125073E-3</v>
      </c>
      <c r="AP185" s="11">
        <f t="shared" si="195"/>
        <v>7.104475168378842E-3</v>
      </c>
      <c r="AQ185" s="11">
        <f t="shared" si="196"/>
        <v>6.444655379801126E-3</v>
      </c>
      <c r="AR185" s="1">
        <f t="shared" si="202"/>
        <v>186460.89807832593</v>
      </c>
      <c r="AS185" s="1">
        <f t="shared" si="197"/>
        <v>80332.238419134665</v>
      </c>
      <c r="AT185" s="1">
        <f t="shared" si="198"/>
        <v>29865.31420172744</v>
      </c>
      <c r="AU185" s="1">
        <f t="shared" ref="AU185:AU248" si="229">$AU$5*AR185</f>
        <v>37292.179615665191</v>
      </c>
      <c r="AV185" s="1">
        <f t="shared" ref="AV185:AV248" si="230">$AU$5*AS185</f>
        <v>16066.447683826933</v>
      </c>
      <c r="AW185" s="1">
        <f t="shared" ref="AW185:AW248" si="231">$AU$5*AT185</f>
        <v>5973.0628403454884</v>
      </c>
      <c r="AX185" s="2">
        <v>0</v>
      </c>
      <c r="AY185" s="2">
        <v>0</v>
      </c>
      <c r="AZ185" s="2">
        <v>0</v>
      </c>
      <c r="BA185" s="2">
        <f t="shared" si="206"/>
        <v>0</v>
      </c>
      <c r="BB185" s="2">
        <f t="shared" si="219"/>
        <v>0</v>
      </c>
      <c r="BC185" s="2">
        <f t="shared" si="207"/>
        <v>0</v>
      </c>
      <c r="BD185" s="2">
        <f t="shared" si="208"/>
        <v>0</v>
      </c>
      <c r="BE185" s="2">
        <f t="shared" si="209"/>
        <v>0</v>
      </c>
      <c r="BF185" s="2">
        <f t="shared" si="210"/>
        <v>0</v>
      </c>
      <c r="BG185" s="2">
        <f t="shared" si="211"/>
        <v>0</v>
      </c>
      <c r="BH185" s="2">
        <f t="shared" si="220"/>
        <v>0</v>
      </c>
      <c r="BI185" s="2">
        <f t="shared" si="221"/>
        <v>0</v>
      </c>
      <c r="BJ185" s="2">
        <f t="shared" si="222"/>
        <v>0</v>
      </c>
      <c r="BK185" s="11">
        <f t="shared" si="225"/>
        <v>3.081417357370661E-2</v>
      </c>
      <c r="BL185" s="11">
        <f t="shared" si="223"/>
        <v>3.5357845339925892E-2</v>
      </c>
      <c r="BM185" s="11">
        <f t="shared" si="224"/>
        <v>3.5266143960281909E-2</v>
      </c>
      <c r="BN185" s="17">
        <f t="shared" si="203"/>
        <v>6.189983573752513E-3</v>
      </c>
      <c r="BO185" s="17">
        <f t="shared" si="204"/>
        <v>3.6227375057546266E-3</v>
      </c>
      <c r="BP185" s="17">
        <f t="shared" si="205"/>
        <v>4.2561439084057512E-3</v>
      </c>
      <c r="BQ185" s="12">
        <f>(BQ$3*temperature!$I295+BQ$4*temperature!$I295^2+BQ$5*temperature!$I295^6)*(K185/K$56)^$BS$1</f>
        <v>-24.304799915220254</v>
      </c>
      <c r="BR185" s="12">
        <f>(BR$3*temperature!$I295+BR$4*temperature!$I295^2+BR$5*temperature!$I295^6)*(L185/L$56)^$BS$1</f>
        <v>-17.955779713193486</v>
      </c>
      <c r="BS185" s="12">
        <f>(BS$3*temperature!$I295+BS$4*temperature!$I295^2+BS$5*temperature!$I295^6)*(M185/M$56)^$BS$1</f>
        <v>-16.147889664626788</v>
      </c>
      <c r="BT185" s="12">
        <f>(BT$3*temperature!$M295+BT$4*temperature!$M295^2+BT$5*temperature!$M295^6)*(K185/K$56)^$BS$1</f>
        <v>-24.304816133803079</v>
      </c>
      <c r="BU185" s="12">
        <f>(BU$3*temperature!$M295+BU$4*temperature!$M295^2+BU$5*temperature!$M295^6)*(L185/L$56)^$BS$1</f>
        <v>-17.9557906338663</v>
      </c>
      <c r="BV185" s="12">
        <f>(BV$3*temperature!$M295+BV$4*temperature!$M295^2+BV$5*temperature!$M295^6)*(M185/M$56)^$BS$1</f>
        <v>-16.147898632603678</v>
      </c>
      <c r="BW185" s="19">
        <f t="shared" si="212"/>
        <v>-1.6218582825189287E-5</v>
      </c>
      <c r="BX185" s="19">
        <f t="shared" si="213"/>
        <v>-1.0920672814052068E-5</v>
      </c>
      <c r="BY185" s="19">
        <f t="shared" si="214"/>
        <v>-8.9679768890960077E-6</v>
      </c>
      <c r="BZ185" s="19">
        <f t="shared" si="215"/>
        <v>-4.1692450588849822E-2</v>
      </c>
      <c r="CA185" s="19">
        <f t="shared" si="216"/>
        <v>-1.8719324428359354E-4</v>
      </c>
      <c r="CB185" s="19">
        <f t="shared" si="217"/>
        <v>-3.1781627385245873E-5</v>
      </c>
      <c r="CC185" s="19">
        <f t="shared" si="218"/>
        <v>-1.139929183955307E-5</v>
      </c>
      <c r="CD185" s="19"/>
    </row>
    <row r="186" spans="1:82">
      <c r="A186" s="2">
        <f t="shared" ref="A186:A249" si="232">1+A185</f>
        <v>2140</v>
      </c>
      <c r="B186" s="5">
        <f t="shared" ref="B186:B249" si="233">B185*(1+E186)</f>
        <v>1165.2902141703378</v>
      </c>
      <c r="C186" s="5">
        <f t="shared" ref="C186:C249" si="234">C185*(1+F186)</f>
        <v>2963.5913855831523</v>
      </c>
      <c r="D186" s="5">
        <f t="shared" ref="D186:D249" si="235">D185*(1+G186)</f>
        <v>4368.2153766144584</v>
      </c>
      <c r="E186" s="15">
        <f t="shared" ref="E186:E249" si="236">E185*$E$5</f>
        <v>5.2203143988579772E-6</v>
      </c>
      <c r="F186" s="15">
        <f t="shared" ref="F186:F249" si="237">F185*$E$5</f>
        <v>1.0284369416441405E-5</v>
      </c>
      <c r="G186" s="15">
        <f t="shared" ref="G186:G249" si="238">G185*$E$5</f>
        <v>2.0995174326653724E-5</v>
      </c>
      <c r="H186" s="5">
        <f t="shared" ref="H186:H249" si="239">AR186</f>
        <v>186590.85577227108</v>
      </c>
      <c r="I186" s="5">
        <f t="shared" ref="I186:I249" si="240">AS186</f>
        <v>80755.276450724908</v>
      </c>
      <c r="J186" s="5">
        <f t="shared" ref="J186:J249" si="241">AT186</f>
        <v>30020.581593797269</v>
      </c>
      <c r="K186" s="5">
        <f t="shared" ref="K186:K249" si="242">H186/B186*1000</f>
        <v>160123.93608326992</v>
      </c>
      <c r="L186" s="5">
        <f t="shared" ref="L186:L249" si="243">I186/C186*1000</f>
        <v>27249.126463105345</v>
      </c>
      <c r="M186" s="5">
        <f t="shared" ref="M186:M249" si="244">J186/D186*1000</f>
        <v>6872.504903149812</v>
      </c>
      <c r="N186" s="15">
        <f t="shared" ref="N186:N249" si="245">K186/K185-1</f>
        <v>6.9174629870549786E-4</v>
      </c>
      <c r="O186" s="15">
        <f t="shared" ref="O186:O249" si="246">L186/L185-1</f>
        <v>5.2557669417012676E-3</v>
      </c>
      <c r="P186" s="15">
        <f t="shared" ref="P186:P249" si="247">M186/M185-1</f>
        <v>5.1778165437699197E-3</v>
      </c>
      <c r="Q186" s="5">
        <f t="shared" ref="Q186:Q249" si="248">T186*H186/1000</f>
        <v>6452.8126940515285</v>
      </c>
      <c r="R186" s="5">
        <f t="shared" ref="R186:R249" si="249">U186*I186/1000</f>
        <v>9839.0989607665178</v>
      </c>
      <c r="S186" s="5">
        <f t="shared" ref="S186:S249" si="250">V186*J186/1000</f>
        <v>5525.3391129280853</v>
      </c>
      <c r="T186" s="5">
        <f t="shared" ref="T186:T249" si="251">T185*(1+W186)</f>
        <v>34.582684490857396</v>
      </c>
      <c r="U186" s="5">
        <f t="shared" ref="U186:U249" si="252">U185*(1+X186)</f>
        <v>121.83846546262671</v>
      </c>
      <c r="V186" s="5">
        <f t="shared" ref="V186:V249" si="253">V185*(1+Y186)</f>
        <v>184.05170118588603</v>
      </c>
      <c r="W186" s="15">
        <f t="shared" ref="W186:W249" si="254">T$5-1</f>
        <v>-1.0734613539272964E-2</v>
      </c>
      <c r="X186" s="15">
        <f t="shared" ref="X186:X249" si="255">U$5-1</f>
        <v>-1.217998157191269E-2</v>
      </c>
      <c r="Y186" s="15">
        <f t="shared" ref="Y186:Y249" si="256">V$5-1</f>
        <v>-9.7425357312937999E-3</v>
      </c>
      <c r="Z186" s="5">
        <f t="shared" si="199"/>
        <v>8902.5344744538561</v>
      </c>
      <c r="AA186" s="5">
        <f t="shared" si="200"/>
        <v>29610.917609744454</v>
      </c>
      <c r="AB186" s="5">
        <f t="shared" si="201"/>
        <v>46262.547331767346</v>
      </c>
      <c r="AC186" s="16">
        <f t="shared" ref="AC186:AC249" si="257">AC185*(1+AF186)</f>
        <v>1.365777657048395</v>
      </c>
      <c r="AD186" s="16">
        <f t="shared" ref="AD186:AD249" si="258">AD185*(1+AG186)</f>
        <v>2.9885147239996259</v>
      </c>
      <c r="AE186" s="16">
        <f t="shared" ref="AE186:AE249" si="259">AE185*(1+AH186)</f>
        <v>8.3343309693034264</v>
      </c>
      <c r="AF186" s="15">
        <f t="shared" ref="AF186:AF249" si="260">AC$5-1</f>
        <v>-4.0504037456468023E-3</v>
      </c>
      <c r="AG186" s="15">
        <f t="shared" ref="AG186:AG249" si="261">AD$5-1</f>
        <v>2.9673830763510267E-4</v>
      </c>
      <c r="AH186" s="15">
        <f t="shared" ref="AH186:AH249" si="262">AE$5-1</f>
        <v>9.7937136394747881E-3</v>
      </c>
      <c r="AI186" s="1">
        <f t="shared" si="226"/>
        <v>366456.14895699261</v>
      </c>
      <c r="AJ186" s="1">
        <f t="shared" si="227"/>
        <v>152042.31786705329</v>
      </c>
      <c r="AK186" s="1">
        <f t="shared" si="228"/>
        <v>56617.292501226693</v>
      </c>
      <c r="AL186" s="14">
        <f t="shared" ref="AL186:AL249" si="263">AL185*(1+AO186)</f>
        <v>66.968463242155934</v>
      </c>
      <c r="AM186" s="14">
        <f t="shared" ref="AM186:AM249" si="264">AM185*(1+AP186)</f>
        <v>15.110379116751664</v>
      </c>
      <c r="AN186" s="14">
        <f t="shared" ref="AN186:AN249" si="265">AN185*(1+AQ186)</f>
        <v>4.9098932568078393</v>
      </c>
      <c r="AO186" s="11">
        <f t="shared" ref="AO186:AO249" si="266">AO$5*AO185</f>
        <v>5.5832563342833822E-3</v>
      </c>
      <c r="AP186" s="11">
        <f t="shared" ref="AP186:AP249" si="267">AP$5*AP185</f>
        <v>7.0334304166950537E-3</v>
      </c>
      <c r="AQ186" s="11">
        <f t="shared" ref="AQ186:AQ249" si="268">AQ$5*AQ185</f>
        <v>6.3802088260031149E-3</v>
      </c>
      <c r="AR186" s="1">
        <f t="shared" si="202"/>
        <v>186590.85577227108</v>
      </c>
      <c r="AS186" s="1">
        <f t="shared" si="197"/>
        <v>80755.276450724908</v>
      </c>
      <c r="AT186" s="1">
        <f t="shared" si="198"/>
        <v>30020.581593797269</v>
      </c>
      <c r="AU186" s="1">
        <f t="shared" si="229"/>
        <v>37318.17115445422</v>
      </c>
      <c r="AV186" s="1">
        <f t="shared" si="230"/>
        <v>16151.055290144983</v>
      </c>
      <c r="AW186" s="1">
        <f t="shared" si="231"/>
        <v>6004.1163187594539</v>
      </c>
      <c r="AX186" s="2">
        <v>0</v>
      </c>
      <c r="AY186" s="2">
        <v>0</v>
      </c>
      <c r="AZ186" s="2">
        <v>0</v>
      </c>
      <c r="BA186" s="2">
        <f t="shared" si="206"/>
        <v>0</v>
      </c>
      <c r="BB186" s="2">
        <f t="shared" si="219"/>
        <v>0</v>
      </c>
      <c r="BC186" s="2">
        <f t="shared" si="207"/>
        <v>0</v>
      </c>
      <c r="BD186" s="2">
        <f t="shared" si="208"/>
        <v>0</v>
      </c>
      <c r="BE186" s="2">
        <f t="shared" si="209"/>
        <v>0</v>
      </c>
      <c r="BF186" s="2">
        <f t="shared" si="210"/>
        <v>0</v>
      </c>
      <c r="BG186" s="2">
        <f t="shared" si="211"/>
        <v>0</v>
      </c>
      <c r="BH186" s="2">
        <f t="shared" si="220"/>
        <v>0</v>
      </c>
      <c r="BI186" s="2">
        <f t="shared" si="221"/>
        <v>0</v>
      </c>
      <c r="BJ186" s="2">
        <f t="shared" si="222"/>
        <v>0</v>
      </c>
      <c r="BK186" s="11">
        <f t="shared" si="225"/>
        <v>3.0691746298705497E-2</v>
      </c>
      <c r="BL186" s="11">
        <f t="shared" si="223"/>
        <v>3.5255766941701266E-2</v>
      </c>
      <c r="BM186" s="11">
        <f t="shared" si="224"/>
        <v>3.5177816543769919E-2</v>
      </c>
      <c r="BN186" s="17">
        <f t="shared" si="203"/>
        <v>6.0049461216589569E-3</v>
      </c>
      <c r="BO186" s="17">
        <f t="shared" si="204"/>
        <v>3.4990197080751527E-3</v>
      </c>
      <c r="BP186" s="17">
        <f t="shared" si="205"/>
        <v>4.1111591770251485E-3</v>
      </c>
      <c r="BQ186" s="12">
        <f>(BQ$3*temperature!$I296+BQ$4*temperature!$I296^2+BQ$5*temperature!$I296^6)*(K186/K$56)^$BS$1</f>
        <v>-24.705535546588383</v>
      </c>
      <c r="BR186" s="12">
        <f>(BR$3*temperature!$I296+BR$4*temperature!$I296^2+BR$5*temperature!$I296^6)*(L186/L$56)^$BS$1</f>
        <v>-18.204563111010671</v>
      </c>
      <c r="BS186" s="12">
        <f>(BS$3*temperature!$I296+BS$4*temperature!$I296^2+BS$5*temperature!$I296^6)*(M186/M$56)^$BS$1</f>
        <v>-16.350622344102916</v>
      </c>
      <c r="BT186" s="12">
        <f>(BT$3*temperature!$M296+BT$4*temperature!$M296^2+BT$5*temperature!$M296^6)*(K186/K$56)^$BS$1</f>
        <v>-24.705551763117899</v>
      </c>
      <c r="BU186" s="12">
        <f>(BU$3*temperature!$M296+BU$4*temperature!$M296^2+BU$5*temperature!$M296^6)*(L186/L$56)^$BS$1</f>
        <v>-18.204574013694458</v>
      </c>
      <c r="BV186" s="12">
        <f>(BV$3*temperature!$M296+BV$4*temperature!$M296^2+BV$5*temperature!$M296^6)*(M186/M$56)^$BS$1</f>
        <v>-16.350631293783778</v>
      </c>
      <c r="BW186" s="19">
        <f t="shared" si="212"/>
        <v>-1.6216529516555056E-5</v>
      </c>
      <c r="BX186" s="19">
        <f t="shared" si="213"/>
        <v>-1.0902683786895295E-5</v>
      </c>
      <c r="BY186" s="19">
        <f t="shared" si="214"/>
        <v>-8.9496808612921086E-6</v>
      </c>
      <c r="BZ186" s="19">
        <f t="shared" si="215"/>
        <v>-4.1749799879507332E-2</v>
      </c>
      <c r="CA186" s="19">
        <f t="shared" si="216"/>
        <v>-1.8170102973394571E-4</v>
      </c>
      <c r="CB186" s="19">
        <f t="shared" si="217"/>
        <v>-3.0807092541460699E-5</v>
      </c>
      <c r="CC186" s="19">
        <f t="shared" si="218"/>
        <v>-1.1045641482902985E-5</v>
      </c>
      <c r="CD186" s="19"/>
    </row>
    <row r="187" spans="1:82">
      <c r="A187" s="2">
        <f t="shared" si="232"/>
        <v>2141</v>
      </c>
      <c r="B187" s="5">
        <f t="shared" si="233"/>
        <v>1165.2959931925573</v>
      </c>
      <c r="C187" s="5">
        <f t="shared" si="234"/>
        <v>2963.6203403183304</v>
      </c>
      <c r="D187" s="5">
        <f t="shared" si="235"/>
        <v>4368.3025024856197</v>
      </c>
      <c r="E187" s="15">
        <f t="shared" si="236"/>
        <v>4.9592986789150782E-6</v>
      </c>
      <c r="F187" s="15">
        <f t="shared" si="237"/>
        <v>9.7701509456193339E-6</v>
      </c>
      <c r="G187" s="15">
        <f t="shared" si="238"/>
        <v>1.9945415610321037E-5</v>
      </c>
      <c r="H187" s="5">
        <f t="shared" si="239"/>
        <v>186698.13188527012</v>
      </c>
      <c r="I187" s="5">
        <f t="shared" si="240"/>
        <v>81172.358858285734</v>
      </c>
      <c r="J187" s="5">
        <f t="shared" si="241"/>
        <v>30174.007215618538</v>
      </c>
      <c r="K187" s="5">
        <f t="shared" si="242"/>
        <v>160215.20109562372</v>
      </c>
      <c r="L187" s="5">
        <f t="shared" si="243"/>
        <v>27389.594326231003</v>
      </c>
      <c r="M187" s="5">
        <f t="shared" si="244"/>
        <v>6907.4903119573664</v>
      </c>
      <c r="N187" s="15">
        <f t="shared" si="245"/>
        <v>5.699648321557671E-4</v>
      </c>
      <c r="O187" s="15">
        <f t="shared" si="246"/>
        <v>5.1549492170270828E-3</v>
      </c>
      <c r="P187" s="15">
        <f t="shared" si="247"/>
        <v>5.0906342448036046E-3</v>
      </c>
      <c r="Q187" s="5">
        <f t="shared" si="248"/>
        <v>6387.2143152093213</v>
      </c>
      <c r="R187" s="5">
        <f t="shared" si="249"/>
        <v>9769.456651016686</v>
      </c>
      <c r="S187" s="5">
        <f t="shared" si="250"/>
        <v>5499.4714337670939</v>
      </c>
      <c r="T187" s="5">
        <f t="shared" si="251"/>
        <v>34.211452737697435</v>
      </c>
      <c r="U187" s="5">
        <f t="shared" si="252"/>
        <v>120.35447519854181</v>
      </c>
      <c r="V187" s="5">
        <f t="shared" si="253"/>
        <v>182.25857091067712</v>
      </c>
      <c r="W187" s="15">
        <f t="shared" si="254"/>
        <v>-1.0734613539272964E-2</v>
      </c>
      <c r="X187" s="15">
        <f t="shared" si="255"/>
        <v>-1.217998157191269E-2</v>
      </c>
      <c r="Y187" s="15">
        <f t="shared" si="256"/>
        <v>-9.7425357312937999E-3</v>
      </c>
      <c r="Z187" s="5">
        <f t="shared" si="199"/>
        <v>8777.410759419341</v>
      </c>
      <c r="AA187" s="5">
        <f t="shared" si="200"/>
        <v>29413.017495019612</v>
      </c>
      <c r="AB187" s="5">
        <f t="shared" si="201"/>
        <v>46501.005445718016</v>
      </c>
      <c r="AC187" s="16">
        <f t="shared" si="257"/>
        <v>1.3602457061105655</v>
      </c>
      <c r="AD187" s="16">
        <f t="shared" si="258"/>
        <v>2.9894015308011683</v>
      </c>
      <c r="AE187" s="16">
        <f t="shared" si="259"/>
        <v>8.4159550201933904</v>
      </c>
      <c r="AF187" s="15">
        <f t="shared" si="260"/>
        <v>-4.0504037456468023E-3</v>
      </c>
      <c r="AG187" s="15">
        <f t="shared" si="261"/>
        <v>2.9673830763510267E-4</v>
      </c>
      <c r="AH187" s="15">
        <f t="shared" si="262"/>
        <v>9.7937136394747881E-3</v>
      </c>
      <c r="AI187" s="1">
        <f t="shared" si="226"/>
        <v>367128.70521574758</v>
      </c>
      <c r="AJ187" s="1">
        <f t="shared" si="227"/>
        <v>152989.14137049296</v>
      </c>
      <c r="AK187" s="1">
        <f t="shared" si="228"/>
        <v>56959.679569863481</v>
      </c>
      <c r="AL187" s="14">
        <f t="shared" si="263"/>
        <v>67.338626317783991</v>
      </c>
      <c r="AM187" s="14">
        <f t="shared" si="264"/>
        <v>15.215594138838345</v>
      </c>
      <c r="AN187" s="14">
        <f t="shared" si="265"/>
        <v>4.9409061396567395</v>
      </c>
      <c r="AO187" s="11">
        <f t="shared" si="266"/>
        <v>5.5274237709405484E-3</v>
      </c>
      <c r="AP187" s="11">
        <f t="shared" si="267"/>
        <v>6.9630961125281034E-3</v>
      </c>
      <c r="AQ187" s="11">
        <f t="shared" si="268"/>
        <v>6.3164067377430837E-3</v>
      </c>
      <c r="AR187" s="1">
        <f t="shared" si="202"/>
        <v>186698.13188527012</v>
      </c>
      <c r="AS187" s="1">
        <f t="shared" si="197"/>
        <v>81172.358858285734</v>
      </c>
      <c r="AT187" s="1">
        <f t="shared" si="198"/>
        <v>30174.007215618538</v>
      </c>
      <c r="AU187" s="1">
        <f t="shared" si="229"/>
        <v>37339.626377054024</v>
      </c>
      <c r="AV187" s="1">
        <f t="shared" si="230"/>
        <v>16234.471771657147</v>
      </c>
      <c r="AW187" s="1">
        <f t="shared" si="231"/>
        <v>6034.8014431237079</v>
      </c>
      <c r="AX187" s="2">
        <v>0</v>
      </c>
      <c r="AY187" s="2">
        <v>0</v>
      </c>
      <c r="AZ187" s="2">
        <v>0</v>
      </c>
      <c r="BA187" s="2">
        <f t="shared" si="206"/>
        <v>0</v>
      </c>
      <c r="BB187" s="2">
        <f t="shared" si="219"/>
        <v>0</v>
      </c>
      <c r="BC187" s="2">
        <f t="shared" si="207"/>
        <v>0</v>
      </c>
      <c r="BD187" s="2">
        <f t="shared" si="208"/>
        <v>0</v>
      </c>
      <c r="BE187" s="2">
        <f t="shared" si="209"/>
        <v>0</v>
      </c>
      <c r="BF187" s="2">
        <f t="shared" si="210"/>
        <v>0</v>
      </c>
      <c r="BG187" s="2">
        <f t="shared" si="211"/>
        <v>0</v>
      </c>
      <c r="BH187" s="2">
        <f t="shared" si="220"/>
        <v>0</v>
      </c>
      <c r="BI187" s="2">
        <f t="shared" si="221"/>
        <v>0</v>
      </c>
      <c r="BJ187" s="2">
        <f t="shared" si="222"/>
        <v>0</v>
      </c>
      <c r="BK187" s="11">
        <f t="shared" si="225"/>
        <v>3.0569964832155766E-2</v>
      </c>
      <c r="BL187" s="11">
        <f t="shared" si="223"/>
        <v>3.5154949217027082E-2</v>
      </c>
      <c r="BM187" s="11">
        <f t="shared" si="224"/>
        <v>3.5090634244803603E-2</v>
      </c>
      <c r="BN187" s="17">
        <f t="shared" si="203"/>
        <v>5.8261319577101369E-3</v>
      </c>
      <c r="BO187" s="17">
        <f t="shared" si="204"/>
        <v>3.3798601464561503E-3</v>
      </c>
      <c r="BP187" s="17">
        <f t="shared" si="205"/>
        <v>3.9714521614763743E-3</v>
      </c>
      <c r="BQ187" s="12">
        <f>(BQ$3*temperature!$I297+BQ$4*temperature!$I297^2+BQ$5*temperature!$I297^6)*(K187/K$56)^$BS$1</f>
        <v>-25.107190560242934</v>
      </c>
      <c r="BR187" s="12">
        <f>(BR$3*temperature!$I297+BR$4*temperature!$I297^2+BR$5*temperature!$I297^6)*(L187/L$56)^$BS$1</f>
        <v>-18.453221264704986</v>
      </c>
      <c r="BS187" s="12">
        <f>(BS$3*temperature!$I297+BS$4*temperature!$I297^2+BS$5*temperature!$I297^6)*(M187/M$56)^$BS$1</f>
        <v>-16.553150208607835</v>
      </c>
      <c r="BT187" s="12">
        <f>(BT$3*temperature!$M297+BT$4*temperature!$M297^2+BT$5*temperature!$M297^6)*(K187/K$56)^$BS$1</f>
        <v>-25.107206774197312</v>
      </c>
      <c r="BU187" s="12">
        <f>(BU$3*temperature!$M297+BU$4*temperature!$M297^2+BU$5*temperature!$M297^6)*(L187/L$56)^$BS$1</f>
        <v>-18.453232149108437</v>
      </c>
      <c r="BV187" s="12">
        <f>(BV$3*temperature!$M297+BV$4*temperature!$M297^2+BV$5*temperature!$M297^6)*(M187/M$56)^$BS$1</f>
        <v>-16.553159139810909</v>
      </c>
      <c r="BW187" s="19">
        <f t="shared" si="212"/>
        <v>-1.6213954378230255E-5</v>
      </c>
      <c r="BX187" s="19">
        <f t="shared" si="213"/>
        <v>-1.0884403451427715E-5</v>
      </c>
      <c r="BY187" s="19">
        <f t="shared" si="214"/>
        <v>-8.9312030731036884E-6</v>
      </c>
      <c r="BZ187" s="19">
        <f t="shared" si="215"/>
        <v>-4.1801178817782246E-2</v>
      </c>
      <c r="CA187" s="19">
        <f t="shared" si="216"/>
        <v>-1.763637139973168E-4</v>
      </c>
      <c r="CB187" s="19">
        <f t="shared" si="217"/>
        <v>-2.9861493734791327E-5</v>
      </c>
      <c r="CC187" s="19">
        <f t="shared" si="218"/>
        <v>-1.0702673815751105E-5</v>
      </c>
      <c r="CD187" s="19"/>
    </row>
    <row r="188" spans="1:82">
      <c r="A188" s="2">
        <f t="shared" si="232"/>
        <v>2142</v>
      </c>
      <c r="B188" s="5">
        <f t="shared" si="233"/>
        <v>1165.3014832908927</v>
      </c>
      <c r="C188" s="5">
        <f t="shared" si="234"/>
        <v>2963.6478475854969</v>
      </c>
      <c r="D188" s="5">
        <f t="shared" si="235"/>
        <v>4368.3852737140969</v>
      </c>
      <c r="E188" s="15">
        <f t="shared" si="236"/>
        <v>4.7113337449693239E-6</v>
      </c>
      <c r="F188" s="15">
        <f t="shared" si="237"/>
        <v>9.2816433983383671E-6</v>
      </c>
      <c r="G188" s="15">
        <f t="shared" si="238"/>
        <v>1.8948144829804984E-5</v>
      </c>
      <c r="H188" s="5">
        <f t="shared" si="239"/>
        <v>186782.80209422222</v>
      </c>
      <c r="I188" s="5">
        <f t="shared" si="240"/>
        <v>81583.472884531671</v>
      </c>
      <c r="J188" s="5">
        <f t="shared" si="241"/>
        <v>30325.590127100386</v>
      </c>
      <c r="K188" s="5">
        <f t="shared" si="242"/>
        <v>160287.105759734</v>
      </c>
      <c r="L188" s="5">
        <f t="shared" si="243"/>
        <v>27528.059027322783</v>
      </c>
      <c r="M188" s="5">
        <f t="shared" si="244"/>
        <v>6942.0594171440616</v>
      </c>
      <c r="N188" s="15">
        <f t="shared" si="245"/>
        <v>4.4880051092888174E-4</v>
      </c>
      <c r="O188" s="15">
        <f t="shared" si="246"/>
        <v>5.0553761199438885E-3</v>
      </c>
      <c r="P188" s="15">
        <f t="shared" si="247"/>
        <v>5.0045825076081574E-3</v>
      </c>
      <c r="Q188" s="5">
        <f t="shared" si="248"/>
        <v>6321.5156339380565</v>
      </c>
      <c r="R188" s="5">
        <f t="shared" si="249"/>
        <v>9699.3416035782793</v>
      </c>
      <c r="S188" s="5">
        <f t="shared" si="250"/>
        <v>5473.2507618320224</v>
      </c>
      <c r="T188" s="5">
        <f t="shared" si="251"/>
        <v>33.844206013941154</v>
      </c>
      <c r="U188" s="5">
        <f t="shared" si="252"/>
        <v>118.88855990852635</v>
      </c>
      <c r="V188" s="5">
        <f t="shared" si="253"/>
        <v>180.48291027124532</v>
      </c>
      <c r="W188" s="15">
        <f t="shared" si="254"/>
        <v>-1.0734613539272964E-2</v>
      </c>
      <c r="X188" s="15">
        <f t="shared" si="255"/>
        <v>-1.217998157191269E-2</v>
      </c>
      <c r="Y188" s="15">
        <f t="shared" si="256"/>
        <v>-9.7425357312937999E-3</v>
      </c>
      <c r="Z188" s="5">
        <f t="shared" si="199"/>
        <v>8652.9902060288205</v>
      </c>
      <c r="AA188" s="5">
        <f t="shared" si="200"/>
        <v>29213.494859078546</v>
      </c>
      <c r="AB188" s="5">
        <f t="shared" si="201"/>
        <v>46736.58964925562</v>
      </c>
      <c r="AC188" s="16">
        <f t="shared" si="257"/>
        <v>1.3547361618075353</v>
      </c>
      <c r="AD188" s="16">
        <f t="shared" si="258"/>
        <v>2.99028860075226</v>
      </c>
      <c r="AE188" s="16">
        <f t="shared" si="259"/>
        <v>8.4983784736638643</v>
      </c>
      <c r="AF188" s="15">
        <f t="shared" si="260"/>
        <v>-4.0504037456468023E-3</v>
      </c>
      <c r="AG188" s="15">
        <f t="shared" si="261"/>
        <v>2.9673830763510267E-4</v>
      </c>
      <c r="AH188" s="15">
        <f t="shared" si="262"/>
        <v>9.7937136394747881E-3</v>
      </c>
      <c r="AI188" s="1">
        <f t="shared" si="226"/>
        <v>367755.46107122686</v>
      </c>
      <c r="AJ188" s="1">
        <f t="shared" si="227"/>
        <v>153924.69900510082</v>
      </c>
      <c r="AK188" s="1">
        <f t="shared" si="228"/>
        <v>57298.513056000847</v>
      </c>
      <c r="AL188" s="14">
        <f t="shared" si="263"/>
        <v>67.707113350357275</v>
      </c>
      <c r="AM188" s="14">
        <f t="shared" si="264"/>
        <v>15.320482306792314</v>
      </c>
      <c r="AN188" s="14">
        <f t="shared" si="265"/>
        <v>4.9718028247595125</v>
      </c>
      <c r="AO188" s="11">
        <f t="shared" si="266"/>
        <v>5.4721495332311432E-3</v>
      </c>
      <c r="AP188" s="11">
        <f t="shared" si="267"/>
        <v>6.8934651514028222E-3</v>
      </c>
      <c r="AQ188" s="11">
        <f t="shared" si="268"/>
        <v>6.2532426703656527E-3</v>
      </c>
      <c r="AR188" s="1">
        <f t="shared" si="202"/>
        <v>186782.80209422222</v>
      </c>
      <c r="AS188" s="1">
        <f t="shared" si="197"/>
        <v>81583.472884531671</v>
      </c>
      <c r="AT188" s="1">
        <f t="shared" si="198"/>
        <v>30325.590127100386</v>
      </c>
      <c r="AU188" s="1">
        <f t="shared" si="229"/>
        <v>37356.560418844449</v>
      </c>
      <c r="AV188" s="1">
        <f t="shared" si="230"/>
        <v>16316.694576906335</v>
      </c>
      <c r="AW188" s="1">
        <f t="shared" si="231"/>
        <v>6065.1180254200772</v>
      </c>
      <c r="AX188" s="2">
        <v>0</v>
      </c>
      <c r="AY188" s="2">
        <v>0</v>
      </c>
      <c r="AZ188" s="2">
        <v>0</v>
      </c>
      <c r="BA188" s="2">
        <f t="shared" si="206"/>
        <v>0</v>
      </c>
      <c r="BB188" s="2">
        <f t="shared" si="219"/>
        <v>0</v>
      </c>
      <c r="BC188" s="2">
        <f t="shared" si="207"/>
        <v>0</v>
      </c>
      <c r="BD188" s="2">
        <f t="shared" si="208"/>
        <v>0</v>
      </c>
      <c r="BE188" s="2">
        <f t="shared" si="209"/>
        <v>0</v>
      </c>
      <c r="BF188" s="2">
        <f t="shared" si="210"/>
        <v>0</v>
      </c>
      <c r="BG188" s="2">
        <f t="shared" si="211"/>
        <v>0</v>
      </c>
      <c r="BH188" s="2">
        <f t="shared" si="220"/>
        <v>0</v>
      </c>
      <c r="BI188" s="2">
        <f t="shared" si="221"/>
        <v>0</v>
      </c>
      <c r="BJ188" s="2">
        <f t="shared" si="222"/>
        <v>0</v>
      </c>
      <c r="BK188" s="11">
        <f t="shared" si="225"/>
        <v>3.0448800510928881E-2</v>
      </c>
      <c r="BL188" s="11">
        <f t="shared" si="223"/>
        <v>3.5055376119943887E-2</v>
      </c>
      <c r="BM188" s="11">
        <f t="shared" si="224"/>
        <v>3.5004582507608156E-2</v>
      </c>
      <c r="BN188" s="17">
        <f t="shared" si="203"/>
        <v>5.6533104558883704E-3</v>
      </c>
      <c r="BO188" s="17">
        <f t="shared" si="204"/>
        <v>3.2650765462819038E-3</v>
      </c>
      <c r="BP188" s="17">
        <f t="shared" si="205"/>
        <v>3.8368158594864724E-3</v>
      </c>
      <c r="BQ188" s="12">
        <f>(BQ$3*temperature!$I298+BQ$4*temperature!$I298^2+BQ$5*temperature!$I298^6)*(K188/K$56)^$BS$1</f>
        <v>-25.509737408833121</v>
      </c>
      <c r="BR188" s="12">
        <f>(BR$3*temperature!$I298+BR$4*temperature!$I298^2+BR$5*temperature!$I298^6)*(L188/L$56)^$BS$1</f>
        <v>-18.701729726629374</v>
      </c>
      <c r="BS188" s="12">
        <f>(BS$3*temperature!$I298+BS$4*temperature!$I298^2+BS$5*temperature!$I298^6)*(M188/M$56)^$BS$1</f>
        <v>-16.755453194249267</v>
      </c>
      <c r="BT188" s="12">
        <f>(BT$3*temperature!$M298+BT$4*temperature!$M298^2+BT$5*temperature!$M298^6)*(K188/K$56)^$BS$1</f>
        <v>-25.509753619726602</v>
      </c>
      <c r="BU188" s="12">
        <f>(BU$3*temperature!$M298+BU$4*temperature!$M298^2+BU$5*temperature!$M298^6)*(L188/L$56)^$BS$1</f>
        <v>-18.701740592482555</v>
      </c>
      <c r="BV188" s="12">
        <f>(BV$3*temperature!$M298+BV$4*temperature!$M298^2+BV$5*temperature!$M298^6)*(M188/M$56)^$BS$1</f>
        <v>-16.755462106808576</v>
      </c>
      <c r="BW188" s="19">
        <f t="shared" si="212"/>
        <v>-1.6210893480916866E-5</v>
      </c>
      <c r="BX188" s="19">
        <f t="shared" si="213"/>
        <v>-1.086585318077482E-5</v>
      </c>
      <c r="BY188" s="19">
        <f t="shared" si="214"/>
        <v>-8.9125593092376221E-6</v>
      </c>
      <c r="BZ188" s="19">
        <f t="shared" si="215"/>
        <v>-4.1846687677530706E-2</v>
      </c>
      <c r="CA188" s="19">
        <f t="shared" si="216"/>
        <v>-1.7117749797525782E-4</v>
      </c>
      <c r="CB188" s="19">
        <f t="shared" si="217"/>
        <v>-2.8944055914751503E-5</v>
      </c>
      <c r="CC188" s="19">
        <f t="shared" si="218"/>
        <v>-1.0370092979806081E-5</v>
      </c>
      <c r="CD188" s="19"/>
    </row>
    <row r="189" spans="1:82">
      <c r="A189" s="2">
        <f t="shared" si="232"/>
        <v>2143</v>
      </c>
      <c r="B189" s="5">
        <f t="shared" si="233"/>
        <v>1165.3066989088838</v>
      </c>
      <c r="C189" s="5">
        <f t="shared" si="234"/>
        <v>2963.6739797318528</v>
      </c>
      <c r="D189" s="5">
        <f t="shared" si="235"/>
        <v>4368.4639078710934</v>
      </c>
      <c r="E189" s="15">
        <f t="shared" si="236"/>
        <v>4.4757670577208579E-6</v>
      </c>
      <c r="F189" s="15">
        <f t="shared" si="237"/>
        <v>8.8175612284214485E-6</v>
      </c>
      <c r="G189" s="15">
        <f t="shared" si="238"/>
        <v>1.8000737588314733E-5</v>
      </c>
      <c r="H189" s="5">
        <f t="shared" si="239"/>
        <v>186844.94498733079</v>
      </c>
      <c r="I189" s="5">
        <f t="shared" si="240"/>
        <v>81988.607676864878</v>
      </c>
      <c r="J189" s="5">
        <f t="shared" si="241"/>
        <v>30475.329890000405</v>
      </c>
      <c r="K189" s="5">
        <f t="shared" si="242"/>
        <v>160339.71585530232</v>
      </c>
      <c r="L189" s="5">
        <f t="shared" si="243"/>
        <v>27664.516487836845</v>
      </c>
      <c r="M189" s="5">
        <f t="shared" si="244"/>
        <v>6976.2118979831766</v>
      </c>
      <c r="N189" s="15">
        <f t="shared" si="245"/>
        <v>3.282241283162346E-4</v>
      </c>
      <c r="O189" s="15">
        <f t="shared" si="246"/>
        <v>4.9570316737050923E-3</v>
      </c>
      <c r="P189" s="15">
        <f t="shared" si="247"/>
        <v>4.91964686369184E-3</v>
      </c>
      <c r="Q189" s="5">
        <f t="shared" si="248"/>
        <v>6255.7372067109527</v>
      </c>
      <c r="R189" s="5">
        <f t="shared" si="249"/>
        <v>9628.7830339390312</v>
      </c>
      <c r="S189" s="5">
        <f t="shared" si="250"/>
        <v>5446.6895923205529</v>
      </c>
      <c r="T189" s="5">
        <f t="shared" si="251"/>
        <v>33.480901541837959</v>
      </c>
      <c r="U189" s="5">
        <f t="shared" si="252"/>
        <v>117.44049943972925</v>
      </c>
      <c r="V189" s="5">
        <f t="shared" si="253"/>
        <v>178.72454906903982</v>
      </c>
      <c r="W189" s="15">
        <f t="shared" si="254"/>
        <v>-1.0734613539272964E-2</v>
      </c>
      <c r="X189" s="15">
        <f t="shared" si="255"/>
        <v>-1.217998157191269E-2</v>
      </c>
      <c r="Y189" s="15">
        <f t="shared" si="256"/>
        <v>-9.7425357312937999E-3</v>
      </c>
      <c r="Z189" s="5">
        <f t="shared" si="199"/>
        <v>8529.2982264573275</v>
      </c>
      <c r="AA189" s="5">
        <f t="shared" si="200"/>
        <v>29012.437179598943</v>
      </c>
      <c r="AB189" s="5">
        <f t="shared" si="201"/>
        <v>46969.29886633726</v>
      </c>
      <c r="AC189" s="16">
        <f t="shared" si="257"/>
        <v>1.3492489333833868</v>
      </c>
      <c r="AD189" s="16">
        <f t="shared" si="258"/>
        <v>2.9911759339309878</v>
      </c>
      <c r="AE189" s="16">
        <f t="shared" si="259"/>
        <v>8.5816091588348051</v>
      </c>
      <c r="AF189" s="15">
        <f t="shared" si="260"/>
        <v>-4.0504037456468023E-3</v>
      </c>
      <c r="AG189" s="15">
        <f t="shared" si="261"/>
        <v>2.9673830763510267E-4</v>
      </c>
      <c r="AH189" s="15">
        <f t="shared" si="262"/>
        <v>9.7937136394747881E-3</v>
      </c>
      <c r="AI189" s="1">
        <f t="shared" si="226"/>
        <v>368336.47538294864</v>
      </c>
      <c r="AJ189" s="1">
        <f t="shared" si="227"/>
        <v>154848.92368149708</v>
      </c>
      <c r="AK189" s="1">
        <f t="shared" si="228"/>
        <v>57633.779775820847</v>
      </c>
      <c r="AL189" s="14">
        <f t="shared" si="263"/>
        <v>68.073911764586697</v>
      </c>
      <c r="AM189" s="14">
        <f t="shared" si="264"/>
        <v>15.425037405568027</v>
      </c>
      <c r="AN189" s="14">
        <f t="shared" si="265"/>
        <v>5.0025818154362192</v>
      </c>
      <c r="AO189" s="11">
        <f t="shared" si="266"/>
        <v>5.4174280378988318E-3</v>
      </c>
      <c r="AP189" s="11">
        <f t="shared" si="267"/>
        <v>6.8245304998887941E-3</v>
      </c>
      <c r="AQ189" s="11">
        <f t="shared" si="268"/>
        <v>6.1907102436619963E-3</v>
      </c>
      <c r="AR189" s="1">
        <f t="shared" si="202"/>
        <v>186844.94498733079</v>
      </c>
      <c r="AS189" s="1">
        <f t="shared" ref="AS189:AS252" si="269">MAX(0.3*C189,AM189*AJ189^$AR$5*C189^(1-$AR$5)*(1-BC188+BR188/100))</f>
        <v>81988.607676864878</v>
      </c>
      <c r="AT189" s="1">
        <f t="shared" ref="AT189:AT252" si="270">MAX(0.3*D189,AN189*AK189^$AR$5*D189^(1-$AR$5)*(1-BD188+BS188/100))</f>
        <v>30475.329890000405</v>
      </c>
      <c r="AU189" s="1">
        <f t="shared" si="229"/>
        <v>37368.988997466156</v>
      </c>
      <c r="AV189" s="1">
        <f t="shared" si="230"/>
        <v>16397.721535372977</v>
      </c>
      <c r="AW189" s="1">
        <f t="shared" si="231"/>
        <v>6095.0659780000815</v>
      </c>
      <c r="AX189" s="2">
        <v>0</v>
      </c>
      <c r="AY189" s="2">
        <v>0</v>
      </c>
      <c r="AZ189" s="2">
        <v>0</v>
      </c>
      <c r="BA189" s="2">
        <f t="shared" si="206"/>
        <v>0</v>
      </c>
      <c r="BB189" s="2">
        <f t="shared" si="219"/>
        <v>0</v>
      </c>
      <c r="BC189" s="2">
        <f t="shared" si="207"/>
        <v>0</v>
      </c>
      <c r="BD189" s="2">
        <f t="shared" si="208"/>
        <v>0</v>
      </c>
      <c r="BE189" s="2">
        <f t="shared" si="209"/>
        <v>0</v>
      </c>
      <c r="BF189" s="2">
        <f t="shared" si="210"/>
        <v>0</v>
      </c>
      <c r="BG189" s="2">
        <f t="shared" si="211"/>
        <v>0</v>
      </c>
      <c r="BH189" s="2">
        <f t="shared" si="220"/>
        <v>0</v>
      </c>
      <c r="BI189" s="2">
        <f t="shared" si="221"/>
        <v>0</v>
      </c>
      <c r="BJ189" s="2">
        <f t="shared" si="222"/>
        <v>0</v>
      </c>
      <c r="BK189" s="11">
        <f t="shared" si="225"/>
        <v>3.0328224128316233E-2</v>
      </c>
      <c r="BL189" s="11">
        <f t="shared" si="223"/>
        <v>3.4957031673705091E-2</v>
      </c>
      <c r="BM189" s="11">
        <f t="shared" si="224"/>
        <v>3.4919646863691839E-2</v>
      </c>
      <c r="BN189" s="17">
        <f t="shared" si="203"/>
        <v>5.4862604071985732E-3</v>
      </c>
      <c r="BO189" s="17">
        <f t="shared" si="204"/>
        <v>3.1544945532494305E-3</v>
      </c>
      <c r="BP189" s="17">
        <f t="shared" si="205"/>
        <v>3.7070520501374382E-3</v>
      </c>
      <c r="BQ189" s="12">
        <f>(BQ$3*temperature!$I299+BQ$4*temperature!$I299^2+BQ$5*temperature!$I299^6)*(K189/K$56)^$BS$1</f>
        <v>-25.913149853474511</v>
      </c>
      <c r="BR189" s="12">
        <f>(BR$3*temperature!$I299+BR$4*temperature!$I299^2+BR$5*temperature!$I299^6)*(L189/L$56)^$BS$1</f>
        <v>-18.950064770659292</v>
      </c>
      <c r="BS189" s="12">
        <f>(BS$3*temperature!$I299+BS$4*temperature!$I299^2+BS$5*temperature!$I299^6)*(M189/M$56)^$BS$1</f>
        <v>-16.9575118230355</v>
      </c>
      <c r="BT189" s="12">
        <f>(BT$3*temperature!$M299+BT$4*temperature!$M299^2+BT$5*temperature!$M299^6)*(K189/K$56)^$BS$1</f>
        <v>-25.913166060856312</v>
      </c>
      <c r="BU189" s="12">
        <f>(BU$3*temperature!$M299+BU$4*temperature!$M299^2+BU$5*temperature!$M299^6)*(L189/L$56)^$BS$1</f>
        <v>-18.950075617712898</v>
      </c>
      <c r="BV189" s="12">
        <f>(BV$3*temperature!$M299+BV$4*temperature!$M299^2+BV$5*temperature!$M299^6)*(M189/M$56)^$BS$1</f>
        <v>-16.957520716800268</v>
      </c>
      <c r="BW189" s="19">
        <f t="shared" si="212"/>
        <v>-1.6207381801081056E-5</v>
      </c>
      <c r="BX189" s="19">
        <f t="shared" si="213"/>
        <v>-1.0847053605544943E-5</v>
      </c>
      <c r="BY189" s="19">
        <f t="shared" si="214"/>
        <v>-8.8937647682030274E-6</v>
      </c>
      <c r="BZ189" s="19">
        <f t="shared" si="215"/>
        <v>-4.1886425988016535E-2</v>
      </c>
      <c r="CA189" s="19">
        <f t="shared" si="216"/>
        <v>-1.6613863325129957E-4</v>
      </c>
      <c r="CB189" s="19">
        <f t="shared" si="217"/>
        <v>-2.805401853638449E-5</v>
      </c>
      <c r="CC189" s="19">
        <f t="shared" si="218"/>
        <v>-1.0047609271154777E-5</v>
      </c>
      <c r="CD189" s="19"/>
    </row>
    <row r="190" spans="1:82">
      <c r="A190" s="2">
        <f t="shared" si="232"/>
        <v>2144</v>
      </c>
      <c r="B190" s="5">
        <f t="shared" si="233"/>
        <v>1165.3116537681524</v>
      </c>
      <c r="C190" s="5">
        <f t="shared" si="234"/>
        <v>2963.6988054897915</v>
      </c>
      <c r="D190" s="5">
        <f t="shared" si="235"/>
        <v>4368.5386116649388</v>
      </c>
      <c r="E190" s="15">
        <f t="shared" si="236"/>
        <v>4.2519787048348144E-6</v>
      </c>
      <c r="F190" s="15">
        <f t="shared" si="237"/>
        <v>8.3766831670003763E-6</v>
      </c>
      <c r="G190" s="15">
        <f t="shared" si="238"/>
        <v>1.7100700708898994E-5</v>
      </c>
      <c r="H190" s="5">
        <f t="shared" si="239"/>
        <v>186884.64183607895</v>
      </c>
      <c r="I190" s="5">
        <f t="shared" si="240"/>
        <v>82387.754239582981</v>
      </c>
      <c r="J190" s="5">
        <f t="shared" si="241"/>
        <v>30623.226554153574</v>
      </c>
      <c r="K190" s="5">
        <f t="shared" si="242"/>
        <v>160373.09953244583</v>
      </c>
      <c r="L190" s="5">
        <f t="shared" si="243"/>
        <v>27798.963270819717</v>
      </c>
      <c r="M190" s="5">
        <f t="shared" si="244"/>
        <v>7009.9475537157814</v>
      </c>
      <c r="N190" s="15">
        <f t="shared" si="245"/>
        <v>2.0820591433290403E-4</v>
      </c>
      <c r="O190" s="15">
        <f t="shared" si="246"/>
        <v>4.8598999748281635E-3</v>
      </c>
      <c r="P190" s="15">
        <f t="shared" si="247"/>
        <v>4.835812934862016E-3</v>
      </c>
      <c r="Q190" s="5">
        <f t="shared" si="248"/>
        <v>6189.8991044504937</v>
      </c>
      <c r="R190" s="5">
        <f t="shared" si="249"/>
        <v>9557.8096572298036</v>
      </c>
      <c r="S190" s="5">
        <f t="shared" si="250"/>
        <v>5419.8002668060089</v>
      </c>
      <c r="T190" s="5">
        <f t="shared" si="251"/>
        <v>33.121497002839881</v>
      </c>
      <c r="U190" s="5">
        <f t="shared" si="252"/>
        <v>116.01007632075712</v>
      </c>
      <c r="V190" s="5">
        <f t="shared" si="253"/>
        <v>176.98331876367533</v>
      </c>
      <c r="W190" s="15">
        <f t="shared" si="254"/>
        <v>-1.0734613539272964E-2</v>
      </c>
      <c r="X190" s="15">
        <f t="shared" si="255"/>
        <v>-1.217998157191269E-2</v>
      </c>
      <c r="Y190" s="15">
        <f t="shared" si="256"/>
        <v>-9.7425357312937999E-3</v>
      </c>
      <c r="Z190" s="5">
        <f t="shared" ref="Z190:Z253" si="271">Q189*AC190*(1-AX189)</f>
        <v>8406.3591314951009</v>
      </c>
      <c r="AA190" s="5">
        <f t="shared" ref="AA190:AA253" si="272">R189*AD190*(1-AY189)</f>
        <v>28809.930558132113</v>
      </c>
      <c r="AB190" s="5">
        <f t="shared" ref="AB190:AB253" si="273">S189*AE190*(1-AZ189)</f>
        <v>47199.132798389473</v>
      </c>
      <c r="AC190" s="16">
        <f t="shared" si="257"/>
        <v>1.3437839304498007</v>
      </c>
      <c r="AD190" s="16">
        <f t="shared" si="258"/>
        <v>2.9920635304154612</v>
      </c>
      <c r="AE190" s="16">
        <f t="shared" si="259"/>
        <v>8.6656549815023265</v>
      </c>
      <c r="AF190" s="15">
        <f t="shared" si="260"/>
        <v>-4.0504037456468023E-3</v>
      </c>
      <c r="AG190" s="15">
        <f t="shared" si="261"/>
        <v>2.9673830763510267E-4</v>
      </c>
      <c r="AH190" s="15">
        <f t="shared" si="262"/>
        <v>9.7937136394747881E-3</v>
      </c>
      <c r="AI190" s="1">
        <f t="shared" si="226"/>
        <v>368871.81684211997</v>
      </c>
      <c r="AJ190" s="1">
        <f t="shared" si="227"/>
        <v>155761.75284872035</v>
      </c>
      <c r="AK190" s="1">
        <f t="shared" si="228"/>
        <v>57965.467776238846</v>
      </c>
      <c r="AL190" s="14">
        <f t="shared" si="263"/>
        <v>68.439009427647193</v>
      </c>
      <c r="AM190" s="14">
        <f t="shared" si="264"/>
        <v>15.529253357421888</v>
      </c>
      <c r="AN190" s="14">
        <f t="shared" si="265"/>
        <v>5.0332416545809018</v>
      </c>
      <c r="AO190" s="11">
        <f t="shared" si="266"/>
        <v>5.3632537575198438E-3</v>
      </c>
      <c r="AP190" s="11">
        <f t="shared" si="267"/>
        <v>6.7562851948899062E-3</v>
      </c>
      <c r="AQ190" s="11">
        <f t="shared" si="268"/>
        <v>6.1288031412253764E-3</v>
      </c>
      <c r="AR190" s="1">
        <f t="shared" ref="AR190:AR253" si="274">MAX(0.3*B190,AL190*AI190^$AR$5*B190^(1-$AR$5)*(1-BB189+BQ189/100))</f>
        <v>186884.64183607895</v>
      </c>
      <c r="AS190" s="1">
        <f t="shared" si="269"/>
        <v>82387.754239582981</v>
      </c>
      <c r="AT190" s="1">
        <f t="shared" si="270"/>
        <v>30623.226554153574</v>
      </c>
      <c r="AU190" s="1">
        <f t="shared" si="229"/>
        <v>37376.928367215791</v>
      </c>
      <c r="AV190" s="1">
        <f t="shared" si="230"/>
        <v>16477.550847916598</v>
      </c>
      <c r="AW190" s="1">
        <f t="shared" si="231"/>
        <v>6124.6453108307151</v>
      </c>
      <c r="AX190" s="2">
        <v>0</v>
      </c>
      <c r="AY190" s="2">
        <v>0</v>
      </c>
      <c r="AZ190" s="2">
        <v>0</v>
      </c>
      <c r="BA190" s="2">
        <f t="shared" si="206"/>
        <v>0</v>
      </c>
      <c r="BB190" s="2">
        <f t="shared" si="219"/>
        <v>0</v>
      </c>
      <c r="BC190" s="2">
        <f t="shared" si="207"/>
        <v>0</v>
      </c>
      <c r="BD190" s="2">
        <f t="shared" si="208"/>
        <v>0</v>
      </c>
      <c r="BE190" s="2">
        <f t="shared" si="209"/>
        <v>0</v>
      </c>
      <c r="BF190" s="2">
        <f t="shared" si="210"/>
        <v>0</v>
      </c>
      <c r="BG190" s="2">
        <f t="shared" si="211"/>
        <v>0</v>
      </c>
      <c r="BH190" s="2">
        <f t="shared" si="220"/>
        <v>0</v>
      </c>
      <c r="BI190" s="2">
        <f t="shared" si="221"/>
        <v>0</v>
      </c>
      <c r="BJ190" s="2">
        <f t="shared" si="222"/>
        <v>0</v>
      </c>
      <c r="BK190" s="11">
        <f t="shared" si="225"/>
        <v>3.0208205914332903E-2</v>
      </c>
      <c r="BL190" s="11">
        <f t="shared" si="223"/>
        <v>3.4859899974828162E-2</v>
      </c>
      <c r="BM190" s="11">
        <f t="shared" si="224"/>
        <v>3.4835812934862015E-2</v>
      </c>
      <c r="BN190" s="17">
        <f t="shared" ref="BN190:BN253" si="275">BN189/(1+BK189)</f>
        <v>5.32476960129874E-3</v>
      </c>
      <c r="BO190" s="17">
        <f t="shared" ref="BO190:BO253" si="276">BO189/(1+BL189)</f>
        <v>3.0479473608175456E-3</v>
      </c>
      <c r="BP190" s="17">
        <f t="shared" ref="BP190:BP253" si="277">BP189/(1+BM189)</f>
        <v>3.5819708915292145E-3</v>
      </c>
      <c r="BQ190" s="12">
        <f>(BQ$3*temperature!$I300+BQ$4*temperature!$I300^2+BQ$5*temperature!$I300^6)*(K190/K$56)^$BS$1</f>
        <v>-26.317402970677954</v>
      </c>
      <c r="BR190" s="12">
        <f>(BR$3*temperature!$I300+BR$4*temperature!$I300^2+BR$5*temperature!$I300^6)*(L190/L$56)^$BS$1</f>
        <v>-19.198203385674965</v>
      </c>
      <c r="BS190" s="12">
        <f>(BS$3*temperature!$I300+BS$4*temperature!$I300^2+BS$5*temperature!$I300^6)*(M190/M$56)^$BS$1</f>
        <v>-17.159307197545715</v>
      </c>
      <c r="BT190" s="12">
        <f>(BT$3*temperature!$M300+BT$4*temperature!$M300^2+BT$5*temperature!$M300^6)*(K190/K$56)^$BS$1</f>
        <v>-26.317419174131249</v>
      </c>
      <c r="BU190" s="12">
        <f>(BU$3*temperature!$M300+BU$4*temperature!$M300^2+BU$5*temperature!$M300^6)*(L190/L$56)^$BS$1</f>
        <v>-19.198214213699515</v>
      </c>
      <c r="BV190" s="12">
        <f>(BV$3*temperature!$M300+BV$4*temperature!$M300^2+BV$5*temperature!$M300^6)*(M190/M$56)^$BS$1</f>
        <v>-17.159316072379784</v>
      </c>
      <c r="BW190" s="19">
        <f t="shared" si="212"/>
        <v>-1.6203453295560166E-5</v>
      </c>
      <c r="BX190" s="19">
        <f t="shared" si="213"/>
        <v>-1.0828024549880411E-5</v>
      </c>
      <c r="BY190" s="19">
        <f t="shared" si="214"/>
        <v>-8.8748340694166927E-6</v>
      </c>
      <c r="BZ190" s="19">
        <f t="shared" si="215"/>
        <v>-4.1920492455023807E-2</v>
      </c>
      <c r="CA190" s="19">
        <f t="shared" si="216"/>
        <v>-1.6124342524129792E-4</v>
      </c>
      <c r="CB190" s="19">
        <f t="shared" si="217"/>
        <v>-2.7190635553348721E-5</v>
      </c>
      <c r="CC190" s="19">
        <f t="shared" si="218"/>
        <v>-9.7349391565433834E-6</v>
      </c>
      <c r="CD190" s="19"/>
    </row>
    <row r="191" spans="1:82">
      <c r="A191" s="2">
        <f t="shared" si="232"/>
        <v>2145</v>
      </c>
      <c r="B191" s="5">
        <f t="shared" si="233"/>
        <v>1165.3163609044718</v>
      </c>
      <c r="C191" s="5">
        <f t="shared" si="234"/>
        <v>2963.7223901573925</v>
      </c>
      <c r="D191" s="5">
        <f t="shared" si="235"/>
        <v>4368.6095814827049</v>
      </c>
      <c r="E191" s="15">
        <f t="shared" si="236"/>
        <v>4.0393797695930734E-6</v>
      </c>
      <c r="F191" s="15">
        <f t="shared" si="237"/>
        <v>7.9578490086503572E-6</v>
      </c>
      <c r="G191" s="15">
        <f t="shared" si="238"/>
        <v>1.6245665673454043E-5</v>
      </c>
      <c r="H191" s="5">
        <f t="shared" si="239"/>
        <v>186901.97636821633</v>
      </c>
      <c r="I191" s="5">
        <f t="shared" si="240"/>
        <v>82780.905386141894</v>
      </c>
      <c r="J191" s="5">
        <f t="shared" si="241"/>
        <v>30769.280643780352</v>
      </c>
      <c r="K191" s="5">
        <f t="shared" si="242"/>
        <v>160387.32711445889</v>
      </c>
      <c r="L191" s="5">
        <f t="shared" si="243"/>
        <v>27931.396564354225</v>
      </c>
      <c r="M191" s="5">
        <f t="shared" si="244"/>
        <v>7043.266300152477</v>
      </c>
      <c r="N191" s="15">
        <f t="shared" si="245"/>
        <v>8.871551435074565E-5</v>
      </c>
      <c r="O191" s="15">
        <f t="shared" si="246"/>
        <v>4.7639651969870744E-3</v>
      </c>
      <c r="P191" s="15">
        <f t="shared" si="247"/>
        <v>4.7530664361439268E-3</v>
      </c>
      <c r="Q191" s="5">
        <f t="shared" si="248"/>
        <v>6124.0209121396456</v>
      </c>
      <c r="R191" s="5">
        <f t="shared" si="249"/>
        <v>9486.4496834520542</v>
      </c>
      <c r="S191" s="5">
        <f t="shared" si="250"/>
        <v>5392.594970405602</v>
      </c>
      <c r="T191" s="5">
        <f t="shared" si="251"/>
        <v>32.765950532672207</v>
      </c>
      <c r="U191" s="5">
        <f t="shared" si="252"/>
        <v>114.59707572901412</v>
      </c>
      <c r="V191" s="5">
        <f t="shared" si="253"/>
        <v>175.25905245677725</v>
      </c>
      <c r="W191" s="15">
        <f t="shared" si="254"/>
        <v>-1.0734613539272964E-2</v>
      </c>
      <c r="X191" s="15">
        <f t="shared" si="255"/>
        <v>-1.217998157191269E-2</v>
      </c>
      <c r="Y191" s="15">
        <f t="shared" si="256"/>
        <v>-9.7425357312937999E-3</v>
      </c>
      <c r="Z191" s="5">
        <f t="shared" si="271"/>
        <v>8284.1961472174917</v>
      </c>
      <c r="AA191" s="5">
        <f t="shared" si="272"/>
        <v>28606.059701673999</v>
      </c>
      <c r="AB191" s="5">
        <f t="shared" si="273"/>
        <v>47426.091902809283</v>
      </c>
      <c r="AC191" s="16">
        <f t="shared" si="257"/>
        <v>1.3383410629845669</v>
      </c>
      <c r="AD191" s="16">
        <f t="shared" si="258"/>
        <v>2.9929513902838134</v>
      </c>
      <c r="AE191" s="16">
        <f t="shared" si="259"/>
        <v>8.7505239248896487</v>
      </c>
      <c r="AF191" s="15">
        <f t="shared" si="260"/>
        <v>-4.0504037456468023E-3</v>
      </c>
      <c r="AG191" s="15">
        <f t="shared" si="261"/>
        <v>2.9673830763510267E-4</v>
      </c>
      <c r="AH191" s="15">
        <f t="shared" si="262"/>
        <v>9.7937136394747881E-3</v>
      </c>
      <c r="AI191" s="1">
        <f t="shared" si="226"/>
        <v>369361.56352512375</v>
      </c>
      <c r="AJ191" s="1">
        <f t="shared" si="227"/>
        <v>156663.12841176492</v>
      </c>
      <c r="AK191" s="1">
        <f t="shared" si="228"/>
        <v>58293.566309445683</v>
      </c>
      <c r="AL191" s="14">
        <f t="shared" si="263"/>
        <v>68.802394644376221</v>
      </c>
      <c r="AM191" s="14">
        <f t="shared" si="264"/>
        <v>15.633124221322868</v>
      </c>
      <c r="AN191" s="14">
        <f t="shared" si="265"/>
        <v>5.0637809243714118</v>
      </c>
      <c r="AO191" s="11">
        <f t="shared" si="266"/>
        <v>5.3096212199446454E-3</v>
      </c>
      <c r="AP191" s="11">
        <f t="shared" si="267"/>
        <v>6.6887223429410074E-3</v>
      </c>
      <c r="AQ191" s="11">
        <f t="shared" si="268"/>
        <v>6.0675151098131229E-3</v>
      </c>
      <c r="AR191" s="1">
        <f t="shared" si="274"/>
        <v>186901.97636821633</v>
      </c>
      <c r="AS191" s="1">
        <f t="shared" si="269"/>
        <v>82780.905386141894</v>
      </c>
      <c r="AT191" s="1">
        <f t="shared" si="270"/>
        <v>30769.280643780352</v>
      </c>
      <c r="AU191" s="1">
        <f t="shared" si="229"/>
        <v>37380.395273643269</v>
      </c>
      <c r="AV191" s="1">
        <f t="shared" si="230"/>
        <v>16556.181077228379</v>
      </c>
      <c r="AW191" s="1">
        <f t="shared" si="231"/>
        <v>6153.8561287560706</v>
      </c>
      <c r="AX191" s="2">
        <v>0</v>
      </c>
      <c r="AY191" s="2">
        <v>0</v>
      </c>
      <c r="AZ191" s="2">
        <v>0</v>
      </c>
      <c r="BA191" s="2">
        <f t="shared" si="206"/>
        <v>0</v>
      </c>
      <c r="BB191" s="2">
        <f t="shared" si="219"/>
        <v>0</v>
      </c>
      <c r="BC191" s="2">
        <f t="shared" si="207"/>
        <v>0</v>
      </c>
      <c r="BD191" s="2">
        <f t="shared" si="208"/>
        <v>0</v>
      </c>
      <c r="BE191" s="2">
        <f t="shared" si="209"/>
        <v>0</v>
      </c>
      <c r="BF191" s="2">
        <f t="shared" si="210"/>
        <v>0</v>
      </c>
      <c r="BG191" s="2">
        <f t="shared" si="211"/>
        <v>0</v>
      </c>
      <c r="BH191" s="2">
        <f t="shared" si="220"/>
        <v>0</v>
      </c>
      <c r="BI191" s="2">
        <f t="shared" si="221"/>
        <v>0</v>
      </c>
      <c r="BJ191" s="2">
        <f t="shared" si="222"/>
        <v>0</v>
      </c>
      <c r="BK191" s="11">
        <f t="shared" si="225"/>
        <v>3.0088715514350745E-2</v>
      </c>
      <c r="BL191" s="11">
        <f t="shared" si="223"/>
        <v>3.4763965196987073E-2</v>
      </c>
      <c r="BM191" s="11">
        <f t="shared" si="224"/>
        <v>3.4753066436143926E-2</v>
      </c>
      <c r="BN191" s="17">
        <f t="shared" si="275"/>
        <v>5.1686344281958885E-3</v>
      </c>
      <c r="BO191" s="17">
        <f t="shared" si="276"/>
        <v>2.9452753564919113E-3</v>
      </c>
      <c r="BP191" s="17">
        <f t="shared" si="277"/>
        <v>3.4613905382444299E-3</v>
      </c>
      <c r="BQ191" s="12">
        <f>(BQ$3*temperature!$I301+BQ$4*temperature!$I301^2+BQ$5*temperature!$I301^6)*(K191/K$56)^$BS$1</f>
        <v>-26.722473159200863</v>
      </c>
      <c r="BR191" s="12">
        <f>(BR$3*temperature!$I301+BR$4*temperature!$I301^2+BR$5*temperature!$I301^6)*(L191/L$56)^$BS$1</f>
        <v>-19.446123268659534</v>
      </c>
      <c r="BS191" s="12">
        <f>(BS$3*temperature!$I301+BS$4*temperature!$I301^2+BS$5*temperature!$I301^6)*(M191/M$56)^$BS$1</f>
        <v>-17.360820995277859</v>
      </c>
      <c r="BT191" s="12">
        <f>(BT$3*temperature!$M301+BT$4*temperature!$M301^2+BT$5*temperature!$M301^6)*(K191/K$56)^$BS$1</f>
        <v>-26.72248935834179</v>
      </c>
      <c r="BU191" s="12">
        <f>(BU$3*temperature!$M301+BU$4*temperature!$M301^2+BU$5*temperature!$M301^6)*(L191/L$56)^$BS$1</f>
        <v>-19.446134077444679</v>
      </c>
      <c r="BV191" s="12">
        <f>(BV$3*temperature!$M301+BV$4*temperature!$M301^2+BV$5*temperature!$M301^6)*(M191/M$56)^$BS$1</f>
        <v>-17.360829851059119</v>
      </c>
      <c r="BW191" s="19">
        <f t="shared" si="212"/>
        <v>-1.619914092643171E-5</v>
      </c>
      <c r="BX191" s="19">
        <f t="shared" si="213"/>
        <v>-1.0808785145144384E-5</v>
      </c>
      <c r="BY191" s="19">
        <f t="shared" si="214"/>
        <v>-8.855781260308504E-6</v>
      </c>
      <c r="BZ191" s="19">
        <f t="shared" si="215"/>
        <v>-4.1948984939750425E-2</v>
      </c>
      <c r="CA191" s="19">
        <f t="shared" si="216"/>
        <v>-1.5648823544912573E-4</v>
      </c>
      <c r="CB191" s="19">
        <f t="shared" si="217"/>
        <v>-2.6353175834495239E-5</v>
      </c>
      <c r="CC191" s="19">
        <f t="shared" si="218"/>
        <v>-9.4318052768791517E-6</v>
      </c>
      <c r="CD191" s="19"/>
    </row>
    <row r="192" spans="1:82">
      <c r="A192" s="2">
        <f t="shared" si="232"/>
        <v>2146</v>
      </c>
      <c r="B192" s="5">
        <f t="shared" si="233"/>
        <v>1165.3208327020386</v>
      </c>
      <c r="C192" s="5">
        <f t="shared" si="234"/>
        <v>2963.7447957699133</v>
      </c>
      <c r="D192" s="5">
        <f t="shared" si="235"/>
        <v>4368.6770039048879</v>
      </c>
      <c r="E192" s="15">
        <f t="shared" si="236"/>
        <v>3.8374107811134193E-6</v>
      </c>
      <c r="F192" s="15">
        <f t="shared" si="237"/>
        <v>7.5599565582178389E-6</v>
      </c>
      <c r="G192" s="15">
        <f t="shared" si="238"/>
        <v>1.5433382389781341E-5</v>
      </c>
      <c r="H192" s="5">
        <f t="shared" si="239"/>
        <v>186897.03454177067</v>
      </c>
      <c r="I192" s="5">
        <f t="shared" si="240"/>
        <v>83168.055691531292</v>
      </c>
      <c r="J192" s="5">
        <f t="shared" si="241"/>
        <v>30913.493143886517</v>
      </c>
      <c r="K192" s="5">
        <f t="shared" si="242"/>
        <v>160382.47090152078</v>
      </c>
      <c r="L192" s="5">
        <f t="shared" si="243"/>
        <v>28061.814165050648</v>
      </c>
      <c r="M192" s="5">
        <f t="shared" si="244"/>
        <v>7076.1681663018053</v>
      </c>
      <c r="N192" s="15">
        <f t="shared" si="245"/>
        <v>-3.0278033966157913E-5</v>
      </c>
      <c r="O192" s="15">
        <f t="shared" si="246"/>
        <v>4.6692115947708501E-3</v>
      </c>
      <c r="P192" s="15">
        <f t="shared" si="247"/>
        <v>4.6713931785620222E-3</v>
      </c>
      <c r="Q192" s="5">
        <f t="shared" si="248"/>
        <v>6058.121728888249</v>
      </c>
      <c r="R192" s="5">
        <f t="shared" si="249"/>
        <v>9414.7308133604402</v>
      </c>
      <c r="S192" s="5">
        <f t="shared" si="250"/>
        <v>5365.0857291743832</v>
      </c>
      <c r="T192" s="5">
        <f t="shared" si="251"/>
        <v>32.414220716457038</v>
      </c>
      <c r="U192" s="5">
        <f t="shared" si="252"/>
        <v>113.20128545843964</v>
      </c>
      <c r="V192" s="5">
        <f t="shared" si="253"/>
        <v>173.55158487598442</v>
      </c>
      <c r="W192" s="15">
        <f t="shared" si="254"/>
        <v>-1.0734613539272964E-2</v>
      </c>
      <c r="X192" s="15">
        <f t="shared" si="255"/>
        <v>-1.217998157191269E-2</v>
      </c>
      <c r="Y192" s="15">
        <f t="shared" si="256"/>
        <v>-9.7425357312937999E-3</v>
      </c>
      <c r="Z192" s="5">
        <f t="shared" si="271"/>
        <v>8162.831432119764</v>
      </c>
      <c r="AA192" s="5">
        <f t="shared" si="272"/>
        <v>28400.907906231685</v>
      </c>
      <c r="AB192" s="5">
        <f t="shared" si="273"/>
        <v>47650.177371593134</v>
      </c>
      <c r="AC192" s="16">
        <f t="shared" si="257"/>
        <v>1.3329202413301013</v>
      </c>
      <c r="AD192" s="16">
        <f t="shared" si="258"/>
        <v>2.9938395136142004</v>
      </c>
      <c r="AE192" s="16">
        <f t="shared" si="259"/>
        <v>8.8362240504053915</v>
      </c>
      <c r="AF192" s="15">
        <f t="shared" si="260"/>
        <v>-4.0504037456468023E-3</v>
      </c>
      <c r="AG192" s="15">
        <f t="shared" si="261"/>
        <v>2.9673830763510267E-4</v>
      </c>
      <c r="AH192" s="15">
        <f t="shared" si="262"/>
        <v>9.7937136394747881E-3</v>
      </c>
      <c r="AI192" s="1">
        <f t="shared" si="226"/>
        <v>369805.80244625465</v>
      </c>
      <c r="AJ192" s="1">
        <f t="shared" si="227"/>
        <v>157552.99664781679</v>
      </c>
      <c r="AK192" s="1">
        <f t="shared" si="228"/>
        <v>58618.06580725719</v>
      </c>
      <c r="AL192" s="14">
        <f t="shared" si="263"/>
        <v>69.164056152417146</v>
      </c>
      <c r="AM192" s="14">
        <f t="shared" si="264"/>
        <v>15.736644192319311</v>
      </c>
      <c r="AN192" s="14">
        <f t="shared" si="265"/>
        <v>5.0941982459701043</v>
      </c>
      <c r="AO192" s="11">
        <f t="shared" si="266"/>
        <v>5.2565250077451992E-3</v>
      </c>
      <c r="AP192" s="11">
        <f t="shared" si="267"/>
        <v>6.6218351195115972E-3</v>
      </c>
      <c r="AQ192" s="11">
        <f t="shared" si="268"/>
        <v>6.0068399587149919E-3</v>
      </c>
      <c r="AR192" s="1">
        <f t="shared" si="274"/>
        <v>186897.03454177067</v>
      </c>
      <c r="AS192" s="1">
        <f t="shared" si="269"/>
        <v>83168.055691531292</v>
      </c>
      <c r="AT192" s="1">
        <f t="shared" si="270"/>
        <v>30913.493143886517</v>
      </c>
      <c r="AU192" s="1">
        <f t="shared" si="229"/>
        <v>37379.406908354133</v>
      </c>
      <c r="AV192" s="1">
        <f t="shared" si="230"/>
        <v>16633.61113830626</v>
      </c>
      <c r="AW192" s="1">
        <f t="shared" si="231"/>
        <v>6182.6986287773034</v>
      </c>
      <c r="AX192" s="2">
        <v>0</v>
      </c>
      <c r="AY192" s="2">
        <v>0</v>
      </c>
      <c r="AZ192" s="2">
        <v>0</v>
      </c>
      <c r="BA192" s="2">
        <f t="shared" si="206"/>
        <v>0</v>
      </c>
      <c r="BB192" s="2">
        <f t="shared" si="219"/>
        <v>0</v>
      </c>
      <c r="BC192" s="2">
        <f t="shared" si="207"/>
        <v>0</v>
      </c>
      <c r="BD192" s="2">
        <f t="shared" si="208"/>
        <v>0</v>
      </c>
      <c r="BE192" s="2">
        <f t="shared" si="209"/>
        <v>0</v>
      </c>
      <c r="BF192" s="2">
        <f t="shared" si="210"/>
        <v>0</v>
      </c>
      <c r="BG192" s="2">
        <f t="shared" si="211"/>
        <v>0</v>
      </c>
      <c r="BH192" s="2">
        <f t="shared" si="220"/>
        <v>0</v>
      </c>
      <c r="BI192" s="2">
        <f t="shared" si="221"/>
        <v>0</v>
      </c>
      <c r="BJ192" s="2">
        <f t="shared" si="222"/>
        <v>0</v>
      </c>
      <c r="BK192" s="11">
        <f t="shared" si="225"/>
        <v>2.9969721966033841E-2</v>
      </c>
      <c r="BL192" s="11">
        <f t="shared" si="223"/>
        <v>3.4669211594770849E-2</v>
      </c>
      <c r="BM192" s="11">
        <f t="shared" si="224"/>
        <v>3.4671393178562021E-2</v>
      </c>
      <c r="BN192" s="17">
        <f t="shared" si="275"/>
        <v>5.0176594989831064E-3</v>
      </c>
      <c r="BO192" s="17">
        <f t="shared" si="276"/>
        <v>2.8463257859305353E-3</v>
      </c>
      <c r="BP192" s="17">
        <f t="shared" si="277"/>
        <v>3.3451367775753646E-3</v>
      </c>
      <c r="BQ192" s="12">
        <f>(BQ$3*temperature!$I302+BQ$4*temperature!$I302^2+BQ$5*temperature!$I302^6)*(K192/K$56)^$BS$1</f>
        <v>-27.128338146889185</v>
      </c>
      <c r="BR192" s="12">
        <f>(BR$3*temperature!$I302+BR$4*temperature!$I302^2+BR$5*temperature!$I302^6)*(L192/L$56)^$BS$1</f>
        <v>-19.693802817437703</v>
      </c>
      <c r="BS192" s="12">
        <f>(BS$3*temperature!$I302+BS$4*temperature!$I302^2+BS$5*temperature!$I302^6)*(M192/M$56)^$BS$1</f>
        <v>-17.562035462694201</v>
      </c>
      <c r="BT192" s="12">
        <f>(BT$3*temperature!$M302+BT$4*temperature!$M302^2+BT$5*temperature!$M302^6)*(K192/K$56)^$BS$1</f>
        <v>-27.128354341365892</v>
      </c>
      <c r="BU192" s="12">
        <f>(BU$3*temperature!$M302+BU$4*temperature!$M302^2+BU$5*temperature!$M302^6)*(L192/L$56)^$BS$1</f>
        <v>-19.693813606791451</v>
      </c>
      <c r="BV192" s="12">
        <f>(BV$3*temperature!$M302+BV$4*temperature!$M302^2+BV$5*temperature!$M302^6)*(M192/M$56)^$BS$1</f>
        <v>-17.562044299314053</v>
      </c>
      <c r="BW192" s="19">
        <f t="shared" si="212"/>
        <v>-1.6194476707198646E-5</v>
      </c>
      <c r="BX192" s="19">
        <f t="shared" si="213"/>
        <v>-1.0789353748208441E-5</v>
      </c>
      <c r="BY192" s="19">
        <f t="shared" si="214"/>
        <v>-8.8366198518485817E-6</v>
      </c>
      <c r="BZ192" s="19">
        <f t="shared" si="215"/>
        <v>-4.1972000331430906E-2</v>
      </c>
      <c r="CA192" s="19">
        <f t="shared" si="216"/>
        <v>-1.5186948362445264E-4</v>
      </c>
      <c r="CB192" s="19">
        <f t="shared" si="217"/>
        <v>-2.5540923032653426E-5</v>
      </c>
      <c r="CC192" s="19">
        <f t="shared" si="218"/>
        <v>-9.1379364683950451E-6</v>
      </c>
      <c r="CD192" s="19"/>
    </row>
    <row r="193" spans="1:82">
      <c r="A193" s="2">
        <f t="shared" si="232"/>
        <v>2147</v>
      </c>
      <c r="B193" s="5">
        <f t="shared" si="233"/>
        <v>1165.3250809260292</v>
      </c>
      <c r="C193" s="5">
        <f t="shared" si="234"/>
        <v>2963.7660812627237</v>
      </c>
      <c r="D193" s="5">
        <f t="shared" si="235"/>
        <v>4368.7410561944898</v>
      </c>
      <c r="E193" s="15">
        <f t="shared" si="236"/>
        <v>3.6455402420577483E-6</v>
      </c>
      <c r="F193" s="15">
        <f t="shared" si="237"/>
        <v>7.181958730306947E-6</v>
      </c>
      <c r="G193" s="15">
        <f t="shared" si="238"/>
        <v>1.4661713270292274E-5</v>
      </c>
      <c r="H193" s="5">
        <f t="shared" si="239"/>
        <v>186869.90432007174</v>
      </c>
      <c r="I193" s="5">
        <f t="shared" si="240"/>
        <v>83549.201444814345</v>
      </c>
      <c r="J193" s="5">
        <f t="shared" si="241"/>
        <v>31055.865486768427</v>
      </c>
      <c r="K193" s="5">
        <f t="shared" si="242"/>
        <v>160358.60497533873</v>
      </c>
      <c r="L193" s="5">
        <f t="shared" si="243"/>
        <v>28190.214461600794</v>
      </c>
      <c r="M193" s="5">
        <f t="shared" si="244"/>
        <v>7108.6532910285323</v>
      </c>
      <c r="N193" s="15">
        <f t="shared" si="245"/>
        <v>-1.4880632557845441E-4</v>
      </c>
      <c r="O193" s="15">
        <f t="shared" si="246"/>
        <v>4.5756235072662577E-3</v>
      </c>
      <c r="P193" s="15">
        <f t="shared" si="247"/>
        <v>4.5907790718469066E-3</v>
      </c>
      <c r="Q193" s="5">
        <f t="shared" si="248"/>
        <v>5992.2201684332831</v>
      </c>
      <c r="R193" s="5">
        <f t="shared" si="249"/>
        <v>9342.6802349782774</v>
      </c>
      <c r="S193" s="5">
        <f t="shared" si="250"/>
        <v>5337.2844077192613</v>
      </c>
      <c r="T193" s="5">
        <f t="shared" si="251"/>
        <v>32.066266583889174</v>
      </c>
      <c r="U193" s="5">
        <f t="shared" si="252"/>
        <v>111.82249588763902</v>
      </c>
      <c r="V193" s="5">
        <f t="shared" si="253"/>
        <v>171.86075235910747</v>
      </c>
      <c r="W193" s="15">
        <f t="shared" si="254"/>
        <v>-1.0734613539272964E-2</v>
      </c>
      <c r="X193" s="15">
        <f t="shared" si="255"/>
        <v>-1.217998157191269E-2</v>
      </c>
      <c r="Y193" s="15">
        <f t="shared" si="256"/>
        <v>-9.7425357312937999E-3</v>
      </c>
      <c r="Z193" s="5">
        <f t="shared" si="271"/>
        <v>8042.2860946722021</v>
      </c>
      <c r="AA193" s="5">
        <f t="shared" si="272"/>
        <v>28194.557042324479</v>
      </c>
      <c r="AB193" s="5">
        <f t="shared" si="273"/>
        <v>47871.391110113836</v>
      </c>
      <c r="AC193" s="16">
        <f t="shared" si="257"/>
        <v>1.3275213761919695</v>
      </c>
      <c r="AD193" s="16">
        <f t="shared" si="258"/>
        <v>2.9947279004848015</v>
      </c>
      <c r="AE193" s="16">
        <f t="shared" si="259"/>
        <v>8.9227634984093012</v>
      </c>
      <c r="AF193" s="15">
        <f t="shared" si="260"/>
        <v>-4.0504037456468023E-3</v>
      </c>
      <c r="AG193" s="15">
        <f t="shared" si="261"/>
        <v>2.9673830763510267E-4</v>
      </c>
      <c r="AH193" s="15">
        <f t="shared" si="262"/>
        <v>9.7937136394747881E-3</v>
      </c>
      <c r="AI193" s="1">
        <f t="shared" si="226"/>
        <v>370204.62910998333</v>
      </c>
      <c r="AJ193" s="1">
        <f t="shared" si="227"/>
        <v>158431.3081213414</v>
      </c>
      <c r="AK193" s="1">
        <f t="shared" si="228"/>
        <v>58938.957855308778</v>
      </c>
      <c r="AL193" s="14">
        <f t="shared" si="263"/>
        <v>69.523983117311403</v>
      </c>
      <c r="AM193" s="14">
        <f t="shared" si="264"/>
        <v>15.83980760086351</v>
      </c>
      <c r="AN193" s="14">
        <f t="shared" si="265"/>
        <v>5.124492279215799</v>
      </c>
      <c r="AO193" s="11">
        <f t="shared" si="266"/>
        <v>5.2039597576677473E-3</v>
      </c>
      <c r="AP193" s="11">
        <f t="shared" si="267"/>
        <v>6.555616768316481E-3</v>
      </c>
      <c r="AQ193" s="11">
        <f t="shared" si="268"/>
        <v>5.9467715591278421E-3</v>
      </c>
      <c r="AR193" s="1">
        <f t="shared" si="274"/>
        <v>186869.90432007174</v>
      </c>
      <c r="AS193" s="1">
        <f t="shared" si="269"/>
        <v>83549.201444814345</v>
      </c>
      <c r="AT193" s="1">
        <f t="shared" si="270"/>
        <v>31055.865486768427</v>
      </c>
      <c r="AU193" s="1">
        <f t="shared" si="229"/>
        <v>37373.980864014353</v>
      </c>
      <c r="AV193" s="1">
        <f t="shared" si="230"/>
        <v>16709.840288962871</v>
      </c>
      <c r="AW193" s="1">
        <f t="shared" si="231"/>
        <v>6211.173097353686</v>
      </c>
      <c r="AX193" s="2">
        <v>0</v>
      </c>
      <c r="AY193" s="2">
        <v>0</v>
      </c>
      <c r="AZ193" s="2">
        <v>0</v>
      </c>
      <c r="BA193" s="2">
        <f t="shared" si="206"/>
        <v>0</v>
      </c>
      <c r="BB193" s="2">
        <f t="shared" si="219"/>
        <v>0</v>
      </c>
      <c r="BC193" s="2">
        <f t="shared" si="207"/>
        <v>0</v>
      </c>
      <c r="BD193" s="2">
        <f t="shared" si="208"/>
        <v>0</v>
      </c>
      <c r="BE193" s="2">
        <f t="shared" si="209"/>
        <v>0</v>
      </c>
      <c r="BF193" s="2">
        <f t="shared" si="210"/>
        <v>0</v>
      </c>
      <c r="BG193" s="2">
        <f t="shared" si="211"/>
        <v>0</v>
      </c>
      <c r="BH193" s="2">
        <f t="shared" si="220"/>
        <v>0</v>
      </c>
      <c r="BI193" s="2">
        <f t="shared" si="221"/>
        <v>0</v>
      </c>
      <c r="BJ193" s="2">
        <f t="shared" si="222"/>
        <v>0</v>
      </c>
      <c r="BK193" s="11">
        <f t="shared" si="225"/>
        <v>2.9851193674421544E-2</v>
      </c>
      <c r="BL193" s="11">
        <f t="shared" si="223"/>
        <v>3.4575623507266257E-2</v>
      </c>
      <c r="BM193" s="11">
        <f t="shared" si="224"/>
        <v>3.4590779071846905E-2</v>
      </c>
      <c r="BN193" s="17">
        <f t="shared" si="275"/>
        <v>4.8716572846483914E-3</v>
      </c>
      <c r="BO193" s="17">
        <f t="shared" si="276"/>
        <v>2.7509524339120873E-3</v>
      </c>
      <c r="BP193" s="17">
        <f t="shared" si="277"/>
        <v>3.2330426835315684E-3</v>
      </c>
      <c r="BQ193" s="12">
        <f>(BQ$3*temperature!$I303+BQ$4*temperature!$I303^2+BQ$5*temperature!$I303^6)*(K193/K$56)^$BS$1</f>
        <v>-27.534976997579861</v>
      </c>
      <c r="BR193" s="12">
        <f>(BR$3*temperature!$I303+BR$4*temperature!$I303^2+BR$5*temperature!$I303^6)*(L193/L$56)^$BS$1</f>
        <v>-19.941221123078694</v>
      </c>
      <c r="BS193" s="12">
        <f>(BS$3*temperature!$I303+BS$4*temperature!$I303^2+BS$5*temperature!$I303^6)*(M193/M$56)^$BS$1</f>
        <v>-17.762933408983859</v>
      </c>
      <c r="BT193" s="12">
        <f>(BT$3*temperature!$M303+BT$4*temperature!$M303^2+BT$5*temperature!$M303^6)*(K193/K$56)^$BS$1</f>
        <v>-27.534993187071489</v>
      </c>
      <c r="BU193" s="12">
        <f>(BU$3*temperature!$M303+BU$4*temperature!$M303^2+BU$5*temperature!$M303^6)*(L193/L$56)^$BS$1</f>
        <v>-19.941231892826735</v>
      </c>
      <c r="BV193" s="12">
        <f>(BV$3*temperature!$M303+BV$4*temperature!$M303^2+BV$5*temperature!$M303^6)*(M193/M$56)^$BS$1</f>
        <v>-17.762942226346635</v>
      </c>
      <c r="BW193" s="19">
        <f t="shared" si="212"/>
        <v>-1.6189491628182395E-5</v>
      </c>
      <c r="BX193" s="19">
        <f t="shared" si="213"/>
        <v>-1.0769748040928562E-5</v>
      </c>
      <c r="BY193" s="19">
        <f t="shared" si="214"/>
        <v>-8.8173627759147166E-6</v>
      </c>
      <c r="BZ193" s="19">
        <f t="shared" si="215"/>
        <v>-4.1989634324473286E-2</v>
      </c>
      <c r="CA193" s="19">
        <f t="shared" si="216"/>
        <v>-1.4738364850940135E-4</v>
      </c>
      <c r="CB193" s="19">
        <f t="shared" si="217"/>
        <v>-2.475317587298562E-5</v>
      </c>
      <c r="CC193" s="19">
        <f t="shared" si="218"/>
        <v>-8.8530676894734042E-6</v>
      </c>
      <c r="CD193" s="19"/>
    </row>
    <row r="194" spans="1:82">
      <c r="A194" s="2">
        <f t="shared" si="232"/>
        <v>2148</v>
      </c>
      <c r="B194" s="5">
        <f t="shared" si="233"/>
        <v>1165.3291167535328</v>
      </c>
      <c r="C194" s="5">
        <f t="shared" si="234"/>
        <v>2963.7863026261216</v>
      </c>
      <c r="D194" s="5">
        <f t="shared" si="235"/>
        <v>4368.8019067617724</v>
      </c>
      <c r="E194" s="15">
        <f t="shared" si="236"/>
        <v>3.4632632299548609E-6</v>
      </c>
      <c r="F194" s="15">
        <f t="shared" si="237"/>
        <v>6.8228607937915996E-6</v>
      </c>
      <c r="G194" s="15">
        <f t="shared" si="238"/>
        <v>1.3928627606777659E-5</v>
      </c>
      <c r="H194" s="5">
        <f t="shared" si="239"/>
        <v>186820.67544776262</v>
      </c>
      <c r="I194" s="5">
        <f t="shared" si="240"/>
        <v>83924.340601882635</v>
      </c>
      <c r="J194" s="5">
        <f t="shared" si="241"/>
        <v>31196.399538634367</v>
      </c>
      <c r="K194" s="5">
        <f t="shared" si="242"/>
        <v>160315.8050047034</v>
      </c>
      <c r="L194" s="5">
        <f t="shared" si="243"/>
        <v>28316.596418412424</v>
      </c>
      <c r="M194" s="5">
        <f t="shared" si="244"/>
        <v>7140.7219197442737</v>
      </c>
      <c r="N194" s="15">
        <f t="shared" si="245"/>
        <v>-2.6690161492681774E-4</v>
      </c>
      <c r="O194" s="15">
        <f t="shared" si="246"/>
        <v>4.4831853614941686E-3</v>
      </c>
      <c r="P194" s="15">
        <f t="shared" si="247"/>
        <v>4.5112101269890736E-3</v>
      </c>
      <c r="Q194" s="5">
        <f t="shared" si="248"/>
        <v>5926.3343600520111</v>
      </c>
      <c r="R194" s="5">
        <f t="shared" si="249"/>
        <v>9270.3246207239536</v>
      </c>
      <c r="S194" s="5">
        <f t="shared" si="250"/>
        <v>5309.2027070270142</v>
      </c>
      <c r="T194" s="5">
        <f t="shared" si="251"/>
        <v>31.722047604463821</v>
      </c>
      <c r="U194" s="5">
        <f t="shared" si="252"/>
        <v>110.4604999484023</v>
      </c>
      <c r="V194" s="5">
        <f t="shared" si="253"/>
        <v>170.18639283844183</v>
      </c>
      <c r="W194" s="15">
        <f t="shared" si="254"/>
        <v>-1.0734613539272964E-2</v>
      </c>
      <c r="X194" s="15">
        <f t="shared" si="255"/>
        <v>-1.217998157191269E-2</v>
      </c>
      <c r="Y194" s="15">
        <f t="shared" si="256"/>
        <v>-9.7425357312937999E-3</v>
      </c>
      <c r="Z194" s="5">
        <f t="shared" si="271"/>
        <v>7922.5802112518122</v>
      </c>
      <c r="AA194" s="5">
        <f t="shared" si="272"/>
        <v>27987.087542356898</v>
      </c>
      <c r="AB194" s="5">
        <f t="shared" si="273"/>
        <v>48089.735716066287</v>
      </c>
      <c r="AC194" s="16">
        <f t="shared" si="257"/>
        <v>1.3221443786374154</v>
      </c>
      <c r="AD194" s="16">
        <f t="shared" si="258"/>
        <v>2.9956165509738191</v>
      </c>
      <c r="AE194" s="16">
        <f t="shared" si="259"/>
        <v>9.0101504889854809</v>
      </c>
      <c r="AF194" s="15">
        <f t="shared" si="260"/>
        <v>-4.0504037456468023E-3</v>
      </c>
      <c r="AG194" s="15">
        <f t="shared" si="261"/>
        <v>2.9673830763510267E-4</v>
      </c>
      <c r="AH194" s="15">
        <f t="shared" si="262"/>
        <v>9.7937136394747881E-3</v>
      </c>
      <c r="AI194" s="1">
        <f t="shared" si="226"/>
        <v>370558.14706299937</v>
      </c>
      <c r="AJ194" s="1">
        <f t="shared" si="227"/>
        <v>159298.01759817015</v>
      </c>
      <c r="AK194" s="1">
        <f t="shared" si="228"/>
        <v>59256.235167131585</v>
      </c>
      <c r="AL194" s="14">
        <f t="shared" si="263"/>
        <v>69.882165127543317</v>
      </c>
      <c r="AM194" s="14">
        <f t="shared" si="264"/>
        <v>15.942608912095487</v>
      </c>
      <c r="AN194" s="14">
        <f t="shared" si="265"/>
        <v>5.1546617223073996</v>
      </c>
      <c r="AO194" s="11">
        <f t="shared" si="266"/>
        <v>5.1519201600910697E-3</v>
      </c>
      <c r="AP194" s="11">
        <f t="shared" si="267"/>
        <v>6.4900606006333163E-3</v>
      </c>
      <c r="AQ194" s="11">
        <f t="shared" si="268"/>
        <v>5.8873038435365635E-3</v>
      </c>
      <c r="AR194" s="1">
        <f t="shared" si="274"/>
        <v>186820.67544776262</v>
      </c>
      <c r="AS194" s="1">
        <f t="shared" si="269"/>
        <v>83924.340601882635</v>
      </c>
      <c r="AT194" s="1">
        <f t="shared" si="270"/>
        <v>31196.399538634367</v>
      </c>
      <c r="AU194" s="1">
        <f t="shared" si="229"/>
        <v>37364.135089552525</v>
      </c>
      <c r="AV194" s="1">
        <f t="shared" si="230"/>
        <v>16784.868120376526</v>
      </c>
      <c r="AW194" s="1">
        <f t="shared" si="231"/>
        <v>6239.2799077268737</v>
      </c>
      <c r="AX194" s="2">
        <v>0</v>
      </c>
      <c r="AY194" s="2">
        <v>0</v>
      </c>
      <c r="AZ194" s="2">
        <v>0</v>
      </c>
      <c r="BA194" s="2">
        <f t="shared" si="206"/>
        <v>0</v>
      </c>
      <c r="BB194" s="2">
        <f t="shared" si="219"/>
        <v>0</v>
      </c>
      <c r="BC194" s="2">
        <f t="shared" si="207"/>
        <v>0</v>
      </c>
      <c r="BD194" s="2">
        <f t="shared" si="208"/>
        <v>0</v>
      </c>
      <c r="BE194" s="2">
        <f t="shared" si="209"/>
        <v>0</v>
      </c>
      <c r="BF194" s="2">
        <f t="shared" si="210"/>
        <v>0</v>
      </c>
      <c r="BG194" s="2">
        <f t="shared" si="211"/>
        <v>0</v>
      </c>
      <c r="BH194" s="2">
        <f t="shared" si="220"/>
        <v>0</v>
      </c>
      <c r="BI194" s="2">
        <f t="shared" si="221"/>
        <v>0</v>
      </c>
      <c r="BJ194" s="2">
        <f t="shared" si="222"/>
        <v>0</v>
      </c>
      <c r="BK194" s="11">
        <f t="shared" si="225"/>
        <v>2.9733098385073181E-2</v>
      </c>
      <c r="BL194" s="11">
        <f t="shared" si="223"/>
        <v>3.4483185361494167E-2</v>
      </c>
      <c r="BM194" s="11">
        <f t="shared" si="224"/>
        <v>3.4511210126989073E-2</v>
      </c>
      <c r="BN194" s="17">
        <f t="shared" si="275"/>
        <v>4.7304477720385334E-3</v>
      </c>
      <c r="BO194" s="17">
        <f t="shared" si="276"/>
        <v>2.65901532126401E-3</v>
      </c>
      <c r="BP194" s="17">
        <f t="shared" si="277"/>
        <v>3.1249482877007649E-3</v>
      </c>
      <c r="BQ194" s="12">
        <f>(BQ$3*temperature!$I304+BQ$4*temperature!$I304^2+BQ$5*temperature!$I304^6)*(K194/K$56)^$BS$1</f>
        <v>-27.942370118134814</v>
      </c>
      <c r="BR194" s="12">
        <f>(BR$3*temperature!$I304+BR$4*temperature!$I304^2+BR$5*temperature!$I304^6)*(L194/L$56)^$BS$1</f>
        <v>-20.188357961986792</v>
      </c>
      <c r="BS194" s="12">
        <f>(BS$3*temperature!$I304+BS$4*temperature!$I304^2+BS$5*temperature!$I304^6)*(M194/M$56)^$BS$1</f>
        <v>-17.963498199561325</v>
      </c>
      <c r="BT194" s="12">
        <f>(BT$3*temperature!$M304+BT$4*temperature!$M304^2+BT$5*temperature!$M304^6)*(K194/K$56)^$BS$1</f>
        <v>-27.942386302350659</v>
      </c>
      <c r="BU194" s="12">
        <f>(BU$3*temperature!$M304+BU$4*temperature!$M304^2+BU$5*temperature!$M304^6)*(L194/L$56)^$BS$1</f>
        <v>-20.188368711971798</v>
      </c>
      <c r="BV194" s="12">
        <f>(BV$3*temperature!$M304+BV$4*temperature!$M304^2+BV$5*temperature!$M304^6)*(M194/M$56)^$BS$1</f>
        <v>-17.963506997583806</v>
      </c>
      <c r="BW194" s="19">
        <f t="shared" si="212"/>
        <v>-1.6184215844816663E-5</v>
      </c>
      <c r="BX194" s="19">
        <f t="shared" si="213"/>
        <v>-1.074998500527613E-5</v>
      </c>
      <c r="BY194" s="19">
        <f t="shared" si="214"/>
        <v>-8.7980224812156393E-6</v>
      </c>
      <c r="BZ194" s="19">
        <f t="shared" si="215"/>
        <v>-4.2001981632428471E-2</v>
      </c>
      <c r="CA194" s="19">
        <f t="shared" si="216"/>
        <v>-1.4302727081377269E-4</v>
      </c>
      <c r="CB194" s="19">
        <f t="shared" si="217"/>
        <v>-2.3989248093251787E-5</v>
      </c>
      <c r="CC194" s="19">
        <f t="shared" si="218"/>
        <v>-8.5769400818069251E-6</v>
      </c>
      <c r="CD194" s="19"/>
    </row>
    <row r="195" spans="1:82">
      <c r="A195" s="2">
        <f t="shared" si="232"/>
        <v>2149</v>
      </c>
      <c r="B195" s="5">
        <f t="shared" si="233"/>
        <v>1165.3329508029396</v>
      </c>
      <c r="C195" s="5">
        <f t="shared" si="234"/>
        <v>2963.8055130524185</v>
      </c>
      <c r="D195" s="5">
        <f t="shared" si="235"/>
        <v>4368.8597156058777</v>
      </c>
      <c r="E195" s="15">
        <f t="shared" si="236"/>
        <v>3.2901000684571177E-6</v>
      </c>
      <c r="F195" s="15">
        <f t="shared" si="237"/>
        <v>6.4817177541020191E-6</v>
      </c>
      <c r="G195" s="15">
        <f t="shared" si="238"/>
        <v>1.3232196226438776E-5</v>
      </c>
      <c r="H195" s="5">
        <f t="shared" si="239"/>
        <v>186749.43922775687</v>
      </c>
      <c r="I195" s="5">
        <f t="shared" si="240"/>
        <v>84293.47273847551</v>
      </c>
      <c r="J195" s="5">
        <f t="shared" si="241"/>
        <v>31335.097586354103</v>
      </c>
      <c r="K195" s="5">
        <f t="shared" si="242"/>
        <v>160254.14805192154</v>
      </c>
      <c r="L195" s="5">
        <f t="shared" si="243"/>
        <v>28440.959559340921</v>
      </c>
      <c r="M195" s="5">
        <f t="shared" si="244"/>
        <v>7172.3744011332992</v>
      </c>
      <c r="N195" s="15">
        <f t="shared" si="245"/>
        <v>-3.845968448341619E-4</v>
      </c>
      <c r="O195" s="15">
        <f t="shared" si="246"/>
        <v>4.3918816757098078E-3</v>
      </c>
      <c r="P195" s="15">
        <f t="shared" si="247"/>
        <v>4.4326724587195887E-3</v>
      </c>
      <c r="Q195" s="5">
        <f t="shared" si="248"/>
        <v>5860.4819498671586</v>
      </c>
      <c r="R195" s="5">
        <f t="shared" si="249"/>
        <v>9197.690125126428</v>
      </c>
      <c r="S195" s="5">
        <f t="shared" si="250"/>
        <v>5280.8521625005187</v>
      </c>
      <c r="T195" s="5">
        <f t="shared" si="251"/>
        <v>31.381523682755482</v>
      </c>
      <c r="U195" s="5">
        <f t="shared" si="252"/>
        <v>109.11509309460649</v>
      </c>
      <c r="V195" s="5">
        <f t="shared" si="253"/>
        <v>168.52834582523332</v>
      </c>
      <c r="W195" s="15">
        <f t="shared" si="254"/>
        <v>-1.0734613539272964E-2</v>
      </c>
      <c r="X195" s="15">
        <f t="shared" si="255"/>
        <v>-1.217998157191269E-2</v>
      </c>
      <c r="Y195" s="15">
        <f t="shared" si="256"/>
        <v>-9.7425357312937999E-3</v>
      </c>
      <c r="Z195" s="5">
        <f t="shared" si="271"/>
        <v>7803.7328444084878</v>
      </c>
      <c r="AA195" s="5">
        <f t="shared" si="272"/>
        <v>27778.578389801802</v>
      </c>
      <c r="AB195" s="5">
        <f t="shared" si="273"/>
        <v>48305.214458598406</v>
      </c>
      <c r="AC195" s="16">
        <f t="shared" si="257"/>
        <v>1.3167891600938966</v>
      </c>
      <c r="AD195" s="16">
        <f t="shared" si="258"/>
        <v>2.9965054651594789</v>
      </c>
      <c r="AE195" s="16">
        <f t="shared" si="259"/>
        <v>9.0983933227231777</v>
      </c>
      <c r="AF195" s="15">
        <f t="shared" si="260"/>
        <v>-4.0504037456468023E-3</v>
      </c>
      <c r="AG195" s="15">
        <f t="shared" si="261"/>
        <v>2.9673830763510267E-4</v>
      </c>
      <c r="AH195" s="15">
        <f t="shared" si="262"/>
        <v>9.7937136394747881E-3</v>
      </c>
      <c r="AI195" s="1">
        <f t="shared" si="226"/>
        <v>370866.46744625201</v>
      </c>
      <c r="AJ195" s="1">
        <f t="shared" si="227"/>
        <v>160153.08395872967</v>
      </c>
      <c r="AK195" s="1">
        <f t="shared" si="228"/>
        <v>59569.891558145297</v>
      </c>
      <c r="AL195" s="14">
        <f t="shared" si="263"/>
        <v>70.238592189541194</v>
      </c>
      <c r="AM195" s="14">
        <f t="shared" si="264"/>
        <v>16.045042725087466</v>
      </c>
      <c r="AN195" s="14">
        <f t="shared" si="265"/>
        <v>5.1847053114795711</v>
      </c>
      <c r="AO195" s="11">
        <f t="shared" si="266"/>
        <v>5.1004009584901594E-3</v>
      </c>
      <c r="AP195" s="11">
        <f t="shared" si="267"/>
        <v>6.4251599946269829E-3</v>
      </c>
      <c r="AQ195" s="11">
        <f t="shared" si="268"/>
        <v>5.8284308051011974E-3</v>
      </c>
      <c r="AR195" s="1">
        <f t="shared" si="274"/>
        <v>186749.43922775687</v>
      </c>
      <c r="AS195" s="1">
        <f t="shared" si="269"/>
        <v>84293.47273847551</v>
      </c>
      <c r="AT195" s="1">
        <f t="shared" si="270"/>
        <v>31335.097586354103</v>
      </c>
      <c r="AU195" s="1">
        <f t="shared" si="229"/>
        <v>37349.887845551377</v>
      </c>
      <c r="AV195" s="1">
        <f t="shared" si="230"/>
        <v>16858.694547695104</v>
      </c>
      <c r="AW195" s="1">
        <f t="shared" si="231"/>
        <v>6267.0195172708209</v>
      </c>
      <c r="AX195" s="2">
        <v>0</v>
      </c>
      <c r="AY195" s="2">
        <v>0</v>
      </c>
      <c r="AZ195" s="2">
        <v>0</v>
      </c>
      <c r="BA195" s="2">
        <f t="shared" si="206"/>
        <v>0</v>
      </c>
      <c r="BB195" s="2">
        <f t="shared" si="219"/>
        <v>0</v>
      </c>
      <c r="BC195" s="2">
        <f t="shared" si="207"/>
        <v>0</v>
      </c>
      <c r="BD195" s="2">
        <f t="shared" si="208"/>
        <v>0</v>
      </c>
      <c r="BE195" s="2">
        <f t="shared" si="209"/>
        <v>0</v>
      </c>
      <c r="BF195" s="2">
        <f t="shared" si="210"/>
        <v>0</v>
      </c>
      <c r="BG195" s="2">
        <f t="shared" si="211"/>
        <v>0</v>
      </c>
      <c r="BH195" s="2">
        <f t="shared" si="220"/>
        <v>0</v>
      </c>
      <c r="BI195" s="2">
        <f t="shared" si="221"/>
        <v>0</v>
      </c>
      <c r="BJ195" s="2">
        <f t="shared" si="222"/>
        <v>0</v>
      </c>
      <c r="BK195" s="11">
        <f t="shared" si="225"/>
        <v>2.9615403155165837E-2</v>
      </c>
      <c r="BL195" s="11">
        <f t="shared" si="223"/>
        <v>3.4391881675709807E-2</v>
      </c>
      <c r="BM195" s="11">
        <f t="shared" si="224"/>
        <v>3.4432672458719588E-2</v>
      </c>
      <c r="BN195" s="17">
        <f t="shared" si="275"/>
        <v>4.5938581361104911E-3</v>
      </c>
      <c r="BO195" s="17">
        <f t="shared" si="276"/>
        <v>2.5703804168985427E-3</v>
      </c>
      <c r="BP195" s="17">
        <f t="shared" si="277"/>
        <v>3.0207002660871782E-3</v>
      </c>
      <c r="BQ195" s="12">
        <f>(BQ$3*temperature!$I305+BQ$4*temperature!$I305^2+BQ$5*temperature!$I305^6)*(K195/K$56)^$BS$1</f>
        <v>-28.350499265679399</v>
      </c>
      <c r="BR195" s="12">
        <f>(BR$3*temperature!$I305+BR$4*temperature!$I305^2+BR$5*temperature!$I305^6)*(L195/L$56)^$BS$1</f>
        <v>-20.435193787701451</v>
      </c>
      <c r="BS195" s="12">
        <f>(BS$3*temperature!$I305+BS$4*temperature!$I305^2+BS$5*temperature!$I305^6)*(M195/M$56)^$BS$1</f>
        <v>-18.163713749319175</v>
      </c>
      <c r="BT195" s="12">
        <f>(BT$3*temperature!$M305+BT$4*temperature!$M305^2+BT$5*temperature!$M305^6)*(K195/K$56)^$BS$1</f>
        <v>-28.350515444357985</v>
      </c>
      <c r="BU195" s="12">
        <f>(BU$3*temperature!$M305+BU$4*temperature!$M305^2+BU$5*temperature!$M305^6)*(L195/L$56)^$BS$1</f>
        <v>-20.435204517782417</v>
      </c>
      <c r="BV195" s="12">
        <f>(BV$3*temperature!$M305+BV$4*temperature!$M305^2+BV$5*temperature!$M305^6)*(M195/M$56)^$BS$1</f>
        <v>-18.163722527930073</v>
      </c>
      <c r="BW195" s="19">
        <f t="shared" si="212"/>
        <v>-1.6178678585276884E-5</v>
      </c>
      <c r="BX195" s="19">
        <f t="shared" si="213"/>
        <v>-1.0730080965970501E-5</v>
      </c>
      <c r="BY195" s="19">
        <f t="shared" si="214"/>
        <v>-8.7786108977638833E-6</v>
      </c>
      <c r="BZ195" s="19">
        <f t="shared" si="215"/>
        <v>-4.2009135697873096E-2</v>
      </c>
      <c r="CA195" s="19">
        <f t="shared" si="216"/>
        <v>-1.387969532825369E-4</v>
      </c>
      <c r="CB195" s="19">
        <f t="shared" si="217"/>
        <v>-2.3248468514575851E-5</v>
      </c>
      <c r="CC195" s="19">
        <f t="shared" si="218"/>
        <v>-8.3093008828057391E-6</v>
      </c>
      <c r="CD195" s="19"/>
    </row>
    <row r="196" spans="1:82">
      <c r="A196" s="2">
        <f t="shared" si="232"/>
        <v>2150</v>
      </c>
      <c r="B196" s="5">
        <f t="shared" si="233"/>
        <v>1165.3365931618598</v>
      </c>
      <c r="C196" s="5">
        <f t="shared" si="234"/>
        <v>2963.8237630756917</v>
      </c>
      <c r="D196" s="5">
        <f t="shared" si="235"/>
        <v>4368.9146347344686</v>
      </c>
      <c r="E196" s="15">
        <f t="shared" si="236"/>
        <v>3.1255950650342616E-6</v>
      </c>
      <c r="F196" s="15">
        <f t="shared" si="237"/>
        <v>6.1576318663969183E-6</v>
      </c>
      <c r="G196" s="15">
        <f t="shared" si="238"/>
        <v>1.2570586415116835E-5</v>
      </c>
      <c r="H196" s="5">
        <f t="shared" si="239"/>
        <v>186656.28829907911</v>
      </c>
      <c r="I196" s="5">
        <f t="shared" si="240"/>
        <v>84656.599003508163</v>
      </c>
      <c r="J196" s="5">
        <f t="shared" si="241"/>
        <v>31471.962324346649</v>
      </c>
      <c r="K196" s="5">
        <f t="shared" si="242"/>
        <v>160173.71238007065</v>
      </c>
      <c r="L196" s="5">
        <f t="shared" si="243"/>
        <v>28563.303951533289</v>
      </c>
      <c r="M196" s="5">
        <f t="shared" si="244"/>
        <v>7203.6111839158038</v>
      </c>
      <c r="N196" s="15">
        <f t="shared" si="245"/>
        <v>-5.0192567761075946E-4</v>
      </c>
      <c r="O196" s="15">
        <f t="shared" si="246"/>
        <v>4.3016970625446849E-3</v>
      </c>
      <c r="P196" s="15">
        <f t="shared" si="247"/>
        <v>4.3551522878628735E-3</v>
      </c>
      <c r="Q196" s="5">
        <f t="shared" si="248"/>
        <v>5794.6801025233963</v>
      </c>
      <c r="R196" s="5">
        <f t="shared" si="249"/>
        <v>9124.8023831078408</v>
      </c>
      <c r="S196" s="5">
        <f t="shared" si="250"/>
        <v>5252.2441421971262</v>
      </c>
      <c r="T196" s="5">
        <f t="shared" si="251"/>
        <v>31.044655153747559</v>
      </c>
      <c r="U196" s="5">
        <f t="shared" si="252"/>
        <v>107.78607327149665</v>
      </c>
      <c r="V196" s="5">
        <f t="shared" si="253"/>
        <v>166.88645239429513</v>
      </c>
      <c r="W196" s="15">
        <f t="shared" si="254"/>
        <v>-1.0734613539272964E-2</v>
      </c>
      <c r="X196" s="15">
        <f t="shared" si="255"/>
        <v>-1.217998157191269E-2</v>
      </c>
      <c r="Y196" s="15">
        <f t="shared" si="256"/>
        <v>-9.7425357312937999E-3</v>
      </c>
      <c r="Z196" s="5">
        <f t="shared" si="271"/>
        <v>7685.7620614248781</v>
      </c>
      <c r="AA196" s="5">
        <f t="shared" si="272"/>
        <v>27569.10711013195</v>
      </c>
      <c r="AB196" s="5">
        <f t="shared" si="273"/>
        <v>48517.831257646278</v>
      </c>
      <c r="AC196" s="16">
        <f t="shared" si="257"/>
        <v>1.3114556323476252</v>
      </c>
      <c r="AD196" s="16">
        <f t="shared" si="258"/>
        <v>2.9973946431200296</v>
      </c>
      <c r="AE196" s="16">
        <f t="shared" si="259"/>
        <v>9.1875003815052381</v>
      </c>
      <c r="AF196" s="15">
        <f t="shared" si="260"/>
        <v>-4.0504037456468023E-3</v>
      </c>
      <c r="AG196" s="15">
        <f t="shared" si="261"/>
        <v>2.9673830763510267E-4</v>
      </c>
      <c r="AH196" s="15">
        <f t="shared" si="262"/>
        <v>9.7937136394747881E-3</v>
      </c>
      <c r="AI196" s="1">
        <f t="shared" si="226"/>
        <v>371129.70854717819</v>
      </c>
      <c r="AJ196" s="1">
        <f t="shared" si="227"/>
        <v>160996.4701105518</v>
      </c>
      <c r="AK196" s="1">
        <f t="shared" si="228"/>
        <v>59879.921919601584</v>
      </c>
      <c r="AL196" s="14">
        <f t="shared" si="263"/>
        <v>70.593254722638463</v>
      </c>
      <c r="AM196" s="14">
        <f t="shared" si="264"/>
        <v>16.147103772050485</v>
      </c>
      <c r="AN196" s="14">
        <f t="shared" si="265"/>
        <v>5.2146218206708417</v>
      </c>
      <c r="AO196" s="11">
        <f t="shared" si="266"/>
        <v>5.0493969489052576E-3</v>
      </c>
      <c r="AP196" s="11">
        <f t="shared" si="267"/>
        <v>6.3609083946807128E-3</v>
      </c>
      <c r="AQ196" s="11">
        <f t="shared" si="268"/>
        <v>5.7701464970501852E-3</v>
      </c>
      <c r="AR196" s="1">
        <f t="shared" si="274"/>
        <v>186656.28829907911</v>
      </c>
      <c r="AS196" s="1">
        <f t="shared" si="269"/>
        <v>84656.599003508163</v>
      </c>
      <c r="AT196" s="1">
        <f t="shared" si="270"/>
        <v>31471.962324346649</v>
      </c>
      <c r="AU196" s="1">
        <f t="shared" si="229"/>
        <v>37331.257659815827</v>
      </c>
      <c r="AV196" s="1">
        <f t="shared" si="230"/>
        <v>16931.319800701633</v>
      </c>
      <c r="AW196" s="1">
        <f t="shared" si="231"/>
        <v>6294.3924648693301</v>
      </c>
      <c r="AX196" s="2">
        <v>0</v>
      </c>
      <c r="AY196" s="2">
        <v>0</v>
      </c>
      <c r="AZ196" s="2">
        <v>0</v>
      </c>
      <c r="BA196" s="2">
        <f t="shared" si="206"/>
        <v>0</v>
      </c>
      <c r="BB196" s="2">
        <f t="shared" si="219"/>
        <v>0</v>
      </c>
      <c r="BC196" s="2">
        <f t="shared" si="207"/>
        <v>0</v>
      </c>
      <c r="BD196" s="2">
        <f t="shared" si="208"/>
        <v>0</v>
      </c>
      <c r="BE196" s="2">
        <f t="shared" si="209"/>
        <v>0</v>
      </c>
      <c r="BF196" s="2">
        <f t="shared" si="210"/>
        <v>0</v>
      </c>
      <c r="BG196" s="2">
        <f t="shared" si="211"/>
        <v>0</v>
      </c>
      <c r="BH196" s="2">
        <f t="shared" si="220"/>
        <v>0</v>
      </c>
      <c r="BI196" s="2">
        <f t="shared" si="221"/>
        <v>0</v>
      </c>
      <c r="BJ196" s="2">
        <f t="shared" si="222"/>
        <v>0</v>
      </c>
      <c r="BK196" s="11">
        <f t="shared" si="225"/>
        <v>2.9498074322389239E-2</v>
      </c>
      <c r="BL196" s="11">
        <f t="shared" si="223"/>
        <v>3.4301697062544684E-2</v>
      </c>
      <c r="BM196" s="11">
        <f t="shared" si="224"/>
        <v>3.4355152287862872E-2</v>
      </c>
      <c r="BN196" s="17">
        <f t="shared" si="275"/>
        <v>4.4617224276492142E-3</v>
      </c>
      <c r="BO196" s="17">
        <f t="shared" si="276"/>
        <v>2.4849193641529157E-3</v>
      </c>
      <c r="BP196" s="17">
        <f t="shared" si="277"/>
        <v>2.9201516410994098E-3</v>
      </c>
      <c r="BQ196" s="12">
        <f>(BQ$3*temperature!$I306+BQ$4*temperature!$I306^2+BQ$5*temperature!$I306^6)*(K196/K$56)^$BS$1</f>
        <v>-28.759347555120041</v>
      </c>
      <c r="BR196" s="12">
        <f>(BR$3*temperature!$I306+BR$4*temperature!$I306^2+BR$5*temperature!$I306^6)*(L196/L$56)^$BS$1</f>
        <v>-20.681709722429154</v>
      </c>
      <c r="BS196" s="12">
        <f>(BS$3*temperature!$I306+BS$4*temperature!$I306^2+BS$5*temperature!$I306^6)*(M196/M$56)^$BS$1</f>
        <v>-18.363564515652826</v>
      </c>
      <c r="BT196" s="12">
        <f>(BT$3*temperature!$M306+BT$4*temperature!$M306^2+BT$5*temperature!$M306^6)*(K196/K$56)^$BS$1</f>
        <v>-28.759363728028251</v>
      </c>
      <c r="BU196" s="12">
        <f>(BU$3*temperature!$M306+BU$4*temperature!$M306^2+BU$5*temperature!$M306^6)*(L196/L$56)^$BS$1</f>
        <v>-20.681720432480738</v>
      </c>
      <c r="BV196" s="12">
        <f>(BV$3*temperature!$M306+BV$4*temperature!$M306^2+BV$5*temperature!$M306^6)*(M196/M$56)^$BS$1</f>
        <v>-18.363573274792291</v>
      </c>
      <c r="BW196" s="19">
        <f t="shared" si="212"/>
        <v>-1.6172908210876358E-5</v>
      </c>
      <c r="BX196" s="19">
        <f t="shared" si="213"/>
        <v>-1.071005158337357E-5</v>
      </c>
      <c r="BY196" s="19">
        <f t="shared" si="214"/>
        <v>-8.7591394652974941E-6</v>
      </c>
      <c r="BZ196" s="19">
        <f t="shared" si="215"/>
        <v>-4.201118867089966E-2</v>
      </c>
      <c r="CA196" s="19">
        <f t="shared" si="216"/>
        <v>-1.3468936200248857E-4</v>
      </c>
      <c r="CB196" s="19">
        <f t="shared" si="217"/>
        <v>-2.2530180967373403E-5</v>
      </c>
      <c r="CC196" s="19">
        <f t="shared" si="218"/>
        <v>-8.049903396505205E-6</v>
      </c>
      <c r="CD196" s="19"/>
    </row>
    <row r="197" spans="1:82">
      <c r="A197" s="2">
        <f t="shared" si="232"/>
        <v>2151</v>
      </c>
      <c r="B197" s="5">
        <f t="shared" si="233"/>
        <v>1165.3400534136495</v>
      </c>
      <c r="C197" s="5">
        <f t="shared" si="234"/>
        <v>2963.8411007045588</v>
      </c>
      <c r="D197" s="5">
        <f t="shared" si="235"/>
        <v>4368.9668085624771</v>
      </c>
      <c r="E197" s="15">
        <f t="shared" si="236"/>
        <v>2.9693153117825486E-6</v>
      </c>
      <c r="F197" s="15">
        <f t="shared" si="237"/>
        <v>5.8497502730770722E-6</v>
      </c>
      <c r="G197" s="15">
        <f t="shared" si="238"/>
        <v>1.1942057094360993E-5</v>
      </c>
      <c r="H197" s="5">
        <f t="shared" si="239"/>
        <v>186541.3164155118</v>
      </c>
      <c r="I197" s="5">
        <f t="shared" si="240"/>
        <v>85013.722072751567</v>
      </c>
      <c r="J197" s="5">
        <f t="shared" si="241"/>
        <v>31606.996841616226</v>
      </c>
      <c r="K197" s="5">
        <f t="shared" si="242"/>
        <v>160074.5772610092</v>
      </c>
      <c r="L197" s="5">
        <f t="shared" si="243"/>
        <v>28683.630189399242</v>
      </c>
      <c r="M197" s="5">
        <f t="shared" si="244"/>
        <v>7234.4328136509439</v>
      </c>
      <c r="N197" s="15">
        <f t="shared" si="245"/>
        <v>-6.1892252847473017E-4</v>
      </c>
      <c r="O197" s="15">
        <f t="shared" si="246"/>
        <v>4.2126162320061944E-3</v>
      </c>
      <c r="P197" s="15">
        <f t="shared" si="247"/>
        <v>4.2786359435886823E-3</v>
      </c>
      <c r="Q197" s="5">
        <f t="shared" si="248"/>
        <v>5728.945503214688</v>
      </c>
      <c r="R197" s="5">
        <f t="shared" si="249"/>
        <v>9051.6865088115082</v>
      </c>
      <c r="S197" s="5">
        <f t="shared" si="250"/>
        <v>5223.3898452632111</v>
      </c>
      <c r="T197" s="5">
        <f t="shared" si="251"/>
        <v>30.711402778212079</v>
      </c>
      <c r="U197" s="5">
        <f t="shared" si="252"/>
        <v>106.47324088534099</v>
      </c>
      <c r="V197" s="5">
        <f t="shared" si="253"/>
        <v>165.26055516877486</v>
      </c>
      <c r="W197" s="15">
        <f t="shared" si="254"/>
        <v>-1.0734613539272964E-2</v>
      </c>
      <c r="X197" s="15">
        <f t="shared" si="255"/>
        <v>-1.217998157191269E-2</v>
      </c>
      <c r="Y197" s="15">
        <f t="shared" si="256"/>
        <v>-9.7425357312937999E-3</v>
      </c>
      <c r="Z197" s="5">
        <f t="shared" si="271"/>
        <v>7568.6849531304306</v>
      </c>
      <c r="AA197" s="5">
        <f t="shared" si="272"/>
        <v>27358.749763437736</v>
      </c>
      <c r="AB197" s="5">
        <f t="shared" si="273"/>
        <v>48727.590663488569</v>
      </c>
      <c r="AC197" s="16">
        <f t="shared" si="257"/>
        <v>1.3061437075421147</v>
      </c>
      <c r="AD197" s="16">
        <f t="shared" si="258"/>
        <v>2.9982840849337435</v>
      </c>
      <c r="AE197" s="16">
        <f t="shared" si="259"/>
        <v>9.2774801293042657</v>
      </c>
      <c r="AF197" s="15">
        <f t="shared" si="260"/>
        <v>-4.0504037456468023E-3</v>
      </c>
      <c r="AG197" s="15">
        <f t="shared" si="261"/>
        <v>2.9673830763510267E-4</v>
      </c>
      <c r="AH197" s="15">
        <f t="shared" si="262"/>
        <v>9.7937136394747881E-3</v>
      </c>
      <c r="AI197" s="1">
        <f t="shared" si="226"/>
        <v>371347.99535227619</v>
      </c>
      <c r="AJ197" s="1">
        <f t="shared" si="227"/>
        <v>161828.14290019826</v>
      </c>
      <c r="AK197" s="1">
        <f t="shared" si="228"/>
        <v>60186.322192510757</v>
      </c>
      <c r="AL197" s="14">
        <f t="shared" si="263"/>
        <v>70.946143553998141</v>
      </c>
      <c r="AM197" s="14">
        <f t="shared" si="264"/>
        <v>16.248786917504567</v>
      </c>
      <c r="AN197" s="14">
        <f t="shared" si="265"/>
        <v>5.2444100611845075</v>
      </c>
      <c r="AO197" s="11">
        <f t="shared" si="266"/>
        <v>4.9989029794162048E-3</v>
      </c>
      <c r="AP197" s="11">
        <f t="shared" si="267"/>
        <v>6.2972993107339057E-3</v>
      </c>
      <c r="AQ197" s="11">
        <f t="shared" si="268"/>
        <v>5.7124450320796836E-3</v>
      </c>
      <c r="AR197" s="1">
        <f t="shared" si="274"/>
        <v>186541.3164155118</v>
      </c>
      <c r="AS197" s="1">
        <f t="shared" si="269"/>
        <v>85013.722072751567</v>
      </c>
      <c r="AT197" s="1">
        <f t="shared" si="270"/>
        <v>31606.996841616226</v>
      </c>
      <c r="AU197" s="1">
        <f t="shared" si="229"/>
        <v>37308.263283102358</v>
      </c>
      <c r="AV197" s="1">
        <f t="shared" si="230"/>
        <v>17002.744414550314</v>
      </c>
      <c r="AW197" s="1">
        <f t="shared" si="231"/>
        <v>6321.3993683232457</v>
      </c>
      <c r="AX197" s="2">
        <v>0</v>
      </c>
      <c r="AY197" s="2">
        <v>0</v>
      </c>
      <c r="AZ197" s="2">
        <v>0</v>
      </c>
      <c r="BA197" s="2">
        <f t="shared" si="206"/>
        <v>0</v>
      </c>
      <c r="BB197" s="2">
        <f t="shared" si="219"/>
        <v>0</v>
      </c>
      <c r="BC197" s="2">
        <f t="shared" si="207"/>
        <v>0</v>
      </c>
      <c r="BD197" s="2">
        <f t="shared" si="208"/>
        <v>0</v>
      </c>
      <c r="BE197" s="2">
        <f t="shared" si="209"/>
        <v>0</v>
      </c>
      <c r="BF197" s="2">
        <f t="shared" si="210"/>
        <v>0</v>
      </c>
      <c r="BG197" s="2">
        <f t="shared" si="211"/>
        <v>0</v>
      </c>
      <c r="BH197" s="2">
        <f t="shared" si="220"/>
        <v>0</v>
      </c>
      <c r="BI197" s="2">
        <f t="shared" si="221"/>
        <v>0</v>
      </c>
      <c r="BJ197" s="2">
        <f t="shared" si="222"/>
        <v>0</v>
      </c>
      <c r="BK197" s="11">
        <f t="shared" si="225"/>
        <v>2.9381077471525269E-2</v>
      </c>
      <c r="BL197" s="11">
        <f t="shared" si="223"/>
        <v>3.4212616232006193E-2</v>
      </c>
      <c r="BM197" s="11">
        <f t="shared" si="224"/>
        <v>3.4278635943588681E-2</v>
      </c>
      <c r="BN197" s="17">
        <f t="shared" si="275"/>
        <v>4.3338812756749442E-3</v>
      </c>
      <c r="BO197" s="17">
        <f t="shared" si="276"/>
        <v>2.4025092206753397E-3</v>
      </c>
      <c r="BP197" s="17">
        <f t="shared" si="277"/>
        <v>2.8231614979056306E-3</v>
      </c>
      <c r="BQ197" s="12">
        <f>(BQ$3*temperature!$I307+BQ$4*temperature!$I307^2+BQ$5*temperature!$I307^6)*(K197/K$56)^$BS$1</f>
        <v>-29.168899467017628</v>
      </c>
      <c r="BR197" s="12">
        <f>(BR$3*temperature!$I307+BR$4*temperature!$I307^2+BR$5*temperature!$I307^6)*(L197/L$56)^$BS$1</f>
        <v>-20.927887548327408</v>
      </c>
      <c r="BS197" s="12">
        <f>(BS$3*temperature!$I307+BS$4*temperature!$I307^2+BS$5*temperature!$I307^6)*(M197/M$56)^$BS$1</f>
        <v>-18.563035491274377</v>
      </c>
      <c r="BT197" s="12">
        <f>(BT$3*temperature!$M307+BT$4*temperature!$M307^2+BT$5*temperature!$M307^6)*(K197/K$56)^$BS$1</f>
        <v>-29.168915633949872</v>
      </c>
      <c r="BU197" s="12">
        <f>(BU$3*temperature!$M307+BU$4*temperature!$M307^2+BU$5*temperature!$M307^6)*(L197/L$56)^$BS$1</f>
        <v>-20.927898238239305</v>
      </c>
      <c r="BV197" s="12">
        <f>(BV$3*temperature!$M307+BV$4*temperature!$M307^2+BV$5*temperature!$M307^6)*(M197/M$56)^$BS$1</f>
        <v>-18.563044230893478</v>
      </c>
      <c r="BW197" s="19">
        <f t="shared" si="212"/>
        <v>-1.6166932244487953E-5</v>
      </c>
      <c r="BX197" s="19">
        <f t="shared" si="213"/>
        <v>-1.0689911896122339E-5</v>
      </c>
      <c r="BY197" s="19">
        <f t="shared" si="214"/>
        <v>-8.7396191013056068E-6</v>
      </c>
      <c r="BZ197" s="19">
        <f t="shared" si="215"/>
        <v>-4.2008231355382078E-2</v>
      </c>
      <c r="CA197" s="19">
        <f t="shared" si="216"/>
        <v>-1.3070122719209337E-4</v>
      </c>
      <c r="CB197" s="19">
        <f t="shared" si="217"/>
        <v>-2.1833744300534023E-5</v>
      </c>
      <c r="CC197" s="19">
        <f t="shared" si="218"/>
        <v>-7.79850690005209E-6</v>
      </c>
      <c r="CD197" s="19"/>
    </row>
    <row r="198" spans="1:82">
      <c r="A198" s="2">
        <f t="shared" si="232"/>
        <v>2152</v>
      </c>
      <c r="B198" s="5">
        <f t="shared" si="233"/>
        <v>1165.3433406626102</v>
      </c>
      <c r="C198" s="5">
        <f t="shared" si="234"/>
        <v>2963.857571548333</v>
      </c>
      <c r="D198" s="5">
        <f t="shared" si="235"/>
        <v>4369.0163742909945</v>
      </c>
      <c r="E198" s="15">
        <f t="shared" si="236"/>
        <v>2.8208495461934209E-6</v>
      </c>
      <c r="F198" s="15">
        <f t="shared" si="237"/>
        <v>5.5572627594232186E-6</v>
      </c>
      <c r="G198" s="15">
        <f t="shared" si="238"/>
        <v>1.1344954239642942E-5</v>
      </c>
      <c r="H198" s="5">
        <f t="shared" si="239"/>
        <v>186404.61822495147</v>
      </c>
      <c r="I198" s="5">
        <f t="shared" si="240"/>
        <v>85364.846102905387</v>
      </c>
      <c r="J198" s="5">
        <f t="shared" si="241"/>
        <v>31740.204608945303</v>
      </c>
      <c r="K198" s="5">
        <f t="shared" si="242"/>
        <v>159956.82278405817</v>
      </c>
      <c r="L198" s="5">
        <f t="shared" si="243"/>
        <v>28801.939378723382</v>
      </c>
      <c r="M198" s="5">
        <f t="shared" si="244"/>
        <v>7264.8399295816589</v>
      </c>
      <c r="N198" s="15">
        <f t="shared" si="245"/>
        <v>-7.3562260145176861E-4</v>
      </c>
      <c r="O198" s="15">
        <f t="shared" si="246"/>
        <v>4.1246239943457663E-3</v>
      </c>
      <c r="P198" s="15">
        <f t="shared" si="247"/>
        <v>4.2031098655499477E-3</v>
      </c>
      <c r="Q198" s="5">
        <f t="shared" si="248"/>
        <v>5663.2943600422223</v>
      </c>
      <c r="R198" s="5">
        <f t="shared" si="249"/>
        <v>8978.3670949538537</v>
      </c>
      <c r="S198" s="5">
        <f t="shared" si="250"/>
        <v>5194.3003005587661</v>
      </c>
      <c r="T198" s="5">
        <f t="shared" si="251"/>
        <v>30.38172773813902</v>
      </c>
      <c r="U198" s="5">
        <f t="shared" si="252"/>
        <v>105.17639877345572</v>
      </c>
      <c r="V198" s="5">
        <f t="shared" si="253"/>
        <v>163.65049830506962</v>
      </c>
      <c r="W198" s="15">
        <f t="shared" si="254"/>
        <v>-1.0734613539272964E-2</v>
      </c>
      <c r="X198" s="15">
        <f t="shared" si="255"/>
        <v>-1.217998157191269E-2</v>
      </c>
      <c r="Y198" s="15">
        <f t="shared" si="256"/>
        <v>-9.7425357312937999E-3</v>
      </c>
      <c r="Z198" s="5">
        <f t="shared" si="271"/>
        <v>7452.5176529315904</v>
      </c>
      <c r="AA198" s="5">
        <f t="shared" si="272"/>
        <v>27147.580938669413</v>
      </c>
      <c r="AB198" s="5">
        <f t="shared" si="273"/>
        <v>48934.497836536</v>
      </c>
      <c r="AC198" s="16">
        <f t="shared" si="257"/>
        <v>1.3008532981767331</v>
      </c>
      <c r="AD198" s="16">
        <f t="shared" si="258"/>
        <v>2.999173790678916</v>
      </c>
      <c r="AE198" s="16">
        <f t="shared" si="259"/>
        <v>9.3683411129865899</v>
      </c>
      <c r="AF198" s="15">
        <f t="shared" si="260"/>
        <v>-4.0504037456468023E-3</v>
      </c>
      <c r="AG198" s="15">
        <f t="shared" si="261"/>
        <v>2.9673830763510267E-4</v>
      </c>
      <c r="AH198" s="15">
        <f t="shared" si="262"/>
        <v>9.7937136394747881E-3</v>
      </c>
      <c r="AI198" s="1">
        <f t="shared" si="226"/>
        <v>371521.45910015097</v>
      </c>
      <c r="AJ198" s="1">
        <f t="shared" si="227"/>
        <v>162648.07302472874</v>
      </c>
      <c r="AK198" s="1">
        <f t="shared" si="228"/>
        <v>60489.089341582927</v>
      </c>
      <c r="AL198" s="14">
        <f t="shared" si="263"/>
        <v>71.297249913504402</v>
      </c>
      <c r="AM198" s="14">
        <f t="shared" si="264"/>
        <v>16.350087157413871</v>
      </c>
      <c r="AN198" s="14">
        <f t="shared" si="265"/>
        <v>5.2740688813427079</v>
      </c>
      <c r="AO198" s="11">
        <f t="shared" si="266"/>
        <v>4.9489139496220426E-3</v>
      </c>
      <c r="AP198" s="11">
        <f t="shared" si="267"/>
        <v>6.2343263176265666E-3</v>
      </c>
      <c r="AQ198" s="11">
        <f t="shared" si="268"/>
        <v>5.6553205817588869E-3</v>
      </c>
      <c r="AR198" s="1">
        <f t="shared" si="274"/>
        <v>186404.61822495147</v>
      </c>
      <c r="AS198" s="1">
        <f t="shared" si="269"/>
        <v>85364.846102905387</v>
      </c>
      <c r="AT198" s="1">
        <f t="shared" si="270"/>
        <v>31740.204608945303</v>
      </c>
      <c r="AU198" s="1">
        <f t="shared" si="229"/>
        <v>37280.923644990296</v>
      </c>
      <c r="AV198" s="1">
        <f t="shared" si="230"/>
        <v>17072.969220581079</v>
      </c>
      <c r="AW198" s="1">
        <f t="shared" si="231"/>
        <v>6348.040921789061</v>
      </c>
      <c r="AX198" s="2">
        <v>0</v>
      </c>
      <c r="AY198" s="2">
        <v>0</v>
      </c>
      <c r="AZ198" s="2">
        <v>0</v>
      </c>
      <c r="BA198" s="2">
        <f t="shared" ref="BA198:BA261" si="278">(AX198*Z198+AY198*AA198+AZ198*AB198)/(Z198+AA198+AB198)</f>
        <v>0</v>
      </c>
      <c r="BB198" s="2">
        <f t="shared" si="219"/>
        <v>0</v>
      </c>
      <c r="BC198" s="2">
        <f t="shared" ref="BC198:BC261" si="279">BC$5*AY198^2</f>
        <v>0</v>
      </c>
      <c r="BD198" s="2">
        <f t="shared" ref="BD198:BD261" si="280">BD$5*AZ198^2</f>
        <v>0</v>
      </c>
      <c r="BE198" s="2">
        <f t="shared" ref="BE198:BE261" si="281">BB198*AR198</f>
        <v>0</v>
      </c>
      <c r="BF198" s="2">
        <f t="shared" ref="BF198:BF261" si="282">BC198*AS198</f>
        <v>0</v>
      </c>
      <c r="BG198" s="2">
        <f t="shared" ref="BG198:BG261" si="283">BD198*AT198</f>
        <v>0</v>
      </c>
      <c r="BH198" s="2">
        <f t="shared" si="220"/>
        <v>0</v>
      </c>
      <c r="BI198" s="2">
        <f t="shared" si="221"/>
        <v>0</v>
      </c>
      <c r="BJ198" s="2">
        <f t="shared" si="222"/>
        <v>0</v>
      </c>
      <c r="BK198" s="11">
        <f t="shared" si="225"/>
        <v>2.926437739854823E-2</v>
      </c>
      <c r="BL198" s="11">
        <f t="shared" si="223"/>
        <v>3.4124623994345765E-2</v>
      </c>
      <c r="BM198" s="11">
        <f t="shared" si="224"/>
        <v>3.4203109865549947E-2</v>
      </c>
      <c r="BN198" s="17">
        <f t="shared" si="275"/>
        <v>4.2101816038043775E-3</v>
      </c>
      <c r="BO198" s="17">
        <f t="shared" si="276"/>
        <v>2.3230322111409845E-3</v>
      </c>
      <c r="BP198" s="17">
        <f t="shared" si="277"/>
        <v>2.7295947144165998E-3</v>
      </c>
      <c r="BQ198" s="12">
        <f>(BQ$3*temperature!$I308+BQ$4*temperature!$I308^2+BQ$5*temperature!$I308^6)*(K198/K$56)^$BS$1</f>
        <v>-29.579140855896032</v>
      </c>
      <c r="BR198" s="12">
        <f>(BR$3*temperature!$I308+BR$4*temperature!$I308^2+BR$5*temperature!$I308^6)*(L198/L$56)^$BS$1</f>
        <v>-21.173709698561442</v>
      </c>
      <c r="BS198" s="12">
        <f>(BS$3*temperature!$I308+BS$4*temperature!$I308^2+BS$5*temperature!$I308^6)*(M198/M$56)^$BS$1</f>
        <v>-18.762112196832248</v>
      </c>
      <c r="BT198" s="12">
        <f>(BT$3*temperature!$M308+BT$4*temperature!$M308^2+BT$5*temperature!$M308^6)*(K198/K$56)^$BS$1</f>
        <v>-29.579157016673474</v>
      </c>
      <c r="BU198" s="12">
        <f>(BU$3*temperature!$M308+BU$4*temperature!$M308^2+BU$5*temperature!$M308^6)*(L198/L$56)^$BS$1</f>
        <v>-21.173720368237795</v>
      </c>
      <c r="BV198" s="12">
        <f>(BV$3*temperature!$M308+BV$4*temperature!$M308^2+BV$5*temperature!$M308^6)*(M198/M$56)^$BS$1</f>
        <v>-18.762120916892588</v>
      </c>
      <c r="BW198" s="19">
        <f t="shared" ref="BW198:BW261" si="284">BT198-BQ198</f>
        <v>-1.6160777441598384E-5</v>
      </c>
      <c r="BX198" s="19">
        <f t="shared" ref="BX198:BX261" si="285">BU198-BR198</f>
        <v>-1.0669676353103341E-5</v>
      </c>
      <c r="BY198" s="19">
        <f t="shared" ref="BY198:BY261" si="286">BV198-BS198</f>
        <v>-8.7200603395842791E-6</v>
      </c>
      <c r="BZ198" s="19">
        <f t="shared" ref="BZ198:BZ261" si="287">SUMPRODUCT(BW198:BY198,AR198:AT198)/100</f>
        <v>-4.2000353284507845E-2</v>
      </c>
      <c r="CA198" s="19">
        <f t="shared" ref="CA198:CA261" si="288">BN198*BW198*AR198/100</f>
        <v>-1.2682934413423336E-4</v>
      </c>
      <c r="CB198" s="19">
        <f t="shared" ref="CB198:CB261" si="289">BO198*BX198*AS198/100</f>
        <v>-2.1158532334920448E-5</v>
      </c>
      <c r="CC198" s="19">
        <f t="shared" ref="CC198:CC261" si="290">BP198*BY198*AT198/100</f>
        <v>-7.5548766978443571E-6</v>
      </c>
      <c r="CD198" s="19"/>
    </row>
    <row r="199" spans="1:82">
      <c r="A199" s="2">
        <f t="shared" si="232"/>
        <v>2153</v>
      </c>
      <c r="B199" s="5">
        <f t="shared" si="233"/>
        <v>1165.3464635579323</v>
      </c>
      <c r="C199" s="5">
        <f t="shared" si="234"/>
        <v>2963.8732189368743</v>
      </c>
      <c r="D199" s="5">
        <f t="shared" si="235"/>
        <v>4369.0634622672915</v>
      </c>
      <c r="E199" s="15">
        <f t="shared" si="236"/>
        <v>2.6798070688837497E-6</v>
      </c>
      <c r="F199" s="15">
        <f t="shared" si="237"/>
        <v>5.2793996214520573E-6</v>
      </c>
      <c r="G199" s="15">
        <f t="shared" si="238"/>
        <v>1.0777706527660796E-5</v>
      </c>
      <c r="H199" s="5">
        <f t="shared" si="239"/>
        <v>186246.28904935945</v>
      </c>
      <c r="I199" s="5">
        <f t="shared" si="240"/>
        <v>85709.976686100286</v>
      </c>
      <c r="J199" s="5">
        <f t="shared" si="241"/>
        <v>31871.589466253565</v>
      </c>
      <c r="K199" s="5">
        <f t="shared" si="242"/>
        <v>159820.52966525406</v>
      </c>
      <c r="L199" s="5">
        <f t="shared" si="243"/>
        <v>28918.233120930861</v>
      </c>
      <c r="M199" s="5">
        <f t="shared" si="244"/>
        <v>7294.8332615232948</v>
      </c>
      <c r="N199" s="15">
        <f t="shared" si="245"/>
        <v>-8.5206192791231761E-4</v>
      </c>
      <c r="O199" s="15">
        <f t="shared" si="246"/>
        <v>4.0377052627709187E-3</v>
      </c>
      <c r="P199" s="15">
        <f t="shared" si="247"/>
        <v>4.1285606059269231E-3</v>
      </c>
      <c r="Q199" s="5">
        <f t="shared" si="248"/>
        <v>5597.7424066829662</v>
      </c>
      <c r="R199" s="5">
        <f t="shared" si="249"/>
        <v>8904.8682126787062</v>
      </c>
      <c r="S199" s="5">
        <f t="shared" si="250"/>
        <v>5164.986365466114</v>
      </c>
      <c r="T199" s="5">
        <f t="shared" si="251"/>
        <v>30.055591632214689</v>
      </c>
      <c r="U199" s="5">
        <f t="shared" si="252"/>
        <v>103.89535217459489</v>
      </c>
      <c r="V199" s="5">
        <f t="shared" si="253"/>
        <v>162.05612747788845</v>
      </c>
      <c r="W199" s="15">
        <f t="shared" si="254"/>
        <v>-1.0734613539272964E-2</v>
      </c>
      <c r="X199" s="15">
        <f t="shared" si="255"/>
        <v>-1.217998157191269E-2</v>
      </c>
      <c r="Y199" s="15">
        <f t="shared" si="256"/>
        <v>-9.7425357312937999E-3</v>
      </c>
      <c r="Z199" s="5">
        <f t="shared" si="271"/>
        <v>7337.2753560213787</v>
      </c>
      <c r="AA199" s="5">
        <f t="shared" si="272"/>
        <v>26935.67374944294</v>
      </c>
      <c r="AB199" s="5">
        <f t="shared" si="273"/>
        <v>49138.558527369081</v>
      </c>
      <c r="AC199" s="16">
        <f t="shared" si="257"/>
        <v>1.295584317105261</v>
      </c>
      <c r="AD199" s="16">
        <f t="shared" si="258"/>
        <v>3.0000637604338656</v>
      </c>
      <c r="AE199" s="16">
        <f t="shared" si="259"/>
        <v>9.4600919631240998</v>
      </c>
      <c r="AF199" s="15">
        <f t="shared" si="260"/>
        <v>-4.0504037456468023E-3</v>
      </c>
      <c r="AG199" s="15">
        <f t="shared" si="261"/>
        <v>2.9673830763510267E-4</v>
      </c>
      <c r="AH199" s="15">
        <f t="shared" si="262"/>
        <v>9.7937136394747881E-3</v>
      </c>
      <c r="AI199" s="1">
        <f t="shared" si="226"/>
        <v>371650.23683512618</v>
      </c>
      <c r="AJ199" s="1">
        <f t="shared" si="227"/>
        <v>163456.23494283695</v>
      </c>
      <c r="AK199" s="1">
        <f t="shared" si="228"/>
        <v>60788.221329213695</v>
      </c>
      <c r="AL199" s="14">
        <f t="shared" si="263"/>
        <v>71.646565428624356</v>
      </c>
      <c r="AM199" s="14">
        <f t="shared" si="264"/>
        <v>16.450999618288215</v>
      </c>
      <c r="AN199" s="14">
        <f t="shared" si="265"/>
        <v>5.3035971661340362</v>
      </c>
      <c r="AO199" s="11">
        <f t="shared" si="266"/>
        <v>4.8994248101258218E-3</v>
      </c>
      <c r="AP199" s="11">
        <f t="shared" si="267"/>
        <v>6.1719830544503008E-3</v>
      </c>
      <c r="AQ199" s="11">
        <f t="shared" si="268"/>
        <v>5.5987673759412982E-3</v>
      </c>
      <c r="AR199" s="1">
        <f t="shared" si="274"/>
        <v>186246.28904935945</v>
      </c>
      <c r="AS199" s="1">
        <f t="shared" si="269"/>
        <v>85709.976686100286</v>
      </c>
      <c r="AT199" s="1">
        <f t="shared" si="270"/>
        <v>31871.589466253565</v>
      </c>
      <c r="AU199" s="1">
        <f t="shared" si="229"/>
        <v>37249.257809871888</v>
      </c>
      <c r="AV199" s="1">
        <f t="shared" si="230"/>
        <v>17141.995337220058</v>
      </c>
      <c r="AW199" s="1">
        <f t="shared" si="231"/>
        <v>6374.3178932507135</v>
      </c>
      <c r="AX199" s="2">
        <v>0</v>
      </c>
      <c r="AY199" s="2">
        <v>0</v>
      </c>
      <c r="AZ199" s="2">
        <v>0</v>
      </c>
      <c r="BA199" s="2">
        <f t="shared" si="278"/>
        <v>0</v>
      </c>
      <c r="BB199" s="2">
        <f t="shared" ref="BB199:BB262" si="291">BB$5*AX199^2</f>
        <v>0</v>
      </c>
      <c r="BC199" s="2">
        <f t="shared" si="279"/>
        <v>0</v>
      </c>
      <c r="BD199" s="2">
        <f t="shared" si="280"/>
        <v>0</v>
      </c>
      <c r="BE199" s="2">
        <f t="shared" si="281"/>
        <v>0</v>
      </c>
      <c r="BF199" s="2">
        <f t="shared" si="282"/>
        <v>0</v>
      </c>
      <c r="BG199" s="2">
        <f t="shared" si="283"/>
        <v>0</v>
      </c>
      <c r="BH199" s="2">
        <f t="shared" ref="BH199:BH262" si="292">2*BB$5*AX199*AR199/Z199*1000</f>
        <v>0</v>
      </c>
      <c r="BI199" s="2">
        <f t="shared" ref="BI199:BI262" si="293">2*BC$5*AY199*AS199/AA199*1000</f>
        <v>0</v>
      </c>
      <c r="BJ199" s="2">
        <f t="shared" ref="BJ199:BJ262" si="294">2*BD$5*AZ199*AT199/AB199*1000</f>
        <v>0</v>
      </c>
      <c r="BK199" s="11">
        <f t="shared" si="225"/>
        <v>2.9147938072087681E-2</v>
      </c>
      <c r="BL199" s="11">
        <f t="shared" ref="BL199:BL262" si="295">$BK$3*(L199/L198-1)+$BK$5</f>
        <v>3.4037705262770918E-2</v>
      </c>
      <c r="BM199" s="11">
        <f t="shared" ref="BM199:BM262" si="296">$BK$3*(M199/M198-1)+$BK$5</f>
        <v>3.4128560605926922E-2</v>
      </c>
      <c r="BN199" s="17">
        <f t="shared" si="275"/>
        <v>4.0904763598693218E-3</v>
      </c>
      <c r="BO199" s="17">
        <f t="shared" si="276"/>
        <v>2.2463754921222007E-3</v>
      </c>
      <c r="BP199" s="17">
        <f t="shared" si="277"/>
        <v>2.6393217041974053E-3</v>
      </c>
      <c r="BQ199" s="12">
        <f>(BQ$3*temperature!$I309+BQ$4*temperature!$I309^2+BQ$5*temperature!$I309^6)*(K199/K$56)^$BS$1</f>
        <v>-29.990058959067223</v>
      </c>
      <c r="BR199" s="12">
        <f>(BR$3*temperature!$I309+BR$4*temperature!$I309^2+BR$5*temperature!$I309^6)*(L199/L$56)^$BS$1</f>
        <v>-21.419159248153001</v>
      </c>
      <c r="BS199" s="12">
        <f>(BS$3*temperature!$I309+BS$4*temperature!$I309^2+BS$5*temperature!$I309^6)*(M199/M$56)^$BS$1</f>
        <v>-18.960780673352669</v>
      </c>
      <c r="BT199" s="12">
        <f>(BT$3*temperature!$M309+BT$4*temperature!$M309^2+BT$5*temperature!$M309^6)*(K199/K$56)^$BS$1</f>
        <v>-29.990075113536982</v>
      </c>
      <c r="BU199" s="12">
        <f>(BU$3*temperature!$M309+BU$4*temperature!$M309^2+BU$5*temperature!$M309^6)*(L199/L$56)^$BS$1</f>
        <v>-21.419169897511768</v>
      </c>
      <c r="BV199" s="12">
        <f>(BV$3*temperature!$M309+BV$4*temperature!$M309^2+BV$5*temperature!$M309^6)*(M199/M$56)^$BS$1</f>
        <v>-18.960789373825861</v>
      </c>
      <c r="BW199" s="19">
        <f t="shared" si="284"/>
        <v>-1.6154469758333789E-5</v>
      </c>
      <c r="BX199" s="19">
        <f t="shared" si="285"/>
        <v>-1.0649358767267358E-5</v>
      </c>
      <c r="BY199" s="19">
        <f t="shared" si="286"/>
        <v>-8.7004731916806577E-6</v>
      </c>
      <c r="BZ199" s="19">
        <f t="shared" si="287"/>
        <v>-4.1987642454415643E-2</v>
      </c>
      <c r="CA199" s="19">
        <f t="shared" si="288"/>
        <v>-1.2307057308886973E-4</v>
      </c>
      <c r="CB199" s="19">
        <f t="shared" si="289"/>
        <v>-2.0503933638752583E-5</v>
      </c>
      <c r="CC199" s="19">
        <f t="shared" si="290"/>
        <v>-7.318783916720752E-6</v>
      </c>
      <c r="CD199" s="19"/>
    </row>
    <row r="200" spans="1:82">
      <c r="A200" s="2">
        <f t="shared" si="232"/>
        <v>2154</v>
      </c>
      <c r="B200" s="5">
        <f t="shared" si="233"/>
        <v>1165.3494303164384</v>
      </c>
      <c r="C200" s="5">
        <f t="shared" si="234"/>
        <v>2963.8880840344673</v>
      </c>
      <c r="D200" s="5">
        <f t="shared" si="235"/>
        <v>4369.1081963268989</v>
      </c>
      <c r="E200" s="15">
        <f t="shared" si="236"/>
        <v>2.5458167154395623E-6</v>
      </c>
      <c r="F200" s="15">
        <f t="shared" si="237"/>
        <v>5.0154296403794541E-6</v>
      </c>
      <c r="G200" s="15">
        <f t="shared" si="238"/>
        <v>1.0238821201277756E-5</v>
      </c>
      <c r="H200" s="5">
        <f t="shared" si="239"/>
        <v>186066.42466517197</v>
      </c>
      <c r="I200" s="5">
        <f t="shared" si="240"/>
        <v>86049.120804866892</v>
      </c>
      <c r="J200" s="5">
        <f t="shared" si="241"/>
        <v>32001.155610130314</v>
      </c>
      <c r="K200" s="5">
        <f t="shared" si="242"/>
        <v>159665.77905705723</v>
      </c>
      <c r="L200" s="5">
        <f t="shared" si="243"/>
        <v>29032.513497519165</v>
      </c>
      <c r="M200" s="5">
        <f t="shared" si="244"/>
        <v>7324.4136267977119</v>
      </c>
      <c r="N200" s="15">
        <f t="shared" si="245"/>
        <v>-9.6827740792093664E-4</v>
      </c>
      <c r="O200" s="15">
        <f t="shared" si="246"/>
        <v>3.9518450560378504E-3</v>
      </c>
      <c r="P200" s="15">
        <f t="shared" si="247"/>
        <v>4.0549748313563061E-3</v>
      </c>
      <c r="Q200" s="5">
        <f t="shared" si="248"/>
        <v>5532.3049053490331</v>
      </c>
      <c r="R200" s="5">
        <f t="shared" si="249"/>
        <v>8831.2134118930262</v>
      </c>
      <c r="S200" s="5">
        <f t="shared" si="250"/>
        <v>5135.4587248765738</v>
      </c>
      <c r="T200" s="5">
        <f t="shared" si="251"/>
        <v>29.732956471348658</v>
      </c>
      <c r="U200" s="5">
        <f t="shared" si="252"/>
        <v>102.62990869970095</v>
      </c>
      <c r="V200" s="5">
        <f t="shared" si="253"/>
        <v>160.47728986546002</v>
      </c>
      <c r="W200" s="15">
        <f t="shared" si="254"/>
        <v>-1.0734613539272964E-2</v>
      </c>
      <c r="X200" s="15">
        <f t="shared" si="255"/>
        <v>-1.217998157191269E-2</v>
      </c>
      <c r="Y200" s="15">
        <f t="shared" si="256"/>
        <v>-9.7425357312937999E-3</v>
      </c>
      <c r="Z200" s="5">
        <f t="shared" si="271"/>
        <v>7222.9723387330323</v>
      </c>
      <c r="AA200" s="5">
        <f t="shared" si="272"/>
        <v>26723.099831347867</v>
      </c>
      <c r="AB200" s="5">
        <f t="shared" si="273"/>
        <v>49339.779057038235</v>
      </c>
      <c r="AC200" s="16">
        <f t="shared" si="257"/>
        <v>1.2903366775344567</v>
      </c>
      <c r="AD200" s="16">
        <f t="shared" si="258"/>
        <v>3.0009539942769341</v>
      </c>
      <c r="AE200" s="16">
        <f t="shared" si="259"/>
        <v>9.5527413948140349</v>
      </c>
      <c r="AF200" s="15">
        <f t="shared" si="260"/>
        <v>-4.0504037456468023E-3</v>
      </c>
      <c r="AG200" s="15">
        <f t="shared" si="261"/>
        <v>2.9673830763510267E-4</v>
      </c>
      <c r="AH200" s="15">
        <f t="shared" si="262"/>
        <v>9.7937136394747881E-3</v>
      </c>
      <c r="AI200" s="1">
        <f t="shared" si="226"/>
        <v>371734.47096148547</v>
      </c>
      <c r="AJ200" s="1">
        <f t="shared" si="227"/>
        <v>164252.6067857733</v>
      </c>
      <c r="AK200" s="1">
        <f t="shared" si="228"/>
        <v>61083.717089543039</v>
      </c>
      <c r="AL200" s="14">
        <f t="shared" si="263"/>
        <v>71.994082119243444</v>
      </c>
      <c r="AM200" s="14">
        <f t="shared" si="264"/>
        <v>16.55151955625233</v>
      </c>
      <c r="AN200" s="14">
        <f t="shared" si="265"/>
        <v>5.3329938368550334</v>
      </c>
      <c r="AO200" s="11">
        <f t="shared" si="266"/>
        <v>4.8504305620245634E-3</v>
      </c>
      <c r="AP200" s="11">
        <f t="shared" si="267"/>
        <v>6.1102632239057979E-3</v>
      </c>
      <c r="AQ200" s="11">
        <f t="shared" si="268"/>
        <v>5.542779702181885E-3</v>
      </c>
      <c r="AR200" s="1">
        <f t="shared" si="274"/>
        <v>186066.42466517197</v>
      </c>
      <c r="AS200" s="1">
        <f t="shared" si="269"/>
        <v>86049.120804866892</v>
      </c>
      <c r="AT200" s="1">
        <f t="shared" si="270"/>
        <v>32001.155610130314</v>
      </c>
      <c r="AU200" s="1">
        <f t="shared" si="229"/>
        <v>37213.284933034396</v>
      </c>
      <c r="AV200" s="1">
        <f t="shared" si="230"/>
        <v>17209.824160973378</v>
      </c>
      <c r="AW200" s="1">
        <f t="shared" si="231"/>
        <v>6400.2311220260635</v>
      </c>
      <c r="AX200" s="2">
        <v>0</v>
      </c>
      <c r="AY200" s="2">
        <v>0</v>
      </c>
      <c r="AZ200" s="2">
        <v>0</v>
      </c>
      <c r="BA200" s="2">
        <f t="shared" si="278"/>
        <v>0</v>
      </c>
      <c r="BB200" s="2">
        <f t="shared" si="291"/>
        <v>0</v>
      </c>
      <c r="BC200" s="2">
        <f t="shared" si="279"/>
        <v>0</v>
      </c>
      <c r="BD200" s="2">
        <f t="shared" si="280"/>
        <v>0</v>
      </c>
      <c r="BE200" s="2">
        <f t="shared" si="281"/>
        <v>0</v>
      </c>
      <c r="BF200" s="2">
        <f t="shared" si="282"/>
        <v>0</v>
      </c>
      <c r="BG200" s="2">
        <f t="shared" si="283"/>
        <v>0</v>
      </c>
      <c r="BH200" s="2">
        <f t="shared" si="292"/>
        <v>0</v>
      </c>
      <c r="BI200" s="2">
        <f t="shared" si="293"/>
        <v>0</v>
      </c>
      <c r="BJ200" s="2">
        <f t="shared" si="294"/>
        <v>0</v>
      </c>
      <c r="BK200" s="11">
        <f t="shared" ref="BK200:BK263" si="297">$BK$3*(K200/K199-1)+$BK$5</f>
        <v>2.9031722592079062E-2</v>
      </c>
      <c r="BL200" s="11">
        <f t="shared" si="295"/>
        <v>3.3951845056037849E-2</v>
      </c>
      <c r="BM200" s="11">
        <f t="shared" si="296"/>
        <v>3.4054974831356305E-2</v>
      </c>
      <c r="BN200" s="17">
        <f t="shared" si="275"/>
        <v>3.9746242581334317E-3</v>
      </c>
      <c r="BO200" s="17">
        <f t="shared" si="276"/>
        <v>2.1724309284750394E-3</v>
      </c>
      <c r="BP200" s="17">
        <f t="shared" si="277"/>
        <v>2.5522181716468089E-3</v>
      </c>
      <c r="BQ200" s="12">
        <f>(BQ$3*temperature!$I310+BQ$4*temperature!$I310^2+BQ$5*temperature!$I310^6)*(K200/K$56)^$BS$1</f>
        <v>-30.401642406057885</v>
      </c>
      <c r="BR200" s="12">
        <f>(BR$3*temperature!$I310+BR$4*temperature!$I310^2+BR$5*temperature!$I310^6)*(L200/L$56)^$BS$1</f>
        <v>-21.664219904639943</v>
      </c>
      <c r="BS200" s="12">
        <f>(BS$3*temperature!$I310+BS$4*temperature!$I310^2+BS$5*temperature!$I310^6)*(M200/M$56)^$BS$1</f>
        <v>-19.159027474518421</v>
      </c>
      <c r="BT200" s="12">
        <f>(BT$3*temperature!$M310+BT$4*temperature!$M310^2+BT$5*temperature!$M310^6)*(K200/K$56)^$BS$1</f>
        <v>-30.40165855409224</v>
      </c>
      <c r="BU200" s="12">
        <f>(BU$3*temperature!$M310+BU$4*temperature!$M310^2+BU$5*temperature!$M310^6)*(L200/L$56)^$BS$1</f>
        <v>-21.664230533612365</v>
      </c>
      <c r="BV200" s="12">
        <f>(BV$3*temperature!$M310+BV$4*temperature!$M310^2+BV$5*temperature!$M310^6)*(M200/M$56)^$BS$1</f>
        <v>-19.159036155385689</v>
      </c>
      <c r="BW200" s="19">
        <f t="shared" si="284"/>
        <v>-1.6148034355012442E-5</v>
      </c>
      <c r="BX200" s="19">
        <f t="shared" si="285"/>
        <v>-1.0628972422210836E-5</v>
      </c>
      <c r="BY200" s="19">
        <f t="shared" si="286"/>
        <v>-8.6808672676852439E-6</v>
      </c>
      <c r="BZ200" s="19">
        <f t="shared" si="287"/>
        <v>-4.1970185340620331E-2</v>
      </c>
      <c r="CA200" s="19">
        <f t="shared" si="288"/>
        <v>-1.1942183939135763E-4</v>
      </c>
      <c r="CB200" s="19">
        <f t="shared" si="289"/>
        <v>-1.9869351589839666E-5</v>
      </c>
      <c r="CC200" s="19">
        <f t="shared" si="290"/>
        <v>-7.0900055304201074E-6</v>
      </c>
      <c r="CD200" s="19"/>
    </row>
    <row r="201" spans="1:82">
      <c r="A201" s="2">
        <f t="shared" si="232"/>
        <v>2155</v>
      </c>
      <c r="B201" s="5">
        <f t="shared" si="233"/>
        <v>1165.3522487441944</v>
      </c>
      <c r="C201" s="5">
        <f t="shared" si="234"/>
        <v>2963.9022059480076</v>
      </c>
      <c r="D201" s="5">
        <f t="shared" si="235"/>
        <v>4369.1506941186481</v>
      </c>
      <c r="E201" s="15">
        <f t="shared" si="236"/>
        <v>2.4185258796675841E-6</v>
      </c>
      <c r="F201" s="15">
        <f t="shared" si="237"/>
        <v>4.7646581583604815E-6</v>
      </c>
      <c r="G201" s="15">
        <f t="shared" si="238"/>
        <v>9.7268801412138672E-6</v>
      </c>
      <c r="H201" s="5">
        <f t="shared" si="239"/>
        <v>185865.12108401474</v>
      </c>
      <c r="I201" s="5">
        <f t="shared" si="240"/>
        <v>86382.286787603254</v>
      </c>
      <c r="J201" s="5">
        <f t="shared" si="241"/>
        <v>32128.907581547628</v>
      </c>
      <c r="K201" s="5">
        <f t="shared" si="242"/>
        <v>159492.6523583805</v>
      </c>
      <c r="L201" s="5">
        <f t="shared" si="243"/>
        <v>29144.783054666874</v>
      </c>
      <c r="M201" s="5">
        <f t="shared" si="244"/>
        <v>7353.5819272145118</v>
      </c>
      <c r="N201" s="15">
        <f t="shared" si="245"/>
        <v>-1.0843068546007029E-3</v>
      </c>
      <c r="O201" s="15">
        <f t="shared" si="246"/>
        <v>3.8670285009012595E-3</v>
      </c>
      <c r="P201" s="15">
        <f t="shared" si="247"/>
        <v>3.9823393247593319E-3</v>
      </c>
      <c r="Q201" s="5">
        <f t="shared" si="248"/>
        <v>5466.9966500183727</v>
      </c>
      <c r="R201" s="5">
        <f t="shared" si="249"/>
        <v>8757.425722063057</v>
      </c>
      <c r="S201" s="5">
        <f t="shared" si="250"/>
        <v>5105.727890349096</v>
      </c>
      <c r="T201" s="5">
        <f t="shared" si="251"/>
        <v>29.413784674248706</v>
      </c>
      <c r="U201" s="5">
        <f t="shared" si="252"/>
        <v>101.37987830301151</v>
      </c>
      <c r="V201" s="5">
        <f t="shared" si="253"/>
        <v>158.91383413488458</v>
      </c>
      <c r="W201" s="15">
        <f t="shared" si="254"/>
        <v>-1.0734613539272964E-2</v>
      </c>
      <c r="X201" s="15">
        <f t="shared" si="255"/>
        <v>-1.217998157191269E-2</v>
      </c>
      <c r="Y201" s="15">
        <f t="shared" si="256"/>
        <v>-9.7425357312937999E-3</v>
      </c>
      <c r="Z201" s="5">
        <f t="shared" si="271"/>
        <v>7109.6219780036054</v>
      </c>
      <c r="AA201" s="5">
        <f t="shared" si="272"/>
        <v>26509.929340697632</v>
      </c>
      <c r="AB201" s="5">
        <f t="shared" si="273"/>
        <v>49538.166297637516</v>
      </c>
      <c r="AC201" s="16">
        <f t="shared" si="257"/>
        <v>1.2851102930226257</v>
      </c>
      <c r="AD201" s="16">
        <f t="shared" si="258"/>
        <v>3.0018444922864864</v>
      </c>
      <c r="AE201" s="16">
        <f t="shared" si="259"/>
        <v>9.646298208506801</v>
      </c>
      <c r="AF201" s="15">
        <f t="shared" si="260"/>
        <v>-4.0504037456468023E-3</v>
      </c>
      <c r="AG201" s="15">
        <f t="shared" si="261"/>
        <v>2.9673830763510267E-4</v>
      </c>
      <c r="AH201" s="15">
        <f t="shared" si="262"/>
        <v>9.7937136394747881E-3</v>
      </c>
      <c r="AI201" s="1">
        <f t="shared" si="226"/>
        <v>371774.30879837129</v>
      </c>
      <c r="AJ201" s="1">
        <f t="shared" si="227"/>
        <v>165037.17026816934</v>
      </c>
      <c r="AK201" s="1">
        <f t="shared" si="228"/>
        <v>61375.5765026148</v>
      </c>
      <c r="AL201" s="14">
        <f t="shared" si="263"/>
        <v>72.339792392477563</v>
      </c>
      <c r="AM201" s="14">
        <f t="shared" si="264"/>
        <v>16.651642356084214</v>
      </c>
      <c r="AN201" s="14">
        <f t="shared" si="265"/>
        <v>5.3622578507459071</v>
      </c>
      <c r="AO201" s="11">
        <f t="shared" si="266"/>
        <v>4.8019262564043177E-3</v>
      </c>
      <c r="AP201" s="11">
        <f t="shared" si="267"/>
        <v>6.0491605916667395E-3</v>
      </c>
      <c r="AQ201" s="11">
        <f t="shared" si="268"/>
        <v>5.4873519051600664E-3</v>
      </c>
      <c r="AR201" s="1">
        <f t="shared" si="274"/>
        <v>185865.12108401474</v>
      </c>
      <c r="AS201" s="1">
        <f t="shared" si="269"/>
        <v>86382.286787603254</v>
      </c>
      <c r="AT201" s="1">
        <f t="shared" si="270"/>
        <v>32128.907581547628</v>
      </c>
      <c r="AU201" s="1">
        <f t="shared" si="229"/>
        <v>37173.024216802951</v>
      </c>
      <c r="AV201" s="1">
        <f t="shared" si="230"/>
        <v>17276.457357520652</v>
      </c>
      <c r="AW201" s="1">
        <f t="shared" si="231"/>
        <v>6425.7815163095256</v>
      </c>
      <c r="AX201" s="2">
        <v>0</v>
      </c>
      <c r="AY201" s="2">
        <v>0</v>
      </c>
      <c r="AZ201" s="2">
        <v>0</v>
      </c>
      <c r="BA201" s="2">
        <f t="shared" si="278"/>
        <v>0</v>
      </c>
      <c r="BB201" s="2">
        <f t="shared" si="291"/>
        <v>0</v>
      </c>
      <c r="BC201" s="2">
        <f t="shared" si="279"/>
        <v>0</v>
      </c>
      <c r="BD201" s="2">
        <f t="shared" si="280"/>
        <v>0</v>
      </c>
      <c r="BE201" s="2">
        <f t="shared" si="281"/>
        <v>0</v>
      </c>
      <c r="BF201" s="2">
        <f t="shared" si="282"/>
        <v>0</v>
      </c>
      <c r="BG201" s="2">
        <f t="shared" si="283"/>
        <v>0</v>
      </c>
      <c r="BH201" s="2">
        <f t="shared" si="292"/>
        <v>0</v>
      </c>
      <c r="BI201" s="2">
        <f t="shared" si="293"/>
        <v>0</v>
      </c>
      <c r="BJ201" s="2">
        <f t="shared" si="294"/>
        <v>0</v>
      </c>
      <c r="BK201" s="11">
        <f t="shared" si="297"/>
        <v>2.8915693145399296E-2</v>
      </c>
      <c r="BL201" s="11">
        <f t="shared" si="295"/>
        <v>3.3867028500901258E-2</v>
      </c>
      <c r="BM201" s="11">
        <f t="shared" si="296"/>
        <v>3.3982339324759331E-2</v>
      </c>
      <c r="BN201" s="17">
        <f t="shared" si="275"/>
        <v>3.8624895334825569E-3</v>
      </c>
      <c r="BO201" s="17">
        <f t="shared" si="276"/>
        <v>2.1010948806395317E-3</v>
      </c>
      <c r="BP201" s="17">
        <f t="shared" si="277"/>
        <v>2.4681648788189904E-3</v>
      </c>
      <c r="BQ201" s="12">
        <f>(BQ$3*temperature!$I311+BQ$4*temperature!$I311^2+BQ$5*temperature!$I311^6)*(K201/K$56)^$BS$1</f>
        <v>-30.813881228725169</v>
      </c>
      <c r="BR201" s="12">
        <f>(BR$3*temperature!$I311+BR$4*temperature!$I311^2+BR$5*temperature!$I311^6)*(L201/L$56)^$BS$1</f>
        <v>-21.908875998564923</v>
      </c>
      <c r="BS201" s="12">
        <f>(BS$3*temperature!$I311+BS$4*temperature!$I311^2+BS$5*temperature!$I311^6)*(M201/M$56)^$BS$1</f>
        <v>-19.356839658799942</v>
      </c>
      <c r="BT201" s="12">
        <f>(BT$3*temperature!$M311+BT$4*temperature!$M311^2+BT$5*temperature!$M311^6)*(K201/K$56)^$BS$1</f>
        <v>-30.813897370220896</v>
      </c>
      <c r="BU201" s="12">
        <f>(BU$3*temperature!$M311+BU$4*temperature!$M311^2+BU$5*temperature!$M311^6)*(L201/L$56)^$BS$1</f>
        <v>-21.908886607094928</v>
      </c>
      <c r="BV201" s="12">
        <f>(BV$3*temperature!$M311+BV$4*temperature!$M311^2+BV$5*temperature!$M311^6)*(M201/M$56)^$BS$1</f>
        <v>-19.356848320051675</v>
      </c>
      <c r="BW201" s="19">
        <f t="shared" si="284"/>
        <v>-1.6141495727595156E-5</v>
      </c>
      <c r="BX201" s="19">
        <f t="shared" si="285"/>
        <v>-1.0608530004674321E-5</v>
      </c>
      <c r="BY201" s="19">
        <f t="shared" si="286"/>
        <v>-8.6612517335993289E-6</v>
      </c>
      <c r="BZ201" s="19">
        <f t="shared" si="287"/>
        <v>-4.1948066956345835E-2</v>
      </c>
      <c r="CA201" s="19">
        <f t="shared" si="288"/>
        <v>-1.1588013435058202E-4</v>
      </c>
      <c r="CB201" s="19">
        <f t="shared" si="289"/>
        <v>-1.9254204073065581E-5</v>
      </c>
      <c r="CC201" s="19">
        <f t="shared" si="290"/>
        <v>-6.8683242332565799E-6</v>
      </c>
      <c r="CD201" s="19"/>
    </row>
    <row r="202" spans="1:82">
      <c r="A202" s="2">
        <f t="shared" si="232"/>
        <v>2156</v>
      </c>
      <c r="B202" s="5">
        <f t="shared" si="233"/>
        <v>1165.3549262570384</v>
      </c>
      <c r="C202" s="5">
        <f t="shared" si="234"/>
        <v>2963.9156218297921</v>
      </c>
      <c r="D202" s="5">
        <f t="shared" si="235"/>
        <v>4369.1910674135124</v>
      </c>
      <c r="E202" s="15">
        <f t="shared" si="236"/>
        <v>2.2975995856842047E-6</v>
      </c>
      <c r="F202" s="15">
        <f t="shared" si="237"/>
        <v>4.5264252504424573E-6</v>
      </c>
      <c r="G202" s="15">
        <f t="shared" si="238"/>
        <v>9.2405361341531739E-6</v>
      </c>
      <c r="H202" s="5">
        <f t="shared" si="239"/>
        <v>185642.47433354534</v>
      </c>
      <c r="I202" s="5">
        <f t="shared" si="240"/>
        <v>86709.48426457301</v>
      </c>
      <c r="J202" s="5">
        <f t="shared" si="241"/>
        <v>32254.85025376112</v>
      </c>
      <c r="K202" s="5">
        <f t="shared" si="242"/>
        <v>159301.23102478634</v>
      </c>
      <c r="L202" s="5">
        <f t="shared" si="243"/>
        <v>29255.04478803022</v>
      </c>
      <c r="M202" s="5">
        <f t="shared" si="244"/>
        <v>7382.3391461008932</v>
      </c>
      <c r="N202" s="15">
        <f t="shared" si="245"/>
        <v>-1.2001890417122629E-3</v>
      </c>
      <c r="O202" s="15">
        <f t="shared" si="246"/>
        <v>3.7832408344411483E-3</v>
      </c>
      <c r="P202" s="15">
        <f t="shared" si="247"/>
        <v>3.9106409870752756E-3</v>
      </c>
      <c r="Q202" s="5">
        <f t="shared" si="248"/>
        <v>5401.8319699175072</v>
      </c>
      <c r="R202" s="5">
        <f t="shared" si="249"/>
        <v>8683.5276534504374</v>
      </c>
      <c r="S202" s="5">
        <f t="shared" si="250"/>
        <v>5075.8041994348687</v>
      </c>
      <c r="T202" s="5">
        <f t="shared" si="251"/>
        <v>29.098039063043256</v>
      </c>
      <c r="U202" s="5">
        <f t="shared" si="252"/>
        <v>100.14507325351808</v>
      </c>
      <c r="V202" s="5">
        <f t="shared" si="253"/>
        <v>157.36561042762858</v>
      </c>
      <c r="W202" s="15">
        <f t="shared" si="254"/>
        <v>-1.0734613539272964E-2</v>
      </c>
      <c r="X202" s="15">
        <f t="shared" si="255"/>
        <v>-1.217998157191269E-2</v>
      </c>
      <c r="Y202" s="15">
        <f t="shared" si="256"/>
        <v>-9.7425357312937999E-3</v>
      </c>
      <c r="Z202" s="5">
        <f t="shared" si="271"/>
        <v>6997.2367709148111</v>
      </c>
      <c r="AA202" s="5">
        <f t="shared" si="272"/>
        <v>26296.23095466214</v>
      </c>
      <c r="AB202" s="5">
        <f t="shared" si="273"/>
        <v>49733.727653163231</v>
      </c>
      <c r="AC202" s="16">
        <f t="shared" si="257"/>
        <v>1.2799050774781975</v>
      </c>
      <c r="AD202" s="16">
        <f t="shared" si="258"/>
        <v>3.0027352545409114</v>
      </c>
      <c r="AE202" s="16">
        <f t="shared" si="259"/>
        <v>9.7407712908418951</v>
      </c>
      <c r="AF202" s="15">
        <f t="shared" si="260"/>
        <v>-4.0504037456468023E-3</v>
      </c>
      <c r="AG202" s="15">
        <f t="shared" si="261"/>
        <v>2.9673830763510267E-4</v>
      </c>
      <c r="AH202" s="15">
        <f t="shared" si="262"/>
        <v>9.7937136394747881E-3</v>
      </c>
      <c r="AI202" s="1">
        <f t="shared" si="226"/>
        <v>371769.90213533712</v>
      </c>
      <c r="AJ202" s="1">
        <f t="shared" si="227"/>
        <v>165809.91059887304</v>
      </c>
      <c r="AK202" s="1">
        <f t="shared" si="228"/>
        <v>61663.800368662851</v>
      </c>
      <c r="AL202" s="14">
        <f t="shared" si="263"/>
        <v>72.683689037465115</v>
      </c>
      <c r="AM202" s="14">
        <f t="shared" si="264"/>
        <v>16.751363530223895</v>
      </c>
      <c r="AN202" s="14">
        <f t="shared" si="265"/>
        <v>5.391388200620824</v>
      </c>
      <c r="AO202" s="11">
        <f t="shared" si="266"/>
        <v>4.7539069938402744E-3</v>
      </c>
      <c r="AP202" s="11">
        <f t="shared" si="267"/>
        <v>5.9886689857500718E-3</v>
      </c>
      <c r="AQ202" s="11">
        <f t="shared" si="268"/>
        <v>5.4324783861084656E-3</v>
      </c>
      <c r="AR202" s="1">
        <f t="shared" si="274"/>
        <v>185642.47433354534</v>
      </c>
      <c r="AS202" s="1">
        <f t="shared" si="269"/>
        <v>86709.48426457301</v>
      </c>
      <c r="AT202" s="1">
        <f t="shared" si="270"/>
        <v>32254.85025376112</v>
      </c>
      <c r="AU202" s="1">
        <f t="shared" si="229"/>
        <v>37128.494866709072</v>
      </c>
      <c r="AV202" s="1">
        <f t="shared" si="230"/>
        <v>17341.896852914604</v>
      </c>
      <c r="AW202" s="1">
        <f t="shared" si="231"/>
        <v>6450.9700507522248</v>
      </c>
      <c r="AX202" s="2">
        <v>0</v>
      </c>
      <c r="AY202" s="2">
        <v>0</v>
      </c>
      <c r="AZ202" s="2">
        <v>0</v>
      </c>
      <c r="BA202" s="2">
        <f t="shared" si="278"/>
        <v>0</v>
      </c>
      <c r="BB202" s="2">
        <f t="shared" si="291"/>
        <v>0</v>
      </c>
      <c r="BC202" s="2">
        <f t="shared" si="279"/>
        <v>0</v>
      </c>
      <c r="BD202" s="2">
        <f t="shared" si="280"/>
        <v>0</v>
      </c>
      <c r="BE202" s="2">
        <f t="shared" si="281"/>
        <v>0</v>
      </c>
      <c r="BF202" s="2">
        <f t="shared" si="282"/>
        <v>0</v>
      </c>
      <c r="BG202" s="2">
        <f t="shared" si="283"/>
        <v>0</v>
      </c>
      <c r="BH202" s="2">
        <f t="shared" si="292"/>
        <v>0</v>
      </c>
      <c r="BI202" s="2">
        <f t="shared" si="293"/>
        <v>0</v>
      </c>
      <c r="BJ202" s="2">
        <f t="shared" si="294"/>
        <v>0</v>
      </c>
      <c r="BK202" s="11">
        <f t="shared" si="297"/>
        <v>2.8799810958287736E-2</v>
      </c>
      <c r="BL202" s="11">
        <f t="shared" si="295"/>
        <v>3.3783240834441147E-2</v>
      </c>
      <c r="BM202" s="11">
        <f t="shared" si="296"/>
        <v>3.3910640987075275E-2</v>
      </c>
      <c r="BN202" s="17">
        <f t="shared" si="275"/>
        <v>3.7539417069973064E-3</v>
      </c>
      <c r="BO202" s="17">
        <f t="shared" si="276"/>
        <v>2.0322680022846866E-3</v>
      </c>
      <c r="BP202" s="17">
        <f t="shared" si="277"/>
        <v>2.3870474232962451E-3</v>
      </c>
      <c r="BQ202" s="12">
        <f>(BQ$3*temperature!$I312+BQ$4*temperature!$I312^2+BQ$5*temperature!$I312^6)*(K202/K$56)^$BS$1</f>
        <v>-31.226766872153497</v>
      </c>
      <c r="BR202" s="12">
        <f>(BR$3*temperature!$I312+BR$4*temperature!$I312^2+BR$5*temperature!$I312^6)*(L202/L$56)^$BS$1</f>
        <v>-22.153112473810431</v>
      </c>
      <c r="BS202" s="12">
        <f>(BS$3*temperature!$I312+BS$4*temperature!$I312^2+BS$5*temperature!$I312^6)*(M202/M$56)^$BS$1</f>
        <v>-19.554204781453056</v>
      </c>
      <c r="BT202" s="12">
        <f>(BT$3*temperature!$M312+BT$4*temperature!$M312^2+BT$5*temperature!$M312^6)*(K202/K$56)^$BS$1</f>
        <v>-31.226783007031148</v>
      </c>
      <c r="BU202" s="12">
        <f>(BU$3*temperature!$M312+BU$4*temperature!$M312^2+BU$5*temperature!$M312^6)*(L202/L$56)^$BS$1</f>
        <v>-22.1531230618541</v>
      </c>
      <c r="BV202" s="12">
        <f>(BV$3*temperature!$M312+BV$4*temperature!$M312^2+BV$5*temperature!$M312^6)*(M202/M$56)^$BS$1</f>
        <v>-19.554213423088409</v>
      </c>
      <c r="BW202" s="19">
        <f t="shared" si="284"/>
        <v>-1.6134877650841872E-5</v>
      </c>
      <c r="BX202" s="19">
        <f t="shared" si="285"/>
        <v>-1.0588043668491309E-5</v>
      </c>
      <c r="BY202" s="19">
        <f t="shared" si="286"/>
        <v>-8.6416353539675583E-6</v>
      </c>
      <c r="BZ202" s="19">
        <f t="shared" si="287"/>
        <v>-4.1921370703267964E-2</v>
      </c>
      <c r="CA202" s="19">
        <f t="shared" si="288"/>
        <v>-1.1244251456467274E-4</v>
      </c>
      <c r="CB202" s="19">
        <f t="shared" si="289"/>
        <v>-1.8657923420765252E-5</v>
      </c>
      <c r="CC202" s="19">
        <f t="shared" si="290"/>
        <v>-6.6535283830591213E-6</v>
      </c>
      <c r="CD202" s="19"/>
    </row>
    <row r="203" spans="1:82">
      <c r="A203" s="2">
        <f t="shared" si="232"/>
        <v>2157</v>
      </c>
      <c r="B203" s="5">
        <f t="shared" si="233"/>
        <v>1165.3574699000844</v>
      </c>
      <c r="C203" s="5">
        <f t="shared" si="234"/>
        <v>2963.9283669751776</v>
      </c>
      <c r="D203" s="5">
        <f t="shared" si="235"/>
        <v>4369.2294223980516</v>
      </c>
      <c r="E203" s="15">
        <f t="shared" si="236"/>
        <v>2.1827196063999944E-6</v>
      </c>
      <c r="F203" s="15">
        <f t="shared" si="237"/>
        <v>4.3001039879203342E-6</v>
      </c>
      <c r="G203" s="15">
        <f t="shared" si="238"/>
        <v>8.7785093274455143E-6</v>
      </c>
      <c r="H203" s="5">
        <f t="shared" si="239"/>
        <v>185398.58023822898</v>
      </c>
      <c r="I203" s="5">
        <f t="shared" si="240"/>
        <v>87030.724124461063</v>
      </c>
      <c r="J203" s="5">
        <f t="shared" si="241"/>
        <v>32378.988820404044</v>
      </c>
      <c r="K203" s="5">
        <f t="shared" si="242"/>
        <v>159091.59637868431</v>
      </c>
      <c r="L203" s="5">
        <f t="shared" si="243"/>
        <v>29363.302127736588</v>
      </c>
      <c r="M203" s="5">
        <f t="shared" si="244"/>
        <v>7410.6863453814321</v>
      </c>
      <c r="N203" s="15">
        <f t="shared" si="245"/>
        <v>-1.3159637546643621E-3</v>
      </c>
      <c r="O203" s="15">
        <f t="shared" si="246"/>
        <v>3.7004674062457443E-3</v>
      </c>
      <c r="P203" s="15">
        <f t="shared" si="247"/>
        <v>3.8398668388881507E-3</v>
      </c>
      <c r="Q203" s="5">
        <f t="shared" si="248"/>
        <v>5336.8247332374067</v>
      </c>
      <c r="R203" s="5">
        <f t="shared" si="249"/>
        <v>8609.5411987678181</v>
      </c>
      <c r="S203" s="5">
        <f t="shared" si="250"/>
        <v>5045.6978151618978</v>
      </c>
      <c r="T203" s="5">
        <f t="shared" si="251"/>
        <v>28.785682858950818</v>
      </c>
      <c r="U203" s="5">
        <f t="shared" si="252"/>
        <v>98.925308106772377</v>
      </c>
      <c r="V203" s="5">
        <f t="shared" si="253"/>
        <v>155.83247034516054</v>
      </c>
      <c r="W203" s="15">
        <f t="shared" si="254"/>
        <v>-1.0734613539272964E-2</v>
      </c>
      <c r="X203" s="15">
        <f t="shared" si="255"/>
        <v>-1.217998157191269E-2</v>
      </c>
      <c r="Y203" s="15">
        <f t="shared" si="256"/>
        <v>-9.7425357312937999E-3</v>
      </c>
      <c r="Z203" s="5">
        <f t="shared" si="271"/>
        <v>6885.8283542796071</v>
      </c>
      <c r="AA203" s="5">
        <f t="shared" si="272"/>
        <v>26082.071872724035</v>
      </c>
      <c r="AB203" s="5">
        <f t="shared" si="273"/>
        <v>49926.471040668046</v>
      </c>
      <c r="AC203" s="16">
        <f t="shared" si="257"/>
        <v>1.2747209451583075</v>
      </c>
      <c r="AD203" s="16">
        <f t="shared" si="258"/>
        <v>3.0036262811186201</v>
      </c>
      <c r="AE203" s="16">
        <f t="shared" si="259"/>
        <v>9.8361696154920182</v>
      </c>
      <c r="AF203" s="15">
        <f t="shared" si="260"/>
        <v>-4.0504037456468023E-3</v>
      </c>
      <c r="AG203" s="15">
        <f t="shared" si="261"/>
        <v>2.9673830763510267E-4</v>
      </c>
      <c r="AH203" s="15">
        <f t="shared" si="262"/>
        <v>9.7937136394747881E-3</v>
      </c>
      <c r="AI203" s="1">
        <f t="shared" si="226"/>
        <v>371721.40678851248</v>
      </c>
      <c r="AJ203" s="1">
        <f t="shared" si="227"/>
        <v>166570.81639190033</v>
      </c>
      <c r="AK203" s="1">
        <f t="shared" si="228"/>
        <v>61948.390382548794</v>
      </c>
      <c r="AL203" s="14">
        <f t="shared" si="263"/>
        <v>73.025765220141906</v>
      </c>
      <c r="AM203" s="14">
        <f t="shared" si="264"/>
        <v>16.850678717753947</v>
      </c>
      <c r="AN203" s="14">
        <f t="shared" si="265"/>
        <v>5.4203839144931072</v>
      </c>
      <c r="AO203" s="11">
        <f t="shared" si="266"/>
        <v>4.706367923901872E-3</v>
      </c>
      <c r="AP203" s="11">
        <f t="shared" si="267"/>
        <v>5.9287822958925714E-3</v>
      </c>
      <c r="AQ203" s="11">
        <f t="shared" si="268"/>
        <v>5.3781536022473805E-3</v>
      </c>
      <c r="AR203" s="1">
        <f t="shared" si="274"/>
        <v>185398.58023822898</v>
      </c>
      <c r="AS203" s="1">
        <f t="shared" si="269"/>
        <v>87030.724124461063</v>
      </c>
      <c r="AT203" s="1">
        <f t="shared" si="270"/>
        <v>32378.988820404044</v>
      </c>
      <c r="AU203" s="1">
        <f t="shared" si="229"/>
        <v>37079.716047645801</v>
      </c>
      <c r="AV203" s="1">
        <f t="shared" si="230"/>
        <v>17406.144824892213</v>
      </c>
      <c r="AW203" s="1">
        <f t="shared" si="231"/>
        <v>6475.7977640808094</v>
      </c>
      <c r="AX203" s="2">
        <v>0</v>
      </c>
      <c r="AY203" s="2">
        <v>0</v>
      </c>
      <c r="AZ203" s="2">
        <v>0</v>
      </c>
      <c r="BA203" s="2">
        <f t="shared" si="278"/>
        <v>0</v>
      </c>
      <c r="BB203" s="2">
        <f t="shared" si="291"/>
        <v>0</v>
      </c>
      <c r="BC203" s="2">
        <f t="shared" si="279"/>
        <v>0</v>
      </c>
      <c r="BD203" s="2">
        <f t="shared" si="280"/>
        <v>0</v>
      </c>
      <c r="BE203" s="2">
        <f t="shared" si="281"/>
        <v>0</v>
      </c>
      <c r="BF203" s="2">
        <f t="shared" si="282"/>
        <v>0</v>
      </c>
      <c r="BG203" s="2">
        <f t="shared" si="283"/>
        <v>0</v>
      </c>
      <c r="BH203" s="2">
        <f t="shared" si="292"/>
        <v>0</v>
      </c>
      <c r="BI203" s="2">
        <f t="shared" si="293"/>
        <v>0</v>
      </c>
      <c r="BJ203" s="2">
        <f t="shared" si="294"/>
        <v>0</v>
      </c>
      <c r="BK203" s="11">
        <f t="shared" si="297"/>
        <v>2.8684036245335637E-2</v>
      </c>
      <c r="BL203" s="11">
        <f t="shared" si="295"/>
        <v>3.3700467406245743E-2</v>
      </c>
      <c r="BM203" s="11">
        <f t="shared" si="296"/>
        <v>3.383986683888815E-2</v>
      </c>
      <c r="BN203" s="17">
        <f t="shared" si="275"/>
        <v>3.6488553623475624E-3</v>
      </c>
      <c r="BO203" s="17">
        <f t="shared" si="276"/>
        <v>1.9658550477605887E-3</v>
      </c>
      <c r="BP203" s="17">
        <f t="shared" si="277"/>
        <v>2.3087560265530578E-3</v>
      </c>
      <c r="BQ203" s="12">
        <f>(BQ$3*temperature!$I313+BQ$4*temperature!$I313^2+BQ$5*temperature!$I313^6)*(K203/K$56)^$BS$1</f>
        <v>-31.640292206427731</v>
      </c>
      <c r="BR203" s="12">
        <f>(BR$3*temperature!$I313+BR$4*temperature!$I313^2+BR$5*temperature!$I313^6)*(L203/L$56)^$BS$1</f>
        <v>-22.396914877797066</v>
      </c>
      <c r="BS203" s="12">
        <f>(BS$3*temperature!$I313+BS$4*temperature!$I313^2+BS$5*temperature!$I313^6)*(M203/M$56)^$BS$1</f>
        <v>-19.751110886397299</v>
      </c>
      <c r="BT203" s="12">
        <f>(BT$3*temperature!$M313+BT$4*temperature!$M313^2+BT$5*temperature!$M313^6)*(K203/K$56)^$BS$1</f>
        <v>-31.640308334630941</v>
      </c>
      <c r="BU203" s="12">
        <f>(BU$3*temperature!$M313+BU$4*temperature!$M313^2+BU$5*temperature!$M313^6)*(L203/L$56)^$BS$1</f>
        <v>-22.396925445322125</v>
      </c>
      <c r="BV203" s="12">
        <f>(BV$3*temperature!$M313+BV$4*temperature!$M313^2+BV$5*temperature!$M313^6)*(M203/M$56)^$BS$1</f>
        <v>-19.751119508423791</v>
      </c>
      <c r="BW203" s="19">
        <f t="shared" si="284"/>
        <v>-1.6128203210286074E-5</v>
      </c>
      <c r="BX203" s="19">
        <f t="shared" si="285"/>
        <v>-1.0567525059457239E-5</v>
      </c>
      <c r="BY203" s="19">
        <f t="shared" si="286"/>
        <v>-8.6220264918779321E-6</v>
      </c>
      <c r="BZ203" s="19">
        <f t="shared" si="287"/>
        <v>-4.1890178344983792E-2</v>
      </c>
      <c r="CA203" s="19">
        <f t="shared" si="288"/>
        <v>-1.0910610182307963E-4</v>
      </c>
      <c r="CB203" s="19">
        <f t="shared" si="289"/>
        <v>-1.8079956255980078E-5</v>
      </c>
      <c r="CC203" s="19">
        <f t="shared" si="290"/>
        <v>-6.4454119041394912E-6</v>
      </c>
      <c r="CD203" s="19"/>
    </row>
    <row r="204" spans="1:82">
      <c r="A204" s="2">
        <f t="shared" si="232"/>
        <v>2158</v>
      </c>
      <c r="B204" s="5">
        <f t="shared" si="233"/>
        <v>1165.3598863662526</v>
      </c>
      <c r="C204" s="5">
        <f t="shared" si="234"/>
        <v>2963.9404749153591</v>
      </c>
      <c r="D204" s="5">
        <f t="shared" si="235"/>
        <v>4369.2658599532278</v>
      </c>
      <c r="E204" s="15">
        <f t="shared" si="236"/>
        <v>2.0735836260799947E-6</v>
      </c>
      <c r="F204" s="15">
        <f t="shared" si="237"/>
        <v>4.0850987885243171E-6</v>
      </c>
      <c r="G204" s="15">
        <f t="shared" si="238"/>
        <v>8.3395838610732374E-6</v>
      </c>
      <c r="H204" s="5">
        <f t="shared" si="239"/>
        <v>185133.53419982234</v>
      </c>
      <c r="I204" s="5">
        <f t="shared" si="240"/>
        <v>87346.018471515286</v>
      </c>
      <c r="J204" s="5">
        <f t="shared" si="241"/>
        <v>32501.328783780318</v>
      </c>
      <c r="K204" s="5">
        <f t="shared" si="242"/>
        <v>158863.8294193336</v>
      </c>
      <c r="L204" s="5">
        <f t="shared" si="243"/>
        <v>29469.558923584529</v>
      </c>
      <c r="M204" s="5">
        <f t="shared" si="244"/>
        <v>7438.6246627089513</v>
      </c>
      <c r="N204" s="15">
        <f t="shared" si="245"/>
        <v>-1.4316718452466182E-3</v>
      </c>
      <c r="O204" s="15">
        <f t="shared" si="246"/>
        <v>3.6186936804893932E-3</v>
      </c>
      <c r="P204" s="15">
        <f t="shared" si="247"/>
        <v>3.7700040219528219E-3</v>
      </c>
      <c r="Q204" s="5">
        <f t="shared" si="248"/>
        <v>5271.9883510636419</v>
      </c>
      <c r="R204" s="5">
        <f t="shared" si="249"/>
        <v>8535.4878352342512</v>
      </c>
      <c r="S204" s="5">
        <f t="shared" si="250"/>
        <v>5015.4187256736041</v>
      </c>
      <c r="T204" s="5">
        <f t="shared" si="251"/>
        <v>28.476679677995907</v>
      </c>
      <c r="U204" s="5">
        <f t="shared" si="252"/>
        <v>97.720399677036099</v>
      </c>
      <c r="V204" s="5">
        <f t="shared" si="253"/>
        <v>154.31426693472704</v>
      </c>
      <c r="W204" s="15">
        <f t="shared" si="254"/>
        <v>-1.0734613539272964E-2</v>
      </c>
      <c r="X204" s="15">
        <f t="shared" si="255"/>
        <v>-1.217998157191269E-2</v>
      </c>
      <c r="Y204" s="15">
        <f t="shared" si="256"/>
        <v>-9.7425357312937999E-3</v>
      </c>
      <c r="Z204" s="5">
        <f t="shared" si="271"/>
        <v>6775.4075242444269</v>
      </c>
      <c r="AA204" s="5">
        <f t="shared" si="272"/>
        <v>25867.517819399996</v>
      </c>
      <c r="AB204" s="5">
        <f t="shared" si="273"/>
        <v>50116.404871719402</v>
      </c>
      <c r="AC204" s="16">
        <f t="shared" si="257"/>
        <v>1.2695578106673839</v>
      </c>
      <c r="AD204" s="16">
        <f t="shared" si="258"/>
        <v>3.0045175720980475</v>
      </c>
      <c r="AE204" s="16">
        <f t="shared" si="259"/>
        <v>9.9325022440154491</v>
      </c>
      <c r="AF204" s="15">
        <f t="shared" si="260"/>
        <v>-4.0504037456468023E-3</v>
      </c>
      <c r="AG204" s="15">
        <f t="shared" si="261"/>
        <v>2.9673830763510267E-4</v>
      </c>
      <c r="AH204" s="15">
        <f t="shared" si="262"/>
        <v>9.7937136394747881E-3</v>
      </c>
      <c r="AI204" s="1">
        <f t="shared" si="226"/>
        <v>371628.98215730704</v>
      </c>
      <c r="AJ204" s="1">
        <f t="shared" si="227"/>
        <v>167319.87957760252</v>
      </c>
      <c r="AK204" s="1">
        <f t="shared" si="228"/>
        <v>62229.349108374729</v>
      </c>
      <c r="AL204" s="14">
        <f t="shared" si="263"/>
        <v>73.366014478001858</v>
      </c>
      <c r="AM204" s="14">
        <f t="shared" si="264"/>
        <v>16.949583683352984</v>
      </c>
      <c r="AN204" s="14">
        <f t="shared" si="265"/>
        <v>5.4492440551956483</v>
      </c>
      <c r="AO204" s="11">
        <f t="shared" si="266"/>
        <v>4.6593042446628529E-3</v>
      </c>
      <c r="AP204" s="11">
        <f t="shared" si="267"/>
        <v>5.8694944729336456E-3</v>
      </c>
      <c r="AQ204" s="11">
        <f t="shared" si="268"/>
        <v>5.3243720662249066E-3</v>
      </c>
      <c r="AR204" s="1">
        <f t="shared" si="274"/>
        <v>185133.53419982234</v>
      </c>
      <c r="AS204" s="1">
        <f t="shared" si="269"/>
        <v>87346.018471515286</v>
      </c>
      <c r="AT204" s="1">
        <f t="shared" si="270"/>
        <v>32501.328783780318</v>
      </c>
      <c r="AU204" s="1">
        <f t="shared" si="229"/>
        <v>37026.70683996447</v>
      </c>
      <c r="AV204" s="1">
        <f t="shared" si="230"/>
        <v>17469.203694303058</v>
      </c>
      <c r="AW204" s="1">
        <f t="shared" si="231"/>
        <v>6500.2657567560636</v>
      </c>
      <c r="AX204" s="2">
        <v>0</v>
      </c>
      <c r="AY204" s="2">
        <v>0</v>
      </c>
      <c r="AZ204" s="2">
        <v>0</v>
      </c>
      <c r="BA204" s="2">
        <f t="shared" si="278"/>
        <v>0</v>
      </c>
      <c r="BB204" s="2">
        <f t="shared" si="291"/>
        <v>0</v>
      </c>
      <c r="BC204" s="2">
        <f t="shared" si="279"/>
        <v>0</v>
      </c>
      <c r="BD204" s="2">
        <f t="shared" si="280"/>
        <v>0</v>
      </c>
      <c r="BE204" s="2">
        <f t="shared" si="281"/>
        <v>0</v>
      </c>
      <c r="BF204" s="2">
        <f t="shared" si="282"/>
        <v>0</v>
      </c>
      <c r="BG204" s="2">
        <f t="shared" si="283"/>
        <v>0</v>
      </c>
      <c r="BH204" s="2">
        <f t="shared" si="292"/>
        <v>0</v>
      </c>
      <c r="BI204" s="2">
        <f t="shared" si="293"/>
        <v>0</v>
      </c>
      <c r="BJ204" s="2">
        <f t="shared" si="294"/>
        <v>0</v>
      </c>
      <c r="BK204" s="11">
        <f t="shared" si="297"/>
        <v>2.8568328154753381E-2</v>
      </c>
      <c r="BL204" s="11">
        <f t="shared" si="295"/>
        <v>3.3618693680489392E-2</v>
      </c>
      <c r="BM204" s="11">
        <f t="shared" si="296"/>
        <v>3.3770004021952821E-2</v>
      </c>
      <c r="BN204" s="17">
        <f t="shared" si="275"/>
        <v>3.547109932478169E-3</v>
      </c>
      <c r="BO204" s="17">
        <f t="shared" si="276"/>
        <v>1.9017646888496616E-3</v>
      </c>
      <c r="BP204" s="17">
        <f t="shared" si="277"/>
        <v>2.2331853322820742E-3</v>
      </c>
      <c r="BQ204" s="12">
        <f>(BQ$3*temperature!$I314+BQ$4*temperature!$I314^2+BQ$5*temperature!$I314^6)*(K204/K$56)^$BS$1</f>
        <v>-32.054451539382818</v>
      </c>
      <c r="BR204" s="12">
        <f>(BR$3*temperature!$I314+BR$4*temperature!$I314^2+BR$5*temperature!$I314^6)*(L204/L$56)^$BS$1</f>
        <v>-22.640269351561081</v>
      </c>
      <c r="BS204" s="12">
        <f>(BS$3*temperature!$I314+BS$4*temperature!$I314^2+BS$5*temperature!$I314^6)*(M204/M$56)^$BS$1</f>
        <v>-19.947546497988199</v>
      </c>
      <c r="BT204" s="12">
        <f>(BT$3*temperature!$M314+BT$4*temperature!$M314^2+BT$5*temperature!$M314^6)*(K204/K$56)^$BS$1</f>
        <v>-32.054467660877734</v>
      </c>
      <c r="BU204" s="12">
        <f>(BU$3*temperature!$M314+BU$4*temperature!$M314^2+BU$5*temperature!$M314^6)*(L204/L$56)^$BS$1</f>
        <v>-22.6402798985464</v>
      </c>
      <c r="BV204" s="12">
        <f>(BV$3*temperature!$M314+BV$4*temperature!$M314^2+BV$5*temperature!$M314^6)*(M204/M$56)^$BS$1</f>
        <v>-19.94755510042134</v>
      </c>
      <c r="BW204" s="19">
        <f t="shared" si="284"/>
        <v>-1.612149491592163E-5</v>
      </c>
      <c r="BX204" s="19">
        <f t="shared" si="285"/>
        <v>-1.0546985318882207E-5</v>
      </c>
      <c r="BY204" s="19">
        <f t="shared" si="286"/>
        <v>-8.6024331409362276E-6</v>
      </c>
      <c r="BZ204" s="19">
        <f t="shared" si="287"/>
        <v>-4.1854570127049816E-2</v>
      </c>
      <c r="CA204" s="19">
        <f t="shared" si="288"/>
        <v>-1.0586808342517685E-4</v>
      </c>
      <c r="CB204" s="19">
        <f t="shared" si="289"/>
        <v>-1.751976328485285E-5</v>
      </c>
      <c r="CC204" s="19">
        <f t="shared" si="290"/>
        <v>-6.2437742118497477E-6</v>
      </c>
      <c r="CD204" s="19"/>
    </row>
    <row r="205" spans="1:82">
      <c r="A205" s="2">
        <f t="shared" si="232"/>
        <v>2159</v>
      </c>
      <c r="B205" s="5">
        <f t="shared" si="233"/>
        <v>1165.3621820138724</v>
      </c>
      <c r="C205" s="5">
        <f t="shared" si="234"/>
        <v>2963.9519775055205</v>
      </c>
      <c r="D205" s="5">
        <f t="shared" si="235"/>
        <v>4369.3004759193263</v>
      </c>
      <c r="E205" s="15">
        <f t="shared" si="236"/>
        <v>1.9699044447759948E-6</v>
      </c>
      <c r="F205" s="15">
        <f t="shared" si="237"/>
        <v>3.8808438490981011E-6</v>
      </c>
      <c r="G205" s="15">
        <f t="shared" si="238"/>
        <v>7.9226046680195747E-6</v>
      </c>
      <c r="H205" s="5">
        <f t="shared" si="239"/>
        <v>184847.43097732717</v>
      </c>
      <c r="I205" s="5">
        <f t="shared" si="240"/>
        <v>87655.380583297039</v>
      </c>
      <c r="J205" s="5">
        <f t="shared" si="241"/>
        <v>32621.875943361509</v>
      </c>
      <c r="K205" s="5">
        <f t="shared" si="242"/>
        <v>158618.01063244624</v>
      </c>
      <c r="L205" s="5">
        <f t="shared" si="243"/>
        <v>29573.819430457952</v>
      </c>
      <c r="M205" s="5">
        <f t="shared" si="244"/>
        <v>7466.1553086475869</v>
      </c>
      <c r="N205" s="15">
        <f t="shared" si="245"/>
        <v>-1.5473552902877108E-3</v>
      </c>
      <c r="O205" s="15">
        <f t="shared" si="246"/>
        <v>3.537905237868566E-3</v>
      </c>
      <c r="P205" s="15">
        <f t="shared" si="247"/>
        <v>3.7010398006303014E-3</v>
      </c>
      <c r="Q205" s="5">
        <f t="shared" si="248"/>
        <v>5207.3357815025247</v>
      </c>
      <c r="R205" s="5">
        <f t="shared" si="249"/>
        <v>8461.3885270106002</v>
      </c>
      <c r="S205" s="5">
        <f t="shared" si="250"/>
        <v>4984.9767440156065</v>
      </c>
      <c r="T205" s="5">
        <f t="shared" si="251"/>
        <v>28.170993526770953</v>
      </c>
      <c r="U205" s="5">
        <f t="shared" si="252"/>
        <v>96.530167009769855</v>
      </c>
      <c r="V205" s="5">
        <f t="shared" si="253"/>
        <v>152.81085467526705</v>
      </c>
      <c r="W205" s="15">
        <f t="shared" si="254"/>
        <v>-1.0734613539272964E-2</v>
      </c>
      <c r="X205" s="15">
        <f t="shared" si="255"/>
        <v>-1.217998157191269E-2</v>
      </c>
      <c r="Y205" s="15">
        <f t="shared" si="256"/>
        <v>-9.7425357312937999E-3</v>
      </c>
      <c r="Z205" s="5">
        <f t="shared" si="271"/>
        <v>6665.9842558779437</v>
      </c>
      <c r="AA205" s="5">
        <f t="shared" si="272"/>
        <v>25652.633048170319</v>
      </c>
      <c r="AB205" s="5">
        <f t="shared" si="273"/>
        <v>50303.53803417059</v>
      </c>
      <c r="AC205" s="16">
        <f t="shared" si="257"/>
        <v>1.2644155889557416</v>
      </c>
      <c r="AD205" s="16">
        <f t="shared" si="258"/>
        <v>3.0054091275576518</v>
      </c>
      <c r="AE205" s="16">
        <f t="shared" si="259"/>
        <v>10.029778326716777</v>
      </c>
      <c r="AF205" s="15">
        <f t="shared" si="260"/>
        <v>-4.0504037456468023E-3</v>
      </c>
      <c r="AG205" s="15">
        <f t="shared" si="261"/>
        <v>2.9673830763510267E-4</v>
      </c>
      <c r="AH205" s="15">
        <f t="shared" si="262"/>
        <v>9.7937136394747881E-3</v>
      </c>
      <c r="AI205" s="1">
        <f t="shared" si="226"/>
        <v>371492.79078154085</v>
      </c>
      <c r="AJ205" s="1">
        <f t="shared" si="227"/>
        <v>168057.09531414532</v>
      </c>
      <c r="AK205" s="1">
        <f t="shared" si="228"/>
        <v>62506.679954293315</v>
      </c>
      <c r="AL205" s="14">
        <f t="shared" si="263"/>
        <v>73.704430714846495</v>
      </c>
      <c r="AM205" s="14">
        <f t="shared" si="264"/>
        <v>17.048074316223474</v>
      </c>
      <c r="AN205" s="14">
        <f t="shared" si="265"/>
        <v>5.4779677199968786</v>
      </c>
      <c r="AO205" s="11">
        <f t="shared" si="266"/>
        <v>4.612711202216224E-3</v>
      </c>
      <c r="AP205" s="11">
        <f t="shared" si="267"/>
        <v>5.8107995282043095E-3</v>
      </c>
      <c r="AQ205" s="11">
        <f t="shared" si="268"/>
        <v>5.2711283455626574E-3</v>
      </c>
      <c r="AR205" s="1">
        <f t="shared" si="274"/>
        <v>184847.43097732717</v>
      </c>
      <c r="AS205" s="1">
        <f t="shared" si="269"/>
        <v>87655.380583297039</v>
      </c>
      <c r="AT205" s="1">
        <f t="shared" si="270"/>
        <v>32621.875943361509</v>
      </c>
      <c r="AU205" s="1">
        <f t="shared" si="229"/>
        <v>36969.486195465433</v>
      </c>
      <c r="AV205" s="1">
        <f t="shared" si="230"/>
        <v>17531.076116659409</v>
      </c>
      <c r="AW205" s="1">
        <f t="shared" si="231"/>
        <v>6524.3751886723021</v>
      </c>
      <c r="AX205" s="2">
        <v>0</v>
      </c>
      <c r="AY205" s="2">
        <v>0</v>
      </c>
      <c r="AZ205" s="2">
        <v>0</v>
      </c>
      <c r="BA205" s="2">
        <f t="shared" si="278"/>
        <v>0</v>
      </c>
      <c r="BB205" s="2">
        <f t="shared" si="291"/>
        <v>0</v>
      </c>
      <c r="BC205" s="2">
        <f t="shared" si="279"/>
        <v>0</v>
      </c>
      <c r="BD205" s="2">
        <f t="shared" si="280"/>
        <v>0</v>
      </c>
      <c r="BE205" s="2">
        <f t="shared" si="281"/>
        <v>0</v>
      </c>
      <c r="BF205" s="2">
        <f t="shared" si="282"/>
        <v>0</v>
      </c>
      <c r="BG205" s="2">
        <f t="shared" si="283"/>
        <v>0</v>
      </c>
      <c r="BH205" s="2">
        <f t="shared" si="292"/>
        <v>0</v>
      </c>
      <c r="BI205" s="2">
        <f t="shared" si="293"/>
        <v>0</v>
      </c>
      <c r="BJ205" s="2">
        <f t="shared" si="294"/>
        <v>0</v>
      </c>
      <c r="BK205" s="11">
        <f t="shared" si="297"/>
        <v>2.8452644709712288E-2</v>
      </c>
      <c r="BL205" s="11">
        <f t="shared" si="295"/>
        <v>3.3537905237868565E-2</v>
      </c>
      <c r="BM205" s="11">
        <f t="shared" si="296"/>
        <v>3.37010398006303E-2</v>
      </c>
      <c r="BN205" s="17">
        <f t="shared" si="275"/>
        <v>3.4485894960830338E-3</v>
      </c>
      <c r="BO205" s="17">
        <f t="shared" si="276"/>
        <v>1.8399093403370006E-3</v>
      </c>
      <c r="BP205" s="17">
        <f t="shared" si="277"/>
        <v>2.1602342141808276E-3</v>
      </c>
      <c r="BQ205" s="12">
        <f>(BQ$3*temperature!$I315+BQ$4*temperature!$I315^2+BQ$5*temperature!$I315^6)*(K205/K$56)^$BS$1</f>
        <v>-32.469240630435223</v>
      </c>
      <c r="BR205" s="12">
        <f>(BR$3*temperature!$I315+BR$4*temperature!$I315^2+BR$5*temperature!$I315^6)*(L205/L$56)^$BS$1</f>
        <v>-22.883162619726768</v>
      </c>
      <c r="BS205" s="12">
        <f>(BS$3*temperature!$I315+BS$4*temperature!$I315^2+BS$5*temperature!$I315^6)*(M205/M$56)^$BS$1</f>
        <v>-20.1435006126963</v>
      </c>
      <c r="BT205" s="12">
        <f>(BT$3*temperature!$M315+BT$4*temperature!$M315^2+BT$5*temperature!$M315^6)*(K205/K$56)^$BS$1</f>
        <v>-32.469256745209833</v>
      </c>
      <c r="BU205" s="12">
        <f>(BU$3*temperature!$M315+BU$4*temperature!$M315^2+BU$5*temperature!$M315^6)*(L205/L$56)^$BS$1</f>
        <v>-22.883173146161848</v>
      </c>
      <c r="BV205" s="12">
        <f>(BV$3*temperature!$M315+BV$4*temperature!$M315^2+BV$5*temperature!$M315^6)*(M205/M$56)^$BS$1</f>
        <v>-20.143509195559215</v>
      </c>
      <c r="BW205" s="19">
        <f t="shared" si="284"/>
        <v>-1.6114774609832239E-5</v>
      </c>
      <c r="BX205" s="19">
        <f t="shared" si="285"/>
        <v>-1.0526435080038254E-5</v>
      </c>
      <c r="BY205" s="19">
        <f t="shared" si="286"/>
        <v>-8.5828629146078583E-6</v>
      </c>
      <c r="BZ205" s="19">
        <f t="shared" si="287"/>
        <v>-4.1814624497714864E-2</v>
      </c>
      <c r="CA205" s="19">
        <f t="shared" si="288"/>
        <v>-1.0272571098186868E-4</v>
      </c>
      <c r="CB205" s="19">
        <f t="shared" si="289"/>
        <v>-1.6976819070013089E-5</v>
      </c>
      <c r="CC205" s="19">
        <f t="shared" si="290"/>
        <v>-6.0484201017188281E-6</v>
      </c>
      <c r="CD205" s="19"/>
    </row>
    <row r="206" spans="1:82">
      <c r="A206" s="2">
        <f t="shared" si="232"/>
        <v>2160</v>
      </c>
      <c r="B206" s="5">
        <f t="shared" si="233"/>
        <v>1165.3643628834072</v>
      </c>
      <c r="C206" s="5">
        <f t="shared" si="234"/>
        <v>2963.9629050085814</v>
      </c>
      <c r="D206" s="5">
        <f t="shared" si="235"/>
        <v>4369.3333613476552</v>
      </c>
      <c r="E206" s="15">
        <f t="shared" si="236"/>
        <v>1.8714092225371951E-6</v>
      </c>
      <c r="F206" s="15">
        <f t="shared" si="237"/>
        <v>3.6868016566431958E-6</v>
      </c>
      <c r="G206" s="15">
        <f t="shared" si="238"/>
        <v>7.5264744346185959E-6</v>
      </c>
      <c r="H206" s="5">
        <f t="shared" si="239"/>
        <v>184540.36446613874</v>
      </c>
      <c r="I206" s="5">
        <f t="shared" si="240"/>
        <v>87958.824869063916</v>
      </c>
      <c r="J206" s="5">
        <f t="shared" si="241"/>
        <v>32740.636384492282</v>
      </c>
      <c r="K206" s="5">
        <f t="shared" si="242"/>
        <v>158354.21979915281</v>
      </c>
      <c r="L206" s="5">
        <f t="shared" si="243"/>
        <v>29676.088293962388</v>
      </c>
      <c r="M206" s="5">
        <f t="shared" si="244"/>
        <v>7493.2795639090182</v>
      </c>
      <c r="N206" s="15">
        <f t="shared" si="245"/>
        <v>-1.6630572546058042E-3</v>
      </c>
      <c r="O206" s="15">
        <f t="shared" si="246"/>
        <v>3.4580877774315066E-3</v>
      </c>
      <c r="P206" s="15">
        <f t="shared" si="247"/>
        <v>3.6329615632311185E-3</v>
      </c>
      <c r="Q206" s="5">
        <f t="shared" si="248"/>
        <v>5142.8795339848448</v>
      </c>
      <c r="R206" s="5">
        <f t="shared" si="249"/>
        <v>8387.2637279958781</v>
      </c>
      <c r="S206" s="5">
        <f t="shared" si="250"/>
        <v>4954.3815080648765</v>
      </c>
      <c r="T206" s="5">
        <f t="shared" si="251"/>
        <v>27.868588798243707</v>
      </c>
      <c r="U206" s="5">
        <f t="shared" si="252"/>
        <v>95.354431354457205</v>
      </c>
      <c r="V206" s="5">
        <f t="shared" si="253"/>
        <v>151.32208946346373</v>
      </c>
      <c r="W206" s="15">
        <f t="shared" si="254"/>
        <v>-1.0734613539272964E-2</v>
      </c>
      <c r="X206" s="15">
        <f t="shared" si="255"/>
        <v>-1.217998157191269E-2</v>
      </c>
      <c r="Y206" s="15">
        <f t="shared" si="256"/>
        <v>-9.7425357312937999E-3</v>
      </c>
      <c r="Z206" s="5">
        <f t="shared" si="271"/>
        <v>6557.5677227187934</v>
      </c>
      <c r="AA206" s="5">
        <f t="shared" si="272"/>
        <v>25437.480346559936</v>
      </c>
      <c r="AB206" s="5">
        <f t="shared" si="273"/>
        <v>50487.87987425238</v>
      </c>
      <c r="AC206" s="16">
        <f t="shared" si="257"/>
        <v>1.2592941953181811</v>
      </c>
      <c r="AD206" s="16">
        <f t="shared" si="258"/>
        <v>3.0063009475759142</v>
      </c>
      <c r="AE206" s="16">
        <f t="shared" si="259"/>
        <v>10.128007103516051</v>
      </c>
      <c r="AF206" s="15">
        <f t="shared" si="260"/>
        <v>-4.0504037456468023E-3</v>
      </c>
      <c r="AG206" s="15">
        <f t="shared" si="261"/>
        <v>2.9673830763510267E-4</v>
      </c>
      <c r="AH206" s="15">
        <f t="shared" si="262"/>
        <v>9.7937136394747881E-3</v>
      </c>
      <c r="AI206" s="1">
        <f t="shared" si="226"/>
        <v>371312.99789885222</v>
      </c>
      <c r="AJ206" s="1">
        <f t="shared" si="227"/>
        <v>168782.46189939021</v>
      </c>
      <c r="AK206" s="1">
        <f t="shared" si="228"/>
        <v>62780.38714753629</v>
      </c>
      <c r="AL206" s="14">
        <f t="shared" si="263"/>
        <v>74.04100819552572</v>
      </c>
      <c r="AM206" s="14">
        <f t="shared" si="264"/>
        <v>17.146146628995041</v>
      </c>
      <c r="AN206" s="14">
        <f t="shared" si="265"/>
        <v>5.5065540402125821</v>
      </c>
      <c r="AO206" s="11">
        <f t="shared" si="266"/>
        <v>4.5665840901940617E-3</v>
      </c>
      <c r="AP206" s="11">
        <f t="shared" si="267"/>
        <v>5.7526915329222661E-3</v>
      </c>
      <c r="AQ206" s="11">
        <f t="shared" si="268"/>
        <v>5.2184170621070308E-3</v>
      </c>
      <c r="AR206" s="1">
        <f t="shared" si="274"/>
        <v>184540.36446613874</v>
      </c>
      <c r="AS206" s="1">
        <f t="shared" si="269"/>
        <v>87958.824869063916</v>
      </c>
      <c r="AT206" s="1">
        <f t="shared" si="270"/>
        <v>32740.636384492282</v>
      </c>
      <c r="AU206" s="1">
        <f t="shared" si="229"/>
        <v>36908.072893227749</v>
      </c>
      <c r="AV206" s="1">
        <f t="shared" si="230"/>
        <v>17591.764973812784</v>
      </c>
      <c r="AW206" s="1">
        <f t="shared" si="231"/>
        <v>6548.1272768984563</v>
      </c>
      <c r="AX206" s="2">
        <v>0</v>
      </c>
      <c r="AY206" s="2">
        <v>0</v>
      </c>
      <c r="AZ206" s="2">
        <v>0</v>
      </c>
      <c r="BA206" s="2">
        <f t="shared" si="278"/>
        <v>0</v>
      </c>
      <c r="BB206" s="2">
        <f t="shared" si="291"/>
        <v>0</v>
      </c>
      <c r="BC206" s="2">
        <f t="shared" si="279"/>
        <v>0</v>
      </c>
      <c r="BD206" s="2">
        <f t="shared" si="280"/>
        <v>0</v>
      </c>
      <c r="BE206" s="2">
        <f t="shared" si="281"/>
        <v>0</v>
      </c>
      <c r="BF206" s="2">
        <f t="shared" si="282"/>
        <v>0</v>
      </c>
      <c r="BG206" s="2">
        <f t="shared" si="283"/>
        <v>0</v>
      </c>
      <c r="BH206" s="2">
        <f t="shared" si="292"/>
        <v>0</v>
      </c>
      <c r="BI206" s="2">
        <f t="shared" si="293"/>
        <v>0</v>
      </c>
      <c r="BJ206" s="2">
        <f t="shared" si="294"/>
        <v>0</v>
      </c>
      <c r="BK206" s="11">
        <f t="shared" si="297"/>
        <v>2.8336942745394195E-2</v>
      </c>
      <c r="BL206" s="11">
        <f t="shared" si="295"/>
        <v>3.3458087777431506E-2</v>
      </c>
      <c r="BM206" s="11">
        <f t="shared" si="296"/>
        <v>3.3632961563231117E-2</v>
      </c>
      <c r="BN206" s="17">
        <f t="shared" si="275"/>
        <v>3.3531825833910144E-3</v>
      </c>
      <c r="BO206" s="17">
        <f t="shared" si="276"/>
        <v>1.7802049939460573E-3</v>
      </c>
      <c r="BP206" s="17">
        <f t="shared" si="277"/>
        <v>2.0898055927248281E-3</v>
      </c>
      <c r="BQ206" s="12">
        <f>(BQ$3*temperature!$I316+BQ$4*temperature!$I316^2+BQ$5*temperature!$I316^6)*(K206/K$56)^$BS$1</f>
        <v>-32.884656705606581</v>
      </c>
      <c r="BR206" s="12">
        <f>(BR$3*temperature!$I316+BR$4*temperature!$I316^2+BR$5*temperature!$I316^6)*(L206/L$56)^$BS$1</f>
        <v>-23.125581980388333</v>
      </c>
      <c r="BS206" s="12">
        <f>(BS$3*temperature!$I316+BS$4*temperature!$I316^2+BS$5*temperature!$I316^6)*(M206/M$56)^$BS$1</f>
        <v>-20.338962690705326</v>
      </c>
      <c r="BT206" s="12">
        <f>(BT$3*temperature!$M316+BT$4*temperature!$M316^2+BT$5*temperature!$M316^6)*(K206/K$56)^$BS$1</f>
        <v>-32.884672813670093</v>
      </c>
      <c r="BU206" s="12">
        <f>(BU$3*temperature!$M316+BU$4*temperature!$M316^2+BU$5*temperature!$M316^6)*(L206/L$56)^$BS$1</f>
        <v>-23.125592486272826</v>
      </c>
      <c r="BV206" s="12">
        <f>(BV$3*temperature!$M316+BV$4*temperature!$M316^2+BV$5*temperature!$M316^6)*(M206/M$56)^$BS$1</f>
        <v>-20.338971254028372</v>
      </c>
      <c r="BW206" s="19">
        <f t="shared" si="284"/>
        <v>-1.6108063512376702E-5</v>
      </c>
      <c r="BX206" s="19">
        <f t="shared" si="285"/>
        <v>-1.0505884493028361E-5</v>
      </c>
      <c r="BY206" s="19">
        <f t="shared" si="286"/>
        <v>-8.5633230462178744E-6</v>
      </c>
      <c r="BZ206" s="19">
        <f t="shared" si="287"/>
        <v>-4.1770418117337657E-2</v>
      </c>
      <c r="CA206" s="19">
        <f t="shared" si="288"/>
        <v>-9.9676300121645281E-5</v>
      </c>
      <c r="CB206" s="19">
        <f t="shared" si="289"/>
        <v>-1.6450611843888298E-5</v>
      </c>
      <c r="CC206" s="19">
        <f t="shared" si="290"/>
        <v>-5.8591596464271724E-6</v>
      </c>
      <c r="CD206" s="19"/>
    </row>
    <row r="207" spans="1:82">
      <c r="A207" s="2">
        <f t="shared" si="232"/>
        <v>2161</v>
      </c>
      <c r="B207" s="5">
        <f t="shared" si="233"/>
        <v>1165.3664347133426</v>
      </c>
      <c r="C207" s="5">
        <f t="shared" si="234"/>
        <v>2963.9732861747625</v>
      </c>
      <c r="D207" s="5">
        <f t="shared" si="235"/>
        <v>4369.3646027397035</v>
      </c>
      <c r="E207" s="15">
        <f t="shared" si="236"/>
        <v>1.7778387614103352E-6</v>
      </c>
      <c r="F207" s="15">
        <f t="shared" si="237"/>
        <v>3.5024615738110359E-6</v>
      </c>
      <c r="G207" s="15">
        <f t="shared" si="238"/>
        <v>7.1501507128876656E-6</v>
      </c>
      <c r="H207" s="5">
        <f t="shared" si="239"/>
        <v>184212.42747609643</v>
      </c>
      <c r="I207" s="5">
        <f t="shared" si="240"/>
        <v>88256.366828804385</v>
      </c>
      <c r="J207" s="5">
        <f t="shared" si="241"/>
        <v>32857.61646730746</v>
      </c>
      <c r="K207" s="5">
        <f t="shared" si="242"/>
        <v>158072.53580407874</v>
      </c>
      <c r="L207" s="5">
        <f t="shared" si="243"/>
        <v>29776.370536289844</v>
      </c>
      <c r="M207" s="5">
        <f t="shared" si="244"/>
        <v>7519.9987766424656</v>
      </c>
      <c r="N207" s="15">
        <f t="shared" si="245"/>
        <v>-1.7788221585212094E-3</v>
      </c>
      <c r="O207" s="15">
        <f t="shared" si="246"/>
        <v>3.3792271182808697E-3</v>
      </c>
      <c r="P207" s="15">
        <f t="shared" si="247"/>
        <v>3.56575682323923E-3</v>
      </c>
      <c r="Q207" s="5">
        <f t="shared" si="248"/>
        <v>5078.6316737293409</v>
      </c>
      <c r="R207" s="5">
        <f t="shared" si="249"/>
        <v>8313.1333849656112</v>
      </c>
      <c r="S207" s="5">
        <f t="shared" si="250"/>
        <v>4923.6424805953875</v>
      </c>
      <c r="T207" s="5">
        <f t="shared" si="251"/>
        <v>27.569430267609651</v>
      </c>
      <c r="U207" s="5">
        <f t="shared" si="252"/>
        <v>94.193016137759699</v>
      </c>
      <c r="V207" s="5">
        <f t="shared" si="253"/>
        <v>149.84782859993189</v>
      </c>
      <c r="W207" s="15">
        <f t="shared" si="254"/>
        <v>-1.0734613539272964E-2</v>
      </c>
      <c r="X207" s="15">
        <f t="shared" si="255"/>
        <v>-1.217998157191269E-2</v>
      </c>
      <c r="Y207" s="15">
        <f t="shared" si="256"/>
        <v>-9.7425357312937999E-3</v>
      </c>
      <c r="Z207" s="5">
        <f t="shared" si="271"/>
        <v>6450.1663162554587</v>
      </c>
      <c r="AA207" s="5">
        <f t="shared" si="272"/>
        <v>25222.121042315855</v>
      </c>
      <c r="AB207" s="5">
        <f t="shared" si="273"/>
        <v>50669.44017899203</v>
      </c>
      <c r="AC207" s="16">
        <f t="shared" si="257"/>
        <v>1.254193545392593</v>
      </c>
      <c r="AD207" s="16">
        <f t="shared" si="258"/>
        <v>3.0071930322313398</v>
      </c>
      <c r="AE207" s="16">
        <f t="shared" si="259"/>
        <v>10.227197904826454</v>
      </c>
      <c r="AF207" s="15">
        <f t="shared" si="260"/>
        <v>-4.0504037456468023E-3</v>
      </c>
      <c r="AG207" s="15">
        <f t="shared" si="261"/>
        <v>2.9673830763510267E-4</v>
      </c>
      <c r="AH207" s="15">
        <f t="shared" si="262"/>
        <v>9.7937136394747881E-3</v>
      </c>
      <c r="AI207" s="1">
        <f t="shared" si="226"/>
        <v>371089.77100219473</v>
      </c>
      <c r="AJ207" s="1">
        <f t="shared" si="227"/>
        <v>169495.980683264</v>
      </c>
      <c r="AK207" s="1">
        <f t="shared" si="228"/>
        <v>63050.475709681115</v>
      </c>
      <c r="AL207" s="14">
        <f t="shared" si="263"/>
        <v>74.375741540672848</v>
      </c>
      <c r="AM207" s="14">
        <f t="shared" si="264"/>
        <v>17.243796756604556</v>
      </c>
      <c r="AN207" s="14">
        <f t="shared" si="265"/>
        <v>5.5350021808138727</v>
      </c>
      <c r="AO207" s="11">
        <f t="shared" si="266"/>
        <v>4.5209182492921213E-3</v>
      </c>
      <c r="AP207" s="11">
        <f t="shared" si="267"/>
        <v>5.6951646175930435E-3</v>
      </c>
      <c r="AQ207" s="11">
        <f t="shared" si="268"/>
        <v>5.1662328914859603E-3</v>
      </c>
      <c r="AR207" s="1">
        <f t="shared" si="274"/>
        <v>184212.42747609643</v>
      </c>
      <c r="AS207" s="1">
        <f t="shared" si="269"/>
        <v>88256.366828804385</v>
      </c>
      <c r="AT207" s="1">
        <f t="shared" si="270"/>
        <v>32857.61646730746</v>
      </c>
      <c r="AU207" s="1">
        <f t="shared" si="229"/>
        <v>36842.485495219291</v>
      </c>
      <c r="AV207" s="1">
        <f t="shared" si="230"/>
        <v>17651.273365760877</v>
      </c>
      <c r="AW207" s="1">
        <f t="shared" si="231"/>
        <v>6571.5232934614924</v>
      </c>
      <c r="AX207" s="2">
        <v>0</v>
      </c>
      <c r="AY207" s="2">
        <v>0</v>
      </c>
      <c r="AZ207" s="2">
        <v>0</v>
      </c>
      <c r="BA207" s="2">
        <f t="shared" si="278"/>
        <v>0</v>
      </c>
      <c r="BB207" s="2">
        <f t="shared" si="291"/>
        <v>0</v>
      </c>
      <c r="BC207" s="2">
        <f t="shared" si="279"/>
        <v>0</v>
      </c>
      <c r="BD207" s="2">
        <f t="shared" si="280"/>
        <v>0</v>
      </c>
      <c r="BE207" s="2">
        <f t="shared" si="281"/>
        <v>0</v>
      </c>
      <c r="BF207" s="2">
        <f t="shared" si="282"/>
        <v>0</v>
      </c>
      <c r="BG207" s="2">
        <f t="shared" si="283"/>
        <v>0</v>
      </c>
      <c r="BH207" s="2">
        <f t="shared" si="292"/>
        <v>0</v>
      </c>
      <c r="BI207" s="2">
        <f t="shared" si="293"/>
        <v>0</v>
      </c>
      <c r="BJ207" s="2">
        <f t="shared" si="294"/>
        <v>0</v>
      </c>
      <c r="BK207" s="11">
        <f t="shared" si="297"/>
        <v>2.8221177841478789E-2</v>
      </c>
      <c r="BL207" s="11">
        <f t="shared" si="295"/>
        <v>3.3379227118280869E-2</v>
      </c>
      <c r="BM207" s="11">
        <f t="shared" si="296"/>
        <v>3.3565756823239229E-2</v>
      </c>
      <c r="BN207" s="17">
        <f t="shared" si="275"/>
        <v>3.2607819908121579E-3</v>
      </c>
      <c r="BO207" s="17">
        <f t="shared" si="276"/>
        <v>1.7225710602106654E-3</v>
      </c>
      <c r="BP207" s="17">
        <f t="shared" si="277"/>
        <v>2.0218062604778755E-3</v>
      </c>
      <c r="BQ207" s="12">
        <f>(BQ$3*temperature!$I317+BQ$4*temperature!$I317^2+BQ$5*temperature!$I317^6)*(K207/K$56)^$BS$1</f>
        <v>-33.30069847385608</v>
      </c>
      <c r="BR207" s="12">
        <f>(BR$3*temperature!$I317+BR$4*temperature!$I317^2+BR$5*temperature!$I317^6)*(L207/L$56)^$BS$1</f>
        <v>-23.367515294915709</v>
      </c>
      <c r="BS207" s="12">
        <f>(BS$3*temperature!$I317+BS$4*temperature!$I317^2+BS$5*temperature!$I317^6)*(M207/M$56)^$BS$1</f>
        <v>-20.533922647441251</v>
      </c>
      <c r="BT207" s="12">
        <f>(BT$3*temperature!$M317+BT$4*temperature!$M317^2+BT$5*temperature!$M317^6)*(K207/K$56)^$BS$1</f>
        <v>-33.300714575238466</v>
      </c>
      <c r="BU207" s="12">
        <f>(BU$3*temperature!$M317+BU$4*temperature!$M317^2+BU$5*temperature!$M317^6)*(L207/L$56)^$BS$1</f>
        <v>-23.367525780258976</v>
      </c>
      <c r="BV207" s="12">
        <f>(BV$3*temperature!$M317+BV$4*temperature!$M317^2+BV$5*temperature!$M317^6)*(M207/M$56)^$BS$1</f>
        <v>-20.533931191261679</v>
      </c>
      <c r="BW207" s="19">
        <f t="shared" si="284"/>
        <v>-1.6101382385613761E-5</v>
      </c>
      <c r="BX207" s="19">
        <f t="shared" si="285"/>
        <v>-1.0485343267419012E-5</v>
      </c>
      <c r="BY207" s="19">
        <f t="shared" si="286"/>
        <v>-8.5438204280308128E-6</v>
      </c>
      <c r="BZ207" s="19">
        <f t="shared" si="287"/>
        <v>-4.1722026114998208E-2</v>
      </c>
      <c r="CA207" s="19">
        <f t="shared" si="288"/>
        <v>-9.6717230792086792E-5</v>
      </c>
      <c r="CB207" s="19">
        <f t="shared" si="289"/>
        <v>-1.5940643337372676E-5</v>
      </c>
      <c r="CC207" s="19">
        <f t="shared" si="290"/>
        <v>-5.6758081181127544E-6</v>
      </c>
      <c r="CD207" s="19"/>
    </row>
    <row r="208" spans="1:82">
      <c r="A208" s="2">
        <f t="shared" si="232"/>
        <v>2162</v>
      </c>
      <c r="B208" s="5">
        <f t="shared" si="233"/>
        <v>1165.3684029552805</v>
      </c>
      <c r="C208" s="5">
        <f t="shared" si="234"/>
        <v>2963.9831483171761</v>
      </c>
      <c r="D208" s="5">
        <f t="shared" si="235"/>
        <v>4369.3942822743611</v>
      </c>
      <c r="E208" s="15">
        <f t="shared" si="236"/>
        <v>1.6889468233398184E-6</v>
      </c>
      <c r="F208" s="15">
        <f t="shared" si="237"/>
        <v>3.327338495120484E-6</v>
      </c>
      <c r="G208" s="15">
        <f t="shared" si="238"/>
        <v>6.7926431772432816E-6</v>
      </c>
      <c r="H208" s="5">
        <f t="shared" si="239"/>
        <v>183863.71150811316</v>
      </c>
      <c r="I208" s="5">
        <f t="shared" si="240"/>
        <v>88548.023012943144</v>
      </c>
      <c r="J208" s="5">
        <f t="shared" si="241"/>
        <v>32972.82281586554</v>
      </c>
      <c r="K208" s="5">
        <f t="shared" si="242"/>
        <v>157773.0364422526</v>
      </c>
      <c r="L208" s="5">
        <f t="shared" si="243"/>
        <v>29874.671542318636</v>
      </c>
      <c r="M208" s="5">
        <f t="shared" si="244"/>
        <v>7546.3143597795197</v>
      </c>
      <c r="N208" s="15">
        <f t="shared" si="245"/>
        <v>-1.8946957502936623E-3</v>
      </c>
      <c r="O208" s="15">
        <f t="shared" si="246"/>
        <v>3.3013092011664469E-3</v>
      </c>
      <c r="P208" s="15">
        <f t="shared" si="247"/>
        <v>3.4994132204904105E-3</v>
      </c>
      <c r="Q208" s="5">
        <f t="shared" si="248"/>
        <v>5014.6038263481714</v>
      </c>
      <c r="R208" s="5">
        <f t="shared" si="249"/>
        <v>8239.016941033864</v>
      </c>
      <c r="S208" s="5">
        <f t="shared" si="250"/>
        <v>4892.7689494748111</v>
      </c>
      <c r="T208" s="5">
        <f t="shared" si="251"/>
        <v>27.273483088188925</v>
      </c>
      <c r="U208" s="5">
        <f t="shared" si="252"/>
        <v>93.04574693699891</v>
      </c>
      <c r="V208" s="5">
        <f t="shared" si="253"/>
        <v>148.38793077554027</v>
      </c>
      <c r="W208" s="15">
        <f t="shared" si="254"/>
        <v>-1.0734613539272964E-2</v>
      </c>
      <c r="X208" s="15">
        <f t="shared" si="255"/>
        <v>-1.217998157191269E-2</v>
      </c>
      <c r="Y208" s="15">
        <f t="shared" si="256"/>
        <v>-9.7425357312937999E-3</v>
      </c>
      <c r="Z208" s="5">
        <f t="shared" si="271"/>
        <v>6343.7876653129697</v>
      </c>
      <c r="AA208" s="5">
        <f t="shared" si="272"/>
        <v>25006.615010626399</v>
      </c>
      <c r="AB208" s="5">
        <f t="shared" si="273"/>
        <v>50848.229158964401</v>
      </c>
      <c r="AC208" s="16">
        <f t="shared" si="257"/>
        <v>1.2491135551585688</v>
      </c>
      <c r="AD208" s="16">
        <f t="shared" si="258"/>
        <v>3.0080853816024562</v>
      </c>
      <c r="AE208" s="16">
        <f t="shared" si="259"/>
        <v>10.32736015244056</v>
      </c>
      <c r="AF208" s="15">
        <f t="shared" si="260"/>
        <v>-4.0504037456468023E-3</v>
      </c>
      <c r="AG208" s="15">
        <f t="shared" si="261"/>
        <v>2.9673830763510267E-4</v>
      </c>
      <c r="AH208" s="15">
        <f t="shared" si="262"/>
        <v>9.7937136394747881E-3</v>
      </c>
      <c r="AI208" s="1">
        <f t="shared" si="226"/>
        <v>370823.27939719456</v>
      </c>
      <c r="AJ208" s="1">
        <f t="shared" si="227"/>
        <v>170197.65598069847</v>
      </c>
      <c r="AK208" s="1">
        <f t="shared" si="228"/>
        <v>63316.951432174494</v>
      </c>
      <c r="AL208" s="14">
        <f t="shared" si="263"/>
        <v>74.708625721436363</v>
      </c>
      <c r="AM208" s="14">
        <f t="shared" si="264"/>
        <v>17.341020955154125</v>
      </c>
      <c r="AN208" s="14">
        <f t="shared" si="265"/>
        <v>5.5633113400316301</v>
      </c>
      <c r="AO208" s="11">
        <f t="shared" si="266"/>
        <v>4.4757090667992003E-3</v>
      </c>
      <c r="AP208" s="11">
        <f t="shared" si="267"/>
        <v>5.6382129714171126E-3</v>
      </c>
      <c r="AQ208" s="11">
        <f t="shared" si="268"/>
        <v>5.1145705625711005E-3</v>
      </c>
      <c r="AR208" s="1">
        <f t="shared" si="274"/>
        <v>183863.71150811316</v>
      </c>
      <c r="AS208" s="1">
        <f t="shared" si="269"/>
        <v>88548.023012943144</v>
      </c>
      <c r="AT208" s="1">
        <f t="shared" si="270"/>
        <v>32972.82281586554</v>
      </c>
      <c r="AU208" s="1">
        <f t="shared" si="229"/>
        <v>36772.742301622631</v>
      </c>
      <c r="AV208" s="1">
        <f t="shared" si="230"/>
        <v>17709.604602588628</v>
      </c>
      <c r="AW208" s="1">
        <f t="shared" si="231"/>
        <v>6594.5645631731086</v>
      </c>
      <c r="AX208" s="2">
        <v>0</v>
      </c>
      <c r="AY208" s="2">
        <v>0</v>
      </c>
      <c r="AZ208" s="2">
        <v>0</v>
      </c>
      <c r="BA208" s="2">
        <f t="shared" si="278"/>
        <v>0</v>
      </c>
      <c r="BB208" s="2">
        <f t="shared" si="291"/>
        <v>0</v>
      </c>
      <c r="BC208" s="2">
        <f t="shared" si="279"/>
        <v>0</v>
      </c>
      <c r="BD208" s="2">
        <f t="shared" si="280"/>
        <v>0</v>
      </c>
      <c r="BE208" s="2">
        <f t="shared" si="281"/>
        <v>0</v>
      </c>
      <c r="BF208" s="2">
        <f t="shared" si="282"/>
        <v>0</v>
      </c>
      <c r="BG208" s="2">
        <f t="shared" si="283"/>
        <v>0</v>
      </c>
      <c r="BH208" s="2">
        <f t="shared" si="292"/>
        <v>0</v>
      </c>
      <c r="BI208" s="2">
        <f t="shared" si="293"/>
        <v>0</v>
      </c>
      <c r="BJ208" s="2">
        <f t="shared" si="294"/>
        <v>0</v>
      </c>
      <c r="BK208" s="11">
        <f t="shared" si="297"/>
        <v>2.8105304249706337E-2</v>
      </c>
      <c r="BL208" s="11">
        <f t="shared" si="295"/>
        <v>3.3301309201166446E-2</v>
      </c>
      <c r="BM208" s="11">
        <f t="shared" si="296"/>
        <v>3.3499413220490409E-2</v>
      </c>
      <c r="BN208" s="17">
        <f t="shared" si="275"/>
        <v>3.1712846040162714E-3</v>
      </c>
      <c r="BO208" s="17">
        <f t="shared" si="276"/>
        <v>1.666930217877797E-3</v>
      </c>
      <c r="BP208" s="17">
        <f t="shared" si="277"/>
        <v>1.9561467155143428E-3</v>
      </c>
      <c r="BQ208" s="12">
        <f>(BQ$3*temperature!$I318+BQ$4*temperature!$I318^2+BQ$5*temperature!$I318^6)*(K208/K$56)^$BS$1</f>
        <v>-33.717366144845577</v>
      </c>
      <c r="BR208" s="12">
        <f>(BR$3*temperature!$I318+BR$4*temperature!$I318^2+BR$5*temperature!$I318^6)*(L208/L$56)^$BS$1</f>
        <v>-23.608950977697603</v>
      </c>
      <c r="BS208" s="12">
        <f>(BS$3*temperature!$I318+BS$4*temperature!$I318^2+BS$5*temperature!$I318^6)*(M208/M$56)^$BS$1</f>
        <v>-20.728370845043603</v>
      </c>
      <c r="BT208" s="12">
        <f>(BT$3*temperature!$M318+BT$4*temperature!$M318^2+BT$5*temperature!$M318^6)*(K208/K$56)^$BS$1</f>
        <v>-33.717382239596922</v>
      </c>
      <c r="BU208" s="12">
        <f>(BU$3*temperature!$M318+BU$4*temperature!$M318^2+BU$5*temperature!$M318^6)*(L208/L$56)^$BS$1</f>
        <v>-23.608961442518272</v>
      </c>
      <c r="BV208" s="12">
        <f>(BV$3*temperature!$M318+BV$4*temperature!$M318^2+BV$5*temperature!$M318^6)*(M208/M$56)^$BS$1</f>
        <v>-20.728379369405243</v>
      </c>
      <c r="BW208" s="19">
        <f t="shared" si="284"/>
        <v>-1.6094751345008262E-5</v>
      </c>
      <c r="BX208" s="19">
        <f t="shared" si="285"/>
        <v>-1.046482066868748E-5</v>
      </c>
      <c r="BY208" s="19">
        <f t="shared" si="286"/>
        <v>-8.5243616396724065E-6</v>
      </c>
      <c r="BZ208" s="19">
        <f t="shared" si="287"/>
        <v>-4.1669521654539562E-2</v>
      </c>
      <c r="CA208" s="19">
        <f t="shared" si="288"/>
        <v>-9.3845945288677026E-5</v>
      </c>
      <c r="CB208" s="19">
        <f t="shared" si="289"/>
        <v>-1.5446428525406414E-5</v>
      </c>
      <c r="CC208" s="19">
        <f t="shared" si="290"/>
        <v>-5.4981858988624257E-6</v>
      </c>
      <c r="CD208" s="19"/>
    </row>
    <row r="209" spans="1:82">
      <c r="A209" s="2">
        <f t="shared" si="232"/>
        <v>2163</v>
      </c>
      <c r="B209" s="5">
        <f t="shared" si="233"/>
        <v>1165.3702727882796</v>
      </c>
      <c r="C209" s="5">
        <f t="shared" si="234"/>
        <v>2963.9925173836427</v>
      </c>
      <c r="D209" s="5">
        <f t="shared" si="235"/>
        <v>4369.4224780238083</v>
      </c>
      <c r="E209" s="15">
        <f t="shared" si="236"/>
        <v>1.6044994821728274E-6</v>
      </c>
      <c r="F209" s="15">
        <f t="shared" si="237"/>
        <v>3.1609715703644595E-6</v>
      </c>
      <c r="G209" s="15">
        <f t="shared" si="238"/>
        <v>6.4530110183811172E-6</v>
      </c>
      <c r="H209" s="5">
        <f t="shared" si="239"/>
        <v>183494.3065290245</v>
      </c>
      <c r="I209" s="5">
        <f t="shared" si="240"/>
        <v>88833.810982733907</v>
      </c>
      <c r="J209" s="5">
        <f t="shared" si="241"/>
        <v>33086.262307500052</v>
      </c>
      <c r="K209" s="5">
        <f t="shared" si="242"/>
        <v>157455.79822453659</v>
      </c>
      <c r="L209" s="5">
        <f t="shared" si="243"/>
        <v>29970.99704595366</v>
      </c>
      <c r="M209" s="5">
        <f t="shared" si="244"/>
        <v>7572.2277884340047</v>
      </c>
      <c r="N209" s="15">
        <f t="shared" si="245"/>
        <v>-2.0107251839076579E-3</v>
      </c>
      <c r="O209" s="15">
        <f t="shared" si="246"/>
        <v>3.2243200899657598E-3</v>
      </c>
      <c r="P209" s="15">
        <f t="shared" si="247"/>
        <v>3.4339185222125312E-3</v>
      </c>
      <c r="Q209" s="5">
        <f t="shared" si="248"/>
        <v>4950.8071825767502</v>
      </c>
      <c r="R209" s="5">
        <f t="shared" si="249"/>
        <v>8164.9333394209134</v>
      </c>
      <c r="S209" s="5">
        <f t="shared" si="250"/>
        <v>4861.7700279864202</v>
      </c>
      <c r="T209" s="5">
        <f t="shared" si="251"/>
        <v>26.98071278736732</v>
      </c>
      <c r="U209" s="5">
        <f t="shared" si="252"/>
        <v>91.91245145396141</v>
      </c>
      <c r="V209" s="5">
        <f t="shared" si="253"/>
        <v>146.94225605786681</v>
      </c>
      <c r="W209" s="15">
        <f t="shared" si="254"/>
        <v>-1.0734613539272964E-2</v>
      </c>
      <c r="X209" s="15">
        <f t="shared" si="255"/>
        <v>-1.217998157191269E-2</v>
      </c>
      <c r="Y209" s="15">
        <f t="shared" si="256"/>
        <v>-9.7425357312937999E-3</v>
      </c>
      <c r="Z209" s="5">
        <f t="shared" si="271"/>
        <v>6238.4386553220356</v>
      </c>
      <c r="AA209" s="5">
        <f t="shared" si="272"/>
        <v>24791.020682329148</v>
      </c>
      <c r="AB209" s="5">
        <f t="shared" si="273"/>
        <v>51024.257431382561</v>
      </c>
      <c r="AC209" s="16">
        <f t="shared" si="257"/>
        <v>1.2440541409360164</v>
      </c>
      <c r="AD209" s="16">
        <f t="shared" si="258"/>
        <v>3.0089779957678147</v>
      </c>
      <c r="AE209" s="16">
        <f t="shared" si="259"/>
        <v>10.428503360425285</v>
      </c>
      <c r="AF209" s="15">
        <f t="shared" si="260"/>
        <v>-4.0504037456468023E-3</v>
      </c>
      <c r="AG209" s="15">
        <f t="shared" si="261"/>
        <v>2.9673830763510267E-4</v>
      </c>
      <c r="AH209" s="15">
        <f t="shared" si="262"/>
        <v>9.7937136394747881E-3</v>
      </c>
      <c r="AI209" s="1">
        <f t="shared" si="226"/>
        <v>370513.69375909778</v>
      </c>
      <c r="AJ209" s="1">
        <f t="shared" si="227"/>
        <v>170887.49498521726</v>
      </c>
      <c r="AK209" s="1">
        <f t="shared" si="228"/>
        <v>63579.820852130157</v>
      </c>
      <c r="AL209" s="14">
        <f t="shared" si="263"/>
        <v>75.039656054210809</v>
      </c>
      <c r="AM209" s="14">
        <f t="shared" si="264"/>
        <v>17.437815600748223</v>
      </c>
      <c r="AN209" s="14">
        <f t="shared" si="265"/>
        <v>5.5914807489576726</v>
      </c>
      <c r="AO209" s="11">
        <f t="shared" si="266"/>
        <v>4.4309519761312087E-3</v>
      </c>
      <c r="AP209" s="11">
        <f t="shared" si="267"/>
        <v>5.5818308417029412E-3</v>
      </c>
      <c r="AQ209" s="11">
        <f t="shared" si="268"/>
        <v>5.0634248569453892E-3</v>
      </c>
      <c r="AR209" s="1">
        <f t="shared" si="274"/>
        <v>183494.3065290245</v>
      </c>
      <c r="AS209" s="1">
        <f t="shared" si="269"/>
        <v>88833.810982733907</v>
      </c>
      <c r="AT209" s="1">
        <f t="shared" si="270"/>
        <v>33086.262307500052</v>
      </c>
      <c r="AU209" s="1">
        <f t="shared" si="229"/>
        <v>36698.861305804901</v>
      </c>
      <c r="AV209" s="1">
        <f t="shared" si="230"/>
        <v>17766.762196546781</v>
      </c>
      <c r="AW209" s="1">
        <f t="shared" si="231"/>
        <v>6617.2524615000111</v>
      </c>
      <c r="AX209" s="2">
        <v>0</v>
      </c>
      <c r="AY209" s="2">
        <v>0</v>
      </c>
      <c r="AZ209" s="2">
        <v>0</v>
      </c>
      <c r="BA209" s="2">
        <f t="shared" si="278"/>
        <v>0</v>
      </c>
      <c r="BB209" s="2">
        <f t="shared" si="291"/>
        <v>0</v>
      </c>
      <c r="BC209" s="2">
        <f t="shared" si="279"/>
        <v>0</v>
      </c>
      <c r="BD209" s="2">
        <f t="shared" si="280"/>
        <v>0</v>
      </c>
      <c r="BE209" s="2">
        <f t="shared" si="281"/>
        <v>0</v>
      </c>
      <c r="BF209" s="2">
        <f t="shared" si="282"/>
        <v>0</v>
      </c>
      <c r="BG209" s="2">
        <f t="shared" si="283"/>
        <v>0</v>
      </c>
      <c r="BH209" s="2">
        <f t="shared" si="292"/>
        <v>0</v>
      </c>
      <c r="BI209" s="2">
        <f t="shared" si="293"/>
        <v>0</v>
      </c>
      <c r="BJ209" s="2">
        <f t="shared" si="294"/>
        <v>0</v>
      </c>
      <c r="BK209" s="11">
        <f t="shared" si="297"/>
        <v>2.7989274816092341E-2</v>
      </c>
      <c r="BL209" s="11">
        <f t="shared" si="295"/>
        <v>3.3224320089965759E-2</v>
      </c>
      <c r="BM209" s="11">
        <f t="shared" si="296"/>
        <v>3.343391852221253E-2</v>
      </c>
      <c r="BN209" s="17">
        <f t="shared" si="275"/>
        <v>3.0845912290381776E-3</v>
      </c>
      <c r="BO209" s="17">
        <f t="shared" si="276"/>
        <v>1.6132082704574157E-3</v>
      </c>
      <c r="BP209" s="17">
        <f t="shared" si="277"/>
        <v>1.8927410025505371E-3</v>
      </c>
      <c r="BQ209" s="12">
        <f>(BQ$3*temperature!$I319+BQ$4*temperature!$I319^2+BQ$5*temperature!$I319^6)*(K209/K$56)^$BS$1</f>
        <v>-34.134661448267913</v>
      </c>
      <c r="BR209" s="12">
        <f>(BR$3*temperature!$I319+BR$4*temperature!$I319^2+BR$5*temperature!$I319^6)*(L209/L$56)^$BS$1</f>
        <v>-23.849877985835203</v>
      </c>
      <c r="BS209" s="12">
        <f>(BS$3*temperature!$I319+BS$4*temperature!$I319^2+BS$5*temperature!$I319^6)*(M209/M$56)^$BS$1</f>
        <v>-20.922298083790025</v>
      </c>
      <c r="BT209" s="12">
        <f>(BT$3*temperature!$M319+BT$4*temperature!$M319^2+BT$5*temperature!$M319^6)*(K209/K$56)^$BS$1</f>
        <v>-34.134677536458</v>
      </c>
      <c r="BU209" s="12">
        <f>(BU$3*temperature!$M319+BU$4*temperature!$M319^2+BU$5*temperature!$M319^6)*(L209/L$56)^$BS$1</f>
        <v>-23.849888430160703</v>
      </c>
      <c r="BV209" s="12">
        <f>(BV$3*temperature!$M319+BV$4*temperature!$M319^2+BV$5*temperature!$M319^6)*(M209/M$56)^$BS$1</f>
        <v>-20.92230658874292</v>
      </c>
      <c r="BW209" s="19">
        <f t="shared" si="284"/>
        <v>-1.6088190086804843E-5</v>
      </c>
      <c r="BX209" s="19">
        <f t="shared" si="285"/>
        <v>-1.0444325500458262E-5</v>
      </c>
      <c r="BY209" s="19">
        <f t="shared" si="286"/>
        <v>-8.5049528948388797E-6</v>
      </c>
      <c r="BZ209" s="19">
        <f t="shared" si="287"/>
        <v>-4.1612976230268092E-2</v>
      </c>
      <c r="CA209" s="19">
        <f t="shared" si="288"/>
        <v>-9.1059948797421445E-5</v>
      </c>
      <c r="CB209" s="19">
        <f t="shared" si="289"/>
        <v>-1.4967495350995767E-5</v>
      </c>
      <c r="CC209" s="19">
        <f t="shared" si="290"/>
        <v>-5.3261183369543844E-6</v>
      </c>
      <c r="CD209" s="19"/>
    </row>
    <row r="210" spans="1:82">
      <c r="A210" s="2">
        <f t="shared" si="232"/>
        <v>2164</v>
      </c>
      <c r="B210" s="5">
        <f t="shared" si="233"/>
        <v>1165.3720491324791</v>
      </c>
      <c r="C210" s="5">
        <f t="shared" si="234"/>
        <v>2964.0014180249209</v>
      </c>
      <c r="D210" s="5">
        <f t="shared" si="235"/>
        <v>4369.449264158633</v>
      </c>
      <c r="E210" s="15">
        <f t="shared" si="236"/>
        <v>1.5242745080641861E-6</v>
      </c>
      <c r="F210" s="15">
        <f t="shared" si="237"/>
        <v>3.0029229918462365E-6</v>
      </c>
      <c r="G210" s="15">
        <f t="shared" si="238"/>
        <v>6.1303604674620612E-6</v>
      </c>
      <c r="H210" s="5">
        <f t="shared" si="239"/>
        <v>183104.3007442774</v>
      </c>
      <c r="I210" s="5">
        <f t="shared" si="240"/>
        <v>89113.749271353197</v>
      </c>
      <c r="J210" s="5">
        <f t="shared" si="241"/>
        <v>33197.942062392307</v>
      </c>
      <c r="K210" s="5">
        <f t="shared" si="242"/>
        <v>157120.89618125223</v>
      </c>
      <c r="L210" s="5">
        <f t="shared" si="243"/>
        <v>30065.353116711613</v>
      </c>
      <c r="M210" s="5">
        <f t="shared" si="244"/>
        <v>7597.7405973575924</v>
      </c>
      <c r="N210" s="15">
        <f t="shared" si="245"/>
        <v>-2.1269591025588896E-3</v>
      </c>
      <c r="O210" s="15">
        <f t="shared" si="246"/>
        <v>3.1482459730411971E-3</v>
      </c>
      <c r="P210" s="15">
        <f t="shared" si="247"/>
        <v>3.3692606240076639E-3</v>
      </c>
      <c r="Q210" s="5">
        <f t="shared" si="248"/>
        <v>4887.252503110748</v>
      </c>
      <c r="R210" s="5">
        <f t="shared" si="249"/>
        <v>8090.9010275089086</v>
      </c>
      <c r="S210" s="5">
        <f t="shared" si="250"/>
        <v>4830.6546552708687</v>
      </c>
      <c r="T210" s="5">
        <f t="shared" si="251"/>
        <v>26.691085262580813</v>
      </c>
      <c r="U210" s="5">
        <f t="shared" si="252"/>
        <v>90.792959489022834</v>
      </c>
      <c r="V210" s="5">
        <f t="shared" si="253"/>
        <v>145.51066587778612</v>
      </c>
      <c r="W210" s="15">
        <f t="shared" si="254"/>
        <v>-1.0734613539272964E-2</v>
      </c>
      <c r="X210" s="15">
        <f t="shared" si="255"/>
        <v>-1.217998157191269E-2</v>
      </c>
      <c r="Y210" s="15">
        <f t="shared" si="256"/>
        <v>-9.7425357312937999E-3</v>
      </c>
      <c r="Z210" s="5">
        <f t="shared" si="271"/>
        <v>6134.1254474471343</v>
      </c>
      <c r="AA210" s="5">
        <f t="shared" si="272"/>
        <v>24575.395053055418</v>
      </c>
      <c r="AB210" s="5">
        <f t="shared" si="273"/>
        <v>51197.536003529975</v>
      </c>
      <c r="AC210" s="16">
        <f t="shared" si="257"/>
        <v>1.2390152193837818</v>
      </c>
      <c r="AD210" s="16">
        <f t="shared" si="258"/>
        <v>3.0098708748059901</v>
      </c>
      <c r="AE210" s="16">
        <f t="shared" si="259"/>
        <v>10.530637136025591</v>
      </c>
      <c r="AF210" s="15">
        <f t="shared" si="260"/>
        <v>-4.0504037456468023E-3</v>
      </c>
      <c r="AG210" s="15">
        <f t="shared" si="261"/>
        <v>2.9673830763510267E-4</v>
      </c>
      <c r="AH210" s="15">
        <f t="shared" si="262"/>
        <v>9.7937136394747881E-3</v>
      </c>
      <c r="AI210" s="1">
        <f t="shared" si="226"/>
        <v>370161.1856889929</v>
      </c>
      <c r="AJ210" s="1">
        <f t="shared" si="227"/>
        <v>171565.50768324229</v>
      </c>
      <c r="AK210" s="1">
        <f t="shared" si="228"/>
        <v>63839.09122841715</v>
      </c>
      <c r="AL210" s="14">
        <f t="shared" si="263"/>
        <v>75.368828195369602</v>
      </c>
      <c r="AM210" s="14">
        <f t="shared" si="264"/>
        <v>17.534177188311087</v>
      </c>
      <c r="AN210" s="14">
        <f t="shared" si="265"/>
        <v>5.6195096711429624</v>
      </c>
      <c r="AO210" s="11">
        <f t="shared" si="266"/>
        <v>4.3866424563698964E-3</v>
      </c>
      <c r="AP210" s="11">
        <f t="shared" si="267"/>
        <v>5.5260125332859114E-3</v>
      </c>
      <c r="AQ210" s="11">
        <f t="shared" si="268"/>
        <v>5.0127906083759352E-3</v>
      </c>
      <c r="AR210" s="1">
        <f t="shared" si="274"/>
        <v>183104.3007442774</v>
      </c>
      <c r="AS210" s="1">
        <f t="shared" si="269"/>
        <v>89113.749271353197</v>
      </c>
      <c r="AT210" s="1">
        <f t="shared" si="270"/>
        <v>33197.942062392307</v>
      </c>
      <c r="AU210" s="1">
        <f t="shared" si="229"/>
        <v>36620.860148855478</v>
      </c>
      <c r="AV210" s="1">
        <f t="shared" si="230"/>
        <v>17822.749854270642</v>
      </c>
      <c r="AW210" s="1">
        <f t="shared" si="231"/>
        <v>6639.5884124784616</v>
      </c>
      <c r="AX210" s="2">
        <v>0</v>
      </c>
      <c r="AY210" s="2">
        <v>0</v>
      </c>
      <c r="AZ210" s="2">
        <v>0</v>
      </c>
      <c r="BA210" s="2">
        <f t="shared" si="278"/>
        <v>0</v>
      </c>
      <c r="BB210" s="2">
        <f t="shared" si="291"/>
        <v>0</v>
      </c>
      <c r="BC210" s="2">
        <f t="shared" si="279"/>
        <v>0</v>
      </c>
      <c r="BD210" s="2">
        <f t="shared" si="280"/>
        <v>0</v>
      </c>
      <c r="BE210" s="2">
        <f t="shared" si="281"/>
        <v>0</v>
      </c>
      <c r="BF210" s="2">
        <f t="shared" si="282"/>
        <v>0</v>
      </c>
      <c r="BG210" s="2">
        <f t="shared" si="283"/>
        <v>0</v>
      </c>
      <c r="BH210" s="2">
        <f t="shared" si="292"/>
        <v>0</v>
      </c>
      <c r="BI210" s="2">
        <f t="shared" si="293"/>
        <v>0</v>
      </c>
      <c r="BJ210" s="2">
        <f t="shared" si="294"/>
        <v>0</v>
      </c>
      <c r="BK210" s="11">
        <f t="shared" si="297"/>
        <v>2.7873040897441109E-2</v>
      </c>
      <c r="BL210" s="11">
        <f t="shared" si="295"/>
        <v>3.3148245973041196E-2</v>
      </c>
      <c r="BM210" s="11">
        <f t="shared" si="296"/>
        <v>3.3369260624007663E-2</v>
      </c>
      <c r="BN210" s="17">
        <f t="shared" si="275"/>
        <v>3.0006064310252769E-3</v>
      </c>
      <c r="BO210" s="17">
        <f t="shared" si="276"/>
        <v>1.5613340095565588E-3</v>
      </c>
      <c r="BP210" s="17">
        <f t="shared" si="277"/>
        <v>1.8315065614036691E-3</v>
      </c>
      <c r="BQ210" s="12">
        <f>(BQ$3*temperature!$I320+BQ$4*temperature!$I320^2+BQ$5*temperature!$I320^6)*(K210/K$56)^$BS$1</f>
        <v>-34.552587654878003</v>
      </c>
      <c r="BR210" s="12">
        <f>(BR$3*temperature!$I320+BR$4*temperature!$I320^2+BR$5*temperature!$I320^6)*(L210/L$56)^$BS$1</f>
        <v>-24.090285808798523</v>
      </c>
      <c r="BS210" s="12">
        <f>(BS$3*temperature!$I320+BS$4*temperature!$I320^2+BS$5*temperature!$I320^6)*(M210/M$56)^$BS$1</f>
        <v>-21.115695593484169</v>
      </c>
      <c r="BT210" s="12">
        <f>(BT$3*temperature!$M320+BT$4*temperature!$M320^2+BT$5*temperature!$M320^6)*(K210/K$56)^$BS$1</f>
        <v>-34.552603736595792</v>
      </c>
      <c r="BU210" s="12">
        <f>(BU$3*temperature!$M320+BU$4*temperature!$M320^2+BU$5*temperature!$M320^6)*(L210/L$56)^$BS$1</f>
        <v>-24.090296232664713</v>
      </c>
      <c r="BV210" s="12">
        <f>(BV$3*temperature!$M320+BV$4*temperature!$M320^2+BV$5*temperature!$M320^6)*(M210/M$56)^$BS$1</f>
        <v>-21.115704079084296</v>
      </c>
      <c r="BW210" s="19">
        <f t="shared" si="284"/>
        <v>-1.6081717788551941E-5</v>
      </c>
      <c r="BX210" s="19">
        <f t="shared" si="285"/>
        <v>-1.0423866189768205E-5</v>
      </c>
      <c r="BY210" s="19">
        <f t="shared" si="286"/>
        <v>-8.4856001265620762E-6</v>
      </c>
      <c r="BZ210" s="19">
        <f t="shared" si="287"/>
        <v>-4.1552459498789857E-2</v>
      </c>
      <c r="CA210" s="19">
        <f t="shared" si="288"/>
        <v>-8.8356807873339277E-5</v>
      </c>
      <c r="CB210" s="19">
        <f t="shared" si="289"/>
        <v>-1.4503384595419085E-5</v>
      </c>
      <c r="CC210" s="19">
        <f t="shared" si="290"/>
        <v>-5.1594356936894881E-6</v>
      </c>
      <c r="CD210" s="19"/>
    </row>
    <row r="211" spans="1:82">
      <c r="A211" s="2">
        <f t="shared" si="232"/>
        <v>2165</v>
      </c>
      <c r="B211" s="5">
        <f t="shared" si="233"/>
        <v>1165.3737366620405</v>
      </c>
      <c r="C211" s="5">
        <f t="shared" si="234"/>
        <v>2964.0098736595269</v>
      </c>
      <c r="D211" s="5">
        <f t="shared" si="235"/>
        <v>4369.474711142715</v>
      </c>
      <c r="E211" s="15">
        <f t="shared" si="236"/>
        <v>1.4480607826609766E-6</v>
      </c>
      <c r="F211" s="15">
        <f t="shared" si="237"/>
        <v>2.8527768422539245E-6</v>
      </c>
      <c r="G211" s="15">
        <f t="shared" si="238"/>
        <v>5.8238424440889582E-6</v>
      </c>
      <c r="H211" s="5">
        <f t="shared" si="239"/>
        <v>182693.78036803284</v>
      </c>
      <c r="I211" s="5">
        <f t="shared" si="240"/>
        <v>89387.857345710872</v>
      </c>
      <c r="J211" s="5">
        <f t="shared" si="241"/>
        <v>33307.869433367276</v>
      </c>
      <c r="K211" s="5">
        <f t="shared" si="242"/>
        <v>156768.40366363447</v>
      </c>
      <c r="L211" s="5">
        <f t="shared" si="243"/>
        <v>30157.746146556452</v>
      </c>
      <c r="M211" s="5">
        <f t="shared" si="244"/>
        <v>7622.8543784514841</v>
      </c>
      <c r="N211" s="15">
        <f t="shared" si="245"/>
        <v>-2.2434477283730381E-3</v>
      </c>
      <c r="O211" s="15">
        <f t="shared" si="246"/>
        <v>3.0730731645218778E-3</v>
      </c>
      <c r="P211" s="15">
        <f t="shared" si="247"/>
        <v>3.3054275507413688E-3</v>
      </c>
      <c r="Q211" s="5">
        <f t="shared" si="248"/>
        <v>4823.950123532999</v>
      </c>
      <c r="R211" s="5">
        <f t="shared" si="249"/>
        <v>8016.9379611685908</v>
      </c>
      <c r="S211" s="5">
        <f t="shared" si="250"/>
        <v>4799.4315968823566</v>
      </c>
      <c r="T211" s="5">
        <f t="shared" si="251"/>
        <v>26.404566777343224</v>
      </c>
      <c r="U211" s="5">
        <f t="shared" si="252"/>
        <v>89.687102915587118</v>
      </c>
      <c r="V211" s="5">
        <f t="shared" si="253"/>
        <v>144.09302301618743</v>
      </c>
      <c r="W211" s="15">
        <f t="shared" si="254"/>
        <v>-1.0734613539272964E-2</v>
      </c>
      <c r="X211" s="15">
        <f t="shared" si="255"/>
        <v>-1.217998157191269E-2</v>
      </c>
      <c r="Y211" s="15">
        <f t="shared" si="256"/>
        <v>-9.7425357312937999E-3</v>
      </c>
      <c r="Z211" s="5">
        <f t="shared" si="271"/>
        <v>6030.8534975513721</v>
      </c>
      <c r="AA211" s="5">
        <f t="shared" si="272"/>
        <v>24359.79369326001</v>
      </c>
      <c r="AB211" s="5">
        <f t="shared" si="273"/>
        <v>51368.076256539702</v>
      </c>
      <c r="AC211" s="16">
        <f t="shared" si="257"/>
        <v>1.2339967074982763</v>
      </c>
      <c r="AD211" s="16">
        <f t="shared" si="258"/>
        <v>3.0107640187955802</v>
      </c>
      <c r="AE211" s="16">
        <f t="shared" si="259"/>
        <v>10.633771180577044</v>
      </c>
      <c r="AF211" s="15">
        <f t="shared" si="260"/>
        <v>-4.0504037456468023E-3</v>
      </c>
      <c r="AG211" s="15">
        <f t="shared" si="261"/>
        <v>2.9673830763510267E-4</v>
      </c>
      <c r="AH211" s="15">
        <f t="shared" si="262"/>
        <v>9.7937136394747881E-3</v>
      </c>
      <c r="AI211" s="1">
        <f t="shared" si="226"/>
        <v>369765.9272689491</v>
      </c>
      <c r="AJ211" s="1">
        <f t="shared" si="227"/>
        <v>172231.70676918869</v>
      </c>
      <c r="AK211" s="1">
        <f t="shared" si="228"/>
        <v>64094.770518053898</v>
      </c>
      <c r="AL211" s="14">
        <f t="shared" si="263"/>
        <v>75.696138136001778</v>
      </c>
      <c r="AM211" s="14">
        <f t="shared" si="264"/>
        <v>17.630102330385519</v>
      </c>
      <c r="AN211" s="14">
        <f t="shared" si="265"/>
        <v>5.6473974021931133</v>
      </c>
      <c r="AO211" s="11">
        <f t="shared" si="266"/>
        <v>4.342776031806197E-3</v>
      </c>
      <c r="AP211" s="11">
        <f t="shared" si="267"/>
        <v>5.4707524079530521E-3</v>
      </c>
      <c r="AQ211" s="11">
        <f t="shared" si="268"/>
        <v>4.9626627022921754E-3</v>
      </c>
      <c r="AR211" s="1">
        <f t="shared" si="274"/>
        <v>182693.78036803284</v>
      </c>
      <c r="AS211" s="1">
        <f t="shared" si="269"/>
        <v>89387.857345710872</v>
      </c>
      <c r="AT211" s="1">
        <f t="shared" si="270"/>
        <v>33307.869433367276</v>
      </c>
      <c r="AU211" s="1">
        <f t="shared" si="229"/>
        <v>36538.756073606572</v>
      </c>
      <c r="AV211" s="1">
        <f t="shared" si="230"/>
        <v>17877.571469142174</v>
      </c>
      <c r="AW211" s="1">
        <f t="shared" si="231"/>
        <v>6661.5738866734555</v>
      </c>
      <c r="AX211" s="2">
        <v>0</v>
      </c>
      <c r="AY211" s="2">
        <v>0</v>
      </c>
      <c r="AZ211" s="2">
        <v>0</v>
      </c>
      <c r="BA211" s="2">
        <f t="shared" si="278"/>
        <v>0</v>
      </c>
      <c r="BB211" s="2">
        <f t="shared" si="291"/>
        <v>0</v>
      </c>
      <c r="BC211" s="2">
        <f t="shared" si="279"/>
        <v>0</v>
      </c>
      <c r="BD211" s="2">
        <f t="shared" si="280"/>
        <v>0</v>
      </c>
      <c r="BE211" s="2">
        <f t="shared" si="281"/>
        <v>0</v>
      </c>
      <c r="BF211" s="2">
        <f t="shared" si="282"/>
        <v>0</v>
      </c>
      <c r="BG211" s="2">
        <f t="shared" si="283"/>
        <v>0</v>
      </c>
      <c r="BH211" s="2">
        <f t="shared" si="292"/>
        <v>0</v>
      </c>
      <c r="BI211" s="2">
        <f t="shared" si="293"/>
        <v>0</v>
      </c>
      <c r="BJ211" s="2">
        <f t="shared" si="294"/>
        <v>0</v>
      </c>
      <c r="BK211" s="11">
        <f t="shared" si="297"/>
        <v>2.7756552271626961E-2</v>
      </c>
      <c r="BL211" s="11">
        <f t="shared" si="295"/>
        <v>3.3073073164521877E-2</v>
      </c>
      <c r="BM211" s="11">
        <f t="shared" si="296"/>
        <v>3.3305427550741368E-2</v>
      </c>
      <c r="BN211" s="17">
        <f t="shared" si="275"/>
        <v>2.9192383802628314E-3</v>
      </c>
      <c r="BO211" s="17">
        <f t="shared" si="276"/>
        <v>1.5112390846543625E-3</v>
      </c>
      <c r="BP211" s="17">
        <f t="shared" si="277"/>
        <v>1.7723640824168702E-3</v>
      </c>
      <c r="BQ211" s="12">
        <f>(BQ$3*temperature!$I321+BQ$4*temperature!$I321^2+BQ$5*temperature!$I321^6)*(K211/K$56)^$BS$1</f>
        <v>-34.97114959937516</v>
      </c>
      <c r="BR211" s="12">
        <f>(BR$3*temperature!$I321+BR$4*temperature!$I321^2+BR$5*temperature!$I321^6)*(L211/L$56)^$BS$1</f>
        <v>-24.330164458057546</v>
      </c>
      <c r="BS211" s="12">
        <f>(BS$3*temperature!$I321+BS$4*temperature!$I321^2+BS$5*temperature!$I321^6)*(M211/M$56)^$BS$1</f>
        <v>-21.308555024817178</v>
      </c>
      <c r="BT211" s="12">
        <f>(BT$3*temperature!$M321+BT$4*temperature!$M321^2+BT$5*temperature!$M321^6)*(K211/K$56)^$BS$1</f>
        <v>-34.971165674728347</v>
      </c>
      <c r="BU211" s="12">
        <f>(BU$3*temperature!$M321+BU$4*temperature!$M321^2+BU$5*temperature!$M321^6)*(L211/L$56)^$BS$1</f>
        <v>-24.330174861508294</v>
      </c>
      <c r="BV211" s="12">
        <f>(BV$3*temperature!$M321+BV$4*temperature!$M321^2+BV$5*temperature!$M321^6)*(M211/M$56)^$BS$1</f>
        <v>-21.308563491126126</v>
      </c>
      <c r="BW211" s="19">
        <f t="shared" si="284"/>
        <v>-1.6075353187261499E-5</v>
      </c>
      <c r="BX211" s="19">
        <f t="shared" si="285"/>
        <v>-1.0403450747986653E-5</v>
      </c>
      <c r="BY211" s="19">
        <f t="shared" si="286"/>
        <v>-8.4663089481296083E-6</v>
      </c>
      <c r="BZ211" s="19">
        <f t="shared" si="287"/>
        <v>-4.1488039289231192E-2</v>
      </c>
      <c r="CA211" s="19">
        <f t="shared" si="288"/>
        <v>-8.5734149941272021E-5</v>
      </c>
      <c r="CB211" s="19">
        <f t="shared" si="289"/>
        <v>-1.4053649558338636E-5</v>
      </c>
      <c r="CC211" s="19">
        <f t="shared" si="290"/>
        <v>-4.997973008002418E-6</v>
      </c>
      <c r="CD211" s="19"/>
    </row>
    <row r="212" spans="1:82">
      <c r="A212" s="2">
        <f t="shared" si="232"/>
        <v>2166</v>
      </c>
      <c r="B212" s="5">
        <f t="shared" si="233"/>
        <v>1165.3753398174454</v>
      </c>
      <c r="C212" s="5">
        <f t="shared" si="234"/>
        <v>2964.0179065353186</v>
      </c>
      <c r="D212" s="5">
        <f t="shared" si="235"/>
        <v>4369.4988859183823</v>
      </c>
      <c r="E212" s="15">
        <f t="shared" si="236"/>
        <v>1.3756577435279278E-6</v>
      </c>
      <c r="F212" s="15">
        <f t="shared" si="237"/>
        <v>2.7101380001412282E-6</v>
      </c>
      <c r="G212" s="15">
        <f t="shared" si="238"/>
        <v>5.53265032188451E-6</v>
      </c>
      <c r="H212" s="5">
        <f t="shared" si="239"/>
        <v>182262.82939022686</v>
      </c>
      <c r="I212" s="5">
        <f t="shared" si="240"/>
        <v>89656.155568985734</v>
      </c>
      <c r="J212" s="5">
        <f t="shared" si="241"/>
        <v>33416.051995914</v>
      </c>
      <c r="K212" s="5">
        <f t="shared" si="242"/>
        <v>156398.39214272212</v>
      </c>
      <c r="L212" s="5">
        <f t="shared" si="243"/>
        <v>30248.182836987668</v>
      </c>
      <c r="M212" s="5">
        <f t="shared" si="244"/>
        <v>7647.5707783343687</v>
      </c>
      <c r="N212" s="15">
        <f t="shared" si="245"/>
        <v>-2.360242958818759E-3</v>
      </c>
      <c r="O212" s="15">
        <f t="shared" si="246"/>
        <v>2.9987881054414078E-3</v>
      </c>
      <c r="P212" s="15">
        <f t="shared" si="247"/>
        <v>3.2424074573369488E-3</v>
      </c>
      <c r="Q212" s="5">
        <f t="shared" si="248"/>
        <v>4760.9099593133478</v>
      </c>
      <c r="R212" s="5">
        <f t="shared" si="249"/>
        <v>7943.061609340125</v>
      </c>
      <c r="S212" s="5">
        <f t="shared" si="250"/>
        <v>4768.1094454538452</v>
      </c>
      <c r="T212" s="5">
        <f t="shared" si="251"/>
        <v>26.121123957316517</v>
      </c>
      <c r="U212" s="5">
        <f t="shared" si="252"/>
        <v>88.594715654837032</v>
      </c>
      <c r="V212" s="5">
        <f t="shared" si="253"/>
        <v>142.68919159082208</v>
      </c>
      <c r="W212" s="15">
        <f t="shared" si="254"/>
        <v>-1.0734613539272964E-2</v>
      </c>
      <c r="X212" s="15">
        <f t="shared" si="255"/>
        <v>-1.217998157191269E-2</v>
      </c>
      <c r="Y212" s="15">
        <f t="shared" si="256"/>
        <v>-9.7425357312937999E-3</v>
      </c>
      <c r="Z212" s="5">
        <f t="shared" si="271"/>
        <v>5928.6275749765582</v>
      </c>
      <c r="AA212" s="5">
        <f t="shared" si="272"/>
        <v>24144.270759087085</v>
      </c>
      <c r="AB212" s="5">
        <f t="shared" si="273"/>
        <v>51535.889929523044</v>
      </c>
      <c r="AC212" s="16">
        <f t="shared" si="257"/>
        <v>1.2289985226121094</v>
      </c>
      <c r="AD212" s="16">
        <f t="shared" si="258"/>
        <v>3.0116574278152064</v>
      </c>
      <c r="AE212" s="16">
        <f t="shared" si="259"/>
        <v>10.737915290427315</v>
      </c>
      <c r="AF212" s="15">
        <f t="shared" si="260"/>
        <v>-4.0504037456468023E-3</v>
      </c>
      <c r="AG212" s="15">
        <f t="shared" si="261"/>
        <v>2.9673830763510267E-4</v>
      </c>
      <c r="AH212" s="15">
        <f t="shared" si="262"/>
        <v>9.7937136394747881E-3</v>
      </c>
      <c r="AI212" s="1">
        <f t="shared" si="226"/>
        <v>369328.09061566077</v>
      </c>
      <c r="AJ212" s="1">
        <f t="shared" si="227"/>
        <v>172886.10756141198</v>
      </c>
      <c r="AK212" s="1">
        <f t="shared" si="228"/>
        <v>64346.86735292196</v>
      </c>
      <c r="AL212" s="14">
        <f t="shared" si="263"/>
        <v>76.021582196655132</v>
      </c>
      <c r="AM212" s="14">
        <f t="shared" si="264"/>
        <v>17.725587755914173</v>
      </c>
      <c r="AN212" s="14">
        <f t="shared" si="265"/>
        <v>5.6751432693614694</v>
      </c>
      <c r="AO212" s="11">
        <f t="shared" si="266"/>
        <v>4.2993482714881346E-3</v>
      </c>
      <c r="AP212" s="11">
        <f t="shared" si="267"/>
        <v>5.4160448838735213E-3</v>
      </c>
      <c r="AQ212" s="11">
        <f t="shared" si="268"/>
        <v>4.9130360752692535E-3</v>
      </c>
      <c r="AR212" s="1">
        <f t="shared" si="274"/>
        <v>182262.82939022686</v>
      </c>
      <c r="AS212" s="1">
        <f t="shared" si="269"/>
        <v>89656.155568985734</v>
      </c>
      <c r="AT212" s="1">
        <f t="shared" si="270"/>
        <v>33416.051995914</v>
      </c>
      <c r="AU212" s="1">
        <f t="shared" si="229"/>
        <v>36452.565878045374</v>
      </c>
      <c r="AV212" s="1">
        <f t="shared" si="230"/>
        <v>17931.231113797148</v>
      </c>
      <c r="AW212" s="1">
        <f t="shared" si="231"/>
        <v>6683.2103991828008</v>
      </c>
      <c r="AX212" s="2">
        <v>0</v>
      </c>
      <c r="AY212" s="2">
        <v>0</v>
      </c>
      <c r="AZ212" s="2">
        <v>0</v>
      </c>
      <c r="BA212" s="2">
        <f t="shared" si="278"/>
        <v>0</v>
      </c>
      <c r="BB212" s="2">
        <f t="shared" si="291"/>
        <v>0</v>
      </c>
      <c r="BC212" s="2">
        <f t="shared" si="279"/>
        <v>0</v>
      </c>
      <c r="BD212" s="2">
        <f t="shared" si="280"/>
        <v>0</v>
      </c>
      <c r="BE212" s="2">
        <f t="shared" si="281"/>
        <v>0</v>
      </c>
      <c r="BF212" s="2">
        <f t="shared" si="282"/>
        <v>0</v>
      </c>
      <c r="BG212" s="2">
        <f t="shared" si="283"/>
        <v>0</v>
      </c>
      <c r="BH212" s="2">
        <f t="shared" si="292"/>
        <v>0</v>
      </c>
      <c r="BI212" s="2">
        <f t="shared" si="293"/>
        <v>0</v>
      </c>
      <c r="BJ212" s="2">
        <f t="shared" si="294"/>
        <v>0</v>
      </c>
      <c r="BK212" s="11">
        <f t="shared" si="297"/>
        <v>2.763975704118124E-2</v>
      </c>
      <c r="BL212" s="11">
        <f t="shared" si="295"/>
        <v>3.2998788105441407E-2</v>
      </c>
      <c r="BM212" s="11">
        <f t="shared" si="296"/>
        <v>3.3242407457336948E-2</v>
      </c>
      <c r="BN212" s="17">
        <f t="shared" si="275"/>
        <v>2.8403987051315851E-3</v>
      </c>
      <c r="BO212" s="17">
        <f t="shared" si="276"/>
        <v>1.4628578789931254E-3</v>
      </c>
      <c r="BP212" s="17">
        <f t="shared" si="277"/>
        <v>1.7152373685077123E-3</v>
      </c>
      <c r="BQ212" s="12">
        <f>(BQ$3*temperature!$I322+BQ$4*temperature!$I322^2+BQ$5*temperature!$I322^6)*(K212/K$56)^$BS$1</f>
        <v>-35.390353705295297</v>
      </c>
      <c r="BR212" s="12">
        <f>(BR$3*temperature!$I322+BR$4*temperature!$I322^2+BR$5*temperature!$I322^6)*(L212/L$56)^$BS$1</f>
        <v>-24.569504456699413</v>
      </c>
      <c r="BS212" s="12">
        <f>(BS$3*temperature!$I322+BS$4*temperature!$I322^2+BS$5*temperature!$I322^6)*(M212/M$56)^$BS$1</f>
        <v>-21.500868440712022</v>
      </c>
      <c r="BT212" s="12">
        <f>(BT$3*temperature!$M322+BT$4*temperature!$M322^2+BT$5*temperature!$M322^6)*(K212/K$56)^$BS$1</f>
        <v>-35.390369774409841</v>
      </c>
      <c r="BU212" s="12">
        <f>(BU$3*temperature!$M322+BU$4*temperature!$M322^2+BU$5*temperature!$M322^6)*(L212/L$56)^$BS$1</f>
        <v>-24.569514839786191</v>
      </c>
      <c r="BV212" s="12">
        <f>(BV$3*temperature!$M322+BV$4*temperature!$M322^2+BV$5*temperature!$M322^6)*(M212/M$56)^$BS$1</f>
        <v>-21.500876887796707</v>
      </c>
      <c r="BW212" s="19">
        <f t="shared" si="284"/>
        <v>-1.6069114543881824E-5</v>
      </c>
      <c r="BX212" s="19">
        <f t="shared" si="285"/>
        <v>-1.038308677792088E-5</v>
      </c>
      <c r="BY212" s="19">
        <f t="shared" si="286"/>
        <v>-8.4470846850592807E-6</v>
      </c>
      <c r="BZ212" s="19">
        <f t="shared" si="287"/>
        <v>-4.141978147060929E-2</v>
      </c>
      <c r="CA212" s="19">
        <f t="shared" si="288"/>
        <v>-8.3189662109799272E-5</v>
      </c>
      <c r="CB212" s="19">
        <f t="shared" si="289"/>
        <v>-1.3617855808321764E-5</v>
      </c>
      <c r="CC212" s="19">
        <f t="shared" si="290"/>
        <v>-4.8415700068686316E-6</v>
      </c>
      <c r="CD212" s="19"/>
    </row>
    <row r="213" spans="1:82">
      <c r="A213" s="2">
        <f t="shared" si="232"/>
        <v>2167</v>
      </c>
      <c r="B213" s="5">
        <f t="shared" si="233"/>
        <v>1165.3768628171752</v>
      </c>
      <c r="C213" s="5">
        <f t="shared" si="234"/>
        <v>2964.0255377880021</v>
      </c>
      <c r="D213" s="5">
        <f t="shared" si="235"/>
        <v>4369.5218520823291</v>
      </c>
      <c r="E213" s="15">
        <f t="shared" si="236"/>
        <v>1.3068748563515314E-6</v>
      </c>
      <c r="F213" s="15">
        <f t="shared" si="237"/>
        <v>2.5746311001341667E-6</v>
      </c>
      <c r="G213" s="15">
        <f t="shared" si="238"/>
        <v>5.2560178057902845E-6</v>
      </c>
      <c r="H213" s="5">
        <f t="shared" si="239"/>
        <v>181811.52934009233</v>
      </c>
      <c r="I213" s="5">
        <f t="shared" si="240"/>
        <v>89918.665163898128</v>
      </c>
      <c r="J213" s="5">
        <f t="shared" si="241"/>
        <v>33522.497538432188</v>
      </c>
      <c r="K213" s="5">
        <f t="shared" si="242"/>
        <v>156010.93100525628</v>
      </c>
      <c r="L213" s="5">
        <f t="shared" si="243"/>
        <v>30336.670186385363</v>
      </c>
      <c r="M213" s="5">
        <f t="shared" si="244"/>
        <v>7671.8914959669528</v>
      </c>
      <c r="N213" s="15">
        <f t="shared" si="245"/>
        <v>-2.4773984703900798E-3</v>
      </c>
      <c r="O213" s="15">
        <f t="shared" si="246"/>
        <v>2.9253773648012515E-3</v>
      </c>
      <c r="P213" s="15">
        <f t="shared" si="247"/>
        <v>3.1801886295037551E-3</v>
      </c>
      <c r="Q213" s="5">
        <f t="shared" si="248"/>
        <v>4698.1415108645178</v>
      </c>
      <c r="R213" s="5">
        <f t="shared" si="249"/>
        <v>7869.2889588519647</v>
      </c>
      <c r="S213" s="5">
        <f t="shared" si="250"/>
        <v>4736.6966214661607</v>
      </c>
      <c r="T213" s="5">
        <f t="shared" si="251"/>
        <v>25.840723786423279</v>
      </c>
      <c r="U213" s="5">
        <f t="shared" si="252"/>
        <v>87.515633650792267</v>
      </c>
      <c r="V213" s="5">
        <f t="shared" si="253"/>
        <v>141.29903704327907</v>
      </c>
      <c r="W213" s="15">
        <f t="shared" si="254"/>
        <v>-1.0734613539272964E-2</v>
      </c>
      <c r="X213" s="15">
        <f t="shared" si="255"/>
        <v>-1.217998157191269E-2</v>
      </c>
      <c r="Y213" s="15">
        <f t="shared" si="256"/>
        <v>-9.7425357312937999E-3</v>
      </c>
      <c r="Z213" s="5">
        <f t="shared" si="271"/>
        <v>5827.4517811180576</v>
      </c>
      <c r="AA213" s="5">
        <f t="shared" si="272"/>
        <v>23928.879004022805</v>
      </c>
      <c r="AB213" s="5">
        <f t="shared" si="273"/>
        <v>51700.989104049811</v>
      </c>
      <c r="AC213" s="16">
        <f t="shared" si="257"/>
        <v>1.2240205823927268</v>
      </c>
      <c r="AD213" s="16">
        <f t="shared" si="258"/>
        <v>3.0125511019435129</v>
      </c>
      <c r="AE213" s="16">
        <f t="shared" si="259"/>
        <v>10.843079357866698</v>
      </c>
      <c r="AF213" s="15">
        <f t="shared" si="260"/>
        <v>-4.0504037456468023E-3</v>
      </c>
      <c r="AG213" s="15">
        <f t="shared" si="261"/>
        <v>2.9673830763510267E-4</v>
      </c>
      <c r="AH213" s="15">
        <f t="shared" si="262"/>
        <v>9.7937136394747881E-3</v>
      </c>
      <c r="AI213" s="1">
        <f t="shared" si="226"/>
        <v>368847.84743214009</v>
      </c>
      <c r="AJ213" s="1">
        <f t="shared" si="227"/>
        <v>173528.72791906793</v>
      </c>
      <c r="AK213" s="1">
        <f t="shared" si="228"/>
        <v>64595.391016812559</v>
      </c>
      <c r="AL213" s="14">
        <f t="shared" si="263"/>
        <v>76.345157022087989</v>
      </c>
      <c r="AM213" s="14">
        <f t="shared" si="264"/>
        <v>17.82063030900445</v>
      </c>
      <c r="AN213" s="14">
        <f t="shared" si="265"/>
        <v>5.702746631140017</v>
      </c>
      <c r="AO213" s="11">
        <f t="shared" si="266"/>
        <v>4.2563547887732528E-3</v>
      </c>
      <c r="AP213" s="11">
        <f t="shared" si="267"/>
        <v>5.3618844350347859E-3</v>
      </c>
      <c r="AQ213" s="11">
        <f t="shared" si="268"/>
        <v>4.8639057145165605E-3</v>
      </c>
      <c r="AR213" s="1">
        <f t="shared" si="274"/>
        <v>181811.52934009233</v>
      </c>
      <c r="AS213" s="1">
        <f t="shared" si="269"/>
        <v>89918.665163898128</v>
      </c>
      <c r="AT213" s="1">
        <f t="shared" si="270"/>
        <v>33522.497538432188</v>
      </c>
      <c r="AU213" s="1">
        <f t="shared" si="229"/>
        <v>36362.305868018469</v>
      </c>
      <c r="AV213" s="1">
        <f t="shared" si="230"/>
        <v>17983.733032779626</v>
      </c>
      <c r="AW213" s="1">
        <f t="shared" si="231"/>
        <v>6704.4995076864379</v>
      </c>
      <c r="AX213" s="2">
        <v>0</v>
      </c>
      <c r="AY213" s="2">
        <v>0</v>
      </c>
      <c r="AZ213" s="2">
        <v>0</v>
      </c>
      <c r="BA213" s="2">
        <f t="shared" si="278"/>
        <v>0</v>
      </c>
      <c r="BB213" s="2">
        <f t="shared" si="291"/>
        <v>0</v>
      </c>
      <c r="BC213" s="2">
        <f t="shared" si="279"/>
        <v>0</v>
      </c>
      <c r="BD213" s="2">
        <f t="shared" si="280"/>
        <v>0</v>
      </c>
      <c r="BE213" s="2">
        <f t="shared" si="281"/>
        <v>0</v>
      </c>
      <c r="BF213" s="2">
        <f t="shared" si="282"/>
        <v>0</v>
      </c>
      <c r="BG213" s="2">
        <f t="shared" si="283"/>
        <v>0</v>
      </c>
      <c r="BH213" s="2">
        <f t="shared" si="292"/>
        <v>0</v>
      </c>
      <c r="BI213" s="2">
        <f t="shared" si="293"/>
        <v>0</v>
      </c>
      <c r="BJ213" s="2">
        <f t="shared" si="294"/>
        <v>0</v>
      </c>
      <c r="BK213" s="11">
        <f t="shared" si="297"/>
        <v>2.7522601529609919E-2</v>
      </c>
      <c r="BL213" s="11">
        <f t="shared" si="295"/>
        <v>3.292537736480125E-2</v>
      </c>
      <c r="BM213" s="11">
        <f t="shared" si="296"/>
        <v>3.3180188629503754E-2</v>
      </c>
      <c r="BN213" s="17">
        <f t="shared" si="275"/>
        <v>2.764002351670168E-3</v>
      </c>
      <c r="BO213" s="17">
        <f t="shared" si="276"/>
        <v>1.41612739127803E-3</v>
      </c>
      <c r="BP213" s="17">
        <f t="shared" si="277"/>
        <v>1.6600532035155895E-3</v>
      </c>
      <c r="BQ213" s="12">
        <f>(BQ$3*temperature!$I323+BQ$4*temperature!$I323^2+BQ$5*temperature!$I323^6)*(K213/K$56)^$BS$1</f>
        <v>-35.810208012082683</v>
      </c>
      <c r="BR213" s="12">
        <f>(BR$3*temperature!$I323+BR$4*temperature!$I323^2+BR$5*temperature!$I323^6)*(L213/L$56)^$BS$1</f>
        <v>-24.808296829042327</v>
      </c>
      <c r="BS213" s="12">
        <f>(BS$3*temperature!$I323+BS$4*temperature!$I323^2+BS$5*temperature!$I323^6)*(M213/M$56)^$BS$1</f>
        <v>-21.69262830765976</v>
      </c>
      <c r="BT213" s="12">
        <f>(BT$3*temperature!$M323+BT$4*temperature!$M323^2+BT$5*temperature!$M323^6)*(K213/K$56)^$BS$1</f>
        <v>-35.810224075102475</v>
      </c>
      <c r="BU213" s="12">
        <f>(BU$3*temperature!$M323+BU$4*temperature!$M323^2+BU$5*temperature!$M323^6)*(L213/L$56)^$BS$1</f>
        <v>-24.808307191823854</v>
      </c>
      <c r="BV213" s="12">
        <f>(BV$3*temperature!$M323+BV$4*temperature!$M323^2+BV$5*temperature!$M323^6)*(M213/M$56)^$BS$1</f>
        <v>-21.692636735592107</v>
      </c>
      <c r="BW213" s="19">
        <f t="shared" si="284"/>
        <v>-1.6063019792511568E-5</v>
      </c>
      <c r="BX213" s="19">
        <f t="shared" si="285"/>
        <v>-1.036278152710679E-5</v>
      </c>
      <c r="BY213" s="19">
        <f t="shared" si="286"/>
        <v>-8.4279323466773803E-6</v>
      </c>
      <c r="BZ213" s="19">
        <f t="shared" si="287"/>
        <v>-4.1347750179448105E-2</v>
      </c>
      <c r="CA213" s="19">
        <f t="shared" si="288"/>
        <v>-8.0721090929528665E-5</v>
      </c>
      <c r="CB213" s="19">
        <f t="shared" si="289"/>
        <v>-1.3195580990864513E-5</v>
      </c>
      <c r="CC213" s="19">
        <f t="shared" si="290"/>
        <v>-4.6900709797504137E-6</v>
      </c>
      <c r="CD213" s="19"/>
    </row>
    <row r="214" spans="1:82">
      <c r="A214" s="2">
        <f t="shared" si="232"/>
        <v>2168</v>
      </c>
      <c r="B214" s="5">
        <f t="shared" si="233"/>
        <v>1165.3783096688092</v>
      </c>
      <c r="C214" s="5">
        <f t="shared" si="234"/>
        <v>2964.0327874967165</v>
      </c>
      <c r="D214" s="5">
        <f t="shared" si="235"/>
        <v>4369.5436700527534</v>
      </c>
      <c r="E214" s="15">
        <f t="shared" si="236"/>
        <v>1.2415311135339547E-6</v>
      </c>
      <c r="F214" s="15">
        <f t="shared" si="237"/>
        <v>2.4458995451274582E-6</v>
      </c>
      <c r="G214" s="15">
        <f t="shared" si="238"/>
        <v>4.9932169155007705E-6</v>
      </c>
      <c r="H214" s="5">
        <f t="shared" si="239"/>
        <v>181339.95904559948</v>
      </c>
      <c r="I214" s="5">
        <f t="shared" si="240"/>
        <v>90175.408176727375</v>
      </c>
      <c r="J214" s="5">
        <f t="shared" si="241"/>
        <v>33627.214052705502</v>
      </c>
      <c r="K214" s="5">
        <f t="shared" si="242"/>
        <v>155606.08734612091</v>
      </c>
      <c r="L214" s="5">
        <f t="shared" si="243"/>
        <v>30423.215477614642</v>
      </c>
      <c r="M214" s="5">
        <f t="shared" si="244"/>
        <v>7695.8182803330401</v>
      </c>
      <c r="N214" s="15">
        <f t="shared" si="245"/>
        <v>-2.5949698301699353E-3</v>
      </c>
      <c r="O214" s="15">
        <f t="shared" si="246"/>
        <v>2.8528276405273001E-3</v>
      </c>
      <c r="P214" s="15">
        <f t="shared" si="247"/>
        <v>3.1187594843677946E-3</v>
      </c>
      <c r="Q214" s="5">
        <f t="shared" si="248"/>
        <v>4635.653868637186</v>
      </c>
      <c r="R214" s="5">
        <f t="shared" si="249"/>
        <v>7795.6365194619393</v>
      </c>
      <c r="S214" s="5">
        <f t="shared" si="250"/>
        <v>4705.2013741158171</v>
      </c>
      <c r="T214" s="5">
        <f t="shared" si="251"/>
        <v>25.563333603000927</v>
      </c>
      <c r="U214" s="5">
        <f t="shared" si="252"/>
        <v>86.44969484567136</v>
      </c>
      <c r="V214" s="5">
        <f t="shared" si="253"/>
        <v>139.92242612608752</v>
      </c>
      <c r="W214" s="15">
        <f t="shared" si="254"/>
        <v>-1.0734613539272964E-2</v>
      </c>
      <c r="X214" s="15">
        <f t="shared" si="255"/>
        <v>-1.217998157191269E-2</v>
      </c>
      <c r="Y214" s="15">
        <f t="shared" si="256"/>
        <v>-9.7425357312937999E-3</v>
      </c>
      <c r="Z214" s="5">
        <f t="shared" si="271"/>
        <v>5727.3295677746892</v>
      </c>
      <c r="AA214" s="5">
        <f t="shared" si="272"/>
        <v>23713.669791287975</v>
      </c>
      <c r="AB214" s="5">
        <f t="shared" si="273"/>
        <v>51863.38618898268</v>
      </c>
      <c r="AC214" s="16">
        <f t="shared" si="257"/>
        <v>1.2190628048410546</v>
      </c>
      <c r="AD214" s="16">
        <f t="shared" si="258"/>
        <v>3.013445041259168</v>
      </c>
      <c r="AE214" s="16">
        <f t="shared" si="259"/>
        <v>10.949273372067744</v>
      </c>
      <c r="AF214" s="15">
        <f t="shared" si="260"/>
        <v>-4.0504037456468023E-3</v>
      </c>
      <c r="AG214" s="15">
        <f t="shared" si="261"/>
        <v>2.9673830763510267E-4</v>
      </c>
      <c r="AH214" s="15">
        <f t="shared" si="262"/>
        <v>9.7937136394747881E-3</v>
      </c>
      <c r="AI214" s="1">
        <f t="shared" si="226"/>
        <v>368325.36855694454</v>
      </c>
      <c r="AJ214" s="1">
        <f t="shared" si="227"/>
        <v>174159.58815994076</v>
      </c>
      <c r="AK214" s="1">
        <f t="shared" si="228"/>
        <v>64840.351422817737</v>
      </c>
      <c r="AL214" s="14">
        <f t="shared" si="263"/>
        <v>76.666859576031698</v>
      </c>
      <c r="AM214" s="14">
        <f t="shared" si="264"/>
        <v>17.915226947678047</v>
      </c>
      <c r="AN214" s="14">
        <f t="shared" si="265"/>
        <v>5.7302068768483823</v>
      </c>
      <c r="AO214" s="11">
        <f t="shared" si="266"/>
        <v>4.2137912408855204E-3</v>
      </c>
      <c r="AP214" s="11">
        <f t="shared" si="267"/>
        <v>5.3082655906844384E-3</v>
      </c>
      <c r="AQ214" s="11">
        <f t="shared" si="268"/>
        <v>4.8152666573713946E-3</v>
      </c>
      <c r="AR214" s="1">
        <f t="shared" si="274"/>
        <v>181339.95904559948</v>
      </c>
      <c r="AS214" s="1">
        <f t="shared" si="269"/>
        <v>90175.408176727375</v>
      </c>
      <c r="AT214" s="1">
        <f t="shared" si="270"/>
        <v>33627.214052705502</v>
      </c>
      <c r="AU214" s="1">
        <f t="shared" si="229"/>
        <v>36267.9918091199</v>
      </c>
      <c r="AV214" s="1">
        <f t="shared" si="230"/>
        <v>18035.081635345476</v>
      </c>
      <c r="AW214" s="1">
        <f t="shared" si="231"/>
        <v>6725.4428105411007</v>
      </c>
      <c r="AX214" s="2">
        <v>0</v>
      </c>
      <c r="AY214" s="2">
        <v>0</v>
      </c>
      <c r="AZ214" s="2">
        <v>0</v>
      </c>
      <c r="BA214" s="2">
        <f t="shared" si="278"/>
        <v>0</v>
      </c>
      <c r="BB214" s="2">
        <f t="shared" si="291"/>
        <v>0</v>
      </c>
      <c r="BC214" s="2">
        <f t="shared" si="279"/>
        <v>0</v>
      </c>
      <c r="BD214" s="2">
        <f t="shared" si="280"/>
        <v>0</v>
      </c>
      <c r="BE214" s="2">
        <f t="shared" si="281"/>
        <v>0</v>
      </c>
      <c r="BF214" s="2">
        <f t="shared" si="282"/>
        <v>0</v>
      </c>
      <c r="BG214" s="2">
        <f t="shared" si="283"/>
        <v>0</v>
      </c>
      <c r="BH214" s="2">
        <f t="shared" si="292"/>
        <v>0</v>
      </c>
      <c r="BI214" s="2">
        <f t="shared" si="293"/>
        <v>0</v>
      </c>
      <c r="BJ214" s="2">
        <f t="shared" si="294"/>
        <v>0</v>
      </c>
      <c r="BK214" s="11">
        <f t="shared" si="297"/>
        <v>2.7405030169830064E-2</v>
      </c>
      <c r="BL214" s="11">
        <f t="shared" si="295"/>
        <v>3.2852827640527299E-2</v>
      </c>
      <c r="BM214" s="11">
        <f t="shared" si="296"/>
        <v>3.3118759484367793E-2</v>
      </c>
      <c r="BN214" s="17">
        <f t="shared" si="275"/>
        <v>2.6899674494318343E-3</v>
      </c>
      <c r="BO214" s="17">
        <f t="shared" si="276"/>
        <v>1.3709871228944472E-3</v>
      </c>
      <c r="BP214" s="17">
        <f t="shared" si="277"/>
        <v>1.6067412265401858E-3</v>
      </c>
      <c r="BQ214" s="12">
        <f>(BQ$3*temperature!$I324+BQ$4*temperature!$I324^2+BQ$5*temperature!$I324^6)*(K214/K$56)^$BS$1</f>
        <v>-36.230722204524099</v>
      </c>
      <c r="BR214" s="12">
        <f>(BR$3*temperature!$I324+BR$4*temperature!$I324^2+BR$5*temperature!$I324^6)*(L214/L$56)^$BS$1</f>
        <v>-25.046533090256499</v>
      </c>
      <c r="BS214" s="12">
        <f>(BS$3*temperature!$I324+BS$4*temperature!$I324^2+BS$5*temperature!$I324^6)*(M214/M$56)^$BS$1</f>
        <v>-21.883827487056326</v>
      </c>
      <c r="BT214" s="12">
        <f>(BT$3*temperature!$M324+BT$4*temperature!$M324^2+BT$5*temperature!$M324^6)*(K214/K$56)^$BS$1</f>
        <v>-36.230738261610568</v>
      </c>
      <c r="BU214" s="12">
        <f>(BU$3*temperature!$M324+BU$4*temperature!$M324^2+BU$5*temperature!$M324^6)*(L214/L$56)^$BS$1</f>
        <v>-25.046543432798387</v>
      </c>
      <c r="BV214" s="12">
        <f>(BV$3*temperature!$M324+BV$4*temperature!$M324^2+BV$5*temperature!$M324^6)*(M214/M$56)^$BS$1</f>
        <v>-21.883835895913062</v>
      </c>
      <c r="BW214" s="19">
        <f t="shared" si="284"/>
        <v>-1.605708646934545E-5</v>
      </c>
      <c r="BX214" s="19">
        <f t="shared" si="285"/>
        <v>-1.034254188780892E-5</v>
      </c>
      <c r="BY214" s="19">
        <f t="shared" si="286"/>
        <v>-8.4088567362528011E-6</v>
      </c>
      <c r="BZ214" s="19">
        <f t="shared" si="287"/>
        <v>-4.1272007644693305E-2</v>
      </c>
      <c r="CA214" s="19">
        <f t="shared" si="288"/>
        <v>-7.832624092913467E-5</v>
      </c>
      <c r="CB214" s="19">
        <f t="shared" si="289"/>
        <v>-1.2786414559505398E-5</v>
      </c>
      <c r="CC214" s="19">
        <f t="shared" si="290"/>
        <v>-4.5433247318524931E-6</v>
      </c>
      <c r="CD214" s="19"/>
    </row>
    <row r="215" spans="1:82">
      <c r="A215" s="2">
        <f t="shared" si="232"/>
        <v>2169</v>
      </c>
      <c r="B215" s="5">
        <f t="shared" si="233"/>
        <v>1165.3796841795681</v>
      </c>
      <c r="C215" s="5">
        <f t="shared" si="234"/>
        <v>2964.0396747368409</v>
      </c>
      <c r="D215" s="5">
        <f t="shared" si="235"/>
        <v>4369.5643972281514</v>
      </c>
      <c r="E215" s="15">
        <f t="shared" si="236"/>
        <v>1.179454557857257E-6</v>
      </c>
      <c r="F215" s="15">
        <f t="shared" si="237"/>
        <v>2.3236045678710851E-6</v>
      </c>
      <c r="G215" s="15">
        <f t="shared" si="238"/>
        <v>4.7435560697257315E-6</v>
      </c>
      <c r="H215" s="5">
        <f t="shared" si="239"/>
        <v>180848.19438822908</v>
      </c>
      <c r="I215" s="5">
        <f t="shared" si="240"/>
        <v>90426.40744208105</v>
      </c>
      <c r="J215" s="5">
        <f t="shared" si="241"/>
        <v>33730.209724602435</v>
      </c>
      <c r="K215" s="5">
        <f t="shared" si="242"/>
        <v>155183.92575682054</v>
      </c>
      <c r="L215" s="5">
        <f t="shared" si="243"/>
        <v>30507.826265891483</v>
      </c>
      <c r="M215" s="5">
        <f t="shared" si="244"/>
        <v>7719.3529281773053</v>
      </c>
      <c r="N215" s="15">
        <f t="shared" si="245"/>
        <v>-2.7130146159471957E-3</v>
      </c>
      <c r="O215" s="15">
        <f t="shared" si="246"/>
        <v>2.7811257603291839E-3</v>
      </c>
      <c r="P215" s="15">
        <f t="shared" si="247"/>
        <v>3.0581085710417177E-3</v>
      </c>
      <c r="Q215" s="5">
        <f t="shared" si="248"/>
        <v>4573.4557182374892</v>
      </c>
      <c r="R215" s="5">
        <f t="shared" si="249"/>
        <v>7722.120329105207</v>
      </c>
      <c r="S215" s="5">
        <f t="shared" si="250"/>
        <v>4673.6317822766105</v>
      </c>
      <c r="T215" s="5">
        <f t="shared" si="251"/>
        <v>25.288921095997203</v>
      </c>
      <c r="U215" s="5">
        <f t="shared" si="252"/>
        <v>85.396739155553604</v>
      </c>
      <c r="V215" s="5">
        <f t="shared" si="253"/>
        <v>138.5592268899448</v>
      </c>
      <c r="W215" s="15">
        <f t="shared" si="254"/>
        <v>-1.0734613539272964E-2</v>
      </c>
      <c r="X215" s="15">
        <f t="shared" si="255"/>
        <v>-1.217998157191269E-2</v>
      </c>
      <c r="Y215" s="15">
        <f t="shared" si="256"/>
        <v>-9.7425357312937999E-3</v>
      </c>
      <c r="Z215" s="5">
        <f t="shared" si="271"/>
        <v>5628.2637552547649</v>
      </c>
      <c r="AA215" s="5">
        <f t="shared" si="272"/>
        <v>23498.693106924387</v>
      </c>
      <c r="AB215" s="5">
        <f t="shared" si="273"/>
        <v>52023.093905666181</v>
      </c>
      <c r="AC215" s="16">
        <f t="shared" si="257"/>
        <v>1.2141251082901476</v>
      </c>
      <c r="AD215" s="16">
        <f t="shared" si="258"/>
        <v>3.0143392458408624</v>
      </c>
      <c r="AE215" s="16">
        <f t="shared" si="259"/>
        <v>11.056507420034102</v>
      </c>
      <c r="AF215" s="15">
        <f t="shared" si="260"/>
        <v>-4.0504037456468023E-3</v>
      </c>
      <c r="AG215" s="15">
        <f t="shared" si="261"/>
        <v>2.9673830763510267E-4</v>
      </c>
      <c r="AH215" s="15">
        <f t="shared" si="262"/>
        <v>9.7937136394747881E-3</v>
      </c>
      <c r="AI215" s="1">
        <f t="shared" si="226"/>
        <v>367760.82351036998</v>
      </c>
      <c r="AJ215" s="1">
        <f t="shared" si="227"/>
        <v>174778.71097929217</v>
      </c>
      <c r="AK215" s="1">
        <f t="shared" si="228"/>
        <v>65081.759091077067</v>
      </c>
      <c r="AL215" s="14">
        <f t="shared" si="263"/>
        <v>76.986687135965894</v>
      </c>
      <c r="AM215" s="14">
        <f t="shared" si="264"/>
        <v>18.009374742606152</v>
      </c>
      <c r="AN215" s="14">
        <f t="shared" si="265"/>
        <v>5.7575234262211712</v>
      </c>
      <c r="AO215" s="11">
        <f t="shared" si="266"/>
        <v>4.1716533284766651E-3</v>
      </c>
      <c r="AP215" s="11">
        <f t="shared" si="267"/>
        <v>5.2551829347775936E-3</v>
      </c>
      <c r="AQ215" s="11">
        <f t="shared" si="268"/>
        <v>4.7671139907976808E-3</v>
      </c>
      <c r="AR215" s="1">
        <f t="shared" si="274"/>
        <v>180848.19438822908</v>
      </c>
      <c r="AS215" s="1">
        <f t="shared" si="269"/>
        <v>90426.40744208105</v>
      </c>
      <c r="AT215" s="1">
        <f t="shared" si="270"/>
        <v>33730.209724602435</v>
      </c>
      <c r="AU215" s="1">
        <f t="shared" si="229"/>
        <v>36169.638877645819</v>
      </c>
      <c r="AV215" s="1">
        <f t="shared" si="230"/>
        <v>18085.281488416211</v>
      </c>
      <c r="AW215" s="1">
        <f t="shared" si="231"/>
        <v>6746.0419449204874</v>
      </c>
      <c r="AX215" s="2">
        <v>0</v>
      </c>
      <c r="AY215" s="2">
        <v>0</v>
      </c>
      <c r="AZ215" s="2">
        <v>0</v>
      </c>
      <c r="BA215" s="2">
        <f t="shared" si="278"/>
        <v>0</v>
      </c>
      <c r="BB215" s="2">
        <f t="shared" si="291"/>
        <v>0</v>
      </c>
      <c r="BC215" s="2">
        <f t="shared" si="279"/>
        <v>0</v>
      </c>
      <c r="BD215" s="2">
        <f t="shared" si="280"/>
        <v>0</v>
      </c>
      <c r="BE215" s="2">
        <f t="shared" si="281"/>
        <v>0</v>
      </c>
      <c r="BF215" s="2">
        <f t="shared" si="282"/>
        <v>0</v>
      </c>
      <c r="BG215" s="2">
        <f t="shared" si="283"/>
        <v>0</v>
      </c>
      <c r="BH215" s="2">
        <f t="shared" si="292"/>
        <v>0</v>
      </c>
      <c r="BI215" s="2">
        <f t="shared" si="293"/>
        <v>0</v>
      </c>
      <c r="BJ215" s="2">
        <f t="shared" si="294"/>
        <v>0</v>
      </c>
      <c r="BK215" s="11">
        <f t="shared" si="297"/>
        <v>2.7286985384052803E-2</v>
      </c>
      <c r="BL215" s="11">
        <f t="shared" si="295"/>
        <v>3.2781125760329183E-2</v>
      </c>
      <c r="BM215" s="11">
        <f t="shared" si="296"/>
        <v>3.3058108571041717E-2</v>
      </c>
      <c r="BN215" s="17">
        <f t="shared" si="275"/>
        <v>2.6182151833412598E-3</v>
      </c>
      <c r="BO215" s="17">
        <f t="shared" si="276"/>
        <v>1.3273789703673092E-3</v>
      </c>
      <c r="BP215" s="17">
        <f t="shared" si="277"/>
        <v>1.5552338119792872E-3</v>
      </c>
      <c r="BQ215" s="12">
        <f>(BQ$3*temperature!$I325+BQ$4*temperature!$I325^2+BQ$5*temperature!$I325^6)*(K215/K$56)^$BS$1</f>
        <v>-36.651907644741136</v>
      </c>
      <c r="BR215" s="12">
        <f>(BR$3*temperature!$I325+BR$4*temperature!$I325^2+BR$5*temperature!$I325^6)*(L215/L$56)^$BS$1</f>
        <v>-25.284205236001807</v>
      </c>
      <c r="BS215" s="12">
        <f>(BS$3*temperature!$I325+BS$4*temperature!$I325^2+BS$5*temperature!$I325^6)*(M215/M$56)^$BS$1</f>
        <v>-22.07445922654809</v>
      </c>
      <c r="BT215" s="12">
        <f>(BT$3*temperature!$M325+BT$4*temperature!$M325^2+BT$5*temperature!$M325^6)*(K215/K$56)^$BS$1</f>
        <v>-36.65192369607287</v>
      </c>
      <c r="BU215" s="12">
        <f>(BU$3*temperature!$M325+BU$4*temperature!$M325^2+BU$5*temperature!$M325^6)*(L215/L$56)^$BS$1</f>
        <v>-25.284215558376193</v>
      </c>
      <c r="BV215" s="12">
        <f>(BV$3*temperature!$M325+BV$4*temperature!$M325^2+BV$5*temperature!$M325^6)*(M215/M$56)^$BS$1</f>
        <v>-22.074467616410416</v>
      </c>
      <c r="BW215" s="19">
        <f t="shared" si="284"/>
        <v>-1.6051331733990537E-5</v>
      </c>
      <c r="BX215" s="19">
        <f t="shared" si="285"/>
        <v>-1.0322374386362299E-5</v>
      </c>
      <c r="BY215" s="19">
        <f t="shared" si="286"/>
        <v>-8.3898623266520644E-6</v>
      </c>
      <c r="BZ215" s="19">
        <f t="shared" si="287"/>
        <v>-4.1192614094880842E-2</v>
      </c>
      <c r="CA215" s="19">
        <f t="shared" si="288"/>
        <v>-7.6002973646184044E-5</v>
      </c>
      <c r="CB215" s="19">
        <f t="shared" si="289"/>
        <v>-1.2389957496183372E-5</v>
      </c>
      <c r="CC215" s="19">
        <f t="shared" si="290"/>
        <v>-4.4011844050547416E-6</v>
      </c>
      <c r="CD215" s="19"/>
    </row>
    <row r="216" spans="1:82">
      <c r="A216" s="2">
        <f t="shared" si="232"/>
        <v>2170</v>
      </c>
      <c r="B216" s="5">
        <f t="shared" si="233"/>
        <v>1165.3809899663293</v>
      </c>
      <c r="C216" s="5">
        <f t="shared" si="234"/>
        <v>2964.0462176301621</v>
      </c>
      <c r="D216" s="5">
        <f t="shared" si="235"/>
        <v>4369.5840881381846</v>
      </c>
      <c r="E216" s="15">
        <f t="shared" si="236"/>
        <v>1.120481829964394E-6</v>
      </c>
      <c r="F216" s="15">
        <f t="shared" si="237"/>
        <v>2.2074243394775306E-6</v>
      </c>
      <c r="G216" s="15">
        <f t="shared" si="238"/>
        <v>4.5063782662394447E-6</v>
      </c>
      <c r="H216" s="5">
        <f t="shared" si="239"/>
        <v>180336.30805243942</v>
      </c>
      <c r="I216" s="5">
        <f t="shared" si="240"/>
        <v>90671.686548420257</v>
      </c>
      <c r="J216" s="5">
        <f t="shared" si="241"/>
        <v>33831.492925004575</v>
      </c>
      <c r="K216" s="5">
        <f t="shared" si="242"/>
        <v>154744.5081094465</v>
      </c>
      <c r="L216" s="5">
        <f t="shared" si="243"/>
        <v>30590.510366911487</v>
      </c>
      <c r="M216" s="5">
        <f t="shared" si="244"/>
        <v>7742.4972817995767</v>
      </c>
      <c r="N216" s="15">
        <f t="shared" si="245"/>
        <v>-2.8315925456262603E-3</v>
      </c>
      <c r="O216" s="15">
        <f t="shared" si="246"/>
        <v>2.7102586824563346E-3</v>
      </c>
      <c r="P216" s="15">
        <f t="shared" si="247"/>
        <v>2.9982245711022149E-3</v>
      </c>
      <c r="Q216" s="5">
        <f t="shared" si="248"/>
        <v>4511.5553455502022</v>
      </c>
      <c r="R216" s="5">
        <f t="shared" si="249"/>
        <v>7648.7559593341375</v>
      </c>
      <c r="S216" s="5">
        <f t="shared" si="250"/>
        <v>4641.9957555500414</v>
      </c>
      <c r="T216" s="5">
        <f t="shared" si="251"/>
        <v>25.017454301206506</v>
      </c>
      <c r="U216" s="5">
        <f t="shared" si="252"/>
        <v>84.356608446337532</v>
      </c>
      <c r="V216" s="5">
        <f t="shared" si="253"/>
        <v>137.20930867106907</v>
      </c>
      <c r="W216" s="15">
        <f t="shared" si="254"/>
        <v>-1.0734613539272964E-2</v>
      </c>
      <c r="X216" s="15">
        <f t="shared" si="255"/>
        <v>-1.217998157191269E-2</v>
      </c>
      <c r="Y216" s="15">
        <f t="shared" si="256"/>
        <v>-9.7425357312937999E-3</v>
      </c>
      <c r="Z216" s="5">
        <f t="shared" si="271"/>
        <v>5530.2565502200687</v>
      </c>
      <c r="AA216" s="5">
        <f t="shared" si="272"/>
        <v>23283.997573530189</v>
      </c>
      <c r="AB216" s="5">
        <f t="shared" si="273"/>
        <v>52180.125273471793</v>
      </c>
      <c r="AC216" s="16">
        <f t="shared" si="257"/>
        <v>1.2092074114038454</v>
      </c>
      <c r="AD216" s="16">
        <f t="shared" si="258"/>
        <v>3.0152337157673115</v>
      </c>
      <c r="AE216" s="16">
        <f t="shared" si="259"/>
        <v>11.164791687558644</v>
      </c>
      <c r="AF216" s="15">
        <f t="shared" si="260"/>
        <v>-4.0504037456468023E-3</v>
      </c>
      <c r="AG216" s="15">
        <f t="shared" si="261"/>
        <v>2.9673830763510267E-4</v>
      </c>
      <c r="AH216" s="15">
        <f t="shared" si="262"/>
        <v>9.7937136394747881E-3</v>
      </c>
      <c r="AI216" s="1">
        <f t="shared" si="226"/>
        <v>367154.38003697881</v>
      </c>
      <c r="AJ216" s="1">
        <f t="shared" si="227"/>
        <v>175386.12136977917</v>
      </c>
      <c r="AK216" s="1">
        <f t="shared" si="228"/>
        <v>65319.625126889849</v>
      </c>
      <c r="AL216" s="14">
        <f t="shared" si="263"/>
        <v>77.304637287908648</v>
      </c>
      <c r="AM216" s="14">
        <f t="shared" si="264"/>
        <v>18.103070875831378</v>
      </c>
      <c r="AN216" s="14">
        <f t="shared" si="265"/>
        <v>5.7846957289938805</v>
      </c>
      <c r="AO216" s="11">
        <f t="shared" si="266"/>
        <v>4.1299367951918983E-3</v>
      </c>
      <c r="AP216" s="11">
        <f t="shared" si="267"/>
        <v>5.2026311054298177E-3</v>
      </c>
      <c r="AQ216" s="11">
        <f t="shared" si="268"/>
        <v>4.7194428508897041E-3</v>
      </c>
      <c r="AR216" s="1">
        <f t="shared" si="274"/>
        <v>180336.30805243942</v>
      </c>
      <c r="AS216" s="1">
        <f t="shared" si="269"/>
        <v>90671.686548420257</v>
      </c>
      <c r="AT216" s="1">
        <f t="shared" si="270"/>
        <v>33831.492925004575</v>
      </c>
      <c r="AU216" s="1">
        <f t="shared" si="229"/>
        <v>36067.261610487883</v>
      </c>
      <c r="AV216" s="1">
        <f t="shared" si="230"/>
        <v>18134.337309684051</v>
      </c>
      <c r="AW216" s="1">
        <f t="shared" si="231"/>
        <v>6766.2985850009154</v>
      </c>
      <c r="AX216" s="2">
        <v>0</v>
      </c>
      <c r="AY216" s="2">
        <v>0</v>
      </c>
      <c r="AZ216" s="2">
        <v>0</v>
      </c>
      <c r="BA216" s="2">
        <f t="shared" si="278"/>
        <v>0</v>
      </c>
      <c r="BB216" s="2">
        <f t="shared" si="291"/>
        <v>0</v>
      </c>
      <c r="BC216" s="2">
        <f t="shared" si="279"/>
        <v>0</v>
      </c>
      <c r="BD216" s="2">
        <f t="shared" si="280"/>
        <v>0</v>
      </c>
      <c r="BE216" s="2">
        <f t="shared" si="281"/>
        <v>0</v>
      </c>
      <c r="BF216" s="2">
        <f t="shared" si="282"/>
        <v>0</v>
      </c>
      <c r="BG216" s="2">
        <f t="shared" si="283"/>
        <v>0</v>
      </c>
      <c r="BH216" s="2">
        <f t="shared" si="292"/>
        <v>0</v>
      </c>
      <c r="BI216" s="2">
        <f t="shared" si="293"/>
        <v>0</v>
      </c>
      <c r="BJ216" s="2">
        <f t="shared" si="294"/>
        <v>0</v>
      </c>
      <c r="BK216" s="11">
        <f t="shared" si="297"/>
        <v>2.7168407454373739E-2</v>
      </c>
      <c r="BL216" s="11">
        <f t="shared" si="295"/>
        <v>3.2710258682456334E-2</v>
      </c>
      <c r="BM216" s="11">
        <f t="shared" si="296"/>
        <v>3.2998224571102214E-2</v>
      </c>
      <c r="BN216" s="17">
        <f t="shared" si="275"/>
        <v>2.5486696712724694E-3</v>
      </c>
      <c r="BO216" s="17">
        <f t="shared" si="276"/>
        <v>1.2852471228016471E-3</v>
      </c>
      <c r="BP216" s="17">
        <f t="shared" si="277"/>
        <v>1.5054659549892458E-3</v>
      </c>
      <c r="BQ216" s="12">
        <f>(BQ$3*temperature!$I326+BQ$4*temperature!$I326^2+BQ$5*temperature!$I326^6)*(K216/K$56)^$BS$1</f>
        <v>-37.07377740695231</v>
      </c>
      <c r="BR216" s="12">
        <f>(BR$3*temperature!$I326+BR$4*temperature!$I326^2+BR$5*temperature!$I326^6)*(L216/L$56)^$BS$1</f>
        <v>-25.521305732091477</v>
      </c>
      <c r="BS216" s="12">
        <f>(BS$3*temperature!$I326+BS$4*temperature!$I326^2+BS$5*temperature!$I326^6)*(M216/M$56)^$BS$1</f>
        <v>-22.264517151393793</v>
      </c>
      <c r="BT216" s="12">
        <f>(BT$3*temperature!$M326+BT$4*temperature!$M326^2+BT$5*temperature!$M326^6)*(K216/K$56)^$BS$1</f>
        <v>-37.073793452724772</v>
      </c>
      <c r="BU216" s="12">
        <f>(BU$3*temperature!$M326+BU$4*temperature!$M326^2+BU$5*temperature!$M326^6)*(L216/L$56)^$BS$1</f>
        <v>-25.521316034376699</v>
      </c>
      <c r="BV216" s="12">
        <f>(BV$3*temperature!$M326+BV$4*temperature!$M326^2+BV$5*temperature!$M326^6)*(M216/M$56)^$BS$1</f>
        <v>-22.264525522347171</v>
      </c>
      <c r="BW216" s="19">
        <f t="shared" si="284"/>
        <v>-1.6045772461836805E-5</v>
      </c>
      <c r="BX216" s="19">
        <f t="shared" si="285"/>
        <v>-1.0302285222252294E-5</v>
      </c>
      <c r="BY216" s="19">
        <f t="shared" si="286"/>
        <v>-8.3709533775788714E-6</v>
      </c>
      <c r="BZ216" s="19">
        <f t="shared" si="287"/>
        <v>-4.1109627919907368E-2</v>
      </c>
      <c r="CA216" s="19">
        <f t="shared" si="288"/>
        <v>-7.3749206960698567E-5</v>
      </c>
      <c r="CB216" s="19">
        <f t="shared" si="289"/>
        <v>-1.2005822094092909E-5</v>
      </c>
      <c r="CC216" s="19">
        <f t="shared" si="290"/>
        <v>-4.2635074351845633E-6</v>
      </c>
      <c r="CD216" s="19"/>
    </row>
    <row r="217" spans="1:82">
      <c r="A217" s="2">
        <f t="shared" si="232"/>
        <v>2171</v>
      </c>
      <c r="B217" s="5">
        <f t="shared" si="233"/>
        <v>1165.3822304651421</v>
      </c>
      <c r="C217" s="5">
        <f t="shared" si="234"/>
        <v>2964.0524333925382</v>
      </c>
      <c r="D217" s="5">
        <f t="shared" si="235"/>
        <v>4369.6027945870137</v>
      </c>
      <c r="E217" s="15">
        <f t="shared" si="236"/>
        <v>1.0644577384661743E-6</v>
      </c>
      <c r="F217" s="15">
        <f t="shared" si="237"/>
        <v>2.097053122503654E-6</v>
      </c>
      <c r="G217" s="15">
        <f t="shared" si="238"/>
        <v>4.2810593529274726E-6</v>
      </c>
      <c r="H217" s="5">
        <f t="shared" si="239"/>
        <v>179804.36926913285</v>
      </c>
      <c r="I217" s="5">
        <f t="shared" si="240"/>
        <v>90911.269804347859</v>
      </c>
      <c r="J217" s="5">
        <f t="shared" si="241"/>
        <v>33931.072200962197</v>
      </c>
      <c r="K217" s="5">
        <f t="shared" si="242"/>
        <v>154287.89333553426</v>
      </c>
      <c r="L217" s="5">
        <f t="shared" si="243"/>
        <v>30671.275845243526</v>
      </c>
      <c r="M217" s="5">
        <f t="shared" si="244"/>
        <v>7765.2532269055228</v>
      </c>
      <c r="N217" s="15">
        <f t="shared" si="245"/>
        <v>-2.9507656167628848E-3</v>
      </c>
      <c r="O217" s="15">
        <f t="shared" si="246"/>
        <v>2.6402134963854351E-3</v>
      </c>
      <c r="P217" s="15">
        <f t="shared" si="247"/>
        <v>2.9390962989988001E-3</v>
      </c>
      <c r="Q217" s="5">
        <f t="shared" si="248"/>
        <v>4449.9606418507065</v>
      </c>
      <c r="R217" s="5">
        <f t="shared" si="249"/>
        <v>7575.5585209359215</v>
      </c>
      <c r="S217" s="5">
        <f t="shared" si="250"/>
        <v>4610.301035399797</v>
      </c>
      <c r="T217" s="5">
        <f t="shared" si="251"/>
        <v>24.748901597546631</v>
      </c>
      <c r="U217" s="5">
        <f t="shared" si="252"/>
        <v>83.329146509992086</v>
      </c>
      <c r="V217" s="5">
        <f t="shared" si="253"/>
        <v>135.87254207867505</v>
      </c>
      <c r="W217" s="15">
        <f t="shared" si="254"/>
        <v>-1.0734613539272964E-2</v>
      </c>
      <c r="X217" s="15">
        <f t="shared" si="255"/>
        <v>-1.217998157191269E-2</v>
      </c>
      <c r="Y217" s="15">
        <f t="shared" si="256"/>
        <v>-9.7425357312937999E-3</v>
      </c>
      <c r="Z217" s="5">
        <f t="shared" si="271"/>
        <v>5433.30956325022</v>
      </c>
      <c r="AA217" s="5">
        <f t="shared" si="272"/>
        <v>23069.630464600326</v>
      </c>
      <c r="AB217" s="5">
        <f t="shared" si="273"/>
        <v>52334.493595698506</v>
      </c>
      <c r="AC217" s="16">
        <f t="shared" si="257"/>
        <v>1.2043096331754313</v>
      </c>
      <c r="AD217" s="16">
        <f t="shared" si="258"/>
        <v>3.0161284511172526</v>
      </c>
      <c r="AE217" s="16">
        <f t="shared" si="259"/>
        <v>11.274136460190983</v>
      </c>
      <c r="AF217" s="15">
        <f t="shared" si="260"/>
        <v>-4.0504037456468023E-3</v>
      </c>
      <c r="AG217" s="15">
        <f t="shared" si="261"/>
        <v>2.9673830763510267E-4</v>
      </c>
      <c r="AH217" s="15">
        <f t="shared" si="262"/>
        <v>9.7937136394747881E-3</v>
      </c>
      <c r="AI217" s="1">
        <f t="shared" si="226"/>
        <v>366506.20364376879</v>
      </c>
      <c r="AJ217" s="1">
        <f t="shared" si="227"/>
        <v>175981.84654248532</v>
      </c>
      <c r="AK217" s="1">
        <f t="shared" si="228"/>
        <v>65553.961199201789</v>
      </c>
      <c r="AL217" s="14">
        <f t="shared" si="263"/>
        <v>77.6207079212232</v>
      </c>
      <c r="AM217" s="14">
        <f t="shared" si="264"/>
        <v>18.196312639477355</v>
      </c>
      <c r="AN217" s="14">
        <f t="shared" si="265"/>
        <v>5.8117232644876253</v>
      </c>
      <c r="AO217" s="11">
        <f t="shared" si="266"/>
        <v>4.0886374272399795E-3</v>
      </c>
      <c r="AP217" s="11">
        <f t="shared" si="267"/>
        <v>5.1506047943755198E-3</v>
      </c>
      <c r="AQ217" s="11">
        <f t="shared" si="268"/>
        <v>4.6722484223808069E-3</v>
      </c>
      <c r="AR217" s="1">
        <f t="shared" si="274"/>
        <v>179804.36926913285</v>
      </c>
      <c r="AS217" s="1">
        <f t="shared" si="269"/>
        <v>90911.269804347859</v>
      </c>
      <c r="AT217" s="1">
        <f t="shared" si="270"/>
        <v>33931.072200962197</v>
      </c>
      <c r="AU217" s="1">
        <f t="shared" si="229"/>
        <v>35960.873853826568</v>
      </c>
      <c r="AV217" s="1">
        <f t="shared" si="230"/>
        <v>18182.253960869573</v>
      </c>
      <c r="AW217" s="1">
        <f t="shared" si="231"/>
        <v>6786.2144401924397</v>
      </c>
      <c r="AX217" s="2">
        <v>0</v>
      </c>
      <c r="AY217" s="2">
        <v>0</v>
      </c>
      <c r="AZ217" s="2">
        <v>0</v>
      </c>
      <c r="BA217" s="2">
        <f t="shared" si="278"/>
        <v>0</v>
      </c>
      <c r="BB217" s="2">
        <f t="shared" si="291"/>
        <v>0</v>
      </c>
      <c r="BC217" s="2">
        <f t="shared" si="279"/>
        <v>0</v>
      </c>
      <c r="BD217" s="2">
        <f t="shared" si="280"/>
        <v>0</v>
      </c>
      <c r="BE217" s="2">
        <f t="shared" si="281"/>
        <v>0</v>
      </c>
      <c r="BF217" s="2">
        <f t="shared" si="282"/>
        <v>0</v>
      </c>
      <c r="BG217" s="2">
        <f t="shared" si="283"/>
        <v>0</v>
      </c>
      <c r="BH217" s="2">
        <f t="shared" si="292"/>
        <v>0</v>
      </c>
      <c r="BI217" s="2">
        <f t="shared" si="293"/>
        <v>0</v>
      </c>
      <c r="BJ217" s="2">
        <f t="shared" si="294"/>
        <v>0</v>
      </c>
      <c r="BK217" s="11">
        <f t="shared" si="297"/>
        <v>2.7049234383237114E-2</v>
      </c>
      <c r="BL217" s="11">
        <f t="shared" si="295"/>
        <v>3.2640213496385434E-2</v>
      </c>
      <c r="BM217" s="11">
        <f t="shared" si="296"/>
        <v>3.2939096298998799E-2</v>
      </c>
      <c r="BN217" s="17">
        <f t="shared" si="275"/>
        <v>2.4812578470835419E-3</v>
      </c>
      <c r="BO217" s="17">
        <f t="shared" si="276"/>
        <v>1.2445379640571986E-3</v>
      </c>
      <c r="BP217" s="17">
        <f t="shared" si="277"/>
        <v>1.4573751621057341E-3</v>
      </c>
      <c r="BQ217" s="12">
        <f>(BQ$3*temperature!$I327+BQ$4*temperature!$I327^2+BQ$5*temperature!$I327^6)*(K217/K$56)^$BS$1</f>
        <v>-37.496346315233488</v>
      </c>
      <c r="BR217" s="12">
        <f>(BR$3*temperature!$I327+BR$4*temperature!$I327^2+BR$5*temperature!$I327^6)*(L217/L$56)^$BS$1</f>
        <v>-25.757827504190349</v>
      </c>
      <c r="BS217" s="12">
        <f>(BS$3*temperature!$I327+BS$4*temperature!$I327^2+BS$5*temperature!$I327^6)*(M217/M$56)^$BS$1</f>
        <v>-22.453995255850369</v>
      </c>
      <c r="BT217" s="12">
        <f>(BT$3*temperature!$M327+BT$4*temperature!$M327^2+BT$5*temperature!$M327^6)*(K217/K$56)^$BS$1</f>
        <v>-37.496362355658732</v>
      </c>
      <c r="BU217" s="12">
        <f>(BU$3*temperature!$M327+BU$4*temperature!$M327^2+BU$5*temperature!$M327^6)*(L217/L$56)^$BS$1</f>
        <v>-25.757837786470613</v>
      </c>
      <c r="BV217" s="12">
        <f>(BV$3*temperature!$M327+BV$4*temperature!$M327^2+BV$5*temperature!$M327^6)*(M217/M$56)^$BS$1</f>
        <v>-22.454003607984262</v>
      </c>
      <c r="BW217" s="19">
        <f t="shared" si="284"/>
        <v>-1.6040425244057133E-5</v>
      </c>
      <c r="BX217" s="19">
        <f t="shared" si="285"/>
        <v>-1.0282280264561905E-5</v>
      </c>
      <c r="BY217" s="19">
        <f t="shared" si="286"/>
        <v>-8.3521338929415379E-6</v>
      </c>
      <c r="BZ217" s="19">
        <f t="shared" si="287"/>
        <v>-4.1023105573053803E-2</v>
      </c>
      <c r="CA217" s="19">
        <f t="shared" si="288"/>
        <v>-7.1562913939204661E-5</v>
      </c>
      <c r="CB217" s="19">
        <f t="shared" si="289"/>
        <v>-1.1633631686725057E-5</v>
      </c>
      <c r="CC217" s="19">
        <f t="shared" si="290"/>
        <v>-4.1301554209171685E-6</v>
      </c>
      <c r="CD217" s="19"/>
    </row>
    <row r="218" spans="1:82">
      <c r="A218" s="2">
        <f t="shared" si="232"/>
        <v>2172</v>
      </c>
      <c r="B218" s="5">
        <f t="shared" si="233"/>
        <v>1165.383408940269</v>
      </c>
      <c r="C218" s="5">
        <f t="shared" si="234"/>
        <v>2964.0583383791782</v>
      </c>
      <c r="D218" s="5">
        <f t="shared" si="235"/>
        <v>4369.6205657894798</v>
      </c>
      <c r="E218" s="15">
        <f t="shared" si="236"/>
        <v>1.0112348515428656E-6</v>
      </c>
      <c r="F218" s="15">
        <f t="shared" si="237"/>
        <v>1.9922004663784712E-6</v>
      </c>
      <c r="G218" s="15">
        <f t="shared" si="238"/>
        <v>4.0670063852810989E-6</v>
      </c>
      <c r="H218" s="5">
        <f t="shared" si="239"/>
        <v>179252.44355236815</v>
      </c>
      <c r="I218" s="5">
        <f t="shared" si="240"/>
        <v>91145.182205659628</v>
      </c>
      <c r="J218" s="5">
        <f t="shared" si="241"/>
        <v>34028.956267076952</v>
      </c>
      <c r="K218" s="5">
        <f t="shared" si="242"/>
        <v>153814.13719916416</v>
      </c>
      <c r="L218" s="5">
        <f t="shared" si="243"/>
        <v>30750.131002988324</v>
      </c>
      <c r="M218" s="5">
        <f t="shared" si="244"/>
        <v>7787.6226905135827</v>
      </c>
      <c r="N218" s="15">
        <f t="shared" si="245"/>
        <v>-3.07059825711542E-3</v>
      </c>
      <c r="O218" s="15">
        <f t="shared" si="246"/>
        <v>2.5709774233935168E-3</v>
      </c>
      <c r="P218" s="15">
        <f t="shared" si="247"/>
        <v>2.880712702394872E-3</v>
      </c>
      <c r="Q218" s="5">
        <f t="shared" si="248"/>
        <v>4388.6791088888631</v>
      </c>
      <c r="R218" s="5">
        <f t="shared" si="249"/>
        <v>7502.5426697137345</v>
      </c>
      <c r="S218" s="5">
        <f t="shared" si="250"/>
        <v>4578.5551963656644</v>
      </c>
      <c r="T218" s="5">
        <f t="shared" si="251"/>
        <v>24.483231703375473</v>
      </c>
      <c r="U218" s="5">
        <f t="shared" si="252"/>
        <v>82.314199041097169</v>
      </c>
      <c r="V218" s="5">
        <f t="shared" si="253"/>
        <v>134.54879898257184</v>
      </c>
      <c r="W218" s="15">
        <f t="shared" si="254"/>
        <v>-1.0734613539272964E-2</v>
      </c>
      <c r="X218" s="15">
        <f t="shared" si="255"/>
        <v>-1.217998157191269E-2</v>
      </c>
      <c r="Y218" s="15">
        <f t="shared" si="256"/>
        <v>-9.7425357312937999E-3</v>
      </c>
      <c r="Z218" s="5">
        <f t="shared" si="271"/>
        <v>5337.4238261103928</v>
      </c>
      <c r="AA218" s="5">
        <f t="shared" si="272"/>
        <v>22855.637719430655</v>
      </c>
      <c r="AB218" s="5">
        <f t="shared" si="273"/>
        <v>52486.21244582886</v>
      </c>
      <c r="AC218" s="16">
        <f t="shared" si="257"/>
        <v>1.1994316929262989</v>
      </c>
      <c r="AD218" s="16">
        <f t="shared" si="258"/>
        <v>3.0170234519694472</v>
      </c>
      <c r="AE218" s="16">
        <f t="shared" si="259"/>
        <v>11.384552124214455</v>
      </c>
      <c r="AF218" s="15">
        <f t="shared" si="260"/>
        <v>-4.0504037456468023E-3</v>
      </c>
      <c r="AG218" s="15">
        <f t="shared" si="261"/>
        <v>2.9673830763510267E-4</v>
      </c>
      <c r="AH218" s="15">
        <f t="shared" si="262"/>
        <v>9.7937136394747881E-3</v>
      </c>
      <c r="AI218" s="1">
        <f t="shared" si="226"/>
        <v>365816.45713321847</v>
      </c>
      <c r="AJ218" s="1">
        <f t="shared" si="227"/>
        <v>176565.91584910636</v>
      </c>
      <c r="AK218" s="1">
        <f t="shared" si="228"/>
        <v>65784.779519474047</v>
      </c>
      <c r="AL218" s="14">
        <f t="shared" si="263"/>
        <v>77.934897223443414</v>
      </c>
      <c r="AM218" s="14">
        <f t="shared" si="264"/>
        <v>18.289097434446994</v>
      </c>
      <c r="AN218" s="14">
        <f t="shared" si="265"/>
        <v>5.8386055411929032</v>
      </c>
      <c r="AO218" s="11">
        <f t="shared" si="266"/>
        <v>4.0477510529675796E-3</v>
      </c>
      <c r="AP218" s="11">
        <f t="shared" si="267"/>
        <v>5.0990987464317643E-3</v>
      </c>
      <c r="AQ218" s="11">
        <f t="shared" si="268"/>
        <v>4.6255259381569984E-3</v>
      </c>
      <c r="AR218" s="1">
        <f t="shared" si="274"/>
        <v>179252.44355236815</v>
      </c>
      <c r="AS218" s="1">
        <f t="shared" si="269"/>
        <v>91145.182205659628</v>
      </c>
      <c r="AT218" s="1">
        <f t="shared" si="270"/>
        <v>34028.956267076952</v>
      </c>
      <c r="AU218" s="1">
        <f t="shared" si="229"/>
        <v>35850.488710473634</v>
      </c>
      <c r="AV218" s="1">
        <f t="shared" si="230"/>
        <v>18229.036441131928</v>
      </c>
      <c r="AW218" s="1">
        <f t="shared" si="231"/>
        <v>6805.7912534153911</v>
      </c>
      <c r="AX218" s="2">
        <v>0</v>
      </c>
      <c r="AY218" s="2">
        <v>0</v>
      </c>
      <c r="AZ218" s="2">
        <v>0</v>
      </c>
      <c r="BA218" s="2">
        <f t="shared" si="278"/>
        <v>0</v>
      </c>
      <c r="BB218" s="2">
        <f t="shared" si="291"/>
        <v>0</v>
      </c>
      <c r="BC218" s="2">
        <f t="shared" si="279"/>
        <v>0</v>
      </c>
      <c r="BD218" s="2">
        <f t="shared" si="280"/>
        <v>0</v>
      </c>
      <c r="BE218" s="2">
        <f t="shared" si="281"/>
        <v>0</v>
      </c>
      <c r="BF218" s="2">
        <f t="shared" si="282"/>
        <v>0</v>
      </c>
      <c r="BG218" s="2">
        <f t="shared" si="283"/>
        <v>0</v>
      </c>
      <c r="BH218" s="2">
        <f t="shared" si="292"/>
        <v>0</v>
      </c>
      <c r="BI218" s="2">
        <f t="shared" si="293"/>
        <v>0</v>
      </c>
      <c r="BJ218" s="2">
        <f t="shared" si="294"/>
        <v>0</v>
      </c>
      <c r="BK218" s="11">
        <f t="shared" si="297"/>
        <v>2.6929401742884579E-2</v>
      </c>
      <c r="BL218" s="11">
        <f t="shared" si="295"/>
        <v>3.2570977423393516E-2</v>
      </c>
      <c r="BM218" s="11">
        <f t="shared" si="296"/>
        <v>3.2880712702394871E-2</v>
      </c>
      <c r="BN218" s="17">
        <f t="shared" si="275"/>
        <v>2.415909348857638E-3</v>
      </c>
      <c r="BO218" s="17">
        <f t="shared" si="276"/>
        <v>1.2051999794229927E-3</v>
      </c>
      <c r="BP218" s="17">
        <f t="shared" si="277"/>
        <v>1.4109013467758958E-3</v>
      </c>
      <c r="BQ218" s="12">
        <f>(BQ$3*temperature!$I328+BQ$4*temperature!$I328^2+BQ$5*temperature!$I328^6)*(K218/K$56)^$BS$1</f>
        <v>-37.919630984523963</v>
      </c>
      <c r="BR218" s="12">
        <f>(BR$3*temperature!$I328+BR$4*temperature!$I328^2+BR$5*temperature!$I328^6)*(L218/L$56)^$BS$1</f>
        <v>-25.993763927556177</v>
      </c>
      <c r="BS218" s="12">
        <f>(BS$3*temperature!$I328+BS$4*temperature!$I328^2+BS$5*temperature!$I328^6)*(M218/M$56)^$BS$1</f>
        <v>-22.642887894589634</v>
      </c>
      <c r="BT218" s="12">
        <f>(BT$3*temperature!$M328+BT$4*temperature!$M328^2+BT$5*temperature!$M328^6)*(K218/K$56)^$BS$1</f>
        <v>-37.91964701983035</v>
      </c>
      <c r="BU218" s="12">
        <f>(BU$3*temperature!$M328+BU$4*temperature!$M328^2+BU$5*temperature!$M328^6)*(L218/L$56)^$BS$1</f>
        <v>-25.993774189921261</v>
      </c>
      <c r="BV218" s="12">
        <f>(BV$3*temperature!$M328+BV$4*temperature!$M328^2+BV$5*temperature!$M328^6)*(M218/M$56)^$BS$1</f>
        <v>-22.642896227997266</v>
      </c>
      <c r="BW218" s="19">
        <f t="shared" si="284"/>
        <v>-1.6035306387607307E-5</v>
      </c>
      <c r="BX218" s="19">
        <f t="shared" si="285"/>
        <v>-1.0262365083946179E-5</v>
      </c>
      <c r="BY218" s="19">
        <f t="shared" si="286"/>
        <v>-8.3334076315111361E-6</v>
      </c>
      <c r="BZ218" s="19">
        <f t="shared" si="287"/>
        <v>-4.0933101523751986E-2</v>
      </c>
      <c r="CA218" s="19">
        <f t="shared" si="288"/>
        <v>-6.9442121683347972E-5</v>
      </c>
      <c r="CB218" s="19">
        <f t="shared" si="289"/>
        <v>-1.1273020419819873E-5</v>
      </c>
      <c r="CC218" s="19">
        <f t="shared" si="290"/>
        <v>-4.0009940238862153E-6</v>
      </c>
      <c r="CD218" s="19"/>
    </row>
    <row r="219" spans="1:82">
      <c r="A219" s="2">
        <f t="shared" si="232"/>
        <v>2173</v>
      </c>
      <c r="B219" s="5">
        <f t="shared" si="233"/>
        <v>1165.3845284927718</v>
      </c>
      <c r="C219" s="5">
        <f t="shared" si="234"/>
        <v>2964.0639481276621</v>
      </c>
      <c r="D219" s="5">
        <f t="shared" si="235"/>
        <v>4369.6374485004844</v>
      </c>
      <c r="E219" s="15">
        <f t="shared" si="236"/>
        <v>9.6067310896572221E-7</v>
      </c>
      <c r="F219" s="15">
        <f t="shared" si="237"/>
        <v>1.8925904430595475E-6</v>
      </c>
      <c r="G219" s="15">
        <f t="shared" si="238"/>
        <v>3.8636560660170436E-6</v>
      </c>
      <c r="H219" s="5">
        <f t="shared" si="239"/>
        <v>178680.59242849823</v>
      </c>
      <c r="I219" s="5">
        <f t="shared" si="240"/>
        <v>91373.449403162303</v>
      </c>
      <c r="J219" s="5">
        <f t="shared" si="241"/>
        <v>34125.153997110865</v>
      </c>
      <c r="K219" s="5">
        <f t="shared" si="242"/>
        <v>153323.29206360018</v>
      </c>
      <c r="L219" s="5">
        <f t="shared" si="243"/>
        <v>30827.084368702985</v>
      </c>
      <c r="M219" s="5">
        <f t="shared" si="244"/>
        <v>7809.6076389178452</v>
      </c>
      <c r="N219" s="15">
        <f t="shared" si="245"/>
        <v>-3.1911574872238724E-3</v>
      </c>
      <c r="O219" s="15">
        <f t="shared" si="246"/>
        <v>2.502537817064221E-3</v>
      </c>
      <c r="P219" s="15">
        <f t="shared" si="247"/>
        <v>2.8230628624372756E-3</v>
      </c>
      <c r="Q219" s="5">
        <f t="shared" si="248"/>
        <v>4327.7178639276472</v>
      </c>
      <c r="R219" s="5">
        <f t="shared" si="249"/>
        <v>7429.7226124181452</v>
      </c>
      <c r="S219" s="5">
        <f t="shared" si="250"/>
        <v>4546.765647352323</v>
      </c>
      <c r="T219" s="5">
        <f t="shared" si="251"/>
        <v>24.220413672847261</v>
      </c>
      <c r="U219" s="5">
        <f t="shared" si="252"/>
        <v>81.311613613669849</v>
      </c>
      <c r="V219" s="5">
        <f t="shared" si="253"/>
        <v>133.23795250088148</v>
      </c>
      <c r="W219" s="15">
        <f t="shared" si="254"/>
        <v>-1.0734613539272964E-2</v>
      </c>
      <c r="X219" s="15">
        <f t="shared" si="255"/>
        <v>-1.217998157191269E-2</v>
      </c>
      <c r="Y219" s="15">
        <f t="shared" si="256"/>
        <v>-9.7425357312937999E-3</v>
      </c>
      <c r="Z219" s="5">
        <f t="shared" si="271"/>
        <v>5242.5998087059324</v>
      </c>
      <c r="AA219" s="5">
        <f t="shared" si="272"/>
        <v>22642.063958543895</v>
      </c>
      <c r="AB219" s="5">
        <f t="shared" si="273"/>
        <v>52635.295654139802</v>
      </c>
      <c r="AC219" s="16">
        <f t="shared" si="257"/>
        <v>1.1945735103046227</v>
      </c>
      <c r="AD219" s="16">
        <f t="shared" si="258"/>
        <v>3.0179187184026799</v>
      </c>
      <c r="AE219" s="16">
        <f t="shared" si="259"/>
        <v>11.496049167632686</v>
      </c>
      <c r="AF219" s="15">
        <f t="shared" si="260"/>
        <v>-4.0504037456468023E-3</v>
      </c>
      <c r="AG219" s="15">
        <f t="shared" si="261"/>
        <v>2.9673830763510267E-4</v>
      </c>
      <c r="AH219" s="15">
        <f t="shared" si="262"/>
        <v>9.7937136394747881E-3</v>
      </c>
      <c r="AI219" s="1">
        <f t="shared" si="226"/>
        <v>365085.30013037025</v>
      </c>
      <c r="AJ219" s="1">
        <f t="shared" si="227"/>
        <v>177138.36070532765</v>
      </c>
      <c r="AK219" s="1">
        <f t="shared" si="228"/>
        <v>66012.092820942038</v>
      </c>
      <c r="AL219" s="14">
        <f t="shared" si="263"/>
        <v>78.247203675119536</v>
      </c>
      <c r="AM219" s="14">
        <f t="shared" si="264"/>
        <v>18.381422769110337</v>
      </c>
      <c r="AN219" s="14">
        <f t="shared" si="265"/>
        <v>5.8653420963526237</v>
      </c>
      <c r="AO219" s="11">
        <f t="shared" si="266"/>
        <v>4.0072735424379041E-3</v>
      </c>
      <c r="AP219" s="11">
        <f t="shared" si="267"/>
        <v>5.0481077589674466E-3</v>
      </c>
      <c r="AQ219" s="11">
        <f t="shared" si="268"/>
        <v>4.5792706787754281E-3</v>
      </c>
      <c r="AR219" s="1">
        <f t="shared" si="274"/>
        <v>178680.59242849823</v>
      </c>
      <c r="AS219" s="1">
        <f t="shared" si="269"/>
        <v>91373.449403162303</v>
      </c>
      <c r="AT219" s="1">
        <f t="shared" si="270"/>
        <v>34125.153997110865</v>
      </c>
      <c r="AU219" s="1">
        <f t="shared" si="229"/>
        <v>35736.118485699648</v>
      </c>
      <c r="AV219" s="1">
        <f t="shared" si="230"/>
        <v>18274.689880632461</v>
      </c>
      <c r="AW219" s="1">
        <f t="shared" si="231"/>
        <v>6825.030799422173</v>
      </c>
      <c r="AX219" s="2">
        <v>0</v>
      </c>
      <c r="AY219" s="2">
        <v>0</v>
      </c>
      <c r="AZ219" s="2">
        <v>0</v>
      </c>
      <c r="BA219" s="2">
        <f t="shared" si="278"/>
        <v>0</v>
      </c>
      <c r="BB219" s="2">
        <f t="shared" si="291"/>
        <v>0</v>
      </c>
      <c r="BC219" s="2">
        <f t="shared" si="279"/>
        <v>0</v>
      </c>
      <c r="BD219" s="2">
        <f t="shared" si="280"/>
        <v>0</v>
      </c>
      <c r="BE219" s="2">
        <f t="shared" si="281"/>
        <v>0</v>
      </c>
      <c r="BF219" s="2">
        <f t="shared" si="282"/>
        <v>0</v>
      </c>
      <c r="BG219" s="2">
        <f t="shared" si="283"/>
        <v>0</v>
      </c>
      <c r="BH219" s="2">
        <f t="shared" si="292"/>
        <v>0</v>
      </c>
      <c r="BI219" s="2">
        <f t="shared" si="293"/>
        <v>0</v>
      </c>
      <c r="BJ219" s="2">
        <f t="shared" si="294"/>
        <v>0</v>
      </c>
      <c r="BK219" s="11">
        <f t="shared" si="297"/>
        <v>2.6808842512776127E-2</v>
      </c>
      <c r="BL219" s="11">
        <f t="shared" si="295"/>
        <v>3.250253781706422E-2</v>
      </c>
      <c r="BM219" s="11">
        <f t="shared" si="296"/>
        <v>3.2823062862437274E-2</v>
      </c>
      <c r="BN219" s="17">
        <f t="shared" si="275"/>
        <v>2.3525564121130468E-3</v>
      </c>
      <c r="BO219" s="17">
        <f t="shared" si="276"/>
        <v>1.1671836665701817E-3</v>
      </c>
      <c r="BP219" s="17">
        <f t="shared" si="277"/>
        <v>1.36598672956576E-3</v>
      </c>
      <c r="BQ219" s="12">
        <f>(BQ$3*temperature!$I329+BQ$4*temperature!$I329^2+BQ$5*temperature!$I329^6)*(K219/K$56)^$BS$1</f>
        <v>-38.343649865146226</v>
      </c>
      <c r="BR219" s="12">
        <f>(BR$3*temperature!$I329+BR$4*temperature!$I329^2+BR$5*temperature!$I329^6)*(L219/L$56)^$BS$1</f>
        <v>-26.229108816831644</v>
      </c>
      <c r="BS219" s="12">
        <f>(BS$3*temperature!$I329+BS$4*temperature!$I329^2+BS$5*temperature!$I329^6)*(M219/M$56)^$BS$1</f>
        <v>-22.831189774152186</v>
      </c>
      <c r="BT219" s="12">
        <f>(BT$3*temperature!$M329+BT$4*temperature!$M329^2+BT$5*temperature!$M329^6)*(K219/K$56)^$BS$1</f>
        <v>-38.34366589557817</v>
      </c>
      <c r="BU219" s="12">
        <f>(BU$3*temperature!$M329+BU$4*temperature!$M329^2+BU$5*temperature!$M329^6)*(L219/L$56)^$BS$1</f>
        <v>-26.229119059376558</v>
      </c>
      <c r="BV219" s="12">
        <f>(BV$3*temperature!$M329+BV$4*temperature!$M329^2+BV$5*temperature!$M329^6)*(M219/M$56)^$BS$1</f>
        <v>-22.831198088930314</v>
      </c>
      <c r="BW219" s="19">
        <f t="shared" si="284"/>
        <v>-1.6030431943647727E-5</v>
      </c>
      <c r="BX219" s="19">
        <f t="shared" si="285"/>
        <v>-1.0242544913552365E-5</v>
      </c>
      <c r="BY219" s="19">
        <f t="shared" si="286"/>
        <v>-8.3147781282377764E-6</v>
      </c>
      <c r="BZ219" s="19">
        <f t="shared" si="287"/>
        <v>-4.0839668200717154E-2</v>
      </c>
      <c r="CA219" s="19">
        <f t="shared" si="288"/>
        <v>-6.7384910303871769E-5</v>
      </c>
      <c r="CB219" s="19">
        <f t="shared" si="289"/>
        <v>-1.092363294470396E-5</v>
      </c>
      <c r="CC219" s="19">
        <f t="shared" si="290"/>
        <v>-3.8758928745650504E-6</v>
      </c>
      <c r="CD219" s="19"/>
    </row>
    <row r="220" spans="1:82">
      <c r="A220" s="2">
        <f t="shared" si="232"/>
        <v>2174</v>
      </c>
      <c r="B220" s="5">
        <f t="shared" si="233"/>
        <v>1165.385592068671</v>
      </c>
      <c r="C220" s="5">
        <f t="shared" si="234"/>
        <v>2964.0692773988076</v>
      </c>
      <c r="D220" s="5">
        <f t="shared" si="235"/>
        <v>4369.6534871379063</v>
      </c>
      <c r="E220" s="15">
        <f t="shared" si="236"/>
        <v>9.1263945351743604E-7</v>
      </c>
      <c r="F220" s="15">
        <f t="shared" si="237"/>
        <v>1.7979609209065701E-6</v>
      </c>
      <c r="G220" s="15">
        <f t="shared" si="238"/>
        <v>3.6704732627161914E-6</v>
      </c>
      <c r="H220" s="5">
        <f t="shared" si="239"/>
        <v>178088.87315683824</v>
      </c>
      <c r="I220" s="5">
        <f t="shared" si="240"/>
        <v>91596.097671257361</v>
      </c>
      <c r="J220" s="5">
        <f t="shared" si="241"/>
        <v>34219.674415819922</v>
      </c>
      <c r="K220" s="5">
        <f t="shared" si="242"/>
        <v>152815.40665069784</v>
      </c>
      <c r="L220" s="5">
        <f t="shared" si="243"/>
        <v>30902.144686591058</v>
      </c>
      <c r="M220" s="5">
        <f t="shared" si="244"/>
        <v>7831.2100757063872</v>
      </c>
      <c r="N220" s="15">
        <f t="shared" si="245"/>
        <v>-3.3125130961293436E-3</v>
      </c>
      <c r="O220" s="15">
        <f t="shared" si="246"/>
        <v>2.4348821636950291E-3</v>
      </c>
      <c r="P220" s="15">
        <f t="shared" si="247"/>
        <v>2.7661359939377128E-3</v>
      </c>
      <c r="Q220" s="5">
        <f t="shared" si="248"/>
        <v>4267.0836447191896</v>
      </c>
      <c r="R220" s="5">
        <f t="shared" si="249"/>
        <v>7357.112112815631</v>
      </c>
      <c r="S220" s="5">
        <f t="shared" si="250"/>
        <v>4514.9396329884894</v>
      </c>
      <c r="T220" s="5">
        <f t="shared" si="251"/>
        <v>23.960416892307922</v>
      </c>
      <c r="U220" s="5">
        <f t="shared" si="252"/>
        <v>80.321239658272859</v>
      </c>
      <c r="V220" s="5">
        <f t="shared" si="253"/>
        <v>131.9398769878772</v>
      </c>
      <c r="W220" s="15">
        <f t="shared" si="254"/>
        <v>-1.0734613539272964E-2</v>
      </c>
      <c r="X220" s="15">
        <f t="shared" si="255"/>
        <v>-1.217998157191269E-2</v>
      </c>
      <c r="Y220" s="15">
        <f t="shared" si="256"/>
        <v>-9.7425357312937999E-3</v>
      </c>
      <c r="Z220" s="5">
        <f t="shared" si="271"/>
        <v>5148.8374357077691</v>
      </c>
      <c r="AA220" s="5">
        <f t="shared" si="272"/>
        <v>22428.952499598476</v>
      </c>
      <c r="AB220" s="5">
        <f t="shared" si="273"/>
        <v>52781.75729466723</v>
      </c>
      <c r="AC220" s="16">
        <f t="shared" si="257"/>
        <v>1.1897350052840343</v>
      </c>
      <c r="AD220" s="16">
        <f t="shared" si="258"/>
        <v>3.0188142504957591</v>
      </c>
      <c r="AE220" s="16">
        <f t="shared" si="259"/>
        <v>11.608638181165803</v>
      </c>
      <c r="AF220" s="15">
        <f t="shared" si="260"/>
        <v>-4.0504037456468023E-3</v>
      </c>
      <c r="AG220" s="15">
        <f t="shared" si="261"/>
        <v>2.9673830763510267E-4</v>
      </c>
      <c r="AH220" s="15">
        <f t="shared" si="262"/>
        <v>9.7937136394747881E-3</v>
      </c>
      <c r="AI220" s="1">
        <f t="shared" si="226"/>
        <v>364312.88860303286</v>
      </c>
      <c r="AJ220" s="1">
        <f t="shared" si="227"/>
        <v>177699.21451542736</v>
      </c>
      <c r="AK220" s="1">
        <f t="shared" si="228"/>
        <v>66235.914338269999</v>
      </c>
      <c r="AL220" s="14">
        <f t="shared" si="263"/>
        <v>78.557626044686018</v>
      </c>
      <c r="AM220" s="14">
        <f t="shared" si="264"/>
        <v>18.473286257982927</v>
      </c>
      <c r="AN220" s="14">
        <f t="shared" si="265"/>
        <v>5.8919324955446104</v>
      </c>
      <c r="AO220" s="11">
        <f t="shared" si="266"/>
        <v>3.9672008070135252E-3</v>
      </c>
      <c r="AP220" s="11">
        <f t="shared" si="267"/>
        <v>4.9976266813777717E-3</v>
      </c>
      <c r="AQ220" s="11">
        <f t="shared" si="268"/>
        <v>4.5334779719876737E-3</v>
      </c>
      <c r="AR220" s="1">
        <f t="shared" si="274"/>
        <v>178088.87315683824</v>
      </c>
      <c r="AS220" s="1">
        <f t="shared" si="269"/>
        <v>91596.097671257361</v>
      </c>
      <c r="AT220" s="1">
        <f t="shared" si="270"/>
        <v>34219.674415819922</v>
      </c>
      <c r="AU220" s="1">
        <f t="shared" si="229"/>
        <v>35617.774631367647</v>
      </c>
      <c r="AV220" s="1">
        <f t="shared" si="230"/>
        <v>18319.219534251471</v>
      </c>
      <c r="AW220" s="1">
        <f t="shared" si="231"/>
        <v>6843.9348831639845</v>
      </c>
      <c r="AX220" s="2">
        <v>0</v>
      </c>
      <c r="AY220" s="2">
        <v>0</v>
      </c>
      <c r="AZ220" s="2">
        <v>0</v>
      </c>
      <c r="BA220" s="2">
        <f t="shared" si="278"/>
        <v>0</v>
      </c>
      <c r="BB220" s="2">
        <f t="shared" si="291"/>
        <v>0</v>
      </c>
      <c r="BC220" s="2">
        <f t="shared" si="279"/>
        <v>0</v>
      </c>
      <c r="BD220" s="2">
        <f t="shared" si="280"/>
        <v>0</v>
      </c>
      <c r="BE220" s="2">
        <f t="shared" si="281"/>
        <v>0</v>
      </c>
      <c r="BF220" s="2">
        <f t="shared" si="282"/>
        <v>0</v>
      </c>
      <c r="BG220" s="2">
        <f t="shared" si="283"/>
        <v>0</v>
      </c>
      <c r="BH220" s="2">
        <f t="shared" si="292"/>
        <v>0</v>
      </c>
      <c r="BI220" s="2">
        <f t="shared" si="293"/>
        <v>0</v>
      </c>
      <c r="BJ220" s="2">
        <f t="shared" si="294"/>
        <v>0</v>
      </c>
      <c r="BK220" s="11">
        <f t="shared" si="297"/>
        <v>2.6687486903870655E-2</v>
      </c>
      <c r="BL220" s="11">
        <f t="shared" si="295"/>
        <v>3.2434882163695028E-2</v>
      </c>
      <c r="BM220" s="11">
        <f t="shared" si="296"/>
        <v>3.2766135993937712E-2</v>
      </c>
      <c r="BN220" s="17">
        <f t="shared" si="275"/>
        <v>2.2911337677575315E-3</v>
      </c>
      <c r="BO220" s="17">
        <f t="shared" si="276"/>
        <v>1.1304414505729572E-3</v>
      </c>
      <c r="BP220" s="17">
        <f t="shared" si="277"/>
        <v>1.3225757428188812E-3</v>
      </c>
      <c r="BQ220" s="12">
        <f>(BQ$3*temperature!$I330+BQ$4*temperature!$I330^2+BQ$5*temperature!$I330^6)*(K220/K$56)^$BS$1</f>
        <v>-38.768423291131185</v>
      </c>
      <c r="BR220" s="12">
        <f>(BR$3*temperature!$I330+BR$4*temperature!$I330^2+BR$5*temperature!$I330^6)*(L220/L$56)^$BS$1</f>
        <v>-26.463856415894469</v>
      </c>
      <c r="BS220" s="12">
        <f>(BS$3*temperature!$I330+BS$4*temperature!$I330^2+BS$5*temperature!$I330^6)*(M220/M$56)^$BS$1</f>
        <v>-23.018895944445141</v>
      </c>
      <c r="BT220" s="12">
        <f>(BT$3*temperature!$M330+BT$4*temperature!$M330^2+BT$5*temperature!$M330^6)*(K220/K$56)^$BS$1</f>
        <v>-38.768439316948978</v>
      </c>
      <c r="BU220" s="12">
        <f>(BU$3*temperature!$M330+BU$4*temperature!$M330^2+BU$5*temperature!$M330^6)*(L220/L$56)^$BS$1</f>
        <v>-26.463866638719189</v>
      </c>
      <c r="BV220" s="12">
        <f>(BV$3*temperature!$M330+BV$4*temperature!$M330^2+BV$5*temperature!$M330^6)*(M220/M$56)^$BS$1</f>
        <v>-23.018904240693832</v>
      </c>
      <c r="BW220" s="19">
        <f t="shared" si="284"/>
        <v>-1.6025817792808539E-5</v>
      </c>
      <c r="BX220" s="19">
        <f t="shared" si="285"/>
        <v>-1.0222824720074186E-5</v>
      </c>
      <c r="BY220" s="19">
        <f t="shared" si="286"/>
        <v>-8.2962486906978938E-6</v>
      </c>
      <c r="BZ220" s="19">
        <f t="shared" si="287"/>
        <v>-4.0742856127424946E-2</v>
      </c>
      <c r="CA220" s="19">
        <f t="shared" si="288"/>
        <v>-6.5389412112612394E-5</v>
      </c>
      <c r="CB220" s="19">
        <f t="shared" si="289"/>
        <v>-1.0585124236846581E-5</v>
      </c>
      <c r="CC220" s="19">
        <f t="shared" si="290"/>
        <v>-3.7547254669509216E-6</v>
      </c>
      <c r="CD220" s="19"/>
    </row>
    <row r="221" spans="1:82">
      <c r="A221" s="2">
        <f t="shared" si="232"/>
        <v>2175</v>
      </c>
      <c r="B221" s="5">
        <f t="shared" si="233"/>
        <v>1165.3866024666975</v>
      </c>
      <c r="C221" s="5">
        <f t="shared" si="234"/>
        <v>2964.074340215499</v>
      </c>
      <c r="D221" s="5">
        <f t="shared" si="235"/>
        <v>4369.6687238993836</v>
      </c>
      <c r="E221" s="15">
        <f t="shared" si="236"/>
        <v>8.6700748084156423E-7</v>
      </c>
      <c r="F221" s="15">
        <f t="shared" si="237"/>
        <v>1.7080628748612415E-6</v>
      </c>
      <c r="G221" s="15">
        <f t="shared" si="238"/>
        <v>3.4869495995803815E-6</v>
      </c>
      <c r="H221" s="5">
        <f t="shared" si="239"/>
        <v>177477.33844089368</v>
      </c>
      <c r="I221" s="5">
        <f t="shared" si="240"/>
        <v>91813.153877291581</v>
      </c>
      <c r="J221" s="5">
        <f t="shared" si="241"/>
        <v>34312.526691012295</v>
      </c>
      <c r="K221" s="5">
        <f t="shared" si="242"/>
        <v>152290.525792247</v>
      </c>
      <c r="L221" s="5">
        <f t="shared" si="243"/>
        <v>30975.320905958259</v>
      </c>
      <c r="M221" s="5">
        <f t="shared" si="244"/>
        <v>7852.4320398349673</v>
      </c>
      <c r="N221" s="15">
        <f t="shared" si="245"/>
        <v>-3.4347378314452115E-3</v>
      </c>
      <c r="O221" s="15">
        <f t="shared" si="246"/>
        <v>2.3679980826363245E-3</v>
      </c>
      <c r="P221" s="15">
        <f t="shared" si="247"/>
        <v>2.7099214455266196E-3</v>
      </c>
      <c r="Q221" s="5">
        <f t="shared" si="248"/>
        <v>4206.7828144005953</v>
      </c>
      <c r="R221" s="5">
        <f t="shared" si="249"/>
        <v>7284.7244978817425</v>
      </c>
      <c r="S221" s="5">
        <f t="shared" si="250"/>
        <v>4483.0842350523044</v>
      </c>
      <c r="T221" s="5">
        <f t="shared" si="251"/>
        <v>23.703211076729129</v>
      </c>
      <c r="U221" s="5">
        <f t="shared" si="252"/>
        <v>79.342928439401916</v>
      </c>
      <c r="V221" s="5">
        <f t="shared" si="253"/>
        <v>130.65444802194028</v>
      </c>
      <c r="W221" s="15">
        <f t="shared" si="254"/>
        <v>-1.0734613539272964E-2</v>
      </c>
      <c r="X221" s="15">
        <f t="shared" si="255"/>
        <v>-1.217998157191269E-2</v>
      </c>
      <c r="Y221" s="15">
        <f t="shared" si="256"/>
        <v>-9.7425357312937999E-3</v>
      </c>
      <c r="Z221" s="5">
        <f t="shared" si="271"/>
        <v>5056.1361028328483</v>
      </c>
      <c r="AA221" s="5">
        <f t="shared" si="272"/>
        <v>22216.345373741442</v>
      </c>
      <c r="AB221" s="5">
        <f t="shared" si="273"/>
        <v>52925.611672521161</v>
      </c>
      <c r="AC221" s="16">
        <f t="shared" si="257"/>
        <v>1.1849160981623048</v>
      </c>
      <c r="AD221" s="16">
        <f t="shared" si="258"/>
        <v>3.0197100483275161</v>
      </c>
      <c r="AE221" s="16">
        <f t="shared" si="259"/>
        <v>11.722329859256414</v>
      </c>
      <c r="AF221" s="15">
        <f t="shared" si="260"/>
        <v>-4.0504037456468023E-3</v>
      </c>
      <c r="AG221" s="15">
        <f t="shared" si="261"/>
        <v>2.9673830763510267E-4</v>
      </c>
      <c r="AH221" s="15">
        <f t="shared" si="262"/>
        <v>9.7937136394747881E-3</v>
      </c>
      <c r="AI221" s="1">
        <f t="shared" si="226"/>
        <v>363499.37437409721</v>
      </c>
      <c r="AJ221" s="1">
        <f t="shared" si="227"/>
        <v>178248.51259813609</v>
      </c>
      <c r="AK221" s="1">
        <f t="shared" si="228"/>
        <v>66456.257787606984</v>
      </c>
      <c r="AL221" s="14">
        <f t="shared" si="263"/>
        <v>78.86616338335314</v>
      </c>
      <c r="AM221" s="14">
        <f t="shared" si="264"/>
        <v>18.564685620395597</v>
      </c>
      <c r="AN221" s="14">
        <f t="shared" si="265"/>
        <v>5.918376332263791</v>
      </c>
      <c r="AO221" s="11">
        <f t="shared" si="266"/>
        <v>3.9275287989433902E-3</v>
      </c>
      <c r="AP221" s="11">
        <f t="shared" si="267"/>
        <v>4.9476504145639939E-3</v>
      </c>
      <c r="AQ221" s="11">
        <f t="shared" si="268"/>
        <v>4.4881431922677972E-3</v>
      </c>
      <c r="AR221" s="1">
        <f t="shared" si="274"/>
        <v>177477.33844089368</v>
      </c>
      <c r="AS221" s="1">
        <f t="shared" si="269"/>
        <v>91813.153877291581</v>
      </c>
      <c r="AT221" s="1">
        <f t="shared" si="270"/>
        <v>34312.526691012295</v>
      </c>
      <c r="AU221" s="1">
        <f t="shared" si="229"/>
        <v>35495.467688178738</v>
      </c>
      <c r="AV221" s="1">
        <f t="shared" si="230"/>
        <v>18362.630775458318</v>
      </c>
      <c r="AW221" s="1">
        <f t="shared" si="231"/>
        <v>6862.5053382024598</v>
      </c>
      <c r="AX221" s="2">
        <v>0</v>
      </c>
      <c r="AY221" s="2">
        <v>0</v>
      </c>
      <c r="AZ221" s="2">
        <v>0</v>
      </c>
      <c r="BA221" s="2">
        <f t="shared" si="278"/>
        <v>0</v>
      </c>
      <c r="BB221" s="2">
        <f t="shared" si="291"/>
        <v>0</v>
      </c>
      <c r="BC221" s="2">
        <f t="shared" si="279"/>
        <v>0</v>
      </c>
      <c r="BD221" s="2">
        <f t="shared" si="280"/>
        <v>0</v>
      </c>
      <c r="BE221" s="2">
        <f t="shared" si="281"/>
        <v>0</v>
      </c>
      <c r="BF221" s="2">
        <f t="shared" si="282"/>
        <v>0</v>
      </c>
      <c r="BG221" s="2">
        <f t="shared" si="283"/>
        <v>0</v>
      </c>
      <c r="BH221" s="2">
        <f t="shared" si="292"/>
        <v>0</v>
      </c>
      <c r="BI221" s="2">
        <f t="shared" si="293"/>
        <v>0</v>
      </c>
      <c r="BJ221" s="2">
        <f t="shared" si="294"/>
        <v>0</v>
      </c>
      <c r="BK221" s="11">
        <f t="shared" si="297"/>
        <v>2.6565262168554787E-2</v>
      </c>
      <c r="BL221" s="11">
        <f t="shared" si="295"/>
        <v>3.2367998082636323E-2</v>
      </c>
      <c r="BM221" s="11">
        <f t="shared" si="296"/>
        <v>3.2709921445526619E-2</v>
      </c>
      <c r="BN221" s="17">
        <f t="shared" si="275"/>
        <v>2.2315785445742474E-3</v>
      </c>
      <c r="BO221" s="17">
        <f t="shared" si="276"/>
        <v>1.0949276027984135E-3</v>
      </c>
      <c r="BP221" s="17">
        <f t="shared" si="277"/>
        <v>1.2806149395535996E-3</v>
      </c>
      <c r="BQ221" s="12">
        <f>(BQ$3*temperature!$I331+BQ$4*temperature!$I331^2+BQ$5*temperature!$I331^6)*(K221/K$56)^$BS$1</f>
        <v>-39.193973532665957</v>
      </c>
      <c r="BR221" s="12">
        <f>(BR$3*temperature!$I331+BR$4*temperature!$I331^2+BR$5*temperature!$I331^6)*(L221/L$56)^$BS$1</f>
        <v>-26.698001387772504</v>
      </c>
      <c r="BS221" s="12">
        <f>(BS$3*temperature!$I331+BS$4*temperature!$I331^2+BS$5*temperature!$I331^6)*(M221/M$56)^$BS$1</f>
        <v>-23.206001790289143</v>
      </c>
      <c r="BT221" s="12">
        <f>(BT$3*temperature!$M331+BT$4*temperature!$M331^2+BT$5*temperature!$M331^6)*(K221/K$56)^$BS$1</f>
        <v>-39.193989554145631</v>
      </c>
      <c r="BU221" s="12">
        <f>(BU$3*temperature!$M331+BU$4*temperature!$M331^2+BU$5*temperature!$M331^6)*(L221/L$56)^$BS$1</f>
        <v>-26.698011590981725</v>
      </c>
      <c r="BV221" s="12">
        <f>(BV$3*temperature!$M331+BV$4*temperature!$M331^2+BV$5*temperature!$M331^6)*(M221/M$56)^$BS$1</f>
        <v>-23.20601006811161</v>
      </c>
      <c r="BW221" s="19">
        <f t="shared" si="284"/>
        <v>-1.6021479673611339E-5</v>
      </c>
      <c r="BX221" s="19">
        <f t="shared" si="285"/>
        <v>-1.0203209221515408E-5</v>
      </c>
      <c r="BY221" s="19">
        <f t="shared" si="286"/>
        <v>-8.2778224665958078E-6</v>
      </c>
      <c r="BZ221" s="19">
        <f t="shared" si="287"/>
        <v>-4.0642713929831424E-2</v>
      </c>
      <c r="CA221" s="19">
        <f t="shared" si="288"/>
        <v>-6.3453810537884766E-5</v>
      </c>
      <c r="CB221" s="19">
        <f t="shared" si="289"/>
        <v>-1.0257159351465058E-5</v>
      </c>
      <c r="CC221" s="19">
        <f t="shared" si="290"/>
        <v>-3.6373690866940761E-6</v>
      </c>
      <c r="CD221" s="19"/>
    </row>
    <row r="222" spans="1:82">
      <c r="A222" s="2">
        <f t="shared" si="232"/>
        <v>2176</v>
      </c>
      <c r="B222" s="5">
        <f t="shared" si="233"/>
        <v>1165.3875623456547</v>
      </c>
      <c r="C222" s="5">
        <f t="shared" si="234"/>
        <v>2964.0791498995704</v>
      </c>
      <c r="D222" s="5">
        <f t="shared" si="235"/>
        <v>4369.6831988732602</v>
      </c>
      <c r="E222" s="15">
        <f t="shared" si="236"/>
        <v>8.2365710679948601E-7</v>
      </c>
      <c r="F222" s="15">
        <f t="shared" si="237"/>
        <v>1.6226597311181794E-6</v>
      </c>
      <c r="G222" s="15">
        <f t="shared" si="238"/>
        <v>3.3126021196013625E-6</v>
      </c>
      <c r="H222" s="5">
        <f t="shared" si="239"/>
        <v>176846.03612908322</v>
      </c>
      <c r="I222" s="5">
        <f t="shared" si="240"/>
        <v>92024.645451671895</v>
      </c>
      <c r="J222" s="5">
        <f t="shared" si="241"/>
        <v>34403.720125828491</v>
      </c>
      <c r="K222" s="5">
        <f t="shared" si="242"/>
        <v>151748.69017233475</v>
      </c>
      <c r="L222" s="5">
        <f t="shared" si="243"/>
        <v>31046.622170932882</v>
      </c>
      <c r="M222" s="5">
        <f t="shared" si="244"/>
        <v>7873.2756037553536</v>
      </c>
      <c r="N222" s="15">
        <f t="shared" si="245"/>
        <v>-3.5579076051744929E-3</v>
      </c>
      <c r="O222" s="15">
        <f t="shared" si="246"/>
        <v>2.3018733265458557E-3</v>
      </c>
      <c r="P222" s="15">
        <f t="shared" si="247"/>
        <v>2.6544086997057903E-3</v>
      </c>
      <c r="Q222" s="5">
        <f t="shared" si="248"/>
        <v>4146.8213662914068</v>
      </c>
      <c r="R222" s="5">
        <f t="shared" si="249"/>
        <v>7212.572664106734</v>
      </c>
      <c r="S222" s="5">
        <f t="shared" si="250"/>
        <v>4451.2063739586001</v>
      </c>
      <c r="T222" s="5">
        <f t="shared" si="251"/>
        <v>23.448766266180627</v>
      </c>
      <c r="U222" s="5">
        <f t="shared" si="252"/>
        <v>78.376533033148419</v>
      </c>
      <c r="V222" s="5">
        <f t="shared" si="253"/>
        <v>129.38154239363405</v>
      </c>
      <c r="W222" s="15">
        <f t="shared" si="254"/>
        <v>-1.0734613539272964E-2</v>
      </c>
      <c r="X222" s="15">
        <f t="shared" si="255"/>
        <v>-1.217998157191269E-2</v>
      </c>
      <c r="Y222" s="15">
        <f t="shared" si="256"/>
        <v>-9.7425357312937999E-3</v>
      </c>
      <c r="Z222" s="5">
        <f t="shared" si="271"/>
        <v>4964.4946927641176</v>
      </c>
      <c r="AA222" s="5">
        <f t="shared" si="272"/>
        <v>22004.283342368755</v>
      </c>
      <c r="AB222" s="5">
        <f t="shared" si="273"/>
        <v>53066.873311551957</v>
      </c>
      <c r="AC222" s="16">
        <f t="shared" si="257"/>
        <v>1.1801167095600311</v>
      </c>
      <c r="AD222" s="16">
        <f t="shared" si="258"/>
        <v>3.0206061119768055</v>
      </c>
      <c r="AE222" s="16">
        <f t="shared" si="259"/>
        <v>11.837135001085436</v>
      </c>
      <c r="AF222" s="15">
        <f t="shared" si="260"/>
        <v>-4.0504037456468023E-3</v>
      </c>
      <c r="AG222" s="15">
        <f t="shared" si="261"/>
        <v>2.9673830763510267E-4</v>
      </c>
      <c r="AH222" s="15">
        <f t="shared" si="262"/>
        <v>9.7937136394747881E-3</v>
      </c>
      <c r="AI222" s="1">
        <f t="shared" si="226"/>
        <v>362644.90462486626</v>
      </c>
      <c r="AJ222" s="1">
        <f t="shared" si="227"/>
        <v>178786.2921137808</v>
      </c>
      <c r="AK222" s="1">
        <f t="shared" si="228"/>
        <v>66673.137347048745</v>
      </c>
      <c r="AL222" s="14">
        <f t="shared" si="263"/>
        <v>79.172815020023933</v>
      </c>
      <c r="AM222" s="14">
        <f t="shared" si="264"/>
        <v>18.655618679156536</v>
      </c>
      <c r="AN222" s="14">
        <f t="shared" si="265"/>
        <v>5.9446732275042704</v>
      </c>
      <c r="AO222" s="11">
        <f t="shared" si="266"/>
        <v>3.8882535109539562E-3</v>
      </c>
      <c r="AP222" s="11">
        <f t="shared" si="267"/>
        <v>4.898173910418354E-3</v>
      </c>
      <c r="AQ222" s="11">
        <f t="shared" si="268"/>
        <v>4.4432617603451189E-3</v>
      </c>
      <c r="AR222" s="1">
        <f t="shared" si="274"/>
        <v>176846.03612908322</v>
      </c>
      <c r="AS222" s="1">
        <f t="shared" si="269"/>
        <v>92024.645451671895</v>
      </c>
      <c r="AT222" s="1">
        <f t="shared" si="270"/>
        <v>34403.720125828491</v>
      </c>
      <c r="AU222" s="1">
        <f t="shared" si="229"/>
        <v>35369.207225816644</v>
      </c>
      <c r="AV222" s="1">
        <f t="shared" si="230"/>
        <v>18404.929090334379</v>
      </c>
      <c r="AW222" s="1">
        <f t="shared" si="231"/>
        <v>6880.744025165699</v>
      </c>
      <c r="AX222" s="2">
        <v>0</v>
      </c>
      <c r="AY222" s="2">
        <v>0</v>
      </c>
      <c r="AZ222" s="2">
        <v>0</v>
      </c>
      <c r="BA222" s="2">
        <f t="shared" si="278"/>
        <v>0</v>
      </c>
      <c r="BB222" s="2">
        <f t="shared" si="291"/>
        <v>0</v>
      </c>
      <c r="BC222" s="2">
        <f t="shared" si="279"/>
        <v>0</v>
      </c>
      <c r="BD222" s="2">
        <f t="shared" si="280"/>
        <v>0</v>
      </c>
      <c r="BE222" s="2">
        <f t="shared" si="281"/>
        <v>0</v>
      </c>
      <c r="BF222" s="2">
        <f t="shared" si="282"/>
        <v>0</v>
      </c>
      <c r="BG222" s="2">
        <f t="shared" si="283"/>
        <v>0</v>
      </c>
      <c r="BH222" s="2">
        <f t="shared" si="292"/>
        <v>0</v>
      </c>
      <c r="BI222" s="2">
        <f t="shared" si="293"/>
        <v>0</v>
      </c>
      <c r="BJ222" s="2">
        <f t="shared" si="294"/>
        <v>0</v>
      </c>
      <c r="BK222" s="11">
        <f t="shared" si="297"/>
        <v>2.6442092394825506E-2</v>
      </c>
      <c r="BL222" s="11">
        <f t="shared" si="295"/>
        <v>3.2301873326545855E-2</v>
      </c>
      <c r="BM222" s="11">
        <f t="shared" si="296"/>
        <v>3.2654408699705789E-2</v>
      </c>
      <c r="BN222" s="17">
        <f t="shared" si="275"/>
        <v>2.1738301760378851E-3</v>
      </c>
      <c r="BO222" s="17">
        <f t="shared" si="276"/>
        <v>1.0605981634765568E-3</v>
      </c>
      <c r="BP222" s="17">
        <f t="shared" si="277"/>
        <v>1.240052906397055E-3</v>
      </c>
      <c r="BQ222" s="12">
        <f>(BQ$3*temperature!$I332+BQ$4*temperature!$I332^2+BQ$5*temperature!$I332^6)*(K222/K$56)^$BS$1</f>
        <v>-39.620324853010707</v>
      </c>
      <c r="BR222" s="12">
        <f>(BR$3*temperature!$I332+BR$4*temperature!$I332^2+BR$5*temperature!$I332^6)*(L222/L$56)^$BS$1</f>
        <v>-26.931538804630403</v>
      </c>
      <c r="BS222" s="12">
        <f>(BS$3*temperature!$I332+BS$4*temperature!$I332^2+BS$5*temperature!$I332^6)*(M222/M$56)^$BS$1</f>
        <v>-23.392503023020534</v>
      </c>
      <c r="BT222" s="12">
        <f>(BT$3*temperature!$M332+BT$4*temperature!$M332^2+BT$5*temperature!$M332^6)*(K222/K$56)^$BS$1</f>
        <v>-39.62034087044379</v>
      </c>
      <c r="BU222" s="12">
        <f>(BU$3*temperature!$M332+BU$4*temperature!$M332^2+BU$5*temperature!$M332^6)*(L222/L$56)^$BS$1</f>
        <v>-26.931548988333216</v>
      </c>
      <c r="BV222" s="12">
        <f>(BV$3*temperature!$M332+BV$4*temperature!$M332^2+BV$5*temperature!$M332^6)*(M222/M$56)^$BS$1</f>
        <v>-23.392511282522857</v>
      </c>
      <c r="BW222" s="19">
        <f t="shared" si="284"/>
        <v>-1.6017433082993193E-5</v>
      </c>
      <c r="BX222" s="19">
        <f t="shared" si="285"/>
        <v>-1.0183702812582851E-5</v>
      </c>
      <c r="BY222" s="19">
        <f t="shared" si="286"/>
        <v>-8.259502322971457E-6</v>
      </c>
      <c r="BZ222" s="19">
        <f t="shared" si="287"/>
        <v>-4.053928796701458E-2</v>
      </c>
      <c r="CA222" s="19">
        <f t="shared" si="288"/>
        <v>-6.1576338543513747E-5</v>
      </c>
      <c r="CB222" s="19">
        <f t="shared" si="289"/>
        <v>-9.9394130903938846E-6</v>
      </c>
      <c r="CC222" s="19">
        <f t="shared" si="290"/>
        <v>-3.5237046556483896E-6</v>
      </c>
      <c r="CD222" s="19"/>
    </row>
    <row r="223" spans="1:82">
      <c r="A223" s="2">
        <f t="shared" si="232"/>
        <v>2177</v>
      </c>
      <c r="B223" s="5">
        <f t="shared" si="233"/>
        <v>1165.3884742314151</v>
      </c>
      <c r="C223" s="5">
        <f t="shared" si="234"/>
        <v>2964.0837191068526</v>
      </c>
      <c r="D223" s="5">
        <f t="shared" si="235"/>
        <v>4369.6969501439953</v>
      </c>
      <c r="E223" s="15">
        <f t="shared" si="236"/>
        <v>7.8247425145951167E-7</v>
      </c>
      <c r="F223" s="15">
        <f t="shared" si="237"/>
        <v>1.5415267445622704E-6</v>
      </c>
      <c r="G223" s="15">
        <f t="shared" si="238"/>
        <v>3.1469720136212941E-6</v>
      </c>
      <c r="H223" s="5">
        <f t="shared" si="239"/>
        <v>176195.0089037985</v>
      </c>
      <c r="I223" s="5">
        <f t="shared" si="240"/>
        <v>92230.600358742318</v>
      </c>
      <c r="J223" s="5">
        <f t="shared" si="241"/>
        <v>34493.264151242256</v>
      </c>
      <c r="K223" s="5">
        <f t="shared" si="242"/>
        <v>151189.93605973388</v>
      </c>
      <c r="L223" s="5">
        <f t="shared" si="243"/>
        <v>31116.057810449947</v>
      </c>
      <c r="M223" s="5">
        <f t="shared" si="244"/>
        <v>7893.7428715979022</v>
      </c>
      <c r="N223" s="15">
        <f t="shared" si="245"/>
        <v>-3.6821017167681935E-3</v>
      </c>
      <c r="O223" s="15">
        <f t="shared" si="246"/>
        <v>2.2364957815628195E-3</v>
      </c>
      <c r="P223" s="15">
        <f t="shared" si="247"/>
        <v>2.5995873728574814E-3</v>
      </c>
      <c r="Q223" s="5">
        <f t="shared" si="248"/>
        <v>4087.2049285741577</v>
      </c>
      <c r="R223" s="5">
        <f t="shared" si="249"/>
        <v>7140.6690839020312</v>
      </c>
      <c r="S223" s="5">
        <f t="shared" si="250"/>
        <v>4419.3128103040626</v>
      </c>
      <c r="T223" s="5">
        <f t="shared" si="251"/>
        <v>23.197052822340439</v>
      </c>
      <c r="U223" s="5">
        <f t="shared" si="252"/>
        <v>77.421908305134266</v>
      </c>
      <c r="V223" s="5">
        <f t="shared" si="253"/>
        <v>128.12103809389416</v>
      </c>
      <c r="W223" s="15">
        <f t="shared" si="254"/>
        <v>-1.0734613539272964E-2</v>
      </c>
      <c r="X223" s="15">
        <f t="shared" si="255"/>
        <v>-1.217998157191269E-2</v>
      </c>
      <c r="Y223" s="15">
        <f t="shared" si="256"/>
        <v>-9.7425357312937999E-3</v>
      </c>
      <c r="Z223" s="5">
        <f t="shared" si="271"/>
        <v>4873.9115906945972</v>
      </c>
      <c r="AA223" s="5">
        <f t="shared" si="272"/>
        <v>21792.80591425698</v>
      </c>
      <c r="AB223" s="5">
        <f t="shared" si="273"/>
        <v>53205.556942362782</v>
      </c>
      <c r="AC223" s="16">
        <f t="shared" si="257"/>
        <v>1.1753367604193288</v>
      </c>
      <c r="AD223" s="16">
        <f t="shared" si="258"/>
        <v>3.0215024415225056</v>
      </c>
      <c r="AE223" s="16">
        <f t="shared" si="259"/>
        <v>11.953064511597871</v>
      </c>
      <c r="AF223" s="15">
        <f t="shared" si="260"/>
        <v>-4.0504037456468023E-3</v>
      </c>
      <c r="AG223" s="15">
        <f t="shared" si="261"/>
        <v>2.9673830763510267E-4</v>
      </c>
      <c r="AH223" s="15">
        <f t="shared" si="262"/>
        <v>9.7937136394747881E-3</v>
      </c>
      <c r="AI223" s="1">
        <f t="shared" si="226"/>
        <v>361749.62138819625</v>
      </c>
      <c r="AJ223" s="1">
        <f t="shared" si="227"/>
        <v>179312.59199273709</v>
      </c>
      <c r="AK223" s="1">
        <f t="shared" si="228"/>
        <v>66886.567637509565</v>
      </c>
      <c r="AL223" s="14">
        <f t="shared" si="263"/>
        <v>79.477580556237911</v>
      </c>
      <c r="AM223" s="14">
        <f t="shared" si="264"/>
        <v>18.746083359206523</v>
      </c>
      <c r="AN223" s="14">
        <f t="shared" si="265"/>
        <v>5.9708228293414924</v>
      </c>
      <c r="AO223" s="11">
        <f t="shared" si="266"/>
        <v>3.8493709758444165E-3</v>
      </c>
      <c r="AP223" s="11">
        <f t="shared" si="267"/>
        <v>4.8491921713141707E-3</v>
      </c>
      <c r="AQ223" s="11">
        <f t="shared" si="268"/>
        <v>4.3988291427416674E-3</v>
      </c>
      <c r="AR223" s="1">
        <f t="shared" si="274"/>
        <v>176195.0089037985</v>
      </c>
      <c r="AS223" s="1">
        <f t="shared" si="269"/>
        <v>92230.600358742318</v>
      </c>
      <c r="AT223" s="1">
        <f t="shared" si="270"/>
        <v>34493.264151242256</v>
      </c>
      <c r="AU223" s="1">
        <f t="shared" si="229"/>
        <v>35239.001780759703</v>
      </c>
      <c r="AV223" s="1">
        <f t="shared" si="230"/>
        <v>18446.120071748464</v>
      </c>
      <c r="AW223" s="1">
        <f t="shared" si="231"/>
        <v>6898.6528302484512</v>
      </c>
      <c r="AX223" s="2">
        <v>0</v>
      </c>
      <c r="AY223" s="2">
        <v>0</v>
      </c>
      <c r="AZ223" s="2">
        <v>0</v>
      </c>
      <c r="BA223" s="2">
        <f t="shared" si="278"/>
        <v>0</v>
      </c>
      <c r="BB223" s="2">
        <f t="shared" si="291"/>
        <v>0</v>
      </c>
      <c r="BC223" s="2">
        <f t="shared" si="279"/>
        <v>0</v>
      </c>
      <c r="BD223" s="2">
        <f t="shared" si="280"/>
        <v>0</v>
      </c>
      <c r="BE223" s="2">
        <f t="shared" si="281"/>
        <v>0</v>
      </c>
      <c r="BF223" s="2">
        <f t="shared" si="282"/>
        <v>0</v>
      </c>
      <c r="BG223" s="2">
        <f t="shared" si="283"/>
        <v>0</v>
      </c>
      <c r="BH223" s="2">
        <f t="shared" si="292"/>
        <v>0</v>
      </c>
      <c r="BI223" s="2">
        <f t="shared" si="293"/>
        <v>0</v>
      </c>
      <c r="BJ223" s="2">
        <f t="shared" si="294"/>
        <v>0</v>
      </c>
      <c r="BK223" s="11">
        <f t="shared" si="297"/>
        <v>2.6317898283231805E-2</v>
      </c>
      <c r="BL223" s="11">
        <f t="shared" si="295"/>
        <v>3.2236495781562818E-2</v>
      </c>
      <c r="BM223" s="11">
        <f t="shared" si="296"/>
        <v>3.259958737285748E-2</v>
      </c>
      <c r="BN223" s="17">
        <f t="shared" si="275"/>
        <v>2.1178303112707035E-3</v>
      </c>
      <c r="BO223" s="17">
        <f t="shared" si="276"/>
        <v>1.0274108677714856E-3</v>
      </c>
      <c r="BP223" s="17">
        <f t="shared" si="277"/>
        <v>1.2008401803644071E-3</v>
      </c>
      <c r="BQ223" s="12">
        <f>(BQ$3*temperature!$I333+BQ$4*temperature!$I333^2+BQ$5*temperature!$I333^6)*(K223/K$56)^$BS$1</f>
        <v>-40.047503570262521</v>
      </c>
      <c r="BR223" s="12">
        <f>(BR$3*temperature!$I333+BR$4*temperature!$I333^2+BR$5*temperature!$I333^6)*(L223/L$56)^$BS$1</f>
        <v>-27.164464137833765</v>
      </c>
      <c r="BS223" s="12">
        <f>(BS$3*temperature!$I333+BS$4*temperature!$I333^2+BS$5*temperature!$I333^6)*(M223/M$56)^$BS$1</f>
        <v>-23.578395672153459</v>
      </c>
      <c r="BT223" s="12">
        <f>(BT$3*temperature!$M333+BT$4*temperature!$M333^2+BT$5*temperature!$M333^6)*(K223/K$56)^$BS$1</f>
        <v>-40.047519583956003</v>
      </c>
      <c r="BU223" s="12">
        <f>(BU$3*temperature!$M333+BU$4*temperature!$M333^2+BU$5*temperature!$M333^6)*(L223/L$56)^$BS$1</f>
        <v>-27.164474302143415</v>
      </c>
      <c r="BV223" s="12">
        <f>(BV$3*temperature!$M333+BV$4*temperature!$M333^2+BV$5*temperature!$M333^6)*(M223/M$56)^$BS$1</f>
        <v>-23.578403913444451</v>
      </c>
      <c r="BW223" s="19">
        <f t="shared" si="284"/>
        <v>-1.6013693482364033E-5</v>
      </c>
      <c r="BX223" s="19">
        <f t="shared" si="285"/>
        <v>-1.016430964995152E-5</v>
      </c>
      <c r="BY223" s="19">
        <f t="shared" si="286"/>
        <v>-8.2412909918616606E-6</v>
      </c>
      <c r="BZ223" s="19">
        <f t="shared" si="287"/>
        <v>-4.0432622740845553E-2</v>
      </c>
      <c r="CA223" s="19">
        <f t="shared" si="288"/>
        <v>-5.9755278272425359E-5</v>
      </c>
      <c r="CB223" s="19">
        <f t="shared" si="289"/>
        <v>-9.6315698379855982E-6</v>
      </c>
      <c r="CC223" s="19">
        <f t="shared" si="290"/>
        <v>-3.4136166981024842E-6</v>
      </c>
      <c r="CD223" s="19"/>
    </row>
    <row r="224" spans="1:82">
      <c r="A224" s="2">
        <f t="shared" si="232"/>
        <v>2178</v>
      </c>
      <c r="B224" s="5">
        <f t="shared" si="233"/>
        <v>1165.3893405235654</v>
      </c>
      <c r="C224" s="5">
        <f t="shared" si="234"/>
        <v>2964.0880598604626</v>
      </c>
      <c r="D224" s="5">
        <f t="shared" si="235"/>
        <v>4369.7100138923042</v>
      </c>
      <c r="E224" s="15">
        <f t="shared" si="236"/>
        <v>7.4335053888653601E-7</v>
      </c>
      <c r="F224" s="15">
        <f t="shared" si="237"/>
        <v>1.4644504073341569E-6</v>
      </c>
      <c r="G224" s="15">
        <f t="shared" si="238"/>
        <v>2.9896234129402294E-6</v>
      </c>
      <c r="H224" s="5">
        <f t="shared" si="239"/>
        <v>175524.29395753282</v>
      </c>
      <c r="I224" s="5">
        <f t="shared" si="240"/>
        <v>92431.047068419837</v>
      </c>
      <c r="J224" s="5">
        <f t="shared" si="241"/>
        <v>34581.168318780154</v>
      </c>
      <c r="K224" s="5">
        <f t="shared" si="242"/>
        <v>150614.29502922724</v>
      </c>
      <c r="L224" s="5">
        <f t="shared" si="243"/>
        <v>31183.637328497967</v>
      </c>
      <c r="M224" s="5">
        <f t="shared" si="244"/>
        <v>7913.8359774078226</v>
      </c>
      <c r="N224" s="15">
        <f t="shared" si="245"/>
        <v>-3.8074030951319449E-3</v>
      </c>
      <c r="O224" s="15">
        <f t="shared" si="246"/>
        <v>2.1718534674184387E-3</v>
      </c>
      <c r="P224" s="15">
        <f t="shared" si="247"/>
        <v>2.5454472151882346E-3</v>
      </c>
      <c r="Q224" s="5">
        <f t="shared" si="248"/>
        <v>4027.9387688388019</v>
      </c>
      <c r="R224" s="5">
        <f t="shared" si="249"/>
        <v>7069.0258120963417</v>
      </c>
      <c r="S224" s="5">
        <f t="shared" si="250"/>
        <v>4387.4101464663481</v>
      </c>
      <c r="T224" s="5">
        <f t="shared" si="251"/>
        <v>22.948041425042511</v>
      </c>
      <c r="U224" s="5">
        <f t="shared" si="252"/>
        <v>76.478910888715419</v>
      </c>
      <c r="V224" s="5">
        <f t="shared" si="253"/>
        <v>126.87281430233394</v>
      </c>
      <c r="W224" s="15">
        <f t="shared" si="254"/>
        <v>-1.0734613539272964E-2</v>
      </c>
      <c r="X224" s="15">
        <f t="shared" si="255"/>
        <v>-1.217998157191269E-2</v>
      </c>
      <c r="Y224" s="15">
        <f t="shared" si="256"/>
        <v>-9.7425357312937999E-3</v>
      </c>
      <c r="Z224" s="5">
        <f t="shared" si="271"/>
        <v>4784.3846994802116</v>
      </c>
      <c r="AA224" s="5">
        <f t="shared" si="272"/>
        <v>21581.95136303192</v>
      </c>
      <c r="AB224" s="5">
        <f t="shared" si="273"/>
        <v>53341.677490666691</v>
      </c>
      <c r="AC224" s="16">
        <f t="shared" si="257"/>
        <v>1.1705761720025301</v>
      </c>
      <c r="AD224" s="16">
        <f t="shared" si="258"/>
        <v>3.0223990370435181</v>
      </c>
      <c r="AE224" s="16">
        <f t="shared" si="259"/>
        <v>12.07012940253863</v>
      </c>
      <c r="AF224" s="15">
        <f t="shared" si="260"/>
        <v>-4.0504037456468023E-3</v>
      </c>
      <c r="AG224" s="15">
        <f t="shared" si="261"/>
        <v>2.9673830763510267E-4</v>
      </c>
      <c r="AH224" s="15">
        <f t="shared" si="262"/>
        <v>9.7937136394747881E-3</v>
      </c>
      <c r="AI224" s="1">
        <f t="shared" si="226"/>
        <v>360813.66103013634</v>
      </c>
      <c r="AJ224" s="1">
        <f t="shared" si="227"/>
        <v>179827.45286521185</v>
      </c>
      <c r="AK224" s="1">
        <f t="shared" si="228"/>
        <v>67096.563704007058</v>
      </c>
      <c r="AL224" s="14">
        <f t="shared" si="263"/>
        <v>79.780459861143186</v>
      </c>
      <c r="AM224" s="14">
        <f t="shared" si="264"/>
        <v>18.836077686268109</v>
      </c>
      <c r="AN224" s="14">
        <f t="shared" si="265"/>
        <v>5.996824812514669</v>
      </c>
      <c r="AO224" s="11">
        <f t="shared" si="266"/>
        <v>3.8108772660859721E-3</v>
      </c>
      <c r="AP224" s="11">
        <f t="shared" si="267"/>
        <v>4.8007002496010288E-3</v>
      </c>
      <c r="AQ224" s="11">
        <f t="shared" si="268"/>
        <v>4.3548408513142504E-3</v>
      </c>
      <c r="AR224" s="1">
        <f t="shared" si="274"/>
        <v>175524.29395753282</v>
      </c>
      <c r="AS224" s="1">
        <f t="shared" si="269"/>
        <v>92431.047068419837</v>
      </c>
      <c r="AT224" s="1">
        <f t="shared" si="270"/>
        <v>34581.168318780154</v>
      </c>
      <c r="AU224" s="1">
        <f t="shared" si="229"/>
        <v>35104.858791506565</v>
      </c>
      <c r="AV224" s="1">
        <f t="shared" si="230"/>
        <v>18486.20941368397</v>
      </c>
      <c r="AW224" s="1">
        <f t="shared" si="231"/>
        <v>6916.2336637560311</v>
      </c>
      <c r="AX224" s="2">
        <v>0</v>
      </c>
      <c r="AY224" s="2">
        <v>0</v>
      </c>
      <c r="AZ224" s="2">
        <v>0</v>
      </c>
      <c r="BA224" s="2">
        <f t="shared" si="278"/>
        <v>0</v>
      </c>
      <c r="BB224" s="2">
        <f t="shared" si="291"/>
        <v>0</v>
      </c>
      <c r="BC224" s="2">
        <f t="shared" si="279"/>
        <v>0</v>
      </c>
      <c r="BD224" s="2">
        <f t="shared" si="280"/>
        <v>0</v>
      </c>
      <c r="BE224" s="2">
        <f t="shared" si="281"/>
        <v>0</v>
      </c>
      <c r="BF224" s="2">
        <f t="shared" si="282"/>
        <v>0</v>
      </c>
      <c r="BG224" s="2">
        <f t="shared" si="283"/>
        <v>0</v>
      </c>
      <c r="BH224" s="2">
        <f t="shared" si="292"/>
        <v>0</v>
      </c>
      <c r="BI224" s="2">
        <f t="shared" si="293"/>
        <v>0</v>
      </c>
      <c r="BJ224" s="2">
        <f t="shared" si="294"/>
        <v>0</v>
      </c>
      <c r="BK224" s="11">
        <f t="shared" si="297"/>
        <v>2.6192596904868054E-2</v>
      </c>
      <c r="BL224" s="11">
        <f t="shared" si="295"/>
        <v>3.2171853467418438E-2</v>
      </c>
      <c r="BM224" s="11">
        <f t="shared" si="296"/>
        <v>3.2545447215188233E-2</v>
      </c>
      <c r="BN224" s="17">
        <f t="shared" si="275"/>
        <v>2.0635227299585185E-3</v>
      </c>
      <c r="BO224" s="17">
        <f t="shared" si="276"/>
        <v>9.9532507518403177E-4</v>
      </c>
      <c r="BP224" s="17">
        <f t="shared" si="277"/>
        <v>1.1629291693013241E-3</v>
      </c>
      <c r="BQ224" s="12">
        <f>(BQ$3*temperature!$I334+BQ$4*temperature!$I334^2+BQ$5*temperature!$I334^6)*(K224/K$56)^$BS$1</f>
        <v>-40.475538124380975</v>
      </c>
      <c r="BR224" s="12">
        <f>(BR$3*temperature!$I334+BR$4*temperature!$I334^2+BR$5*temperature!$I334^6)*(L224/L$56)^$BS$1</f>
        <v>-27.396773248096622</v>
      </c>
      <c r="BS224" s="12">
        <f>(BS$3*temperature!$I334+BS$4*temperature!$I334^2+BS$5*temperature!$I334^6)*(M224/M$56)^$BS$1</f>
        <v>-23.763676077107199</v>
      </c>
      <c r="BT224" s="12">
        <f>(BT$3*temperature!$M334+BT$4*temperature!$M334^2+BT$5*temperature!$M334^6)*(K224/K$56)^$BS$1</f>
        <v>-40.47555413465718</v>
      </c>
      <c r="BU224" s="12">
        <f>(BU$3*temperature!$M334+BU$4*temperature!$M334^2+BU$5*temperature!$M334^6)*(L224/L$56)^$BS$1</f>
        <v>-27.396783393130274</v>
      </c>
      <c r="BV224" s="12">
        <f>(BV$3*temperature!$M334+BV$4*temperature!$M334^2+BV$5*temperature!$M334^6)*(M224/M$56)^$BS$1</f>
        <v>-23.763684300298181</v>
      </c>
      <c r="BW224" s="19">
        <f t="shared" si="284"/>
        <v>-1.6010276205236096E-5</v>
      </c>
      <c r="BX224" s="19">
        <f t="shared" si="285"/>
        <v>-1.0145033652264601E-5</v>
      </c>
      <c r="BY224" s="19">
        <f t="shared" si="286"/>
        <v>-8.2231909814822757E-6</v>
      </c>
      <c r="BZ224" s="19">
        <f t="shared" si="287"/>
        <v>-4.0322760614604401E-2</v>
      </c>
      <c r="CA224" s="19">
        <f t="shared" si="288"/>
        <v>-5.7988959486494137E-5</v>
      </c>
      <c r="CB224" s="19">
        <f t="shared" si="289"/>
        <v>-9.3333233083631496E-6</v>
      </c>
      <c r="CC224" s="19">
        <f t="shared" si="290"/>
        <v>-3.3069932038180622E-6</v>
      </c>
      <c r="CD224" s="19"/>
    </row>
    <row r="225" spans="1:82">
      <c r="A225" s="2">
        <f t="shared" si="232"/>
        <v>2179</v>
      </c>
      <c r="B225" s="5">
        <f t="shared" si="233"/>
        <v>1165.3901635017198</v>
      </c>
      <c r="C225" s="5">
        <f t="shared" si="234"/>
        <v>2964.0921835824306</v>
      </c>
      <c r="D225" s="5">
        <f t="shared" si="235"/>
        <v>4369.7224244903009</v>
      </c>
      <c r="E225" s="15">
        <f t="shared" si="236"/>
        <v>7.0618301194220917E-7</v>
      </c>
      <c r="F225" s="15">
        <f t="shared" si="237"/>
        <v>1.3912278869674491E-6</v>
      </c>
      <c r="G225" s="15">
        <f t="shared" si="238"/>
        <v>2.8401422422932177E-6</v>
      </c>
      <c r="H225" s="5">
        <f t="shared" si="239"/>
        <v>174833.92265469188</v>
      </c>
      <c r="I225" s="5">
        <f t="shared" si="240"/>
        <v>92626.014528584637</v>
      </c>
      <c r="J225" s="5">
        <f t="shared" si="241"/>
        <v>34667.442293457898</v>
      </c>
      <c r="K225" s="5">
        <f t="shared" si="242"/>
        <v>150021.79367067729</v>
      </c>
      <c r="L225" s="5">
        <f t="shared" si="243"/>
        <v>31249.370394626501</v>
      </c>
      <c r="M225" s="5">
        <f t="shared" si="244"/>
        <v>7933.5570834345672</v>
      </c>
      <c r="N225" s="15">
        <f t="shared" si="245"/>
        <v>-3.9338985614544297E-3</v>
      </c>
      <c r="O225" s="15">
        <f t="shared" si="246"/>
        <v>2.1079345374652725E-3</v>
      </c>
      <c r="P225" s="15">
        <f t="shared" si="247"/>
        <v>2.4919781106209626E-3</v>
      </c>
      <c r="Q225" s="5">
        <f t="shared" si="248"/>
        <v>3969.0277984711042</v>
      </c>
      <c r="R225" s="5">
        <f t="shared" si="249"/>
        <v>6997.6544925105882</v>
      </c>
      <c r="S225" s="5">
        <f t="shared" si="250"/>
        <v>4355.5048282533371</v>
      </c>
      <c r="T225" s="5">
        <f t="shared" si="251"/>
        <v>22.701703068861452</v>
      </c>
      <c r="U225" s="5">
        <f t="shared" si="252"/>
        <v>75.547399163450919</v>
      </c>
      <c r="V225" s="5">
        <f t="shared" si="253"/>
        <v>125.63675137566365</v>
      </c>
      <c r="W225" s="15">
        <f t="shared" si="254"/>
        <v>-1.0734613539272964E-2</v>
      </c>
      <c r="X225" s="15">
        <f t="shared" si="255"/>
        <v>-1.217998157191269E-2</v>
      </c>
      <c r="Y225" s="15">
        <f t="shared" si="256"/>
        <v>-9.7425357312937999E-3</v>
      </c>
      <c r="Z225" s="5">
        <f t="shared" si="271"/>
        <v>4695.9114543858859</v>
      </c>
      <c r="AA225" s="5">
        <f t="shared" si="272"/>
        <v>21371.756744941078</v>
      </c>
      <c r="AB225" s="5">
        <f t="shared" si="273"/>
        <v>53475.250065985005</v>
      </c>
      <c r="AC225" s="16">
        <f t="shared" si="257"/>
        <v>1.1658348658908861</v>
      </c>
      <c r="AD225" s="16">
        <f t="shared" si="258"/>
        <v>3.0232958986187684</v>
      </c>
      <c r="AE225" s="16">
        <f t="shared" si="259"/>
        <v>12.188340793498497</v>
      </c>
      <c r="AF225" s="15">
        <f t="shared" si="260"/>
        <v>-4.0504037456468023E-3</v>
      </c>
      <c r="AG225" s="15">
        <f t="shared" si="261"/>
        <v>2.9673830763510267E-4</v>
      </c>
      <c r="AH225" s="15">
        <f t="shared" si="262"/>
        <v>9.7937136394747881E-3</v>
      </c>
      <c r="AI225" s="1">
        <f t="shared" si="226"/>
        <v>359837.15371862927</v>
      </c>
      <c r="AJ225" s="1">
        <f t="shared" si="227"/>
        <v>180330.91699237464</v>
      </c>
      <c r="AK225" s="1">
        <f t="shared" si="228"/>
        <v>67303.140997362381</v>
      </c>
      <c r="AL225" s="14">
        <f t="shared" si="263"/>
        <v>80.08145306649827</v>
      </c>
      <c r="AM225" s="14">
        <f t="shared" si="264"/>
        <v>18.925599785489577</v>
      </c>
      <c r="AN225" s="14">
        <f t="shared" si="265"/>
        <v>6.0226788780096649</v>
      </c>
      <c r="AO225" s="11">
        <f t="shared" si="266"/>
        <v>3.7727684934251125E-3</v>
      </c>
      <c r="AP225" s="11">
        <f t="shared" si="267"/>
        <v>4.7526932471050184E-3</v>
      </c>
      <c r="AQ225" s="11">
        <f t="shared" si="268"/>
        <v>4.3112924428011078E-3</v>
      </c>
      <c r="AR225" s="1">
        <f t="shared" si="274"/>
        <v>174833.92265469188</v>
      </c>
      <c r="AS225" s="1">
        <f t="shared" si="269"/>
        <v>92626.014528584637</v>
      </c>
      <c r="AT225" s="1">
        <f t="shared" si="270"/>
        <v>34667.442293457898</v>
      </c>
      <c r="AU225" s="1">
        <f t="shared" si="229"/>
        <v>34966.784530938377</v>
      </c>
      <c r="AV225" s="1">
        <f t="shared" si="230"/>
        <v>18525.202905716927</v>
      </c>
      <c r="AW225" s="1">
        <f t="shared" si="231"/>
        <v>6933.4884586915796</v>
      </c>
      <c r="AX225" s="2">
        <v>0</v>
      </c>
      <c r="AY225" s="2">
        <v>0</v>
      </c>
      <c r="AZ225" s="2">
        <v>0</v>
      </c>
      <c r="BA225" s="2">
        <f t="shared" si="278"/>
        <v>0</v>
      </c>
      <c r="BB225" s="2">
        <f t="shared" si="291"/>
        <v>0</v>
      </c>
      <c r="BC225" s="2">
        <f t="shared" si="279"/>
        <v>0</v>
      </c>
      <c r="BD225" s="2">
        <f t="shared" si="280"/>
        <v>0</v>
      </c>
      <c r="BE225" s="2">
        <f t="shared" si="281"/>
        <v>0</v>
      </c>
      <c r="BF225" s="2">
        <f t="shared" si="282"/>
        <v>0</v>
      </c>
      <c r="BG225" s="2">
        <f t="shared" si="283"/>
        <v>0</v>
      </c>
      <c r="BH225" s="2">
        <f t="shared" si="292"/>
        <v>0</v>
      </c>
      <c r="BI225" s="2">
        <f t="shared" si="293"/>
        <v>0</v>
      </c>
      <c r="BJ225" s="2">
        <f t="shared" si="294"/>
        <v>0</v>
      </c>
      <c r="BK225" s="11">
        <f t="shared" si="297"/>
        <v>2.6066101438545569E-2</v>
      </c>
      <c r="BL225" s="11">
        <f t="shared" si="295"/>
        <v>3.2107934537465271E-2</v>
      </c>
      <c r="BM225" s="11">
        <f t="shared" si="296"/>
        <v>3.2491978110620962E-2</v>
      </c>
      <c r="BN225" s="17">
        <f t="shared" si="275"/>
        <v>2.010853261056818E-3</v>
      </c>
      <c r="BO225" s="17">
        <f t="shared" si="276"/>
        <v>9.6430170212488773E-4</v>
      </c>
      <c r="BP225" s="17">
        <f t="shared" si="277"/>
        <v>1.1262740758169875E-3</v>
      </c>
      <c r="BQ225" s="12">
        <f>(BQ$3*temperature!$I335+BQ$4*temperature!$I335^2+BQ$5*temperature!$I335^6)*(K225/K$56)^$BS$1</f>
        <v>-40.904459149929167</v>
      </c>
      <c r="BR225" s="12">
        <f>(BR$3*temperature!$I335+BR$4*temperature!$I335^2+BR$5*temperature!$I335^6)*(L225/L$56)^$BS$1</f>
        <v>-27.628462375717483</v>
      </c>
      <c r="BS225" s="12">
        <f>(BS$3*temperature!$I335+BS$4*temperature!$I335^2+BS$5*temperature!$I335^6)*(M225/M$56)^$BS$1</f>
        <v>-23.948340879002735</v>
      </c>
      <c r="BT225" s="12">
        <f>(BT$3*temperature!$M335+BT$4*temperature!$M335^2+BT$5*temperature!$M335^6)*(K225/K$56)^$BS$1</f>
        <v>-40.904475157125695</v>
      </c>
      <c r="BU225" s="12">
        <f>(BU$3*temperature!$M335+BU$4*temperature!$M335^2+BU$5*temperature!$M335^6)*(L225/L$56)^$BS$1</f>
        <v>-27.628472501595954</v>
      </c>
      <c r="BV225" s="12">
        <f>(BV$3*temperature!$M335+BV$4*temperature!$M335^2+BV$5*temperature!$M335^6)*(M225/M$56)^$BS$1</f>
        <v>-23.948349084207397</v>
      </c>
      <c r="BW225" s="19">
        <f t="shared" si="284"/>
        <v>-1.60071965282782E-5</v>
      </c>
      <c r="BX225" s="19">
        <f t="shared" si="285"/>
        <v>-1.0125878471711758E-5</v>
      </c>
      <c r="BY225" s="19">
        <f t="shared" si="286"/>
        <v>-8.2052046614933261E-6</v>
      </c>
      <c r="BZ225" s="19">
        <f t="shared" si="287"/>
        <v>-4.0209741852872308E-2</v>
      </c>
      <c r="CA225" s="19">
        <f t="shared" si="288"/>
        <v>-5.6275758662968432E-5</v>
      </c>
      <c r="CB225" s="19">
        <f t="shared" si="289"/>
        <v>-9.0443762723028698E-6</v>
      </c>
      <c r="CC225" s="19">
        <f t="shared" si="290"/>
        <v>-3.2037255677018143E-6</v>
      </c>
      <c r="CD225" s="19"/>
    </row>
    <row r="226" spans="1:82">
      <c r="A226" s="2">
        <f t="shared" si="232"/>
        <v>2180</v>
      </c>
      <c r="B226" s="5">
        <f t="shared" si="233"/>
        <v>1165.3909453315189</v>
      </c>
      <c r="C226" s="5">
        <f t="shared" si="234"/>
        <v>2964.0961011237509</v>
      </c>
      <c r="D226" s="5">
        <f t="shared" si="235"/>
        <v>4369.7342145918838</v>
      </c>
      <c r="E226" s="15">
        <f t="shared" si="236"/>
        <v>6.7087386134509864E-7</v>
      </c>
      <c r="F226" s="15">
        <f t="shared" si="237"/>
        <v>1.3216664926190767E-6</v>
      </c>
      <c r="G226" s="15">
        <f t="shared" si="238"/>
        <v>2.6981351301785565E-6</v>
      </c>
      <c r="H226" s="5">
        <f t="shared" si="239"/>
        <v>174123.92017756493</v>
      </c>
      <c r="I226" s="5">
        <f t="shared" si="240"/>
        <v>92815.532138220078</v>
      </c>
      <c r="J226" s="5">
        <f t="shared" si="241"/>
        <v>34752.095846930839</v>
      </c>
      <c r="K226" s="5">
        <f t="shared" si="242"/>
        <v>149412.45328453439</v>
      </c>
      <c r="L226" s="5">
        <f t="shared" si="243"/>
        <v>31313.266834712871</v>
      </c>
      <c r="M226" s="5">
        <f t="shared" si="244"/>
        <v>7952.9083784736667</v>
      </c>
      <c r="N226" s="15">
        <f t="shared" si="245"/>
        <v>-4.0616791149724607E-3</v>
      </c>
      <c r="O226" s="15">
        <f t="shared" si="246"/>
        <v>2.0447272786447979E-3</v>
      </c>
      <c r="P226" s="15">
        <f t="shared" si="247"/>
        <v>2.4391700766237534E-3</v>
      </c>
      <c r="Q226" s="5">
        <f t="shared" si="248"/>
        <v>3910.476576864135</v>
      </c>
      <c r="R226" s="5">
        <f t="shared" si="249"/>
        <v>6926.56636460138</v>
      </c>
      <c r="S226" s="5">
        <f t="shared" si="250"/>
        <v>4323.6031465988144</v>
      </c>
      <c r="T226" s="5">
        <f t="shared" si="251"/>
        <v>22.458009059733897</v>
      </c>
      <c r="U226" s="5">
        <f t="shared" si="252"/>
        <v>74.627233233834161</v>
      </c>
      <c r="V226" s="5">
        <f t="shared" si="253"/>
        <v>124.41273083622256</v>
      </c>
      <c r="W226" s="15">
        <f t="shared" si="254"/>
        <v>-1.0734613539272964E-2</v>
      </c>
      <c r="X226" s="15">
        <f t="shared" si="255"/>
        <v>-1.217998157191269E-2</v>
      </c>
      <c r="Y226" s="15">
        <f t="shared" si="256"/>
        <v>-9.7425357312937999E-3</v>
      </c>
      <c r="Z226" s="5">
        <f t="shared" si="271"/>
        <v>4608.4888374092416</v>
      </c>
      <c r="AA226" s="5">
        <f t="shared" si="272"/>
        <v>21162.257916897757</v>
      </c>
      <c r="AB226" s="5">
        <f t="shared" si="273"/>
        <v>53606.289950683822</v>
      </c>
      <c r="AC226" s="16">
        <f t="shared" si="257"/>
        <v>1.1611127639832761</v>
      </c>
      <c r="AD226" s="16">
        <f t="shared" si="258"/>
        <v>3.0241930263272048</v>
      </c>
      <c r="AE226" s="16">
        <f t="shared" si="259"/>
        <v>12.307709912970351</v>
      </c>
      <c r="AF226" s="15">
        <f t="shared" si="260"/>
        <v>-4.0504037456468023E-3</v>
      </c>
      <c r="AG226" s="15">
        <f t="shared" si="261"/>
        <v>2.9673830763510267E-4</v>
      </c>
      <c r="AH226" s="15">
        <f t="shared" si="262"/>
        <v>9.7937136394747881E-3</v>
      </c>
      <c r="AI226" s="1">
        <f t="shared" si="226"/>
        <v>358820.22287770471</v>
      </c>
      <c r="AJ226" s="1">
        <f t="shared" si="227"/>
        <v>180823.0281988541</v>
      </c>
      <c r="AK226" s="1">
        <f t="shared" si="228"/>
        <v>67506.315356317733</v>
      </c>
      <c r="AL226" s="14">
        <f t="shared" si="263"/>
        <v>80.380560561704883</v>
      </c>
      <c r="AM226" s="14">
        <f t="shared" si="264"/>
        <v>19.014647880084507</v>
      </c>
      <c r="AN226" s="14">
        <f t="shared" si="265"/>
        <v>6.0483847526425238</v>
      </c>
      <c r="AO226" s="11">
        <f t="shared" si="266"/>
        <v>3.7350408084908613E-3</v>
      </c>
      <c r="AP226" s="11">
        <f t="shared" si="267"/>
        <v>4.7051663146339684E-3</v>
      </c>
      <c r="AQ226" s="11">
        <f t="shared" si="268"/>
        <v>4.2681795183730966E-3</v>
      </c>
      <c r="AR226" s="1">
        <f t="shared" si="274"/>
        <v>174123.92017756493</v>
      </c>
      <c r="AS226" s="1">
        <f t="shared" si="269"/>
        <v>92815.532138220078</v>
      </c>
      <c r="AT226" s="1">
        <f t="shared" si="270"/>
        <v>34752.095846930839</v>
      </c>
      <c r="AU226" s="1">
        <f t="shared" si="229"/>
        <v>34824.784035512988</v>
      </c>
      <c r="AV226" s="1">
        <f t="shared" si="230"/>
        <v>18563.106427644016</v>
      </c>
      <c r="AW226" s="1">
        <f t="shared" si="231"/>
        <v>6950.4191693861685</v>
      </c>
      <c r="AX226" s="2">
        <v>0</v>
      </c>
      <c r="AY226" s="2">
        <v>0</v>
      </c>
      <c r="AZ226" s="2">
        <v>0</v>
      </c>
      <c r="BA226" s="2">
        <f t="shared" si="278"/>
        <v>0</v>
      </c>
      <c r="BB226" s="2">
        <f t="shared" si="291"/>
        <v>0</v>
      </c>
      <c r="BC226" s="2">
        <f t="shared" si="279"/>
        <v>0</v>
      </c>
      <c r="BD226" s="2">
        <f t="shared" si="280"/>
        <v>0</v>
      </c>
      <c r="BE226" s="2">
        <f t="shared" si="281"/>
        <v>0</v>
      </c>
      <c r="BF226" s="2">
        <f t="shared" si="282"/>
        <v>0</v>
      </c>
      <c r="BG226" s="2">
        <f t="shared" si="283"/>
        <v>0</v>
      </c>
      <c r="BH226" s="2">
        <f t="shared" si="292"/>
        <v>0</v>
      </c>
      <c r="BI226" s="2">
        <f t="shared" si="293"/>
        <v>0</v>
      </c>
      <c r="BJ226" s="2">
        <f t="shared" si="294"/>
        <v>0</v>
      </c>
      <c r="BK226" s="11">
        <f t="shared" si="297"/>
        <v>2.5938320885027538E-2</v>
      </c>
      <c r="BL226" s="11">
        <f t="shared" si="295"/>
        <v>3.2044727278644797E-2</v>
      </c>
      <c r="BM226" s="11">
        <f t="shared" si="296"/>
        <v>3.2439170076623752E-2</v>
      </c>
      <c r="BN226" s="17">
        <f t="shared" si="275"/>
        <v>1.9597697051267947E-3</v>
      </c>
      <c r="BO226" s="17">
        <f t="shared" si="276"/>
        <v>9.3430315750555237E-4</v>
      </c>
      <c r="BP226" s="17">
        <f t="shared" si="277"/>
        <v>1.0908308245435286E-3</v>
      </c>
      <c r="BQ226" s="12">
        <f>(BQ$3*temperature!$I336+BQ$4*temperature!$I336^2+BQ$5*temperature!$I336^6)*(K226/K$56)^$BS$1</f>
        <v>-41.334299555029823</v>
      </c>
      <c r="BR226" s="12">
        <f>(BR$3*temperature!$I336+BR$4*temperature!$I336^2+BR$5*temperature!$I336^6)*(L226/L$56)^$BS$1</f>
        <v>-27.859528130908728</v>
      </c>
      <c r="BS226" s="12">
        <f>(BS$3*temperature!$I336+BS$4*temperature!$I336^2+BS$5*temperature!$I336^6)*(M226/M$56)^$BS$1</f>
        <v>-24.132387012533194</v>
      </c>
      <c r="BT226" s="12">
        <f>(BT$3*temperature!$M336+BT$4*temperature!$M336^2+BT$5*temperature!$M336^6)*(K226/K$56)^$BS$1</f>
        <v>-41.334315559499572</v>
      </c>
      <c r="BU226" s="12">
        <f>(BU$3*temperature!$M336+BU$4*temperature!$M336^2+BU$5*temperature!$M336^6)*(L226/L$56)^$BS$1</f>
        <v>-27.859538237756301</v>
      </c>
      <c r="BV226" s="12">
        <f>(BV$3*temperature!$M336+BV$4*temperature!$M336^2+BV$5*temperature!$M336^6)*(M226/M$56)^$BS$1</f>
        <v>-24.132395199867375</v>
      </c>
      <c r="BW226" s="19">
        <f t="shared" si="284"/>
        <v>-1.6004469749475447E-5</v>
      </c>
      <c r="BX226" s="19">
        <f t="shared" si="285"/>
        <v>-1.0106847572188826E-5</v>
      </c>
      <c r="BY226" s="19">
        <f t="shared" si="286"/>
        <v>-8.1873341812865874E-6</v>
      </c>
      <c r="BZ226" s="19">
        <f t="shared" si="287"/>
        <v>-4.0093604709934227E-2</v>
      </c>
      <c r="CA226" s="19">
        <f t="shared" si="288"/>
        <v>-5.4614098089839795E-5</v>
      </c>
      <c r="CB226" s="19">
        <f t="shared" si="289"/>
        <v>-8.7644403859913281E-6</v>
      </c>
      <c r="CC226" s="19">
        <f t="shared" si="290"/>
        <v>-3.1037084623016767E-6</v>
      </c>
      <c r="CD226" s="19"/>
    </row>
    <row r="227" spans="1:82">
      <c r="A227" s="2">
        <f t="shared" si="232"/>
        <v>2181</v>
      </c>
      <c r="B227" s="5">
        <f t="shared" si="233"/>
        <v>1165.3916880703262</v>
      </c>
      <c r="C227" s="5">
        <f t="shared" si="234"/>
        <v>2964.0998227929235</v>
      </c>
      <c r="D227" s="5">
        <f t="shared" si="235"/>
        <v>4369.7454152186083</v>
      </c>
      <c r="E227" s="15">
        <f t="shared" si="236"/>
        <v>6.3733016827784372E-7</v>
      </c>
      <c r="F227" s="15">
        <f t="shared" si="237"/>
        <v>1.2555831679881227E-6</v>
      </c>
      <c r="G227" s="15">
        <f t="shared" si="238"/>
        <v>2.5632283736696284E-6</v>
      </c>
      <c r="H227" s="5">
        <f t="shared" si="239"/>
        <v>173394.3051547877</v>
      </c>
      <c r="I227" s="5">
        <f t="shared" si="240"/>
        <v>92999.629721297097</v>
      </c>
      <c r="J227" s="5">
        <f t="shared" si="241"/>
        <v>34835.138850856078</v>
      </c>
      <c r="K227" s="5">
        <f t="shared" si="242"/>
        <v>148786.28956235026</v>
      </c>
      <c r="L227" s="5">
        <f t="shared" si="243"/>
        <v>31375.336621986022</v>
      </c>
      <c r="M227" s="5">
        <f t="shared" si="244"/>
        <v>7971.8920762603184</v>
      </c>
      <c r="N227" s="15">
        <f t="shared" si="245"/>
        <v>-4.1908402440303805E-3</v>
      </c>
      <c r="O227" s="15">
        <f t="shared" si="246"/>
        <v>1.9822201113919302E-3</v>
      </c>
      <c r="P227" s="15">
        <f t="shared" si="247"/>
        <v>2.3870132639822739E-3</v>
      </c>
      <c r="Q227" s="5">
        <f t="shared" si="248"/>
        <v>3852.2893154310386</v>
      </c>
      <c r="R227" s="5">
        <f t="shared" si="249"/>
        <v>6855.7722701631274</v>
      </c>
      <c r="S227" s="5">
        <f t="shared" si="250"/>
        <v>4291.7112393009847</v>
      </c>
      <c r="T227" s="5">
        <f t="shared" si="251"/>
        <v>22.216931011616161</v>
      </c>
      <c r="U227" s="5">
        <f t="shared" si="252"/>
        <v>73.718274908283234</v>
      </c>
      <c r="V227" s="5">
        <f t="shared" si="253"/>
        <v>123.20063536062283</v>
      </c>
      <c r="W227" s="15">
        <f t="shared" si="254"/>
        <v>-1.0734613539272964E-2</v>
      </c>
      <c r="X227" s="15">
        <f t="shared" si="255"/>
        <v>-1.217998157191269E-2</v>
      </c>
      <c r="Y227" s="15">
        <f t="shared" si="256"/>
        <v>-9.7425357312937999E-3</v>
      </c>
      <c r="Z227" s="5">
        <f t="shared" si="271"/>
        <v>4522.1133911657935</v>
      </c>
      <c r="AA227" s="5">
        <f t="shared" si="272"/>
        <v>20953.489554766256</v>
      </c>
      <c r="AB227" s="5">
        <f t="shared" si="273"/>
        <v>53734.812589344489</v>
      </c>
      <c r="AC227" s="16">
        <f t="shared" si="257"/>
        <v>1.15640978849492</v>
      </c>
      <c r="AD227" s="16">
        <f t="shared" si="258"/>
        <v>3.0250904202477988</v>
      </c>
      <c r="AE227" s="16">
        <f t="shared" si="259"/>
        <v>12.428248099415708</v>
      </c>
      <c r="AF227" s="15">
        <f t="shared" si="260"/>
        <v>-4.0504037456468023E-3</v>
      </c>
      <c r="AG227" s="15">
        <f t="shared" si="261"/>
        <v>2.9673830763510267E-4</v>
      </c>
      <c r="AH227" s="15">
        <f t="shared" si="262"/>
        <v>9.7937136394747881E-3</v>
      </c>
      <c r="AI227" s="1">
        <f t="shared" si="226"/>
        <v>357762.98462544725</v>
      </c>
      <c r="AJ227" s="1">
        <f t="shared" si="227"/>
        <v>181303.83180661272</v>
      </c>
      <c r="AK227" s="1">
        <f t="shared" si="228"/>
        <v>67706.102990072133</v>
      </c>
      <c r="AL227" s="14">
        <f t="shared" si="263"/>
        <v>80.677782988873147</v>
      </c>
      <c r="AM227" s="14">
        <f t="shared" si="264"/>
        <v>19.103220289967609</v>
      </c>
      <c r="AN227" s="14">
        <f t="shared" si="265"/>
        <v>6.0739421886437892</v>
      </c>
      <c r="AO227" s="11">
        <f t="shared" si="266"/>
        <v>3.6976904004059528E-3</v>
      </c>
      <c r="AP227" s="11">
        <f t="shared" si="267"/>
        <v>4.6581146514876283E-3</v>
      </c>
      <c r="AQ227" s="11">
        <f t="shared" si="268"/>
        <v>4.225497723189366E-3</v>
      </c>
      <c r="AR227" s="1">
        <f t="shared" si="274"/>
        <v>173394.3051547877</v>
      </c>
      <c r="AS227" s="1">
        <f t="shared" si="269"/>
        <v>92999.629721297097</v>
      </c>
      <c r="AT227" s="1">
        <f t="shared" si="270"/>
        <v>34835.138850856078</v>
      </c>
      <c r="AU227" s="1">
        <f t="shared" si="229"/>
        <v>34678.861030957538</v>
      </c>
      <c r="AV227" s="1">
        <f t="shared" si="230"/>
        <v>18599.925944259419</v>
      </c>
      <c r="AW227" s="1">
        <f t="shared" si="231"/>
        <v>6967.0277701712157</v>
      </c>
      <c r="AX227" s="2">
        <v>0</v>
      </c>
      <c r="AY227" s="2">
        <v>0</v>
      </c>
      <c r="AZ227" s="2">
        <v>0</v>
      </c>
      <c r="BA227" s="2">
        <f t="shared" si="278"/>
        <v>0</v>
      </c>
      <c r="BB227" s="2">
        <f t="shared" si="291"/>
        <v>0</v>
      </c>
      <c r="BC227" s="2">
        <f t="shared" si="279"/>
        <v>0</v>
      </c>
      <c r="BD227" s="2">
        <f t="shared" si="280"/>
        <v>0</v>
      </c>
      <c r="BE227" s="2">
        <f t="shared" si="281"/>
        <v>0</v>
      </c>
      <c r="BF227" s="2">
        <f t="shared" si="282"/>
        <v>0</v>
      </c>
      <c r="BG227" s="2">
        <f t="shared" si="283"/>
        <v>0</v>
      </c>
      <c r="BH227" s="2">
        <f t="shared" si="292"/>
        <v>0</v>
      </c>
      <c r="BI227" s="2">
        <f t="shared" si="293"/>
        <v>0</v>
      </c>
      <c r="BJ227" s="2">
        <f t="shared" si="294"/>
        <v>0</v>
      </c>
      <c r="BK227" s="11">
        <f t="shared" si="297"/>
        <v>2.5809159755969618E-2</v>
      </c>
      <c r="BL227" s="11">
        <f t="shared" si="295"/>
        <v>3.1982220111391929E-2</v>
      </c>
      <c r="BM227" s="11">
        <f t="shared" si="296"/>
        <v>3.2387013263982273E-2</v>
      </c>
      <c r="BN227" s="17">
        <f t="shared" si="275"/>
        <v>1.9102217601504503E-3</v>
      </c>
      <c r="BO227" s="17">
        <f t="shared" si="276"/>
        <v>9.0529328120223722E-4</v>
      </c>
      <c r="BP227" s="17">
        <f t="shared" si="277"/>
        <v>1.056556992566033E-3</v>
      </c>
      <c r="BQ227" s="12">
        <f>(BQ$3*temperature!$I337+BQ$4*temperature!$I337^2+BQ$5*temperature!$I337^6)*(K227/K$56)^$BS$1</f>
        <v>-41.765094607085857</v>
      </c>
      <c r="BR227" s="12">
        <f>(BR$3*temperature!$I337+BR$4*temperature!$I337^2+BR$5*temperature!$I337^6)*(L227/L$56)^$BS$1</f>
        <v>-28.089967484224221</v>
      </c>
      <c r="BS227" s="12">
        <f>(BS$3*temperature!$I337+BS$4*temperature!$I337^2+BS$5*temperature!$I337^6)*(M227/M$56)^$BS$1</f>
        <v>-24.315811697911808</v>
      </c>
      <c r="BT227" s="12">
        <f>(BT$3*temperature!$M337+BT$4*temperature!$M337^2+BT$5*temperature!$M337^6)*(K227/K$56)^$BS$1</f>
        <v>-41.765110609197002</v>
      </c>
      <c r="BU227" s="12">
        <f>(BU$3*temperature!$M337+BU$4*temperature!$M337^2+BU$5*temperature!$M337^6)*(L227/L$56)^$BS$1</f>
        <v>-28.08997757216838</v>
      </c>
      <c r="BV227" s="12">
        <f>(BV$3*temperature!$M337+BV$4*temperature!$M337^2+BV$5*temperature!$M337^6)*(M227/M$56)^$BS$1</f>
        <v>-24.31581986749336</v>
      </c>
      <c r="BW227" s="19">
        <f t="shared" si="284"/>
        <v>-1.6002111145496656E-5</v>
      </c>
      <c r="BX227" s="19">
        <f t="shared" si="285"/>
        <v>-1.0087944158243545E-5</v>
      </c>
      <c r="BY227" s="19">
        <f t="shared" si="286"/>
        <v>-8.1695815516980019E-6</v>
      </c>
      <c r="BZ227" s="19">
        <f t="shared" si="287"/>
        <v>-3.9974385221556406E-2</v>
      </c>
      <c r="CA227" s="19">
        <f t="shared" si="288"/>
        <v>-5.3002444536215047E-5</v>
      </c>
      <c r="CB227" s="19">
        <f t="shared" si="289"/>
        <v>-8.4932358869886257E-6</v>
      </c>
      <c r="CC227" s="19">
        <f t="shared" si="290"/>
        <v>-3.0068397782154363E-6</v>
      </c>
      <c r="CD227" s="19"/>
    </row>
    <row r="228" spans="1:82">
      <c r="A228" s="2">
        <f t="shared" si="232"/>
        <v>2182</v>
      </c>
      <c r="B228" s="5">
        <f t="shared" si="233"/>
        <v>1165.3923936726428</v>
      </c>
      <c r="C228" s="5">
        <f t="shared" si="234"/>
        <v>2964.1033583830767</v>
      </c>
      <c r="D228" s="5">
        <f t="shared" si="235"/>
        <v>4369.7560558412706</v>
      </c>
      <c r="E228" s="15">
        <f t="shared" si="236"/>
        <v>6.0546365986395154E-7</v>
      </c>
      <c r="F228" s="15">
        <f t="shared" si="237"/>
        <v>1.1928040095887166E-6</v>
      </c>
      <c r="G228" s="15">
        <f t="shared" si="238"/>
        <v>2.4350669549861471E-6</v>
      </c>
      <c r="H228" s="5">
        <f t="shared" si="239"/>
        <v>172645.08927046089</v>
      </c>
      <c r="I228" s="5">
        <f t="shared" si="240"/>
        <v>93178.337501395232</v>
      </c>
      <c r="J228" s="5">
        <f t="shared" si="241"/>
        <v>34916.581270464121</v>
      </c>
      <c r="K228" s="5">
        <f t="shared" si="242"/>
        <v>148143.31225072048</v>
      </c>
      <c r="L228" s="5">
        <f t="shared" si="243"/>
        <v>31435.589868304785</v>
      </c>
      <c r="M228" s="5">
        <f t="shared" si="244"/>
        <v>7990.5104139141558</v>
      </c>
      <c r="N228" s="15">
        <f t="shared" si="245"/>
        <v>-4.3214822650734508E-3</v>
      </c>
      <c r="O228" s="15">
        <f t="shared" si="246"/>
        <v>1.9204015894618287E-3</v>
      </c>
      <c r="P228" s="15">
        <f t="shared" si="247"/>
        <v>2.3354979565366474E-3</v>
      </c>
      <c r="Q228" s="5">
        <f t="shared" si="248"/>
        <v>3794.4698813959699</v>
      </c>
      <c r="R228" s="5">
        <f t="shared" si="249"/>
        <v>6785.2826600792005</v>
      </c>
      <c r="S228" s="5">
        <f t="shared" si="250"/>
        <v>4259.835092800432</v>
      </c>
      <c r="T228" s="5">
        <f t="shared" si="251"/>
        <v>21.978440843177772</v>
      </c>
      <c r="U228" s="5">
        <f t="shared" si="252"/>
        <v>72.820387678387149</v>
      </c>
      <c r="V228" s="5">
        <f t="shared" si="253"/>
        <v>122.00034876850386</v>
      </c>
      <c r="W228" s="15">
        <f t="shared" si="254"/>
        <v>-1.0734613539272964E-2</v>
      </c>
      <c r="X228" s="15">
        <f t="shared" si="255"/>
        <v>-1.217998157191269E-2</v>
      </c>
      <c r="Y228" s="15">
        <f t="shared" si="256"/>
        <v>-9.7425357312937999E-3</v>
      </c>
      <c r="Z228" s="5">
        <f t="shared" si="271"/>
        <v>4436.7812323190774</v>
      </c>
      <c r="AA228" s="5">
        <f t="shared" si="272"/>
        <v>20745.485171858709</v>
      </c>
      <c r="AB228" s="5">
        <f t="shared" si="273"/>
        <v>53860.833578464255</v>
      </c>
      <c r="AC228" s="16">
        <f t="shared" si="257"/>
        <v>1.1517258619560975</v>
      </c>
      <c r="AD228" s="16">
        <f t="shared" si="258"/>
        <v>3.0259880804595465</v>
      </c>
      <c r="AE228" s="16">
        <f t="shared" si="259"/>
        <v>12.549966802341732</v>
      </c>
      <c r="AF228" s="15">
        <f t="shared" si="260"/>
        <v>-4.0504037456468023E-3</v>
      </c>
      <c r="AG228" s="15">
        <f t="shared" si="261"/>
        <v>2.9673830763510267E-4</v>
      </c>
      <c r="AH228" s="15">
        <f t="shared" si="262"/>
        <v>9.7937136394747881E-3</v>
      </c>
      <c r="AI228" s="1">
        <f t="shared" si="226"/>
        <v>356665.54719386005</v>
      </c>
      <c r="AJ228" s="1">
        <f t="shared" si="227"/>
        <v>181773.37457021087</v>
      </c>
      <c r="AK228" s="1">
        <f t="shared" si="228"/>
        <v>67902.520461236141</v>
      </c>
      <c r="AL228" s="14">
        <f t="shared" si="263"/>
        <v>80.97312123792031</v>
      </c>
      <c r="AM228" s="14">
        <f t="shared" si="264"/>
        <v>19.191315430387672</v>
      </c>
      <c r="AN228" s="14">
        <f t="shared" si="265"/>
        <v>6.0993509632437979</v>
      </c>
      <c r="AO228" s="11">
        <f t="shared" si="266"/>
        <v>3.660713496401893E-3</v>
      </c>
      <c r="AP228" s="11">
        <f t="shared" si="267"/>
        <v>4.6115335049727521E-3</v>
      </c>
      <c r="AQ228" s="11">
        <f t="shared" si="268"/>
        <v>4.1832427459574722E-3</v>
      </c>
      <c r="AR228" s="1">
        <f t="shared" si="274"/>
        <v>172645.08927046089</v>
      </c>
      <c r="AS228" s="1">
        <f t="shared" si="269"/>
        <v>93178.337501395232</v>
      </c>
      <c r="AT228" s="1">
        <f t="shared" si="270"/>
        <v>34916.581270464121</v>
      </c>
      <c r="AU228" s="1">
        <f t="shared" si="229"/>
        <v>34529.017854092177</v>
      </c>
      <c r="AV228" s="1">
        <f t="shared" si="230"/>
        <v>18635.667500279047</v>
      </c>
      <c r="AW228" s="1">
        <f t="shared" si="231"/>
        <v>6983.3162540928242</v>
      </c>
      <c r="AX228" s="2">
        <v>0</v>
      </c>
      <c r="AY228" s="2">
        <v>0</v>
      </c>
      <c r="AZ228" s="2">
        <v>0</v>
      </c>
      <c r="BA228" s="2">
        <f t="shared" si="278"/>
        <v>0</v>
      </c>
      <c r="BB228" s="2">
        <f t="shared" si="291"/>
        <v>0</v>
      </c>
      <c r="BC228" s="2">
        <f t="shared" si="279"/>
        <v>0</v>
      </c>
      <c r="BD228" s="2">
        <f t="shared" si="280"/>
        <v>0</v>
      </c>
      <c r="BE228" s="2">
        <f t="shared" si="281"/>
        <v>0</v>
      </c>
      <c r="BF228" s="2">
        <f t="shared" si="282"/>
        <v>0</v>
      </c>
      <c r="BG228" s="2">
        <f t="shared" si="283"/>
        <v>0</v>
      </c>
      <c r="BH228" s="2">
        <f t="shared" si="292"/>
        <v>0</v>
      </c>
      <c r="BI228" s="2">
        <f t="shared" si="293"/>
        <v>0</v>
      </c>
      <c r="BJ228" s="2">
        <f t="shared" si="294"/>
        <v>0</v>
      </c>
      <c r="BK228" s="11">
        <f t="shared" si="297"/>
        <v>2.5678517734926548E-2</v>
      </c>
      <c r="BL228" s="11">
        <f t="shared" si="295"/>
        <v>3.1920401589461828E-2</v>
      </c>
      <c r="BM228" s="11">
        <f t="shared" si="296"/>
        <v>3.2335497956536646E-2</v>
      </c>
      <c r="BN228" s="17">
        <f t="shared" si="275"/>
        <v>1.8621609506829461E-3</v>
      </c>
      <c r="BO228" s="17">
        <f t="shared" si="276"/>
        <v>8.7723728525528283E-4</v>
      </c>
      <c r="BP228" s="17">
        <f t="shared" si="277"/>
        <v>1.0234117428750244E-3</v>
      </c>
      <c r="BQ228" s="12">
        <f>(BQ$3*temperature!$I338+BQ$4*temperature!$I338^2+BQ$5*temperature!$I338^6)*(K228/K$56)^$BS$1</f>
        <v>-42.196882025870977</v>
      </c>
      <c r="BR228" s="12">
        <f>(BR$3*temperature!$I338+BR$4*temperature!$I338^2+BR$5*temperature!$I338^6)*(L228/L$56)^$BS$1</f>
        <v>-28.319777757088925</v>
      </c>
      <c r="BS228" s="12">
        <f>(BS$3*temperature!$I338+BS$4*temperature!$I338^2+BS$5*temperature!$I338^6)*(M228/M$56)^$BS$1</f>
        <v>-24.498612432900988</v>
      </c>
      <c r="BT228" s="12">
        <f>(BT$3*temperature!$M338+BT$4*temperature!$M338^2+BT$5*temperature!$M338^6)*(K228/K$56)^$BS$1</f>
        <v>-42.196898026007013</v>
      </c>
      <c r="BU228" s="12">
        <f>(BU$3*temperature!$M338+BU$4*temperature!$M338^2+BU$5*temperature!$M338^6)*(L228/L$56)^$BS$1</f>
        <v>-28.319787826260164</v>
      </c>
      <c r="BV228" s="12">
        <f>(BV$3*temperature!$M338+BV$4*temperature!$M338^2+BV$5*temperature!$M338^6)*(M228/M$56)^$BS$1</f>
        <v>-24.498620584849625</v>
      </c>
      <c r="BW228" s="19">
        <f t="shared" si="284"/>
        <v>-1.6000136035643209E-5</v>
      </c>
      <c r="BX228" s="19">
        <f t="shared" si="285"/>
        <v>-1.0069171239024399E-5</v>
      </c>
      <c r="BY228" s="19">
        <f t="shared" si="286"/>
        <v>-8.151948637902251E-6</v>
      </c>
      <c r="BZ228" s="19">
        <f t="shared" si="287"/>
        <v>-3.9852117274102608E-2</v>
      </c>
      <c r="CA228" s="19">
        <f t="shared" si="288"/>
        <v>-5.1439308315653417E-5</v>
      </c>
      <c r="CB228" s="19">
        <f t="shared" si="289"/>
        <v>-8.2304914165407446E-6</v>
      </c>
      <c r="CC228" s="19">
        <f t="shared" si="290"/>
        <v>-2.9130205294329877E-6</v>
      </c>
      <c r="CD228" s="19"/>
    </row>
    <row r="229" spans="1:82">
      <c r="A229" s="2">
        <f t="shared" si="232"/>
        <v>2183</v>
      </c>
      <c r="B229" s="5">
        <f t="shared" si="233"/>
        <v>1165.3930639952493</v>
      </c>
      <c r="C229" s="5">
        <f t="shared" si="234"/>
        <v>2964.1067171977288</v>
      </c>
      <c r="D229" s="5">
        <f t="shared" si="235"/>
        <v>4369.7661644574155</v>
      </c>
      <c r="E229" s="15">
        <f t="shared" si="236"/>
        <v>5.7519047687075398E-7</v>
      </c>
      <c r="F229" s="15">
        <f t="shared" si="237"/>
        <v>1.1331638091092807E-6</v>
      </c>
      <c r="G229" s="15">
        <f t="shared" si="238"/>
        <v>2.3133136072368396E-6</v>
      </c>
      <c r="H229" s="5">
        <f t="shared" si="239"/>
        <v>171876.27685190679</v>
      </c>
      <c r="I229" s="5">
        <f t="shared" si="240"/>
        <v>93351.686077054634</v>
      </c>
      <c r="J229" s="5">
        <f t="shared" si="241"/>
        <v>34996.433158336717</v>
      </c>
      <c r="K229" s="5">
        <f t="shared" si="242"/>
        <v>147483.52479692418</v>
      </c>
      <c r="L229" s="5">
        <f t="shared" si="243"/>
        <v>31494.036815688425</v>
      </c>
      <c r="M229" s="5">
        <f t="shared" si="244"/>
        <v>8008.7656504343286</v>
      </c>
      <c r="N229" s="15">
        <f t="shared" si="245"/>
        <v>-4.4537106925196523E-3</v>
      </c>
      <c r="O229" s="15">
        <f t="shared" si="246"/>
        <v>1.8592603997091839E-3</v>
      </c>
      <c r="P229" s="15">
        <f t="shared" si="247"/>
        <v>2.2846145708519394E-3</v>
      </c>
      <c r="Q229" s="5">
        <f t="shared" si="248"/>
        <v>3737.0218013387685</v>
      </c>
      <c r="R229" s="5">
        <f t="shared" si="249"/>
        <v>6715.1076011131727</v>
      </c>
      <c r="S229" s="5">
        <f t="shared" si="250"/>
        <v>4227.9805439941183</v>
      </c>
      <c r="T229" s="5">
        <f t="shared" si="251"/>
        <v>21.742510774530487</v>
      </c>
      <c r="U229" s="5">
        <f t="shared" si="252"/>
        <v>71.933436698404861</v>
      </c>
      <c r="V229" s="5">
        <f t="shared" si="253"/>
        <v>120.8117560113964</v>
      </c>
      <c r="W229" s="15">
        <f t="shared" si="254"/>
        <v>-1.0734613539272964E-2</v>
      </c>
      <c r="X229" s="15">
        <f t="shared" si="255"/>
        <v>-1.217998157191269E-2</v>
      </c>
      <c r="Y229" s="15">
        <f t="shared" si="256"/>
        <v>-9.7425357312937999E-3</v>
      </c>
      <c r="Z229" s="5">
        <f t="shared" si="271"/>
        <v>4352.4880645383919</v>
      </c>
      <c r="AA229" s="5">
        <f t="shared" si="272"/>
        <v>20538.277137614827</v>
      </c>
      <c r="AB229" s="5">
        <f t="shared" si="273"/>
        <v>53984.368656483472</v>
      </c>
      <c r="AC229" s="16">
        <f t="shared" si="257"/>
        <v>1.1470609072108722</v>
      </c>
      <c r="AD229" s="16">
        <f t="shared" si="258"/>
        <v>3.0268860070414658</v>
      </c>
      <c r="AE229" s="16">
        <f t="shared" si="259"/>
        <v>12.672877583388782</v>
      </c>
      <c r="AF229" s="15">
        <f t="shared" si="260"/>
        <v>-4.0504037456468023E-3</v>
      </c>
      <c r="AG229" s="15">
        <f t="shared" si="261"/>
        <v>2.9673830763510267E-4</v>
      </c>
      <c r="AH229" s="15">
        <f t="shared" si="262"/>
        <v>9.7937136394747881E-3</v>
      </c>
      <c r="AI229" s="1">
        <f t="shared" si="226"/>
        <v>355528.01032856625</v>
      </c>
      <c r="AJ229" s="1">
        <f t="shared" si="227"/>
        <v>182231.70461346884</v>
      </c>
      <c r="AK229" s="1">
        <f t="shared" si="228"/>
        <v>68095.58466920536</v>
      </c>
      <c r="AL229" s="14">
        <f t="shared" si="263"/>
        <v>81.266576441704146</v>
      </c>
      <c r="AM229" s="14">
        <f t="shared" si="264"/>
        <v>19.278931810558287</v>
      </c>
      <c r="AN229" s="14">
        <f t="shared" si="265"/>
        <v>6.1246108782591149</v>
      </c>
      <c r="AO229" s="11">
        <f t="shared" si="266"/>
        <v>3.6241063614378742E-3</v>
      </c>
      <c r="AP229" s="11">
        <f t="shared" si="267"/>
        <v>4.5654181699230243E-3</v>
      </c>
      <c r="AQ229" s="11">
        <f t="shared" si="268"/>
        <v>4.1414103184978972E-3</v>
      </c>
      <c r="AR229" s="1">
        <f t="shared" si="274"/>
        <v>171876.27685190679</v>
      </c>
      <c r="AS229" s="1">
        <f t="shared" si="269"/>
        <v>93351.686077054634</v>
      </c>
      <c r="AT229" s="1">
        <f t="shared" si="270"/>
        <v>34996.433158336717</v>
      </c>
      <c r="AU229" s="1">
        <f t="shared" si="229"/>
        <v>34375.255370381361</v>
      </c>
      <c r="AV229" s="1">
        <f t="shared" si="230"/>
        <v>18670.337215410927</v>
      </c>
      <c r="AW229" s="1">
        <f t="shared" si="231"/>
        <v>6999.2866316673435</v>
      </c>
      <c r="AX229" s="2">
        <v>0</v>
      </c>
      <c r="AY229" s="2">
        <v>0</v>
      </c>
      <c r="AZ229" s="2">
        <v>0</v>
      </c>
      <c r="BA229" s="2">
        <f t="shared" si="278"/>
        <v>0</v>
      </c>
      <c r="BB229" s="2">
        <f t="shared" si="291"/>
        <v>0</v>
      </c>
      <c r="BC229" s="2">
        <f t="shared" si="279"/>
        <v>0</v>
      </c>
      <c r="BD229" s="2">
        <f t="shared" si="280"/>
        <v>0</v>
      </c>
      <c r="BE229" s="2">
        <f t="shared" si="281"/>
        <v>0</v>
      </c>
      <c r="BF229" s="2">
        <f t="shared" si="282"/>
        <v>0</v>
      </c>
      <c r="BG229" s="2">
        <f t="shared" si="283"/>
        <v>0</v>
      </c>
      <c r="BH229" s="2">
        <f t="shared" si="292"/>
        <v>0</v>
      </c>
      <c r="BI229" s="2">
        <f t="shared" si="293"/>
        <v>0</v>
      </c>
      <c r="BJ229" s="2">
        <f t="shared" si="294"/>
        <v>0</v>
      </c>
      <c r="BK229" s="11">
        <f t="shared" si="297"/>
        <v>2.5546289307480347E-2</v>
      </c>
      <c r="BL229" s="11">
        <f t="shared" si="295"/>
        <v>3.1859260399709183E-2</v>
      </c>
      <c r="BM229" s="11">
        <f t="shared" si="296"/>
        <v>3.2284614570851938E-2</v>
      </c>
      <c r="BN229" s="17">
        <f t="shared" si="275"/>
        <v>1.8155405602091371E-3</v>
      </c>
      <c r="BO229" s="17">
        <f t="shared" si="276"/>
        <v>8.5010169767365639E-4</v>
      </c>
      <c r="BP229" s="17">
        <f t="shared" si="277"/>
        <v>9.9135576070068644E-4</v>
      </c>
      <c r="BQ229" s="12">
        <f>(BQ$3*temperature!$I339+BQ$4*temperature!$I339^2+BQ$5*temperature!$I339^6)*(K229/K$56)^$BS$1</f>
        <v>-42.62970208466006</v>
      </c>
      <c r="BR229" s="12">
        <f>(BR$3*temperature!$I339+BR$4*temperature!$I339^2+BR$5*temperature!$I339^6)*(L229/L$56)^$BS$1</f>
        <v>-28.548956612434804</v>
      </c>
      <c r="BS229" s="12">
        <f>(BS$3*temperature!$I339+BS$4*temperature!$I339^2+BS$5*temperature!$I339^6)*(M229/M$56)^$BS$1</f>
        <v>-24.680786984925966</v>
      </c>
      <c r="BT229" s="12">
        <f>(BT$3*temperature!$M339+BT$4*temperature!$M339^2+BT$5*temperature!$M339^6)*(K229/K$56)^$BS$1</f>
        <v>-42.629718083219892</v>
      </c>
      <c r="BU229" s="12">
        <f>(BU$3*temperature!$M339+BU$4*temperature!$M339^2+BU$5*temperature!$M339^6)*(L229/L$56)^$BS$1</f>
        <v>-28.548966662966421</v>
      </c>
      <c r="BV229" s="12">
        <f>(BV$3*temperature!$M339+BV$4*temperature!$M339^2+BV$5*temperature!$M339^6)*(M229/M$56)^$BS$1</f>
        <v>-24.680795119363083</v>
      </c>
      <c r="BW229" s="19">
        <f t="shared" si="284"/>
        <v>-1.5998559831587045E-5</v>
      </c>
      <c r="BX229" s="19">
        <f t="shared" si="285"/>
        <v>-1.0050531617622482E-5</v>
      </c>
      <c r="BY229" s="19">
        <f t="shared" si="286"/>
        <v>-8.134437116780191E-6</v>
      </c>
      <c r="BZ229" s="19">
        <f t="shared" si="287"/>
        <v>-3.9726832561595468E-2</v>
      </c>
      <c r="CA229" s="19">
        <f t="shared" si="288"/>
        <v>-4.9923242292181344E-5</v>
      </c>
      <c r="CB229" s="19">
        <f t="shared" si="289"/>
        <v>-7.9759437782695118E-6</v>
      </c>
      <c r="CC229" s="19">
        <f t="shared" si="290"/>
        <v>-2.8221547490911123E-6</v>
      </c>
      <c r="CD229" s="19"/>
    </row>
    <row r="230" spans="1:82">
      <c r="A230" s="2">
        <f t="shared" si="232"/>
        <v>2184</v>
      </c>
      <c r="B230" s="5">
        <f t="shared" si="233"/>
        <v>1165.3937008020919</v>
      </c>
      <c r="C230" s="5">
        <f t="shared" si="234"/>
        <v>2964.1099080752642</v>
      </c>
      <c r="D230" s="5">
        <f t="shared" si="235"/>
        <v>4369.775767664968</v>
      </c>
      <c r="E230" s="15">
        <f t="shared" si="236"/>
        <v>5.4643095302721625E-7</v>
      </c>
      <c r="F230" s="15">
        <f t="shared" si="237"/>
        <v>1.0765056186538167E-6</v>
      </c>
      <c r="G230" s="15">
        <f t="shared" si="238"/>
        <v>2.1976479268749977E-6</v>
      </c>
      <c r="H230" s="5">
        <f t="shared" si="239"/>
        <v>171087.86443383311</v>
      </c>
      <c r="I230" s="5">
        <f t="shared" si="240"/>
        <v>93519.706397851609</v>
      </c>
      <c r="J230" s="5">
        <f t="shared" si="241"/>
        <v>35074.704648388361</v>
      </c>
      <c r="K230" s="5">
        <f t="shared" si="242"/>
        <v>146806.92397434486</v>
      </c>
      <c r="L230" s="5">
        <f t="shared" si="243"/>
        <v>31550.687828096885</v>
      </c>
      <c r="M230" s="5">
        <f t="shared" si="244"/>
        <v>8026.660065244233</v>
      </c>
      <c r="N230" s="15">
        <f t="shared" si="245"/>
        <v>-4.5876366428789783E-3</v>
      </c>
      <c r="O230" s="15">
        <f t="shared" si="246"/>
        <v>1.7987853618128824E-3</v>
      </c>
      <c r="P230" s="15">
        <f t="shared" si="247"/>
        <v>2.2343536558513399E-3</v>
      </c>
      <c r="Q230" s="5">
        <f t="shared" si="248"/>
        <v>3679.9482644671689</v>
      </c>
      <c r="R230" s="5">
        <f t="shared" si="249"/>
        <v>6645.2567827314633</v>
      </c>
      <c r="S230" s="5">
        <f t="shared" si="250"/>
        <v>4196.1532820822513</v>
      </c>
      <c r="T230" s="5">
        <f t="shared" si="251"/>
        <v>21.509113323992423</v>
      </c>
      <c r="U230" s="5">
        <f t="shared" si="252"/>
        <v>71.057288765013936</v>
      </c>
      <c r="V230" s="5">
        <f t="shared" si="253"/>
        <v>119.63474316169501</v>
      </c>
      <c r="W230" s="15">
        <f t="shared" si="254"/>
        <v>-1.0734613539272964E-2</v>
      </c>
      <c r="X230" s="15">
        <f t="shared" si="255"/>
        <v>-1.217998157191269E-2</v>
      </c>
      <c r="Y230" s="15">
        <f t="shared" si="256"/>
        <v>-9.7425357312937999E-3</v>
      </c>
      <c r="Z230" s="5">
        <f t="shared" si="271"/>
        <v>4269.2291909660225</v>
      </c>
      <c r="AA230" s="5">
        <f t="shared" si="272"/>
        <v>20331.896696437881</v>
      </c>
      <c r="AB230" s="5">
        <f t="shared" si="273"/>
        <v>54105.43369413427</v>
      </c>
      <c r="AC230" s="16">
        <f t="shared" si="257"/>
        <v>1.1424148474158202</v>
      </c>
      <c r="AD230" s="16">
        <f t="shared" si="258"/>
        <v>3.0277842000725999</v>
      </c>
      <c r="AE230" s="16">
        <f t="shared" si="259"/>
        <v>12.796992117428612</v>
      </c>
      <c r="AF230" s="15">
        <f t="shared" si="260"/>
        <v>-4.0504037456468023E-3</v>
      </c>
      <c r="AG230" s="15">
        <f t="shared" si="261"/>
        <v>2.9673830763510267E-4</v>
      </c>
      <c r="AH230" s="15">
        <f t="shared" si="262"/>
        <v>9.7937136394747881E-3</v>
      </c>
      <c r="AI230" s="1">
        <f t="shared" si="226"/>
        <v>354350.46466609096</v>
      </c>
      <c r="AJ230" s="1">
        <f t="shared" si="227"/>
        <v>182678.87136753288</v>
      </c>
      <c r="AK230" s="1">
        <f t="shared" si="228"/>
        <v>68285.312833952165</v>
      </c>
      <c r="AL230" s="14">
        <f t="shared" si="263"/>
        <v>81.55814997119225</v>
      </c>
      <c r="AM230" s="14">
        <f t="shared" si="264"/>
        <v>19.366068032287071</v>
      </c>
      <c r="AN230" s="14">
        <f t="shared" si="265"/>
        <v>6.1497217596802418</v>
      </c>
      <c r="AO230" s="11">
        <f t="shared" si="266"/>
        <v>3.5878652978234954E-3</v>
      </c>
      <c r="AP230" s="11">
        <f t="shared" si="267"/>
        <v>4.519763988223794E-3</v>
      </c>
      <c r="AQ230" s="11">
        <f t="shared" si="268"/>
        <v>4.0999962153129184E-3</v>
      </c>
      <c r="AR230" s="1">
        <f t="shared" si="274"/>
        <v>171087.86443383311</v>
      </c>
      <c r="AS230" s="1">
        <f t="shared" si="269"/>
        <v>93519.706397851609</v>
      </c>
      <c r="AT230" s="1">
        <f t="shared" si="270"/>
        <v>35074.704648388361</v>
      </c>
      <c r="AU230" s="1">
        <f t="shared" si="229"/>
        <v>34217.572886766626</v>
      </c>
      <c r="AV230" s="1">
        <f t="shared" si="230"/>
        <v>18703.941279570321</v>
      </c>
      <c r="AW230" s="1">
        <f t="shared" si="231"/>
        <v>7014.9409296776721</v>
      </c>
      <c r="AX230" s="2">
        <v>0</v>
      </c>
      <c r="AY230" s="2">
        <v>0</v>
      </c>
      <c r="AZ230" s="2">
        <v>0</v>
      </c>
      <c r="BA230" s="2">
        <f t="shared" si="278"/>
        <v>0</v>
      </c>
      <c r="BB230" s="2">
        <f t="shared" si="291"/>
        <v>0</v>
      </c>
      <c r="BC230" s="2">
        <f t="shared" si="279"/>
        <v>0</v>
      </c>
      <c r="BD230" s="2">
        <f t="shared" si="280"/>
        <v>0</v>
      </c>
      <c r="BE230" s="2">
        <f t="shared" si="281"/>
        <v>0</v>
      </c>
      <c r="BF230" s="2">
        <f t="shared" si="282"/>
        <v>0</v>
      </c>
      <c r="BG230" s="2">
        <f t="shared" si="283"/>
        <v>0</v>
      </c>
      <c r="BH230" s="2">
        <f t="shared" si="292"/>
        <v>0</v>
      </c>
      <c r="BI230" s="2">
        <f t="shared" si="293"/>
        <v>0</v>
      </c>
      <c r="BJ230" s="2">
        <f t="shared" si="294"/>
        <v>0</v>
      </c>
      <c r="BK230" s="11">
        <f t="shared" si="297"/>
        <v>2.5412363357121021E-2</v>
      </c>
      <c r="BL230" s="11">
        <f t="shared" si="295"/>
        <v>3.1798785361812881E-2</v>
      </c>
      <c r="BM230" s="11">
        <f t="shared" si="296"/>
        <v>3.2234353655851339E-2</v>
      </c>
      <c r="BN230" s="17">
        <f t="shared" si="275"/>
        <v>1.7703155665797549E-3</v>
      </c>
      <c r="BO230" s="17">
        <f t="shared" si="276"/>
        <v>8.2385430872070119E-4</v>
      </c>
      <c r="BP230" s="17">
        <f t="shared" si="277"/>
        <v>9.6035119259509571E-4</v>
      </c>
      <c r="BQ230" s="12">
        <f>(BQ$3*temperature!$I340+BQ$4*temperature!$I340^2+BQ$5*temperature!$I340^6)*(K230/K$56)^$BS$1</f>
        <v>-43.063597720139846</v>
      </c>
      <c r="BR230" s="12">
        <f>(BR$3*temperature!$I340+BR$4*temperature!$I340^2+BR$5*temperature!$I340^6)*(L230/L$56)^$BS$1</f>
        <v>-28.77750204544612</v>
      </c>
      <c r="BS230" s="12">
        <f>(BS$3*temperature!$I340+BS$4*temperature!$I340^2+BS$5*temperature!$I340^6)*(M230/M$56)^$BS$1</f>
        <v>-24.862333383275939</v>
      </c>
      <c r="BT230" s="12">
        <f>(BT$3*temperature!$M340+BT$4*temperature!$M340^2+BT$5*temperature!$M340^6)*(K230/K$56)^$BS$1</f>
        <v>-43.063613717537905</v>
      </c>
      <c r="BU230" s="12">
        <f>(BU$3*temperature!$M340+BU$4*temperature!$M340^2+BU$5*temperature!$M340^6)*(L230/L$56)^$BS$1</f>
        <v>-28.777512077474007</v>
      </c>
      <c r="BV230" s="12">
        <f>(BV$3*temperature!$M340+BV$4*temperature!$M340^2+BV$5*temperature!$M340^6)*(M230/M$56)^$BS$1</f>
        <v>-24.862341500324483</v>
      </c>
      <c r="BW230" s="19">
        <f t="shared" si="284"/>
        <v>-1.599739805868694E-5</v>
      </c>
      <c r="BX230" s="19">
        <f t="shared" si="285"/>
        <v>-1.003202788751878E-5</v>
      </c>
      <c r="BY230" s="19">
        <f t="shared" si="286"/>
        <v>-8.1170485444204132E-6</v>
      </c>
      <c r="BZ230" s="19">
        <f t="shared" si="287"/>
        <v>-3.9598560532866887E-2</v>
      </c>
      <c r="CA230" s="19">
        <f t="shared" si="288"/>
        <v>-4.8452840798525614E-5</v>
      </c>
      <c r="CB230" s="19">
        <f t="shared" si="289"/>
        <v>-7.7293377091863584E-6</v>
      </c>
      <c r="CC230" s="19">
        <f t="shared" si="290"/>
        <v>-2.7341494271329614E-6</v>
      </c>
      <c r="CD230" s="19"/>
    </row>
    <row r="231" spans="1:82">
      <c r="A231" s="2">
        <f t="shared" si="232"/>
        <v>2185</v>
      </c>
      <c r="B231" s="5">
        <f t="shared" si="233"/>
        <v>1165.394305768923</v>
      </c>
      <c r="C231" s="5">
        <f t="shared" si="234"/>
        <v>2964.1129394121863</v>
      </c>
      <c r="D231" s="5">
        <f t="shared" si="235"/>
        <v>4369.7848907321913</v>
      </c>
      <c r="E231" s="15">
        <f t="shared" si="236"/>
        <v>5.1910940537585537E-7</v>
      </c>
      <c r="F231" s="15">
        <f t="shared" si="237"/>
        <v>1.0226803377211258E-6</v>
      </c>
      <c r="G231" s="15">
        <f t="shared" si="238"/>
        <v>2.0877655305312479E-6</v>
      </c>
      <c r="H231" s="5">
        <f t="shared" si="239"/>
        <v>170279.8402964455</v>
      </c>
      <c r="I231" s="5">
        <f t="shared" si="240"/>
        <v>93682.429741188025</v>
      </c>
      <c r="J231" s="5">
        <f t="shared" si="241"/>
        <v>35151.405950048131</v>
      </c>
      <c r="K231" s="5">
        <f t="shared" si="242"/>
        <v>146113.49948556293</v>
      </c>
      <c r="L231" s="5">
        <f t="shared" si="243"/>
        <v>31605.553383457176</v>
      </c>
      <c r="M231" s="5">
        <f t="shared" si="244"/>
        <v>8044.1959567850126</v>
      </c>
      <c r="N231" s="15">
        <f t="shared" si="245"/>
        <v>-4.7233772768313642E-3</v>
      </c>
      <c r="O231" s="15">
        <f t="shared" si="246"/>
        <v>1.7389654279242883E-3</v>
      </c>
      <c r="P231" s="15">
        <f t="shared" si="247"/>
        <v>2.1847058923936125E-3</v>
      </c>
      <c r="Q231" s="5">
        <f t="shared" si="248"/>
        <v>3623.2521255885722</v>
      </c>
      <c r="R231" s="5">
        <f t="shared" si="249"/>
        <v>6575.7395239490261</v>
      </c>
      <c r="S231" s="5">
        <f t="shared" si="250"/>
        <v>4164.3588504448817</v>
      </c>
      <c r="T231" s="5">
        <f t="shared" si="251"/>
        <v>21.278221304886937</v>
      </c>
      <c r="U231" s="5">
        <f t="shared" si="252"/>
        <v>70.191812297305987</v>
      </c>
      <c r="V231" s="5">
        <f t="shared" si="253"/>
        <v>118.46919740173804</v>
      </c>
      <c r="W231" s="15">
        <f t="shared" si="254"/>
        <v>-1.0734613539272964E-2</v>
      </c>
      <c r="X231" s="15">
        <f t="shared" si="255"/>
        <v>-1.217998157191269E-2</v>
      </c>
      <c r="Y231" s="15">
        <f t="shared" si="256"/>
        <v>-9.7425357312937999E-3</v>
      </c>
      <c r="Z231" s="5">
        <f t="shared" si="271"/>
        <v>4186.9995261746071</v>
      </c>
      <c r="AA231" s="5">
        <f t="shared" si="272"/>
        <v>20126.373986660808</v>
      </c>
      <c r="AB231" s="5">
        <f t="shared" si="273"/>
        <v>54224.044685106637</v>
      </c>
      <c r="AC231" s="16">
        <f t="shared" si="257"/>
        <v>1.1377876060387646</v>
      </c>
      <c r="AD231" s="16">
        <f t="shared" si="258"/>
        <v>3.0286826596320138</v>
      </c>
      <c r="AE231" s="16">
        <f t="shared" si="259"/>
        <v>12.922322193673324</v>
      </c>
      <c r="AF231" s="15">
        <f t="shared" si="260"/>
        <v>-4.0504037456468023E-3</v>
      </c>
      <c r="AG231" s="15">
        <f t="shared" si="261"/>
        <v>2.9673830763510267E-4</v>
      </c>
      <c r="AH231" s="15">
        <f t="shared" si="262"/>
        <v>9.7937136394747881E-3</v>
      </c>
      <c r="AI231" s="1">
        <f t="shared" si="226"/>
        <v>353132.99108624848</v>
      </c>
      <c r="AJ231" s="1">
        <f t="shared" si="227"/>
        <v>183114.92551034992</v>
      </c>
      <c r="AK231" s="1">
        <f t="shared" si="228"/>
        <v>68471.722480234632</v>
      </c>
      <c r="AL231" s="14">
        <f t="shared" si="263"/>
        <v>81.847843430668206</v>
      </c>
      <c r="AM231" s="14">
        <f t="shared" si="264"/>
        <v>19.452722788604039</v>
      </c>
      <c r="AN231" s="14">
        <f t="shared" si="265"/>
        <v>6.1746834572607598</v>
      </c>
      <c r="AO231" s="11">
        <f t="shared" si="266"/>
        <v>3.5519866448452606E-3</v>
      </c>
      <c r="AP231" s="11">
        <f t="shared" si="267"/>
        <v>4.4745663483415563E-3</v>
      </c>
      <c r="AQ231" s="11">
        <f t="shared" si="268"/>
        <v>4.0589962531597888E-3</v>
      </c>
      <c r="AR231" s="1">
        <f t="shared" si="274"/>
        <v>170279.8402964455</v>
      </c>
      <c r="AS231" s="1">
        <f t="shared" si="269"/>
        <v>93682.429741188025</v>
      </c>
      <c r="AT231" s="1">
        <f t="shared" si="270"/>
        <v>35151.405950048131</v>
      </c>
      <c r="AU231" s="1">
        <f t="shared" si="229"/>
        <v>34055.968059289102</v>
      </c>
      <c r="AV231" s="1">
        <f t="shared" si="230"/>
        <v>18736.485948237605</v>
      </c>
      <c r="AW231" s="1">
        <f t="shared" si="231"/>
        <v>7030.2811900096267</v>
      </c>
      <c r="AX231" s="2">
        <v>0</v>
      </c>
      <c r="AY231" s="2">
        <v>0</v>
      </c>
      <c r="AZ231" s="2">
        <v>0</v>
      </c>
      <c r="BA231" s="2">
        <f t="shared" si="278"/>
        <v>0</v>
      </c>
      <c r="BB231" s="2">
        <f t="shared" si="291"/>
        <v>0</v>
      </c>
      <c r="BC231" s="2">
        <f t="shared" si="279"/>
        <v>0</v>
      </c>
      <c r="BD231" s="2">
        <f t="shared" si="280"/>
        <v>0</v>
      </c>
      <c r="BE231" s="2">
        <f t="shared" si="281"/>
        <v>0</v>
      </c>
      <c r="BF231" s="2">
        <f t="shared" si="282"/>
        <v>0</v>
      </c>
      <c r="BG231" s="2">
        <f t="shared" si="283"/>
        <v>0</v>
      </c>
      <c r="BH231" s="2">
        <f t="shared" si="292"/>
        <v>0</v>
      </c>
      <c r="BI231" s="2">
        <f t="shared" si="293"/>
        <v>0</v>
      </c>
      <c r="BJ231" s="2">
        <f t="shared" si="294"/>
        <v>0</v>
      </c>
      <c r="BK231" s="11">
        <f t="shared" si="297"/>
        <v>2.5276622723168635E-2</v>
      </c>
      <c r="BL231" s="11">
        <f t="shared" si="295"/>
        <v>3.1738965427924287E-2</v>
      </c>
      <c r="BM231" s="11">
        <f t="shared" si="296"/>
        <v>3.2184705892393611E-2</v>
      </c>
      <c r="BN231" s="17">
        <f t="shared" si="275"/>
        <v>1.7264425804111414E-3</v>
      </c>
      <c r="BO231" s="17">
        <f t="shared" si="276"/>
        <v>7.9846411956358964E-4</v>
      </c>
      <c r="BP231" s="17">
        <f t="shared" si="277"/>
        <v>9.3036158813532223E-4</v>
      </c>
      <c r="BQ231" s="12">
        <f>(BQ$3*temperature!$I341+BQ$4*temperature!$I341^2+BQ$5*temperature!$I341^6)*(K231/K$56)^$BS$1</f>
        <v>-43.498614651921059</v>
      </c>
      <c r="BR231" s="12">
        <f>(BR$3*temperature!$I341+BR$4*temperature!$I341^2+BR$5*temperature!$I341^6)*(L231/L$56)^$BS$1</f>
        <v>-29.00541237441761</v>
      </c>
      <c r="BS231" s="12">
        <f>(BS$3*temperature!$I341+BS$4*temperature!$I341^2+BS$5*temperature!$I341^6)*(M231/M$56)^$BS$1</f>
        <v>-25.043249911395403</v>
      </c>
      <c r="BT231" s="12">
        <f>(BT$3*temperature!$M341+BT$4*temperature!$M341^2+BT$5*temperature!$M341^6)*(K231/K$56)^$BS$1</f>
        <v>-43.498630648587508</v>
      </c>
      <c r="BU231" s="12">
        <f>(BU$3*temperature!$M341+BU$4*temperature!$M341^2+BU$5*temperature!$M341^6)*(L231/L$56)^$BS$1</f>
        <v>-29.00542238808012</v>
      </c>
      <c r="BV231" s="12">
        <f>(BV$3*temperature!$M341+BV$4*temperature!$M341^2+BV$5*temperature!$M341^6)*(M231/M$56)^$BS$1</f>
        <v>-25.043258011179748</v>
      </c>
      <c r="BW231" s="19">
        <f t="shared" si="284"/>
        <v>-1.5996666448359065E-5</v>
      </c>
      <c r="BX231" s="19">
        <f t="shared" si="285"/>
        <v>-1.001366251074387E-5</v>
      </c>
      <c r="BY231" s="19">
        <f t="shared" si="286"/>
        <v>-8.0997843454611029E-6</v>
      </c>
      <c r="BZ231" s="19">
        <f t="shared" si="287"/>
        <v>-3.9467328503519694E-2</v>
      </c>
      <c r="CA231" s="19">
        <f t="shared" si="288"/>
        <v>-4.7026738779069882E-5</v>
      </c>
      <c r="CB231" s="19">
        <f t="shared" si="289"/>
        <v>-7.4904257175052648E-6</v>
      </c>
      <c r="CC231" s="19">
        <f t="shared" si="290"/>
        <v>-2.648914420434317E-6</v>
      </c>
      <c r="CD231" s="19"/>
    </row>
    <row r="232" spans="1:82">
      <c r="A232" s="2">
        <f t="shared" si="232"/>
        <v>2186</v>
      </c>
      <c r="B232" s="5">
        <f t="shared" si="233"/>
        <v>1165.3948804877107</v>
      </c>
      <c r="C232" s="5">
        <f t="shared" si="234"/>
        <v>2964.1158191852069</v>
      </c>
      <c r="D232" s="5">
        <f t="shared" si="235"/>
        <v>4369.7935576641485</v>
      </c>
      <c r="E232" s="15">
        <f t="shared" si="236"/>
        <v>4.9315393510706261E-7</v>
      </c>
      <c r="F232" s="15">
        <f t="shared" si="237"/>
        <v>9.7154632083506949E-7</v>
      </c>
      <c r="G232" s="15">
        <f t="shared" si="238"/>
        <v>1.9833772540046856E-6</v>
      </c>
      <c r="H232" s="5">
        <f t="shared" si="239"/>
        <v>169452.18397478576</v>
      </c>
      <c r="I232" s="5">
        <f t="shared" si="240"/>
        <v>93839.887689787676</v>
      </c>
      <c r="J232" s="5">
        <f t="shared" si="241"/>
        <v>35226.547342639438</v>
      </c>
      <c r="K232" s="5">
        <f t="shared" si="242"/>
        <v>145403.23354078151</v>
      </c>
      <c r="L232" s="5">
        <f t="shared" si="243"/>
        <v>31658.644065933604</v>
      </c>
      <c r="M232" s="5">
        <f t="shared" si="244"/>
        <v>8061.3756411572022</v>
      </c>
      <c r="N232" s="15">
        <f t="shared" si="245"/>
        <v>-4.861056283520182E-3</v>
      </c>
      <c r="O232" s="15">
        <f t="shared" si="246"/>
        <v>1.6797896822846603E-3</v>
      </c>
      <c r="P232" s="15">
        <f t="shared" si="247"/>
        <v>2.1356620928283387E-3</v>
      </c>
      <c r="Q232" s="5">
        <f t="shared" si="248"/>
        <v>3566.9359077511167</v>
      </c>
      <c r="R232" s="5">
        <f t="shared" si="249"/>
        <v>6506.5647801902724</v>
      </c>
      <c r="S232" s="5">
        <f t="shared" si="250"/>
        <v>4132.6026485453076</v>
      </c>
      <c r="T232" s="5">
        <f t="shared" si="251"/>
        <v>21.04980782237585</v>
      </c>
      <c r="U232" s="5">
        <f t="shared" si="252"/>
        <v>69.336877317025639</v>
      </c>
      <c r="V232" s="5">
        <f t="shared" si="253"/>
        <v>117.31500701299392</v>
      </c>
      <c r="W232" s="15">
        <f t="shared" si="254"/>
        <v>-1.0734613539272964E-2</v>
      </c>
      <c r="X232" s="15">
        <f t="shared" si="255"/>
        <v>-1.217998157191269E-2</v>
      </c>
      <c r="Y232" s="15">
        <f t="shared" si="256"/>
        <v>-9.7425357312937999E-3</v>
      </c>
      <c r="Z232" s="5">
        <f t="shared" si="271"/>
        <v>4105.7936075940506</v>
      </c>
      <c r="AA232" s="5">
        <f t="shared" si="272"/>
        <v>19921.738059617412</v>
      </c>
      <c r="AB232" s="5">
        <f t="shared" si="273"/>
        <v>54340.217737026753</v>
      </c>
      <c r="AC232" s="16">
        <f t="shared" si="257"/>
        <v>1.1331791068575148</v>
      </c>
      <c r="AD232" s="16">
        <f t="shared" si="258"/>
        <v>3.0295813857987968</v>
      </c>
      <c r="AE232" s="16">
        <f t="shared" si="259"/>
        <v>13.04887971679519</v>
      </c>
      <c r="AF232" s="15">
        <f t="shared" si="260"/>
        <v>-4.0504037456468023E-3</v>
      </c>
      <c r="AG232" s="15">
        <f t="shared" si="261"/>
        <v>2.9673830763510267E-4</v>
      </c>
      <c r="AH232" s="15">
        <f t="shared" si="262"/>
        <v>9.7937136394747881E-3</v>
      </c>
      <c r="AI232" s="1">
        <f t="shared" si="226"/>
        <v>351875.66003691271</v>
      </c>
      <c r="AJ232" s="1">
        <f t="shared" si="227"/>
        <v>183539.91890755255</v>
      </c>
      <c r="AK232" s="1">
        <f t="shared" si="228"/>
        <v>68654.831422220799</v>
      </c>
      <c r="AL232" s="14">
        <f t="shared" si="263"/>
        <v>82.135658652975579</v>
      </c>
      <c r="AM232" s="14">
        <f t="shared" si="264"/>
        <v>19.538894862389807</v>
      </c>
      <c r="AN232" s="14">
        <f t="shared" si="265"/>
        <v>6.1994958441080534</v>
      </c>
      <c r="AO232" s="11">
        <f t="shared" si="266"/>
        <v>3.5164667783968077E-3</v>
      </c>
      <c r="AP232" s="11">
        <f t="shared" si="267"/>
        <v>4.4298206848581408E-3</v>
      </c>
      <c r="AQ232" s="11">
        <f t="shared" si="268"/>
        <v>4.0184062906281912E-3</v>
      </c>
      <c r="AR232" s="1">
        <f t="shared" si="274"/>
        <v>169452.18397478576</v>
      </c>
      <c r="AS232" s="1">
        <f t="shared" si="269"/>
        <v>93839.887689787676</v>
      </c>
      <c r="AT232" s="1">
        <f t="shared" si="270"/>
        <v>35226.547342639438</v>
      </c>
      <c r="AU232" s="1">
        <f t="shared" si="229"/>
        <v>33890.436794957153</v>
      </c>
      <c r="AV232" s="1">
        <f t="shared" si="230"/>
        <v>18767.977537957537</v>
      </c>
      <c r="AW232" s="1">
        <f t="shared" si="231"/>
        <v>7045.3094685278884</v>
      </c>
      <c r="AX232" s="2">
        <v>0</v>
      </c>
      <c r="AY232" s="2">
        <v>0</v>
      </c>
      <c r="AZ232" s="2">
        <v>0</v>
      </c>
      <c r="BA232" s="2">
        <f t="shared" si="278"/>
        <v>0</v>
      </c>
      <c r="BB232" s="2">
        <f t="shared" si="291"/>
        <v>0</v>
      </c>
      <c r="BC232" s="2">
        <f t="shared" si="279"/>
        <v>0</v>
      </c>
      <c r="BD232" s="2">
        <f t="shared" si="280"/>
        <v>0</v>
      </c>
      <c r="BE232" s="2">
        <f t="shared" si="281"/>
        <v>0</v>
      </c>
      <c r="BF232" s="2">
        <f t="shared" si="282"/>
        <v>0</v>
      </c>
      <c r="BG232" s="2">
        <f t="shared" si="283"/>
        <v>0</v>
      </c>
      <c r="BH232" s="2">
        <f t="shared" si="292"/>
        <v>0</v>
      </c>
      <c r="BI232" s="2">
        <f t="shared" si="293"/>
        <v>0</v>
      </c>
      <c r="BJ232" s="2">
        <f t="shared" si="294"/>
        <v>0</v>
      </c>
      <c r="BK232" s="11">
        <f t="shared" si="297"/>
        <v>2.5138943716479817E-2</v>
      </c>
      <c r="BL232" s="11">
        <f t="shared" si="295"/>
        <v>3.1679789682284659E-2</v>
      </c>
      <c r="BM232" s="11">
        <f t="shared" si="296"/>
        <v>3.2135662092828338E-2</v>
      </c>
      <c r="BN232" s="17">
        <f t="shared" si="275"/>
        <v>1.6838797863406392E-3</v>
      </c>
      <c r="BO232" s="17">
        <f t="shared" si="276"/>
        <v>7.7390129317488597E-4</v>
      </c>
      <c r="BP232" s="17">
        <f t="shared" si="277"/>
        <v>9.0135184412654286E-4</v>
      </c>
      <c r="BQ232" s="12">
        <f>(BQ$3*temperature!$I342+BQ$4*temperature!$I342^2+BQ$5*temperature!$I342^6)*(K232/K$56)^$BS$1</f>
        <v>-43.934801512564626</v>
      </c>
      <c r="BR232" s="12">
        <f>(BR$3*temperature!$I342+BR$4*temperature!$I342^2+BR$5*temperature!$I342^6)*(L232/L$56)^$BS$1</f>
        <v>-29.232686231728312</v>
      </c>
      <c r="BS232" s="12">
        <f>(BS$3*temperature!$I342+BS$4*temperature!$I342^2+BS$5*temperature!$I342^6)*(M232/M$56)^$BS$1</f>
        <v>-25.223535099268325</v>
      </c>
      <c r="BT232" s="12">
        <f>(BT$3*temperature!$M342+BT$4*temperature!$M342^2+BT$5*temperature!$M342^6)*(K232/K$56)^$BS$1</f>
        <v>-43.934817508945507</v>
      </c>
      <c r="BU232" s="12">
        <f>(BU$3*temperature!$M342+BU$4*temperature!$M342^2+BU$5*temperature!$M342^6)*(L232/L$56)^$BS$1</f>
        <v>-29.232696227166016</v>
      </c>
      <c r="BV232" s="12">
        <f>(BV$3*temperature!$M342+BV$4*temperature!$M342^2+BV$5*temperature!$M342^6)*(M232/M$56)^$BS$1</f>
        <v>-25.223543181914103</v>
      </c>
      <c r="BW232" s="19">
        <f t="shared" si="284"/>
        <v>-1.5996380881233563E-5</v>
      </c>
      <c r="BX232" s="19">
        <f t="shared" si="285"/>
        <v>-9.9954377041910902E-6</v>
      </c>
      <c r="BY232" s="19">
        <f t="shared" si="286"/>
        <v>-8.0826457775629024E-6</v>
      </c>
      <c r="BZ232" s="19">
        <f t="shared" si="287"/>
        <v>-3.9333161317262007E-2</v>
      </c>
      <c r="CA232" s="19">
        <f t="shared" si="288"/>
        <v>-4.5643610486627122E-5</v>
      </c>
      <c r="CB232" s="19">
        <f t="shared" si="289"/>
        <v>-7.2589677760145083E-6</v>
      </c>
      <c r="CC232" s="19">
        <f t="shared" si="290"/>
        <v>-2.5663623579051918E-6</v>
      </c>
      <c r="CD232" s="19"/>
    </row>
    <row r="233" spans="1:82">
      <c r="A233" s="2">
        <f t="shared" si="232"/>
        <v>2187</v>
      </c>
      <c r="B233" s="5">
        <f t="shared" si="233"/>
        <v>1165.3954264708282</v>
      </c>
      <c r="C233" s="5">
        <f t="shared" si="234"/>
        <v>2964.1185549722345</v>
      </c>
      <c r="D233" s="5">
        <f t="shared" si="235"/>
        <v>4369.8017912658379</v>
      </c>
      <c r="E233" s="15">
        <f t="shared" si="236"/>
        <v>4.6849623835170947E-7</v>
      </c>
      <c r="F233" s="15">
        <f t="shared" si="237"/>
        <v>9.2296900479331592E-7</v>
      </c>
      <c r="G233" s="15">
        <f t="shared" si="238"/>
        <v>1.8842083913044511E-6</v>
      </c>
      <c r="H233" s="5">
        <f t="shared" si="239"/>
        <v>168604.86573627696</v>
      </c>
      <c r="I233" s="5">
        <f t="shared" si="240"/>
        <v>93992.112109889815</v>
      </c>
      <c r="J233" s="5">
        <f t="shared" si="241"/>
        <v>35300.139169953851</v>
      </c>
      <c r="K233" s="5">
        <f t="shared" si="242"/>
        <v>144676.10040899488</v>
      </c>
      <c r="L233" s="5">
        <f t="shared" si="243"/>
        <v>31709.970558438159</v>
      </c>
      <c r="M233" s="5">
        <f t="shared" si="244"/>
        <v>8078.2014508095481</v>
      </c>
      <c r="N233" s="15">
        <f t="shared" si="245"/>
        <v>-5.000804411840587E-3</v>
      </c>
      <c r="O233" s="15">
        <f t="shared" si="246"/>
        <v>1.6212473407786199E-3</v>
      </c>
      <c r="P233" s="15">
        <f t="shared" si="247"/>
        <v>2.0872132004916555E-3</v>
      </c>
      <c r="Q233" s="5">
        <f t="shared" si="248"/>
        <v>3511.0018045213019</v>
      </c>
      <c r="R233" s="5">
        <f t="shared" si="249"/>
        <v>6437.7411501577153</v>
      </c>
      <c r="S233" s="5">
        <f t="shared" si="250"/>
        <v>4100.8899338573747</v>
      </c>
      <c r="T233" s="5">
        <f t="shared" si="251"/>
        <v>20.82384627032668</v>
      </c>
      <c r="U233" s="5">
        <f t="shared" si="252"/>
        <v>68.492355429050292</v>
      </c>
      <c r="V233" s="5">
        <f t="shared" si="253"/>
        <v>116.17206136535285</v>
      </c>
      <c r="W233" s="15">
        <f t="shared" si="254"/>
        <v>-1.0734613539272964E-2</v>
      </c>
      <c r="X233" s="15">
        <f t="shared" si="255"/>
        <v>-1.217998157191269E-2</v>
      </c>
      <c r="Y233" s="15">
        <f t="shared" si="256"/>
        <v>-9.7425357312937999E-3</v>
      </c>
      <c r="Z233" s="5">
        <f t="shared" si="271"/>
        <v>4025.6056063857295</v>
      </c>
      <c r="AA233" s="5">
        <f t="shared" si="272"/>
        <v>19718.016898795184</v>
      </c>
      <c r="AB233" s="5">
        <f t="shared" si="273"/>
        <v>54453.96906274341</v>
      </c>
      <c r="AC233" s="16">
        <f t="shared" si="257"/>
        <v>1.1285892739586103</v>
      </c>
      <c r="AD233" s="16">
        <f t="shared" si="258"/>
        <v>3.0304803786520615</v>
      </c>
      <c r="AE233" s="16">
        <f t="shared" si="259"/>
        <v>13.176676708057432</v>
      </c>
      <c r="AF233" s="15">
        <f t="shared" si="260"/>
        <v>-4.0504037456468023E-3</v>
      </c>
      <c r="AG233" s="15">
        <f t="shared" si="261"/>
        <v>2.9673830763510267E-4</v>
      </c>
      <c r="AH233" s="15">
        <f t="shared" si="262"/>
        <v>9.7937136394747881E-3</v>
      </c>
      <c r="AI233" s="1">
        <f t="shared" si="226"/>
        <v>350578.53082817857</v>
      </c>
      <c r="AJ233" s="1">
        <f t="shared" si="227"/>
        <v>183953.90455475484</v>
      </c>
      <c r="AK233" s="1">
        <f t="shared" si="228"/>
        <v>68834.657748526603</v>
      </c>
      <c r="AL233" s="14">
        <f t="shared" si="263"/>
        <v>82.421597694800752</v>
      </c>
      <c r="AM233" s="14">
        <f t="shared" si="264"/>
        <v>19.624583125004282</v>
      </c>
      <c r="AN233" s="14">
        <f t="shared" si="265"/>
        <v>6.2241588162757528</v>
      </c>
      <c r="AO233" s="11">
        <f t="shared" si="266"/>
        <v>3.4813021106128396E-3</v>
      </c>
      <c r="AP233" s="11">
        <f t="shared" si="267"/>
        <v>4.3855224780095592E-3</v>
      </c>
      <c r="AQ233" s="11">
        <f t="shared" si="268"/>
        <v>3.978222227721909E-3</v>
      </c>
      <c r="AR233" s="1">
        <f t="shared" si="274"/>
        <v>168604.86573627696</v>
      </c>
      <c r="AS233" s="1">
        <f t="shared" si="269"/>
        <v>93992.112109889815</v>
      </c>
      <c r="AT233" s="1">
        <f t="shared" si="270"/>
        <v>35300.139169953851</v>
      </c>
      <c r="AU233" s="1">
        <f t="shared" si="229"/>
        <v>33720.97314725539</v>
      </c>
      <c r="AV233" s="1">
        <f t="shared" si="230"/>
        <v>18798.422421977964</v>
      </c>
      <c r="AW233" s="1">
        <f t="shared" si="231"/>
        <v>7060.0278339907709</v>
      </c>
      <c r="AX233" s="2">
        <v>0</v>
      </c>
      <c r="AY233" s="2">
        <v>0</v>
      </c>
      <c r="AZ233" s="2">
        <v>0</v>
      </c>
      <c r="BA233" s="2">
        <f t="shared" si="278"/>
        <v>0</v>
      </c>
      <c r="BB233" s="2">
        <f t="shared" si="291"/>
        <v>0</v>
      </c>
      <c r="BC233" s="2">
        <f t="shared" si="279"/>
        <v>0</v>
      </c>
      <c r="BD233" s="2">
        <f t="shared" si="280"/>
        <v>0</v>
      </c>
      <c r="BE233" s="2">
        <f t="shared" si="281"/>
        <v>0</v>
      </c>
      <c r="BF233" s="2">
        <f t="shared" si="282"/>
        <v>0</v>
      </c>
      <c r="BG233" s="2">
        <f t="shared" si="283"/>
        <v>0</v>
      </c>
      <c r="BH233" s="2">
        <f t="shared" si="292"/>
        <v>0</v>
      </c>
      <c r="BI233" s="2">
        <f t="shared" si="293"/>
        <v>0</v>
      </c>
      <c r="BJ233" s="2">
        <f t="shared" si="294"/>
        <v>0</v>
      </c>
      <c r="BK233" s="11">
        <f t="shared" si="297"/>
        <v>2.4999195588159412E-2</v>
      </c>
      <c r="BL233" s="11">
        <f t="shared" si="295"/>
        <v>3.1621247340778619E-2</v>
      </c>
      <c r="BM233" s="11">
        <f t="shared" si="296"/>
        <v>3.2087213200491654E-2</v>
      </c>
      <c r="BN233" s="17">
        <f t="shared" si="275"/>
        <v>1.6425868870379643E-3</v>
      </c>
      <c r="BO233" s="17">
        <f t="shared" si="276"/>
        <v>7.5013710738020369E-4</v>
      </c>
      <c r="BP233" s="17">
        <f t="shared" si="277"/>
        <v>8.7328815119022305E-4</v>
      </c>
      <c r="BQ233" s="12">
        <f>(BQ$3*temperature!$I343+BQ$4*temperature!$I343^2+BQ$5*temperature!$I343^6)*(K233/K$56)^$BS$1</f>
        <v>-44.372209989136657</v>
      </c>
      <c r="BR233" s="12">
        <f>(BR$3*temperature!$I343+BR$4*temperature!$I343^2+BR$5*temperature!$I343^6)*(L233/L$56)^$BS$1</f>
        <v>-29.459322554933614</v>
      </c>
      <c r="BS233" s="12">
        <f>(BS$3*temperature!$I343+BS$4*temperature!$I343^2+BS$5*temperature!$I343^6)*(M233/M$56)^$BS$1</f>
        <v>-25.403187715897268</v>
      </c>
      <c r="BT233" s="12">
        <f>(BT$3*temperature!$M343+BT$4*temperature!$M343^2+BT$5*temperature!$M343^6)*(K233/K$56)^$BS$1</f>
        <v>-44.372225985694151</v>
      </c>
      <c r="BU233" s="12">
        <f>(BU$3*temperature!$M343+BU$4*temperature!$M343^2+BU$5*temperature!$M343^6)*(L233/L$56)^$BS$1</f>
        <v>-29.459332532289135</v>
      </c>
      <c r="BV233" s="12">
        <f>(BV$3*temperature!$M343+BV$4*temperature!$M343^2+BV$5*temperature!$M343^6)*(M233/M$56)^$BS$1</f>
        <v>-25.403195781531259</v>
      </c>
      <c r="BW233" s="19">
        <f t="shared" si="284"/>
        <v>-1.5996557493735963E-5</v>
      </c>
      <c r="BX233" s="19">
        <f t="shared" si="285"/>
        <v>-9.9773555213289455E-6</v>
      </c>
      <c r="BY233" s="19">
        <f t="shared" si="286"/>
        <v>-8.0656339918050435E-6</v>
      </c>
      <c r="BZ233" s="19">
        <f t="shared" si="287"/>
        <v>-3.9196081495995939E-2</v>
      </c>
      <c r="CA233" s="19">
        <f t="shared" si="288"/>
        <v>-4.4302168690751848E-5</v>
      </c>
      <c r="CB233" s="19">
        <f t="shared" si="289"/>
        <v>-7.0347311734357164E-6</v>
      </c>
      <c r="CC233" s="19">
        <f t="shared" si="290"/>
        <v>-2.4864085793051147E-6</v>
      </c>
      <c r="CD233" s="19"/>
    </row>
    <row r="234" spans="1:82">
      <c r="A234" s="2">
        <f t="shared" si="232"/>
        <v>2188</v>
      </c>
      <c r="B234" s="5">
        <f t="shared" si="233"/>
        <v>1165.3959451550329</v>
      </c>
      <c r="C234" s="5">
        <f t="shared" si="234"/>
        <v>2964.1211539723099</v>
      </c>
      <c r="D234" s="5">
        <f t="shared" si="235"/>
        <v>4369.8096132021819</v>
      </c>
      <c r="E234" s="15">
        <f t="shared" si="236"/>
        <v>4.4507142643412396E-7</v>
      </c>
      <c r="F234" s="15">
        <f t="shared" si="237"/>
        <v>8.768205545536501E-7</v>
      </c>
      <c r="G234" s="15">
        <f t="shared" si="238"/>
        <v>1.7899979717392285E-6</v>
      </c>
      <c r="H234" s="5">
        <f t="shared" si="239"/>
        <v>167737.84602312522</v>
      </c>
      <c r="I234" s="5">
        <f t="shared" si="240"/>
        <v>94139.135130130831</v>
      </c>
      <c r="J234" s="5">
        <f t="shared" si="241"/>
        <v>35372.191835015874</v>
      </c>
      <c r="K234" s="5">
        <f t="shared" si="242"/>
        <v>143932.06593902386</v>
      </c>
      <c r="L234" s="5">
        <f t="shared" si="243"/>
        <v>31759.54363537809</v>
      </c>
      <c r="M234" s="5">
        <f t="shared" si="244"/>
        <v>8094.6757332741672</v>
      </c>
      <c r="N234" s="15">
        <f t="shared" si="245"/>
        <v>-5.1427600541323892E-3</v>
      </c>
      <c r="O234" s="15">
        <f t="shared" si="246"/>
        <v>1.563327750449206E-3</v>
      </c>
      <c r="P234" s="15">
        <f t="shared" si="247"/>
        <v>2.039350289162245E-3</v>
      </c>
      <c r="Q234" s="5">
        <f t="shared" si="248"/>
        <v>3455.4516818624711</v>
      </c>
      <c r="R234" s="5">
        <f t="shared" si="249"/>
        <v>6369.2768827011841</v>
      </c>
      <c r="S234" s="5">
        <f t="shared" si="250"/>
        <v>4069.2258238138852</v>
      </c>
      <c r="T234" s="5">
        <f t="shared" si="251"/>
        <v>20.600310328213492</v>
      </c>
      <c r="U234" s="5">
        <f t="shared" si="252"/>
        <v>67.658119802107564</v>
      </c>
      <c r="V234" s="5">
        <f t="shared" si="253"/>
        <v>115.04025090652284</v>
      </c>
      <c r="W234" s="15">
        <f t="shared" si="254"/>
        <v>-1.0734613539272964E-2</v>
      </c>
      <c r="X234" s="15">
        <f t="shared" si="255"/>
        <v>-1.217998157191269E-2</v>
      </c>
      <c r="Y234" s="15">
        <f t="shared" si="256"/>
        <v>-9.7425357312937999E-3</v>
      </c>
      <c r="Z234" s="5">
        <f t="shared" si="271"/>
        <v>3946.429337739829</v>
      </c>
      <c r="AA234" s="5">
        <f t="shared" si="272"/>
        <v>19515.237439047069</v>
      </c>
      <c r="AB234" s="5">
        <f t="shared" si="273"/>
        <v>54565.314971917091</v>
      </c>
      <c r="AC234" s="16">
        <f t="shared" si="257"/>
        <v>1.1240180317360715</v>
      </c>
      <c r="AD234" s="16">
        <f t="shared" si="258"/>
        <v>3.0313796382709444</v>
      </c>
      <c r="AE234" s="16">
        <f t="shared" si="259"/>
        <v>13.305725306456084</v>
      </c>
      <c r="AF234" s="15">
        <f t="shared" si="260"/>
        <v>-4.0504037456468023E-3</v>
      </c>
      <c r="AG234" s="15">
        <f t="shared" si="261"/>
        <v>2.9673830763510267E-4</v>
      </c>
      <c r="AH234" s="15">
        <f t="shared" si="262"/>
        <v>9.7937136394747881E-3</v>
      </c>
      <c r="AI234" s="1">
        <f t="shared" si="226"/>
        <v>349241.65089261607</v>
      </c>
      <c r="AJ234" s="1">
        <f t="shared" si="227"/>
        <v>184356.93652125733</v>
      </c>
      <c r="AK234" s="1">
        <f t="shared" si="228"/>
        <v>69011.219807664718</v>
      </c>
      <c r="AL234" s="14">
        <f t="shared" si="263"/>
        <v>82.705662831995596</v>
      </c>
      <c r="AM234" s="14">
        <f t="shared" si="264"/>
        <v>19.709786534916393</v>
      </c>
      <c r="AN234" s="14">
        <f t="shared" si="265"/>
        <v>6.2486722923580151</v>
      </c>
      <c r="AO234" s="11">
        <f t="shared" si="266"/>
        <v>3.4464890895067111E-3</v>
      </c>
      <c r="AP234" s="11">
        <f t="shared" si="267"/>
        <v>4.3416672532294639E-3</v>
      </c>
      <c r="AQ234" s="11">
        <f t="shared" si="268"/>
        <v>3.9384400054446895E-3</v>
      </c>
      <c r="AR234" s="1">
        <f t="shared" si="274"/>
        <v>167737.84602312522</v>
      </c>
      <c r="AS234" s="1">
        <f t="shared" si="269"/>
        <v>94139.135130130831</v>
      </c>
      <c r="AT234" s="1">
        <f t="shared" si="270"/>
        <v>35372.191835015874</v>
      </c>
      <c r="AU234" s="1">
        <f t="shared" si="229"/>
        <v>33547.569204625048</v>
      </c>
      <c r="AV234" s="1">
        <f t="shared" si="230"/>
        <v>18827.827026026167</v>
      </c>
      <c r="AW234" s="1">
        <f t="shared" si="231"/>
        <v>7074.4383670031748</v>
      </c>
      <c r="AX234" s="2">
        <v>0</v>
      </c>
      <c r="AY234" s="2">
        <v>0</v>
      </c>
      <c r="AZ234" s="2">
        <v>0</v>
      </c>
      <c r="BA234" s="2">
        <f t="shared" si="278"/>
        <v>0</v>
      </c>
      <c r="BB234" s="2">
        <f t="shared" si="291"/>
        <v>0</v>
      </c>
      <c r="BC234" s="2">
        <f t="shared" si="279"/>
        <v>0</v>
      </c>
      <c r="BD234" s="2">
        <f t="shared" si="280"/>
        <v>0</v>
      </c>
      <c r="BE234" s="2">
        <f t="shared" si="281"/>
        <v>0</v>
      </c>
      <c r="BF234" s="2">
        <f t="shared" si="282"/>
        <v>0</v>
      </c>
      <c r="BG234" s="2">
        <f t="shared" si="283"/>
        <v>0</v>
      </c>
      <c r="BH234" s="2">
        <f t="shared" si="292"/>
        <v>0</v>
      </c>
      <c r="BI234" s="2">
        <f t="shared" si="293"/>
        <v>0</v>
      </c>
      <c r="BJ234" s="2">
        <f t="shared" si="294"/>
        <v>0</v>
      </c>
      <c r="BK234" s="11">
        <f t="shared" si="297"/>
        <v>2.485723994586761E-2</v>
      </c>
      <c r="BL234" s="11">
        <f t="shared" si="295"/>
        <v>3.1563327750449205E-2</v>
      </c>
      <c r="BM234" s="11">
        <f t="shared" si="296"/>
        <v>3.2039350289162244E-2</v>
      </c>
      <c r="BN234" s="17">
        <f t="shared" si="275"/>
        <v>1.6025250498810626E-3</v>
      </c>
      <c r="BO234" s="17">
        <f t="shared" si="276"/>
        <v>7.27143909951293E-4</v>
      </c>
      <c r="BP234" s="17">
        <f t="shared" si="277"/>
        <v>8.4613794262809012E-4</v>
      </c>
      <c r="BQ234" s="12">
        <f>(BQ$3*temperature!$I344+BQ$4*temperature!$I344^2+BQ$5*temperature!$I344^6)*(K234/K$56)^$BS$1</f>
        <v>-44.810894977424425</v>
      </c>
      <c r="BR234" s="12">
        <f>(BR$3*temperature!$I344+BR$4*temperature!$I344^2+BR$5*temperature!$I344^6)*(L234/L$56)^$BS$1</f>
        <v>-29.68532057797767</v>
      </c>
      <c r="BS234" s="12">
        <f>(BS$3*temperature!$I344+BS$4*temperature!$I344^2+BS$5*temperature!$I344^6)*(M234/M$56)^$BS$1</f>
        <v>-25.582206761879476</v>
      </c>
      <c r="BT234" s="12">
        <f>(BT$3*temperature!$M344+BT$4*temperature!$M344^2+BT$5*temperature!$M344^6)*(K234/K$56)^$BS$1</f>
        <v>-44.810910974637103</v>
      </c>
      <c r="BU234" s="12">
        <f>(BU$3*temperature!$M344+BU$4*temperature!$M344^2+BU$5*temperature!$M344^6)*(L234/L$56)^$BS$1</f>
        <v>-29.685330537395529</v>
      </c>
      <c r="BV234" s="12">
        <f>(BV$3*temperature!$M344+BV$4*temperature!$M344^2+BV$5*temperature!$M344^6)*(M234/M$56)^$BS$1</f>
        <v>-25.582214810629491</v>
      </c>
      <c r="BW234" s="19">
        <f t="shared" si="284"/>
        <v>-1.599721267808718E-5</v>
      </c>
      <c r="BX234" s="19">
        <f t="shared" si="285"/>
        <v>-9.9594178593065408E-6</v>
      </c>
      <c r="BY234" s="19">
        <f t="shared" si="286"/>
        <v>-8.0487500149217794E-6</v>
      </c>
      <c r="BZ234" s="19">
        <f t="shared" si="287"/>
        <v>-3.9056109102307709E-2</v>
      </c>
      <c r="CA234" s="19">
        <f t="shared" si="288"/>
        <v>-4.3001163574840444E-5</v>
      </c>
      <c r="CB234" s="19">
        <f t="shared" si="289"/>
        <v>-6.8174903092609885E-6</v>
      </c>
      <c r="CC234" s="19">
        <f t="shared" si="290"/>
        <v>-2.4089710494006128E-6</v>
      </c>
      <c r="CD234" s="19"/>
    </row>
    <row r="235" spans="1:82">
      <c r="A235" s="2">
        <f t="shared" si="232"/>
        <v>2189</v>
      </c>
      <c r="B235" s="5">
        <f t="shared" si="233"/>
        <v>1165.3964379052468</v>
      </c>
      <c r="C235" s="5">
        <f t="shared" si="234"/>
        <v>2964.1236230245463</v>
      </c>
      <c r="D235" s="5">
        <f t="shared" si="235"/>
        <v>4369.8170440550093</v>
      </c>
      <c r="E235" s="15">
        <f t="shared" si="236"/>
        <v>4.2281785511241776E-7</v>
      </c>
      <c r="F235" s="15">
        <f t="shared" si="237"/>
        <v>8.3297952682596752E-7</v>
      </c>
      <c r="G235" s="15">
        <f t="shared" si="238"/>
        <v>1.700498073152267E-6</v>
      </c>
      <c r="H235" s="5">
        <f t="shared" si="239"/>
        <v>166851.0748558499</v>
      </c>
      <c r="I235" s="5">
        <f t="shared" si="240"/>
        <v>94280.989121103354</v>
      </c>
      <c r="J235" s="5">
        <f t="shared" si="241"/>
        <v>35442.715795035896</v>
      </c>
      <c r="K235" s="5">
        <f t="shared" si="242"/>
        <v>143171.08704721802</v>
      </c>
      <c r="L235" s="5">
        <f t="shared" si="243"/>
        <v>31807.37415563676</v>
      </c>
      <c r="M235" s="5">
        <f t="shared" si="244"/>
        <v>8110.8008499473763</v>
      </c>
      <c r="N235" s="15">
        <f t="shared" si="245"/>
        <v>-5.28706988843064E-3</v>
      </c>
      <c r="O235" s="15">
        <f t="shared" si="246"/>
        <v>1.5060203889514234E-3</v>
      </c>
      <c r="P235" s="15">
        <f t="shared" si="247"/>
        <v>1.9920645625031153E-3</v>
      </c>
      <c r="Q235" s="5">
        <f t="shared" si="248"/>
        <v>3400.2870795751587</v>
      </c>
      <c r="R235" s="5">
        <f t="shared" si="249"/>
        <v>6301.1798836808011</v>
      </c>
      <c r="S235" s="5">
        <f t="shared" si="250"/>
        <v>4037.615297773571</v>
      </c>
      <c r="T235" s="5">
        <f t="shared" si="251"/>
        <v>20.379173958051027</v>
      </c>
      <c r="U235" s="5">
        <f t="shared" si="252"/>
        <v>66.834045149727629</v>
      </c>
      <c r="V235" s="5">
        <f t="shared" si="253"/>
        <v>113.91946715152903</v>
      </c>
      <c r="W235" s="15">
        <f t="shared" si="254"/>
        <v>-1.0734613539272964E-2</v>
      </c>
      <c r="X235" s="15">
        <f t="shared" si="255"/>
        <v>-1.217998157191269E-2</v>
      </c>
      <c r="Y235" s="15">
        <f t="shared" si="256"/>
        <v>-9.7425357312937999E-3</v>
      </c>
      <c r="Z235" s="5">
        <f t="shared" si="271"/>
        <v>3868.258270569364</v>
      </c>
      <c r="AA235" s="5">
        <f t="shared" si="272"/>
        <v>19313.425585840574</v>
      </c>
      <c r="AB235" s="5">
        <f t="shared" si="273"/>
        <v>54674.271862906047</v>
      </c>
      <c r="AC235" s="16">
        <f t="shared" si="257"/>
        <v>1.1194653048901533</v>
      </c>
      <c r="AD235" s="16">
        <f t="shared" si="258"/>
        <v>3.0322791647346046</v>
      </c>
      <c r="AE235" s="16">
        <f t="shared" si="259"/>
        <v>13.436037769873028</v>
      </c>
      <c r="AF235" s="15">
        <f t="shared" si="260"/>
        <v>-4.0504037456468023E-3</v>
      </c>
      <c r="AG235" s="15">
        <f t="shared" si="261"/>
        <v>2.9673830763510267E-4</v>
      </c>
      <c r="AH235" s="15">
        <f t="shared" si="262"/>
        <v>9.7937136394747881E-3</v>
      </c>
      <c r="AI235" s="1">
        <f t="shared" si="226"/>
        <v>347865.05500797951</v>
      </c>
      <c r="AJ235" s="1">
        <f t="shared" si="227"/>
        <v>184749.06989515779</v>
      </c>
      <c r="AK235" s="1">
        <f t="shared" si="228"/>
        <v>69184.536193901426</v>
      </c>
      <c r="AL235" s="14">
        <f t="shared" si="263"/>
        <v>82.987856554940592</v>
      </c>
      <c r="AM235" s="14">
        <f t="shared" si="264"/>
        <v>19.794504136335515</v>
      </c>
      <c r="AN235" s="14">
        <f t="shared" si="265"/>
        <v>6.2730362130857795</v>
      </c>
      <c r="AO235" s="11">
        <f t="shared" si="266"/>
        <v>3.4120241986116441E-3</v>
      </c>
      <c r="AP235" s="11">
        <f t="shared" si="267"/>
        <v>4.2982505806971692E-3</v>
      </c>
      <c r="AQ235" s="11">
        <f t="shared" si="268"/>
        <v>3.8990556053902425E-3</v>
      </c>
      <c r="AR235" s="1">
        <f t="shared" si="274"/>
        <v>166851.0748558499</v>
      </c>
      <c r="AS235" s="1">
        <f t="shared" si="269"/>
        <v>94280.989121103354</v>
      </c>
      <c r="AT235" s="1">
        <f t="shared" si="270"/>
        <v>35442.715795035896</v>
      </c>
      <c r="AU235" s="1">
        <f t="shared" si="229"/>
        <v>33370.214971169982</v>
      </c>
      <c r="AV235" s="1">
        <f t="shared" si="230"/>
        <v>18856.197824220671</v>
      </c>
      <c r="AW235" s="1">
        <f t="shared" si="231"/>
        <v>7088.5431590071794</v>
      </c>
      <c r="AX235" s="2">
        <v>0</v>
      </c>
      <c r="AY235" s="2">
        <v>0</v>
      </c>
      <c r="AZ235" s="2">
        <v>0</v>
      </c>
      <c r="BA235" s="2">
        <f t="shared" si="278"/>
        <v>0</v>
      </c>
      <c r="BB235" s="2">
        <f t="shared" si="291"/>
        <v>0</v>
      </c>
      <c r="BC235" s="2">
        <f t="shared" si="279"/>
        <v>0</v>
      </c>
      <c r="BD235" s="2">
        <f t="shared" si="280"/>
        <v>0</v>
      </c>
      <c r="BE235" s="2">
        <f t="shared" si="281"/>
        <v>0</v>
      </c>
      <c r="BF235" s="2">
        <f t="shared" si="282"/>
        <v>0</v>
      </c>
      <c r="BG235" s="2">
        <f t="shared" si="283"/>
        <v>0</v>
      </c>
      <c r="BH235" s="2">
        <f t="shared" si="292"/>
        <v>0</v>
      </c>
      <c r="BI235" s="2">
        <f t="shared" si="293"/>
        <v>0</v>
      </c>
      <c r="BJ235" s="2">
        <f t="shared" si="294"/>
        <v>0</v>
      </c>
      <c r="BK235" s="11">
        <f t="shared" si="297"/>
        <v>2.4712930111569359E-2</v>
      </c>
      <c r="BL235" s="11">
        <f t="shared" si="295"/>
        <v>3.1506020388951422E-2</v>
      </c>
      <c r="BM235" s="11">
        <f t="shared" si="296"/>
        <v>3.1992064562503114E-2</v>
      </c>
      <c r="BN235" s="17">
        <f t="shared" si="275"/>
        <v>1.563656856213171E-3</v>
      </c>
      <c r="BO235" s="17">
        <f t="shared" si="276"/>
        <v>7.0489507564890877E-4</v>
      </c>
      <c r="BP235" s="17">
        <f t="shared" si="277"/>
        <v>8.1986984545794181E-4</v>
      </c>
      <c r="BQ235" s="12">
        <f>(BQ$3*temperature!$I345+BQ$4*temperature!$I345^2+BQ$5*temperature!$I345^6)*(K235/K$56)^$BS$1</f>
        <v>-45.250914750077548</v>
      </c>
      <c r="BR235" s="12">
        <f>(BR$3*temperature!$I345+BR$4*temperature!$I345^2+BR$5*temperature!$I345^6)*(L235/L$56)^$BS$1</f>
        <v>-29.910679822528415</v>
      </c>
      <c r="BS235" s="12">
        <f>(BS$3*temperature!$I345+BS$4*temperature!$I345^2+BS$5*temperature!$I345^6)*(M235/M$56)^$BS$1</f>
        <v>-25.760591462081646</v>
      </c>
      <c r="BT235" s="12">
        <f>(BT$3*temperature!$M345+BT$4*temperature!$M345^2+BT$5*temperature!$M345^6)*(K235/K$56)^$BS$1</f>
        <v>-45.250930748440808</v>
      </c>
      <c r="BU235" s="12">
        <f>(BU$3*temperature!$M345+BU$4*temperature!$M345^2+BU$5*temperature!$M345^6)*(L235/L$56)^$BS$1</f>
        <v>-29.910689764154899</v>
      </c>
      <c r="BV235" s="12">
        <f>(BV$3*temperature!$M345+BV$4*temperature!$M345^2+BV$5*temperature!$M345^6)*(M235/M$56)^$BS$1</f>
        <v>-25.760599494076391</v>
      </c>
      <c r="BW235" s="19">
        <f t="shared" si="284"/>
        <v>-1.5998363259939197E-5</v>
      </c>
      <c r="BX235" s="19">
        <f t="shared" si="285"/>
        <v>-9.9416264838225743E-6</v>
      </c>
      <c r="BY235" s="19">
        <f t="shared" si="286"/>
        <v>-8.031994745749671E-6</v>
      </c>
      <c r="BZ235" s="19">
        <f t="shared" si="287"/>
        <v>-3.8913261912633695E-2</v>
      </c>
      <c r="CA235" s="19">
        <f t="shared" si="288"/>
        <v>-4.1739382127126906E-5</v>
      </c>
      <c r="CB235" s="19">
        <f t="shared" si="289"/>
        <v>-6.6070265048545724E-6</v>
      </c>
      <c r="CC235" s="19">
        <f t="shared" si="290"/>
        <v>-2.3339702793719333E-6</v>
      </c>
      <c r="CD235" s="19"/>
    </row>
    <row r="236" spans="1:82">
      <c r="A236" s="2">
        <f t="shared" si="232"/>
        <v>2190</v>
      </c>
      <c r="B236" s="5">
        <f t="shared" si="233"/>
        <v>1165.396906018148</v>
      </c>
      <c r="C236" s="5">
        <f t="shared" si="234"/>
        <v>2964.1259686261246</v>
      </c>
      <c r="D236" s="5">
        <f t="shared" si="235"/>
        <v>4369.8241033771992</v>
      </c>
      <c r="E236" s="15">
        <f t="shared" si="236"/>
        <v>4.0167696235679688E-7</v>
      </c>
      <c r="F236" s="15">
        <f t="shared" si="237"/>
        <v>7.9133055048466909E-7</v>
      </c>
      <c r="G236" s="15">
        <f t="shared" si="238"/>
        <v>1.6154731694946537E-6</v>
      </c>
      <c r="H236" s="5">
        <f t="shared" si="239"/>
        <v>165944.49119378472</v>
      </c>
      <c r="I236" s="5">
        <f t="shared" si="240"/>
        <v>94417.706675584937</v>
      </c>
      <c r="J236" s="5">
        <f t="shared" si="241"/>
        <v>35511.721556547389</v>
      </c>
      <c r="K236" s="5">
        <f t="shared" si="242"/>
        <v>142393.11116825684</v>
      </c>
      <c r="L236" s="5">
        <f t="shared" si="243"/>
        <v>31853.47305578502</v>
      </c>
      <c r="M236" s="5">
        <f t="shared" si="244"/>
        <v>8126.5791749151431</v>
      </c>
      <c r="N236" s="15">
        <f t="shared" si="245"/>
        <v>-5.4338895862724446E-3</v>
      </c>
      <c r="O236" s="15">
        <f t="shared" si="246"/>
        <v>1.4493148639900255E-3</v>
      </c>
      <c r="P236" s="15">
        <f t="shared" si="247"/>
        <v>1.9453473534452037E-3</v>
      </c>
      <c r="Q236" s="5">
        <f t="shared" si="248"/>
        <v>3345.5092122563497</v>
      </c>
      <c r="R236" s="5">
        <f t="shared" si="249"/>
        <v>6233.4577228174239</v>
      </c>
      <c r="S236" s="5">
        <f t="shared" si="250"/>
        <v>4006.0631990040056</v>
      </c>
      <c r="T236" s="5">
        <f t="shared" si="251"/>
        <v>20.160411401361735</v>
      </c>
      <c r="U236" s="5">
        <f t="shared" si="252"/>
        <v>66.020007711427567</v>
      </c>
      <c r="V236" s="5">
        <f t="shared" si="253"/>
        <v>112.80960267231531</v>
      </c>
      <c r="W236" s="15">
        <f t="shared" si="254"/>
        <v>-1.0734613539272964E-2</v>
      </c>
      <c r="X236" s="15">
        <f t="shared" si="255"/>
        <v>-1.217998157191269E-2</v>
      </c>
      <c r="Y236" s="15">
        <f t="shared" si="256"/>
        <v>-9.7425357312937999E-3</v>
      </c>
      <c r="Z236" s="5">
        <f t="shared" si="271"/>
        <v>3791.0855365718567</v>
      </c>
      <c r="AA236" s="5">
        <f t="shared" si="272"/>
        <v>19112.606234523657</v>
      </c>
      <c r="AB236" s="5">
        <f t="shared" si="273"/>
        <v>54780.856214945692</v>
      </c>
      <c r="AC236" s="16">
        <f t="shared" si="257"/>
        <v>1.1149310184261045</v>
      </c>
      <c r="AD236" s="16">
        <f t="shared" si="258"/>
        <v>3.033178958122225</v>
      </c>
      <c r="AE236" s="16">
        <f t="shared" si="259"/>
        <v>13.567626476240331</v>
      </c>
      <c r="AF236" s="15">
        <f t="shared" si="260"/>
        <v>-4.0504037456468023E-3</v>
      </c>
      <c r="AG236" s="15">
        <f t="shared" si="261"/>
        <v>2.9673830763510267E-4</v>
      </c>
      <c r="AH236" s="15">
        <f t="shared" si="262"/>
        <v>9.7937136394747881E-3</v>
      </c>
      <c r="AI236" s="1">
        <f t="shared" si="226"/>
        <v>346448.76447835157</v>
      </c>
      <c r="AJ236" s="1">
        <f t="shared" si="227"/>
        <v>185130.36072986267</v>
      </c>
      <c r="AK236" s="1">
        <f t="shared" si="228"/>
        <v>69354.625733518464</v>
      </c>
      <c r="AL236" s="14">
        <f t="shared" si="263"/>
        <v>83.268181563949398</v>
      </c>
      <c r="AM236" s="14">
        <f t="shared" si="264"/>
        <v>19.878735057845144</v>
      </c>
      <c r="AN236" s="14">
        <f t="shared" si="265"/>
        <v>6.2972505409251331</v>
      </c>
      <c r="AO236" s="11">
        <f t="shared" si="266"/>
        <v>3.3779039566255277E-3</v>
      </c>
      <c r="AP236" s="11">
        <f t="shared" si="267"/>
        <v>4.2552680748901978E-3</v>
      </c>
      <c r="AQ236" s="11">
        <f t="shared" si="268"/>
        <v>3.8600650493363399E-3</v>
      </c>
      <c r="AR236" s="1">
        <f t="shared" si="274"/>
        <v>165944.49119378472</v>
      </c>
      <c r="AS236" s="1">
        <f t="shared" si="269"/>
        <v>94417.706675584937</v>
      </c>
      <c r="AT236" s="1">
        <f t="shared" si="270"/>
        <v>35511.721556547389</v>
      </c>
      <c r="AU236" s="1">
        <f t="shared" si="229"/>
        <v>33188.898238756949</v>
      </c>
      <c r="AV236" s="1">
        <f t="shared" si="230"/>
        <v>18883.541335116988</v>
      </c>
      <c r="AW236" s="1">
        <f t="shared" si="231"/>
        <v>7102.3443113094781</v>
      </c>
      <c r="AX236" s="2">
        <v>0</v>
      </c>
      <c r="AY236" s="2">
        <v>0</v>
      </c>
      <c r="AZ236" s="2">
        <v>0</v>
      </c>
      <c r="BA236" s="2">
        <f t="shared" si="278"/>
        <v>0</v>
      </c>
      <c r="BB236" s="2">
        <f t="shared" si="291"/>
        <v>0</v>
      </c>
      <c r="BC236" s="2">
        <f t="shared" si="279"/>
        <v>0</v>
      </c>
      <c r="BD236" s="2">
        <f t="shared" si="280"/>
        <v>0</v>
      </c>
      <c r="BE236" s="2">
        <f t="shared" si="281"/>
        <v>0</v>
      </c>
      <c r="BF236" s="2">
        <f t="shared" si="282"/>
        <v>0</v>
      </c>
      <c r="BG236" s="2">
        <f t="shared" si="283"/>
        <v>0</v>
      </c>
      <c r="BH236" s="2">
        <f t="shared" si="292"/>
        <v>0</v>
      </c>
      <c r="BI236" s="2">
        <f t="shared" si="293"/>
        <v>0</v>
      </c>
      <c r="BJ236" s="2">
        <f t="shared" si="294"/>
        <v>0</v>
      </c>
      <c r="BK236" s="11">
        <f t="shared" si="297"/>
        <v>2.4566110413727554E-2</v>
      </c>
      <c r="BL236" s="11">
        <f t="shared" si="295"/>
        <v>3.1449314863990024E-2</v>
      </c>
      <c r="BM236" s="11">
        <f t="shared" si="296"/>
        <v>3.1945347353445203E-2</v>
      </c>
      <c r="BN236" s="17">
        <f t="shared" si="275"/>
        <v>1.5259462531061476E-3</v>
      </c>
      <c r="BO236" s="17">
        <f t="shared" si="276"/>
        <v>6.8336496512459808E-4</v>
      </c>
      <c r="BP236" s="17">
        <f t="shared" si="277"/>
        <v>7.9445363352237863E-4</v>
      </c>
      <c r="BQ236" s="12">
        <f>(BQ$3*temperature!$I346+BQ$4*temperature!$I346^2+BQ$5*temperature!$I346^6)*(K236/K$56)^$BS$1</f>
        <v>-45.69233114009004</v>
      </c>
      <c r="BR236" s="12">
        <f>(BR$3*temperature!$I346+BR$4*temperature!$I346^2+BR$5*temperature!$I346^6)*(L236/L$56)^$BS$1</f>
        <v>-30.135400089436558</v>
      </c>
      <c r="BS236" s="12">
        <f>(BS$3*temperature!$I346+BS$4*temperature!$I346^2+BS$5*temperature!$I346^6)*(M236/M$56)^$BS$1</f>
        <v>-25.938341258414855</v>
      </c>
      <c r="BT236" s="12">
        <f>(BT$3*temperature!$M346+BT$4*temperature!$M346^2+BT$5*temperature!$M346^6)*(K236/K$56)^$BS$1</f>
        <v>-45.692347140116453</v>
      </c>
      <c r="BU236" s="12">
        <f>(BU$3*temperature!$M346+BU$4*temperature!$M346^2+BU$5*temperature!$M346^6)*(L236/L$56)^$BS$1</f>
        <v>-30.135410013419566</v>
      </c>
      <c r="BV236" s="12">
        <f>(BV$3*temperature!$M346+BV$4*temperature!$M346^2+BV$5*temperature!$M346^6)*(M236/M$56)^$BS$1</f>
        <v>-25.938349273783867</v>
      </c>
      <c r="BW236" s="19">
        <f t="shared" si="284"/>
        <v>-1.6000026413109936E-5</v>
      </c>
      <c r="BX236" s="19">
        <f t="shared" si="285"/>
        <v>-9.9239830078090563E-6</v>
      </c>
      <c r="BY236" s="19">
        <f t="shared" si="286"/>
        <v>-8.0153690120710053E-6</v>
      </c>
      <c r="BZ236" s="19">
        <f t="shared" si="287"/>
        <v>-3.8767555114250923E-2</v>
      </c>
      <c r="CA236" s="19">
        <f t="shared" si="288"/>
        <v>-4.0515646813626078E-5</v>
      </c>
      <c r="CB236" s="19">
        <f t="shared" si="289"/>
        <v>-6.4031277871406979E-6</v>
      </c>
      <c r="CC236" s="19">
        <f t="shared" si="290"/>
        <v>-2.2613292675135953E-6</v>
      </c>
      <c r="CD236" s="19"/>
    </row>
    <row r="237" spans="1:82">
      <c r="A237" s="2">
        <f t="shared" si="232"/>
        <v>2191</v>
      </c>
      <c r="B237" s="5">
        <f t="shared" si="233"/>
        <v>1165.3973507255828</v>
      </c>
      <c r="C237" s="5">
        <f t="shared" si="234"/>
        <v>2964.1281969493875</v>
      </c>
      <c r="D237" s="5">
        <f t="shared" si="235"/>
        <v>4369.830809744114</v>
      </c>
      <c r="E237" s="15">
        <f t="shared" si="236"/>
        <v>3.8159311423895703E-7</v>
      </c>
      <c r="F237" s="15">
        <f t="shared" si="237"/>
        <v>7.5176402296043561E-7</v>
      </c>
      <c r="G237" s="15">
        <f t="shared" si="238"/>
        <v>1.5346995110199209E-6</v>
      </c>
      <c r="H237" s="5">
        <f t="shared" si="239"/>
        <v>165018.02224790858</v>
      </c>
      <c r="I237" s="5">
        <f t="shared" si="240"/>
        <v>94549.320589423456</v>
      </c>
      <c r="J237" s="5">
        <f t="shared" si="241"/>
        <v>35579.219670725433</v>
      </c>
      <c r="K237" s="5">
        <f t="shared" si="242"/>
        <v>141598.07566506605</v>
      </c>
      <c r="L237" s="5">
        <f t="shared" si="243"/>
        <v>31897.851343518625</v>
      </c>
      <c r="M237" s="5">
        <f t="shared" si="244"/>
        <v>8142.013093822472</v>
      </c>
      <c r="N237" s="15">
        <f t="shared" si="245"/>
        <v>-5.583384594015639E-3</v>
      </c>
      <c r="O237" s="15">
        <f t="shared" si="246"/>
        <v>1.3932009126880196E-3</v>
      </c>
      <c r="P237" s="15">
        <f t="shared" si="247"/>
        <v>1.8991901235601016E-3</v>
      </c>
      <c r="Q237" s="5">
        <f t="shared" si="248"/>
        <v>3291.1189697303325</v>
      </c>
      <c r="R237" s="5">
        <f t="shared" si="249"/>
        <v>6166.1176405243168</v>
      </c>
      <c r="S237" s="5">
        <f t="shared" si="250"/>
        <v>3974.5742366780801</v>
      </c>
      <c r="T237" s="5">
        <f t="shared" si="251"/>
        <v>19.943997176175365</v>
      </c>
      <c r="U237" s="5">
        <f t="shared" si="252"/>
        <v>65.215885234124841</v>
      </c>
      <c r="V237" s="5">
        <f t="shared" si="253"/>
        <v>111.71055108744721</v>
      </c>
      <c r="W237" s="15">
        <f t="shared" si="254"/>
        <v>-1.0734613539272964E-2</v>
      </c>
      <c r="X237" s="15">
        <f t="shared" si="255"/>
        <v>-1.217998157191269E-2</v>
      </c>
      <c r="Y237" s="15">
        <f t="shared" si="256"/>
        <v>-9.7425357312937999E-3</v>
      </c>
      <c r="Z237" s="5">
        <f t="shared" si="271"/>
        <v>3714.9039386264235</v>
      </c>
      <c r="AA237" s="5">
        <f t="shared" si="272"/>
        <v>18912.80328958825</v>
      </c>
      <c r="AB237" s="5">
        <f t="shared" si="273"/>
        <v>54885.084580614654</v>
      </c>
      <c r="AC237" s="16">
        <f t="shared" si="257"/>
        <v>1.1104150976529337</v>
      </c>
      <c r="AD237" s="16">
        <f t="shared" si="258"/>
        <v>3.0340790185130126</v>
      </c>
      <c r="AE237" s="16">
        <f t="shared" si="259"/>
        <v>13.700503924715985</v>
      </c>
      <c r="AF237" s="15">
        <f t="shared" si="260"/>
        <v>-4.0504037456468023E-3</v>
      </c>
      <c r="AG237" s="15">
        <f t="shared" si="261"/>
        <v>2.9673830763510267E-4</v>
      </c>
      <c r="AH237" s="15">
        <f t="shared" si="262"/>
        <v>9.7937136394747881E-3</v>
      </c>
      <c r="AI237" s="1">
        <f t="shared" si="226"/>
        <v>344992.78626927338</v>
      </c>
      <c r="AJ237" s="1">
        <f t="shared" si="227"/>
        <v>185500.8659919934</v>
      </c>
      <c r="AK237" s="1">
        <f t="shared" si="228"/>
        <v>69521.507471476099</v>
      </c>
      <c r="AL237" s="14">
        <f t="shared" si="263"/>
        <v>83.546640764715619</v>
      </c>
      <c r="AM237" s="14">
        <f t="shared" si="264"/>
        <v>19.962478511039386</v>
      </c>
      <c r="AN237" s="14">
        <f t="shared" si="265"/>
        <v>6.3213152596778732</v>
      </c>
      <c r="AO237" s="11">
        <f t="shared" si="266"/>
        <v>3.3441249170592722E-3</v>
      </c>
      <c r="AP237" s="11">
        <f t="shared" si="267"/>
        <v>4.2127153941412957E-3</v>
      </c>
      <c r="AQ237" s="11">
        <f t="shared" si="268"/>
        <v>3.8214643988429766E-3</v>
      </c>
      <c r="AR237" s="1">
        <f t="shared" si="274"/>
        <v>165018.02224790858</v>
      </c>
      <c r="AS237" s="1">
        <f t="shared" si="269"/>
        <v>94549.320589423456</v>
      </c>
      <c r="AT237" s="1">
        <f t="shared" si="270"/>
        <v>35579.219670725433</v>
      </c>
      <c r="AU237" s="1">
        <f t="shared" si="229"/>
        <v>33003.604449581719</v>
      </c>
      <c r="AV237" s="1">
        <f t="shared" si="230"/>
        <v>18909.864117884692</v>
      </c>
      <c r="AW237" s="1">
        <f t="shared" si="231"/>
        <v>7115.8439341450867</v>
      </c>
      <c r="AX237" s="2">
        <v>0</v>
      </c>
      <c r="AY237" s="2">
        <v>0</v>
      </c>
      <c r="AZ237" s="2">
        <v>0</v>
      </c>
      <c r="BA237" s="2">
        <f t="shared" si="278"/>
        <v>0</v>
      </c>
      <c r="BB237" s="2">
        <f t="shared" si="291"/>
        <v>0</v>
      </c>
      <c r="BC237" s="2">
        <f t="shared" si="279"/>
        <v>0</v>
      </c>
      <c r="BD237" s="2">
        <f t="shared" si="280"/>
        <v>0</v>
      </c>
      <c r="BE237" s="2">
        <f t="shared" si="281"/>
        <v>0</v>
      </c>
      <c r="BF237" s="2">
        <f t="shared" si="282"/>
        <v>0</v>
      </c>
      <c r="BG237" s="2">
        <f t="shared" si="283"/>
        <v>0</v>
      </c>
      <c r="BH237" s="2">
        <f t="shared" si="292"/>
        <v>0</v>
      </c>
      <c r="BI237" s="2">
        <f t="shared" si="293"/>
        <v>0</v>
      </c>
      <c r="BJ237" s="2">
        <f t="shared" si="294"/>
        <v>0</v>
      </c>
      <c r="BK237" s="11">
        <f t="shared" si="297"/>
        <v>2.441661540598436E-2</v>
      </c>
      <c r="BL237" s="11">
        <f t="shared" si="295"/>
        <v>3.1393200912688018E-2</v>
      </c>
      <c r="BM237" s="11">
        <f t="shared" si="296"/>
        <v>3.1899190123560101E-2</v>
      </c>
      <c r="BN237" s="17">
        <f t="shared" si="275"/>
        <v>1.4893585075637129E-3</v>
      </c>
      <c r="BO237" s="17">
        <f t="shared" si="276"/>
        <v>6.6252888559503145E-4</v>
      </c>
      <c r="BP237" s="17">
        <f t="shared" si="277"/>
        <v>7.6986018257638915E-4</v>
      </c>
      <c r="BQ237" s="12">
        <f>(BQ$3*temperature!$I347+BQ$4*temperature!$I347^2+BQ$5*temperature!$I347^6)*(K237/K$56)^$BS$1</f>
        <v>-46.135209741210659</v>
      </c>
      <c r="BR237" s="12">
        <f>(BR$3*temperature!$I347+BR$4*temperature!$I347^2+BR$5*temperature!$I347^6)*(L237/L$56)^$BS$1</f>
        <v>-30.359481450320182</v>
      </c>
      <c r="BS237" s="12">
        <f>(BS$3*temperature!$I347+BS$4*temperature!$I347^2+BS$5*temperature!$I347^6)*(M237/M$56)^$BS$1</f>
        <v>-26.115455802711029</v>
      </c>
      <c r="BT237" s="12">
        <f>(BT$3*temperature!$M347+BT$4*temperature!$M347^2+BT$5*temperature!$M347^6)*(K237/K$56)^$BS$1</f>
        <v>-46.135225743430368</v>
      </c>
      <c r="BU237" s="12">
        <f>(BU$3*temperature!$M347+BU$4*temperature!$M347^2+BU$5*temperature!$M347^6)*(L237/L$56)^$BS$1</f>
        <v>-30.359491356809055</v>
      </c>
      <c r="BV237" s="12">
        <f>(BV$3*temperature!$M347+BV$4*temperature!$M347^2+BV$5*temperature!$M347^6)*(M237/M$56)^$BS$1</f>
        <v>-26.115463801584497</v>
      </c>
      <c r="BW237" s="19">
        <f t="shared" si="284"/>
        <v>-1.6002219709321253E-5</v>
      </c>
      <c r="BX237" s="19">
        <f t="shared" si="285"/>
        <v>-9.9064888736677403E-6</v>
      </c>
      <c r="BY237" s="19">
        <f t="shared" si="286"/>
        <v>-7.9988734675850992E-6</v>
      </c>
      <c r="BZ237" s="19">
        <f t="shared" si="287"/>
        <v>-3.8619001166622112E-2</v>
      </c>
      <c r="CA237" s="19">
        <f t="shared" si="288"/>
        <v>-3.9328814655494126E-5</v>
      </c>
      <c r="CB237" s="19">
        <f t="shared" si="289"/>
        <v>-6.2055886823054017E-6</v>
      </c>
      <c r="CC237" s="19">
        <f t="shared" si="290"/>
        <v>-2.1909733953600636E-6</v>
      </c>
      <c r="CD237" s="19"/>
    </row>
    <row r="238" spans="1:82">
      <c r="A238" s="2">
        <f t="shared" si="232"/>
        <v>2192</v>
      </c>
      <c r="B238" s="5">
        <f t="shared" si="233"/>
        <v>1165.3977731978071</v>
      </c>
      <c r="C238" s="5">
        <f t="shared" si="234"/>
        <v>2964.1303138580784</v>
      </c>
      <c r="D238" s="5">
        <f t="shared" si="235"/>
        <v>4369.8371808024613</v>
      </c>
      <c r="E238" s="15">
        <f t="shared" si="236"/>
        <v>3.6251345852700916E-7</v>
      </c>
      <c r="F238" s="15">
        <f t="shared" si="237"/>
        <v>7.141758218124138E-7</v>
      </c>
      <c r="G238" s="15">
        <f t="shared" si="238"/>
        <v>1.4579645354689247E-6</v>
      </c>
      <c r="H238" s="5">
        <f t="shared" si="239"/>
        <v>164071.58274080959</v>
      </c>
      <c r="I238" s="5">
        <f t="shared" si="240"/>
        <v>94675.863843070896</v>
      </c>
      <c r="J238" s="5">
        <f t="shared" si="241"/>
        <v>35645.22072888237</v>
      </c>
      <c r="K238" s="5">
        <f t="shared" si="242"/>
        <v>140785.90719338978</v>
      </c>
      <c r="L238" s="5">
        <f t="shared" si="243"/>
        <v>31940.520091318747</v>
      </c>
      <c r="M238" s="5">
        <f t="shared" si="244"/>
        <v>8157.1050027856199</v>
      </c>
      <c r="N238" s="15">
        <f t="shared" si="245"/>
        <v>-5.7357309967782655E-3</v>
      </c>
      <c r="O238" s="15">
        <f t="shared" si="246"/>
        <v>1.3376684009405171E-3</v>
      </c>
      <c r="P238" s="15">
        <f t="shared" si="247"/>
        <v>1.853584462373048E-3</v>
      </c>
      <c r="Q238" s="5">
        <f t="shared" si="248"/>
        <v>3237.1169168986635</v>
      </c>
      <c r="R238" s="5">
        <f t="shared" si="249"/>
        <v>6099.1665547144494</v>
      </c>
      <c r="S238" s="5">
        <f t="shared" si="250"/>
        <v>3943.1529878816464</v>
      </c>
      <c r="T238" s="5">
        <f t="shared" si="251"/>
        <v>19.729906074060771</v>
      </c>
      <c r="U238" s="5">
        <f t="shared" si="252"/>
        <v>64.421556953777227</v>
      </c>
      <c r="V238" s="5">
        <f t="shared" si="253"/>
        <v>110.62220705191524</v>
      </c>
      <c r="W238" s="15">
        <f t="shared" si="254"/>
        <v>-1.0734613539272964E-2</v>
      </c>
      <c r="X238" s="15">
        <f t="shared" si="255"/>
        <v>-1.217998157191269E-2</v>
      </c>
      <c r="Y238" s="15">
        <f t="shared" si="256"/>
        <v>-9.7425357312937999E-3</v>
      </c>
      <c r="Z238" s="5">
        <f t="shared" si="271"/>
        <v>3639.705958490506</v>
      </c>
      <c r="AA238" s="5">
        <f t="shared" si="272"/>
        <v>18714.039683912444</v>
      </c>
      <c r="AB238" s="5">
        <f t="shared" si="273"/>
        <v>54986.973578583078</v>
      </c>
      <c r="AC238" s="16">
        <f t="shared" si="257"/>
        <v>1.1059174681821775</v>
      </c>
      <c r="AD238" s="16">
        <f t="shared" si="258"/>
        <v>3.0349793459861973</v>
      </c>
      <c r="AE238" s="16">
        <f t="shared" si="259"/>
        <v>13.834682736871153</v>
      </c>
      <c r="AF238" s="15">
        <f t="shared" si="260"/>
        <v>-4.0504037456468023E-3</v>
      </c>
      <c r="AG238" s="15">
        <f t="shared" si="261"/>
        <v>2.9673830763510267E-4</v>
      </c>
      <c r="AH238" s="15">
        <f t="shared" si="262"/>
        <v>9.7937136394747881E-3</v>
      </c>
      <c r="AI238" s="1">
        <f t="shared" si="226"/>
        <v>343497.11209192773</v>
      </c>
      <c r="AJ238" s="1">
        <f t="shared" si="227"/>
        <v>185860.64351067875</v>
      </c>
      <c r="AK238" s="1">
        <f t="shared" si="228"/>
        <v>69685.200658473579</v>
      </c>
      <c r="AL238" s="14">
        <f t="shared" si="263"/>
        <v>83.823237263802326</v>
      </c>
      <c r="AM238" s="14">
        <f t="shared" si="264"/>
        <v>20.045733789162771</v>
      </c>
      <c r="AN238" s="14">
        <f t="shared" si="265"/>
        <v>6.3452303740844069</v>
      </c>
      <c r="AO238" s="11">
        <f t="shared" si="266"/>
        <v>3.3106836678886793E-3</v>
      </c>
      <c r="AP238" s="11">
        <f t="shared" si="267"/>
        <v>4.1705882401998828E-3</v>
      </c>
      <c r="AQ238" s="11">
        <f t="shared" si="268"/>
        <v>3.7832497548545467E-3</v>
      </c>
      <c r="AR238" s="1">
        <f t="shared" si="274"/>
        <v>164071.58274080959</v>
      </c>
      <c r="AS238" s="1">
        <f t="shared" si="269"/>
        <v>94675.863843070896</v>
      </c>
      <c r="AT238" s="1">
        <f t="shared" si="270"/>
        <v>35645.22072888237</v>
      </c>
      <c r="AU238" s="1">
        <f t="shared" si="229"/>
        <v>32814.316548161922</v>
      </c>
      <c r="AV238" s="1">
        <f t="shared" si="230"/>
        <v>18935.172768614178</v>
      </c>
      <c r="AW238" s="1">
        <f t="shared" si="231"/>
        <v>7129.0441457764746</v>
      </c>
      <c r="AX238" s="2">
        <v>0</v>
      </c>
      <c r="AY238" s="2">
        <v>0</v>
      </c>
      <c r="AZ238" s="2">
        <v>0</v>
      </c>
      <c r="BA238" s="2">
        <f t="shared" si="278"/>
        <v>0</v>
      </c>
      <c r="BB238" s="2">
        <f t="shared" si="291"/>
        <v>0</v>
      </c>
      <c r="BC238" s="2">
        <f t="shared" si="279"/>
        <v>0</v>
      </c>
      <c r="BD238" s="2">
        <f t="shared" si="280"/>
        <v>0</v>
      </c>
      <c r="BE238" s="2">
        <f t="shared" si="281"/>
        <v>0</v>
      </c>
      <c r="BF238" s="2">
        <f t="shared" si="282"/>
        <v>0</v>
      </c>
      <c r="BG238" s="2">
        <f t="shared" si="283"/>
        <v>0</v>
      </c>
      <c r="BH238" s="2">
        <f t="shared" si="292"/>
        <v>0</v>
      </c>
      <c r="BI238" s="2">
        <f t="shared" si="293"/>
        <v>0</v>
      </c>
      <c r="BJ238" s="2">
        <f t="shared" si="294"/>
        <v>0</v>
      </c>
      <c r="BK238" s="11">
        <f t="shared" si="297"/>
        <v>2.4264269003221733E-2</v>
      </c>
      <c r="BL238" s="11">
        <f t="shared" si="295"/>
        <v>3.1337668400940516E-2</v>
      </c>
      <c r="BM238" s="11">
        <f t="shared" si="296"/>
        <v>3.1853584462373047E-2</v>
      </c>
      <c r="BN238" s="17">
        <f t="shared" si="275"/>
        <v>1.4538601631070465E-3</v>
      </c>
      <c r="BO238" s="17">
        <f t="shared" si="276"/>
        <v>6.4236305320682194E-4</v>
      </c>
      <c r="BP238" s="17">
        <f t="shared" si="277"/>
        <v>7.4606142726423279E-4</v>
      </c>
      <c r="BQ238" s="12">
        <f>(BQ$3*temperature!$I348+BQ$4*temperature!$I348^2+BQ$5*temperature!$I348^6)*(K238/K$56)^$BS$1</f>
        <v>-46.579620127065631</v>
      </c>
      <c r="BR238" s="12">
        <f>(BR$3*temperature!$I348+BR$4*temperature!$I348^2+BR$5*temperature!$I348^6)*(L238/L$56)^$BS$1</f>
        <v>-30.582924239275954</v>
      </c>
      <c r="BS238" s="12">
        <f>(BS$3*temperature!$I348+BS$4*temperature!$I348^2+BS$5*temperature!$I348^6)*(M238/M$56)^$BS$1</f>
        <v>-26.291934949701737</v>
      </c>
      <c r="BT238" s="12">
        <f>(BT$3*temperature!$M348+BT$4*temperature!$M348^2+BT$5*temperature!$M348^6)*(K238/K$56)^$BS$1</f>
        <v>-46.579636132026906</v>
      </c>
      <c r="BU238" s="12">
        <f>(BU$3*temperature!$M348+BU$4*temperature!$M348^2+BU$5*temperature!$M348^6)*(L238/L$56)^$BS$1</f>
        <v>-30.582934128421311</v>
      </c>
      <c r="BV238" s="12">
        <f>(BV$3*temperature!$M348+BV$4*temperature!$M348^2+BV$5*temperature!$M348^6)*(M238/M$56)^$BS$1</f>
        <v>-26.29194293221045</v>
      </c>
      <c r="BW238" s="19">
        <f t="shared" si="284"/>
        <v>-1.6004961274518337E-5</v>
      </c>
      <c r="BX238" s="19">
        <f t="shared" si="285"/>
        <v>-9.8891453568228371E-6</v>
      </c>
      <c r="BY238" s="19">
        <f t="shared" si="286"/>
        <v>-7.9825087127005645E-6</v>
      </c>
      <c r="BZ238" s="19">
        <f t="shared" si="287"/>
        <v>-3.8467609923769228E-2</v>
      </c>
      <c r="CA238" s="19">
        <f t="shared" si="288"/>
        <v>-3.8177776569412139E-5</v>
      </c>
      <c r="CB238" s="19">
        <f t="shared" si="289"/>
        <v>-6.0142100295016161E-6</v>
      </c>
      <c r="CC238" s="19">
        <f t="shared" si="290"/>
        <v>-2.122830390441101E-6</v>
      </c>
      <c r="CD238" s="19"/>
    </row>
    <row r="239" spans="1:82">
      <c r="A239" s="2">
        <f t="shared" si="232"/>
        <v>2193</v>
      </c>
      <c r="B239" s="5">
        <f t="shared" si="233"/>
        <v>1165.3981745465655</v>
      </c>
      <c r="C239" s="5">
        <f t="shared" si="234"/>
        <v>2964.1323249227712</v>
      </c>
      <c r="D239" s="5">
        <f t="shared" si="235"/>
        <v>4369.8432333167148</v>
      </c>
      <c r="E239" s="15">
        <f t="shared" si="236"/>
        <v>3.4438778560065868E-7</v>
      </c>
      <c r="F239" s="15">
        <f t="shared" si="237"/>
        <v>6.7846703072179308E-7</v>
      </c>
      <c r="G239" s="15">
        <f t="shared" si="238"/>
        <v>1.3850663086954785E-6</v>
      </c>
      <c r="H239" s="5">
        <f t="shared" si="239"/>
        <v>163105.07410795556</v>
      </c>
      <c r="I239" s="5">
        <f t="shared" si="240"/>
        <v>94797.369583753942</v>
      </c>
      <c r="J239" s="5">
        <f t="shared" si="241"/>
        <v>35709.735358138809</v>
      </c>
      <c r="K239" s="5">
        <f t="shared" si="242"/>
        <v>139956.52101601812</v>
      </c>
      <c r="L239" s="5">
        <f t="shared" si="243"/>
        <v>31981.490430331527</v>
      </c>
      <c r="M239" s="5">
        <f t="shared" si="244"/>
        <v>8171.8573073467196</v>
      </c>
      <c r="N239" s="15">
        <f t="shared" si="245"/>
        <v>-5.891116475403857E-3</v>
      </c>
      <c r="O239" s="15">
        <f t="shared" si="246"/>
        <v>1.2827073227250629E-3</v>
      </c>
      <c r="P239" s="15">
        <f t="shared" si="247"/>
        <v>1.8085220867036789E-3</v>
      </c>
      <c r="Q239" s="5">
        <f t="shared" si="248"/>
        <v>3183.5032929508679</v>
      </c>
      <c r="R239" s="5">
        <f t="shared" si="249"/>
        <v>6032.61106757793</v>
      </c>
      <c r="S239" s="5">
        <f t="shared" si="250"/>
        <v>3911.8038996302739</v>
      </c>
      <c r="T239" s="5">
        <f t="shared" si="251"/>
        <v>19.518113157189575</v>
      </c>
      <c r="U239" s="5">
        <f t="shared" si="252"/>
        <v>63.636903577246294</v>
      </c>
      <c r="V239" s="5">
        <f t="shared" si="253"/>
        <v>109.54446624703738</v>
      </c>
      <c r="W239" s="15">
        <f t="shared" si="254"/>
        <v>-1.0734613539272964E-2</v>
      </c>
      <c r="X239" s="15">
        <f t="shared" si="255"/>
        <v>-1.217998157191269E-2</v>
      </c>
      <c r="Y239" s="15">
        <f t="shared" si="256"/>
        <v>-9.7425357312937999E-3</v>
      </c>
      <c r="Z239" s="5">
        <f t="shared" si="271"/>
        <v>3565.4837637562196</v>
      </c>
      <c r="AA239" s="5">
        <f t="shared" si="272"/>
        <v>18516.337397964289</v>
      </c>
      <c r="AB239" s="5">
        <f t="shared" si="273"/>
        <v>55086.539886636667</v>
      </c>
      <c r="AC239" s="16">
        <f t="shared" si="257"/>
        <v>1.1014380559266761</v>
      </c>
      <c r="AD239" s="16">
        <f t="shared" si="258"/>
        <v>3.0358799406210326</v>
      </c>
      <c r="AE239" s="16">
        <f t="shared" si="259"/>
        <v>13.970175657889055</v>
      </c>
      <c r="AF239" s="15">
        <f t="shared" si="260"/>
        <v>-4.0504037456468023E-3</v>
      </c>
      <c r="AG239" s="15">
        <f t="shared" si="261"/>
        <v>2.9673830763510267E-4</v>
      </c>
      <c r="AH239" s="15">
        <f t="shared" si="262"/>
        <v>9.7937136394747881E-3</v>
      </c>
      <c r="AI239" s="1">
        <f t="shared" si="226"/>
        <v>341961.71743089688</v>
      </c>
      <c r="AJ239" s="1">
        <f t="shared" si="227"/>
        <v>186209.75192822504</v>
      </c>
      <c r="AK239" s="1">
        <f t="shared" si="228"/>
        <v>69845.7247384027</v>
      </c>
      <c r="AL239" s="14">
        <f t="shared" si="263"/>
        <v>84.097974364175172</v>
      </c>
      <c r="AM239" s="14">
        <f t="shared" si="264"/>
        <v>20.128500265753956</v>
      </c>
      <c r="AN239" s="14">
        <f t="shared" si="265"/>
        <v>6.368995909429084</v>
      </c>
      <c r="AO239" s="11">
        <f t="shared" si="266"/>
        <v>3.2775768312097923E-3</v>
      </c>
      <c r="AP239" s="11">
        <f t="shared" si="267"/>
        <v>4.1288823577978837E-3</v>
      </c>
      <c r="AQ239" s="11">
        <f t="shared" si="268"/>
        <v>3.7454172573060012E-3</v>
      </c>
      <c r="AR239" s="1">
        <f t="shared" si="274"/>
        <v>163105.07410795556</v>
      </c>
      <c r="AS239" s="1">
        <f t="shared" si="269"/>
        <v>94797.369583753942</v>
      </c>
      <c r="AT239" s="1">
        <f t="shared" si="270"/>
        <v>35709.735358138809</v>
      </c>
      <c r="AU239" s="1">
        <f t="shared" si="229"/>
        <v>32621.014821591114</v>
      </c>
      <c r="AV239" s="1">
        <f t="shared" si="230"/>
        <v>18959.473916750791</v>
      </c>
      <c r="AW239" s="1">
        <f t="shared" si="231"/>
        <v>7141.9470716277619</v>
      </c>
      <c r="AX239" s="2">
        <v>0</v>
      </c>
      <c r="AY239" s="2">
        <v>0</v>
      </c>
      <c r="AZ239" s="2">
        <v>0</v>
      </c>
      <c r="BA239" s="2">
        <f t="shared" si="278"/>
        <v>0</v>
      </c>
      <c r="BB239" s="2">
        <f t="shared" si="291"/>
        <v>0</v>
      </c>
      <c r="BC239" s="2">
        <f t="shared" si="279"/>
        <v>0</v>
      </c>
      <c r="BD239" s="2">
        <f t="shared" si="280"/>
        <v>0</v>
      </c>
      <c r="BE239" s="2">
        <f t="shared" si="281"/>
        <v>0</v>
      </c>
      <c r="BF239" s="2">
        <f t="shared" si="282"/>
        <v>0</v>
      </c>
      <c r="BG239" s="2">
        <f t="shared" si="283"/>
        <v>0</v>
      </c>
      <c r="BH239" s="2">
        <f t="shared" si="292"/>
        <v>0</v>
      </c>
      <c r="BI239" s="2">
        <f t="shared" si="293"/>
        <v>0</v>
      </c>
      <c r="BJ239" s="2">
        <f t="shared" si="294"/>
        <v>0</v>
      </c>
      <c r="BK239" s="11">
        <f t="shared" si="297"/>
        <v>2.4108883524596142E-2</v>
      </c>
      <c r="BL239" s="11">
        <f t="shared" si="295"/>
        <v>3.1282707322725062E-2</v>
      </c>
      <c r="BM239" s="11">
        <f t="shared" si="296"/>
        <v>3.1808522086703678E-2</v>
      </c>
      <c r="BN239" s="17">
        <f t="shared" si="275"/>
        <v>1.4194189986944409E-3</v>
      </c>
      <c r="BO239" s="17">
        <f t="shared" si="276"/>
        <v>6.2284455701379295E-4</v>
      </c>
      <c r="BP239" s="17">
        <f t="shared" si="277"/>
        <v>7.2303031990042792E-4</v>
      </c>
      <c r="BQ239" s="12">
        <f>(BQ$3*temperature!$I349+BQ$4*temperature!$I349^2+BQ$5*temperature!$I349^6)*(K239/K$56)^$BS$1</f>
        <v>-47.025636091004088</v>
      </c>
      <c r="BR239" s="12">
        <f>(BR$3*temperature!$I349+BR$4*temperature!$I349^2+BR$5*temperature!$I349^6)*(L239/L$56)^$BS$1</f>
        <v>-30.805729044717623</v>
      </c>
      <c r="BS239" s="12">
        <f>(BS$3*temperature!$I349+BS$4*temperature!$I349^2+BS$5*temperature!$I349^6)*(M239/M$56)^$BS$1</f>
        <v>-26.467778750100262</v>
      </c>
      <c r="BT239" s="12">
        <f>(BT$3*temperature!$M349+BT$4*temperature!$M349^2+BT$5*temperature!$M349^6)*(K239/K$56)^$BS$1</f>
        <v>-47.025652099273806</v>
      </c>
      <c r="BU239" s="12">
        <f>(BU$3*temperature!$M349+BU$4*temperature!$M349^2+BU$5*temperature!$M349^6)*(L239/L$56)^$BS$1</f>
        <v>-30.805738916671267</v>
      </c>
      <c r="BV239" s="12">
        <f>(BV$3*temperature!$M349+BV$4*temperature!$M349^2+BV$5*temperature!$M349^6)*(M239/M$56)^$BS$1</f>
        <v>-26.467786716375478</v>
      </c>
      <c r="BW239" s="19">
        <f t="shared" si="284"/>
        <v>-1.6008269717815438E-5</v>
      </c>
      <c r="BX239" s="19">
        <f t="shared" si="285"/>
        <v>-9.8719536438807154E-6</v>
      </c>
      <c r="BY239" s="19">
        <f t="shared" si="286"/>
        <v>-7.9662752163756068E-6</v>
      </c>
      <c r="BZ239" s="19">
        <f t="shared" si="287"/>
        <v>-3.8313388365239474E-2</v>
      </c>
      <c r="CA239" s="19">
        <f t="shared" si="288"/>
        <v>-3.7061456146537896E-5</v>
      </c>
      <c r="CB239" s="19">
        <f t="shared" si="289"/>
        <v>-5.8287988430771191E-6</v>
      </c>
      <c r="CC239" s="19">
        <f t="shared" si="290"/>
        <v>-2.0568302338206202E-6</v>
      </c>
      <c r="CD239" s="19"/>
    </row>
    <row r="240" spans="1:82">
      <c r="A240" s="2">
        <f t="shared" si="232"/>
        <v>2194</v>
      </c>
      <c r="B240" s="5">
        <f t="shared" si="233"/>
        <v>1165.3985558280174</v>
      </c>
      <c r="C240" s="5">
        <f t="shared" si="234"/>
        <v>2964.1342354355252</v>
      </c>
      <c r="D240" s="5">
        <f t="shared" si="235"/>
        <v>4369.84898321322</v>
      </c>
      <c r="E240" s="15">
        <f t="shared" si="236"/>
        <v>3.2716839632062573E-7</v>
      </c>
      <c r="F240" s="15">
        <f t="shared" si="237"/>
        <v>6.4454367918570338E-7</v>
      </c>
      <c r="G240" s="15">
        <f t="shared" si="238"/>
        <v>1.3158129932607044E-6</v>
      </c>
      <c r="H240" s="5">
        <f t="shared" si="239"/>
        <v>162118.38363371807</v>
      </c>
      <c r="I240" s="5">
        <f t="shared" si="240"/>
        <v>94913.871108270338</v>
      </c>
      <c r="J240" s="5">
        <f t="shared" si="241"/>
        <v>35772.774217264523</v>
      </c>
      <c r="K240" s="5">
        <f t="shared" si="242"/>
        <v>139109.820261046</v>
      </c>
      <c r="L240" s="5">
        <f t="shared" si="243"/>
        <v>32020.773544462798</v>
      </c>
      <c r="M240" s="5">
        <f t="shared" si="244"/>
        <v>8186.272421469409</v>
      </c>
      <c r="N240" s="15">
        <f t="shared" si="245"/>
        <v>-6.0497413684297285E-3</v>
      </c>
      <c r="O240" s="15">
        <f t="shared" si="246"/>
        <v>1.2283077993768821E-3</v>
      </c>
      <c r="P240" s="15">
        <f t="shared" si="247"/>
        <v>1.7639948399159611E-3</v>
      </c>
      <c r="Q240" s="5">
        <f t="shared" si="248"/>
        <v>3130.2780098706321</v>
      </c>
      <c r="R240" s="5">
        <f t="shared" si="249"/>
        <v>5966.4574723244714</v>
      </c>
      <c r="S240" s="5">
        <f t="shared" si="250"/>
        <v>3880.5312908927881</v>
      </c>
      <c r="T240" s="5">
        <f t="shared" si="251"/>
        <v>19.308593755431346</v>
      </c>
      <c r="U240" s="5">
        <f t="shared" si="252"/>
        <v>62.861807264381852</v>
      </c>
      <c r="V240" s="5">
        <f t="shared" si="253"/>
        <v>108.4772253704601</v>
      </c>
      <c r="W240" s="15">
        <f t="shared" si="254"/>
        <v>-1.0734613539272964E-2</v>
      </c>
      <c r="X240" s="15">
        <f t="shared" si="255"/>
        <v>-1.217998157191269E-2</v>
      </c>
      <c r="Y240" s="15">
        <f t="shared" si="256"/>
        <v>-9.7425357312937999E-3</v>
      </c>
      <c r="Z240" s="5">
        <f t="shared" si="271"/>
        <v>3492.2292140214527</v>
      </c>
      <c r="AA240" s="5">
        <f t="shared" si="272"/>
        <v>18319.717478950359</v>
      </c>
      <c r="AB240" s="5">
        <f t="shared" si="273"/>
        <v>55183.800234973474</v>
      </c>
      <c r="AC240" s="16">
        <f t="shared" si="257"/>
        <v>1.0969767870993528</v>
      </c>
      <c r="AD240" s="16">
        <f t="shared" si="258"/>
        <v>3.0367808024967959</v>
      </c>
      <c r="AE240" s="16">
        <f t="shared" si="259"/>
        <v>14.106995557775582</v>
      </c>
      <c r="AF240" s="15">
        <f t="shared" si="260"/>
        <v>-4.0504037456468023E-3</v>
      </c>
      <c r="AG240" s="15">
        <f t="shared" si="261"/>
        <v>2.9673830763510267E-4</v>
      </c>
      <c r="AH240" s="15">
        <f t="shared" si="262"/>
        <v>9.7937136394747881E-3</v>
      </c>
      <c r="AI240" s="1">
        <f t="shared" si="226"/>
        <v>340386.56050939829</v>
      </c>
      <c r="AJ240" s="1">
        <f t="shared" si="227"/>
        <v>186548.25065215334</v>
      </c>
      <c r="AK240" s="1">
        <f t="shared" si="228"/>
        <v>70003.099336190193</v>
      </c>
      <c r="AL240" s="14">
        <f t="shared" si="263"/>
        <v>84.370855560779589</v>
      </c>
      <c r="AM240" s="14">
        <f t="shared" si="264"/>
        <v>20.210777393293796</v>
      </c>
      <c r="AN240" s="14">
        <f t="shared" si="265"/>
        <v>6.3926119111480624</v>
      </c>
      <c r="AO240" s="11">
        <f t="shared" si="266"/>
        <v>3.2448010628976943E-3</v>
      </c>
      <c r="AP240" s="11">
        <f t="shared" si="267"/>
        <v>4.0875935342199049E-3</v>
      </c>
      <c r="AQ240" s="11">
        <f t="shared" si="268"/>
        <v>3.707963084732941E-3</v>
      </c>
      <c r="AR240" s="1">
        <f t="shared" si="274"/>
        <v>162118.38363371807</v>
      </c>
      <c r="AS240" s="1">
        <f t="shared" si="269"/>
        <v>94913.871108270338</v>
      </c>
      <c r="AT240" s="1">
        <f t="shared" si="270"/>
        <v>35772.774217264523</v>
      </c>
      <c r="AU240" s="1">
        <f t="shared" si="229"/>
        <v>32423.676726743615</v>
      </c>
      <c r="AV240" s="1">
        <f t="shared" si="230"/>
        <v>18982.774221654068</v>
      </c>
      <c r="AW240" s="1">
        <f t="shared" si="231"/>
        <v>7154.5548434529046</v>
      </c>
      <c r="AX240" s="2">
        <v>0</v>
      </c>
      <c r="AY240" s="2">
        <v>0</v>
      </c>
      <c r="AZ240" s="2">
        <v>0</v>
      </c>
      <c r="BA240" s="2">
        <f t="shared" si="278"/>
        <v>0</v>
      </c>
      <c r="BB240" s="2">
        <f t="shared" si="291"/>
        <v>0</v>
      </c>
      <c r="BC240" s="2">
        <f t="shared" si="279"/>
        <v>0</v>
      </c>
      <c r="BD240" s="2">
        <f t="shared" si="280"/>
        <v>0</v>
      </c>
      <c r="BE240" s="2">
        <f t="shared" si="281"/>
        <v>0</v>
      </c>
      <c r="BF240" s="2">
        <f t="shared" si="282"/>
        <v>0</v>
      </c>
      <c r="BG240" s="2">
        <f t="shared" si="283"/>
        <v>0</v>
      </c>
      <c r="BH240" s="2">
        <f t="shared" si="292"/>
        <v>0</v>
      </c>
      <c r="BI240" s="2">
        <f t="shared" si="293"/>
        <v>0</v>
      </c>
      <c r="BJ240" s="2">
        <f t="shared" si="294"/>
        <v>0</v>
      </c>
      <c r="BK240" s="11">
        <f t="shared" si="297"/>
        <v>2.395025863157027E-2</v>
      </c>
      <c r="BL240" s="11">
        <f t="shared" si="295"/>
        <v>3.1228307799376881E-2</v>
      </c>
      <c r="BM240" s="11">
        <f t="shared" si="296"/>
        <v>3.176399483991596E-2</v>
      </c>
      <c r="BN240" s="17">
        <f t="shared" si="275"/>
        <v>1.3860039899364377E-3</v>
      </c>
      <c r="BO240" s="17">
        <f t="shared" si="276"/>
        <v>6.0395132449252121E-4</v>
      </c>
      <c r="BP240" s="17">
        <f t="shared" si="277"/>
        <v>7.007407909736872E-4</v>
      </c>
      <c r="BQ240" s="12">
        <f>(BQ$3*temperature!$I350+BQ$4*temperature!$I350^2+BQ$5*temperature!$I350^6)*(K240/K$56)^$BS$1</f>
        <v>-47.473335908934672</v>
      </c>
      <c r="BR240" s="12">
        <f>(BR$3*temperature!$I350+BR$4*temperature!$I350^2+BR$5*temperature!$I350^6)*(L240/L$56)^$BS$1</f>
        <v>-31.027896701342801</v>
      </c>
      <c r="BS240" s="12">
        <f>(BS$3*temperature!$I350+BS$4*temperature!$I350^2+BS$5*temperature!$I350^6)*(M240/M$56)^$BS$1</f>
        <v>-26.642987443787494</v>
      </c>
      <c r="BT240" s="12">
        <f>(BT$3*temperature!$M350+BT$4*temperature!$M350^2+BT$5*temperature!$M350^6)*(K240/K$56)^$BS$1</f>
        <v>-47.473351921099088</v>
      </c>
      <c r="BU240" s="12">
        <f>(BU$3*temperature!$M350+BU$4*temperature!$M350^2+BU$5*temperature!$M350^6)*(L240/L$56)^$BS$1</f>
        <v>-31.027906556257602</v>
      </c>
      <c r="BV240" s="12">
        <f>(BV$3*temperature!$M350+BV$4*temperature!$M350^2+BV$5*temperature!$M350^6)*(M240/M$56)^$BS$1</f>
        <v>-26.642995393960874</v>
      </c>
      <c r="BW240" s="19">
        <f t="shared" si="284"/>
        <v>-1.6012164415712959E-5</v>
      </c>
      <c r="BX240" s="19">
        <f t="shared" si="285"/>
        <v>-9.8549148006554788E-6</v>
      </c>
      <c r="BY240" s="19">
        <f t="shared" si="286"/>
        <v>-7.9501733800668717E-6</v>
      </c>
      <c r="BZ240" s="19">
        <f t="shared" si="287"/>
        <v>-3.8156340840383614E-2</v>
      </c>
      <c r="CA240" s="19">
        <f t="shared" si="288"/>
        <v>-3.5978809293252666E-5</v>
      </c>
      <c r="CB240" s="19">
        <f t="shared" si="289"/>
        <v>-5.6491681083854135E-6</v>
      </c>
      <c r="CC240" s="19">
        <f t="shared" si="290"/>
        <v>-1.9929051089240375E-6</v>
      </c>
      <c r="CD240" s="19"/>
    </row>
    <row r="241" spans="1:82">
      <c r="A241" s="2">
        <f t="shared" si="232"/>
        <v>2195</v>
      </c>
      <c r="B241" s="5">
        <f t="shared" si="233"/>
        <v>1165.3989180455151</v>
      </c>
      <c r="C241" s="5">
        <f t="shared" si="234"/>
        <v>2964.1360504238119</v>
      </c>
      <c r="D241" s="5">
        <f t="shared" si="235"/>
        <v>4369.854445622087</v>
      </c>
      <c r="E241" s="15">
        <f t="shared" si="236"/>
        <v>3.1080997650459445E-7</v>
      </c>
      <c r="F241" s="15">
        <f t="shared" si="237"/>
        <v>6.1231649522641822E-7</v>
      </c>
      <c r="G241" s="15">
        <f t="shared" si="238"/>
        <v>1.2500223435976691E-6</v>
      </c>
      <c r="H241" s="5">
        <f t="shared" si="239"/>
        <v>161111.38351477106</v>
      </c>
      <c r="I241" s="5">
        <f t="shared" si="240"/>
        <v>95025.401846402223</v>
      </c>
      <c r="J241" s="5">
        <f t="shared" si="241"/>
        <v>35834.347992687493</v>
      </c>
      <c r="K241" s="5">
        <f t="shared" si="242"/>
        <v>138245.69511783158</v>
      </c>
      <c r="L241" s="5">
        <f t="shared" si="243"/>
        <v>32058.380664684912</v>
      </c>
      <c r="M241" s="5">
        <f t="shared" si="244"/>
        <v>8200.3527665750789</v>
      </c>
      <c r="N241" s="15">
        <f t="shared" si="245"/>
        <v>-6.2118198527814084E-3</v>
      </c>
      <c r="O241" s="15">
        <f t="shared" si="246"/>
        <v>1.1744600788576864E-3</v>
      </c>
      <c r="P241" s="15">
        <f t="shared" si="247"/>
        <v>1.7199946912032082E-3</v>
      </c>
      <c r="Q241" s="5">
        <f t="shared" si="248"/>
        <v>3077.4406501644171</v>
      </c>
      <c r="R241" s="5">
        <f t="shared" si="249"/>
        <v>5900.7117598862069</v>
      </c>
      <c r="S241" s="5">
        <f t="shared" si="250"/>
        <v>3849.3393546197531</v>
      </c>
      <c r="T241" s="5">
        <f t="shared" si="251"/>
        <v>19.101323463479972</v>
      </c>
      <c r="U241" s="5">
        <f t="shared" si="252"/>
        <v>62.096151610324554</v>
      </c>
      <c r="V241" s="5">
        <f t="shared" si="253"/>
        <v>107.42038212625678</v>
      </c>
      <c r="W241" s="15">
        <f t="shared" si="254"/>
        <v>-1.0734613539272964E-2</v>
      </c>
      <c r="X241" s="15">
        <f t="shared" si="255"/>
        <v>-1.217998157191269E-2</v>
      </c>
      <c r="Y241" s="15">
        <f t="shared" si="256"/>
        <v>-9.7425357312937999E-3</v>
      </c>
      <c r="Z241" s="5">
        <f t="shared" si="271"/>
        <v>3419.9338662250739</v>
      </c>
      <c r="AA241" s="5">
        <f t="shared" si="272"/>
        <v>18124.200059893465</v>
      </c>
      <c r="AB241" s="5">
        <f t="shared" si="273"/>
        <v>55278.771399764984</v>
      </c>
      <c r="AC241" s="16">
        <f t="shared" si="257"/>
        <v>1.092533588211998</v>
      </c>
      <c r="AD241" s="16">
        <f t="shared" si="258"/>
        <v>3.0376819316927874</v>
      </c>
      <c r="AE241" s="16">
        <f t="shared" si="259"/>
        <v>14.245155432581779</v>
      </c>
      <c r="AF241" s="15">
        <f t="shared" si="260"/>
        <v>-4.0504037456468023E-3</v>
      </c>
      <c r="AG241" s="15">
        <f t="shared" si="261"/>
        <v>2.9673830763510267E-4</v>
      </c>
      <c r="AH241" s="15">
        <f t="shared" si="262"/>
        <v>9.7937136394747881E-3</v>
      </c>
      <c r="AI241" s="1">
        <f t="shared" si="226"/>
        <v>338771.58118520211</v>
      </c>
      <c r="AJ241" s="1">
        <f t="shared" si="227"/>
        <v>186876.19980859209</v>
      </c>
      <c r="AK241" s="1">
        <f t="shared" si="228"/>
        <v>70157.344246024077</v>
      </c>
      <c r="AL241" s="14">
        <f t="shared" si="263"/>
        <v>84.641884536162792</v>
      </c>
      <c r="AM241" s="14">
        <f t="shared" si="264"/>
        <v>20.292564701858236</v>
      </c>
      <c r="AN241" s="14">
        <f t="shared" si="265"/>
        <v>6.4160784444398082</v>
      </c>
      <c r="AO241" s="11">
        <f t="shared" si="266"/>
        <v>3.2123530522687174E-3</v>
      </c>
      <c r="AP241" s="11">
        <f t="shared" si="267"/>
        <v>4.0467175988777061E-3</v>
      </c>
      <c r="AQ241" s="11">
        <f t="shared" si="268"/>
        <v>3.6708834538856116E-3</v>
      </c>
      <c r="AR241" s="1">
        <f t="shared" si="274"/>
        <v>161111.38351477106</v>
      </c>
      <c r="AS241" s="1">
        <f t="shared" si="269"/>
        <v>95025.401846402223</v>
      </c>
      <c r="AT241" s="1">
        <f t="shared" si="270"/>
        <v>35834.347992687493</v>
      </c>
      <c r="AU241" s="1">
        <f t="shared" si="229"/>
        <v>32222.276702954216</v>
      </c>
      <c r="AV241" s="1">
        <f t="shared" si="230"/>
        <v>19005.080369280444</v>
      </c>
      <c r="AW241" s="1">
        <f t="shared" si="231"/>
        <v>7166.8695985374989</v>
      </c>
      <c r="AX241" s="2">
        <v>0</v>
      </c>
      <c r="AY241" s="2">
        <v>0</v>
      </c>
      <c r="AZ241" s="2">
        <v>0</v>
      </c>
      <c r="BA241" s="2">
        <f t="shared" si="278"/>
        <v>0</v>
      </c>
      <c r="BB241" s="2">
        <f t="shared" si="291"/>
        <v>0</v>
      </c>
      <c r="BC241" s="2">
        <f t="shared" si="279"/>
        <v>0</v>
      </c>
      <c r="BD241" s="2">
        <f t="shared" si="280"/>
        <v>0</v>
      </c>
      <c r="BE241" s="2">
        <f t="shared" si="281"/>
        <v>0</v>
      </c>
      <c r="BF241" s="2">
        <f t="shared" si="282"/>
        <v>0</v>
      </c>
      <c r="BG241" s="2">
        <f t="shared" si="283"/>
        <v>0</v>
      </c>
      <c r="BH241" s="2">
        <f t="shared" si="292"/>
        <v>0</v>
      </c>
      <c r="BI241" s="2">
        <f t="shared" si="293"/>
        <v>0</v>
      </c>
      <c r="BJ241" s="2">
        <f t="shared" si="294"/>
        <v>0</v>
      </c>
      <c r="BK241" s="11">
        <f t="shared" si="297"/>
        <v>2.3788180147218591E-2</v>
      </c>
      <c r="BL241" s="11">
        <f t="shared" si="295"/>
        <v>3.1174460078857685E-2</v>
      </c>
      <c r="BM241" s="11">
        <f t="shared" si="296"/>
        <v>3.1719994691203207E-2</v>
      </c>
      <c r="BN241" s="17">
        <f t="shared" si="275"/>
        <v>1.3535852725783028E-3</v>
      </c>
      <c r="BO241" s="17">
        <f t="shared" si="276"/>
        <v>5.8566208852561732E-4</v>
      </c>
      <c r="BP241" s="17">
        <f t="shared" si="277"/>
        <v>6.7916771129662365E-4</v>
      </c>
      <c r="BQ241" s="12">
        <f>(BQ$3*temperature!$I351+BQ$4*temperature!$I351^2+BQ$5*temperature!$I351^6)*(K241/K$56)^$BS$1</f>
        <v>-47.922802627720664</v>
      </c>
      <c r="BR241" s="12">
        <f>(BR$3*temperature!$I351+BR$4*temperature!$I351^2+BR$5*temperature!$I351^6)*(L241/L$56)^$BS$1</f>
        <v>-31.249428282227775</v>
      </c>
      <c r="BS241" s="12">
        <f>(BS$3*temperature!$I351+BS$4*temperature!$I351^2+BS$5*temperature!$I351^6)*(M241/M$56)^$BS$1</f>
        <v>-26.817561453101934</v>
      </c>
      <c r="BT241" s="12">
        <f>(BT$3*temperature!$M351+BT$4*temperature!$M351^2+BT$5*temperature!$M351^6)*(K241/K$56)^$BS$1</f>
        <v>-47.922818644386034</v>
      </c>
      <c r="BU241" s="12">
        <f>(BU$3*temperature!$M351+BU$4*temperature!$M351^2+BU$5*temperature!$M351^6)*(L241/L$56)^$BS$1</f>
        <v>-31.24943812025753</v>
      </c>
      <c r="BV241" s="12">
        <f>(BV$3*temperature!$M351+BV$4*temperature!$M351^2+BV$5*temperature!$M351^6)*(M241/M$56)^$BS$1</f>
        <v>-26.817569387305454</v>
      </c>
      <c r="BW241" s="19">
        <f t="shared" si="284"/>
        <v>-1.6016665369988914E-5</v>
      </c>
      <c r="BX241" s="19">
        <f t="shared" si="285"/>
        <v>-9.8380297544053974E-6</v>
      </c>
      <c r="BY241" s="19">
        <f t="shared" si="286"/>
        <v>-7.9342035199658767E-6</v>
      </c>
      <c r="BZ241" s="19">
        <f t="shared" si="287"/>
        <v>-3.799646857820535E-2</v>
      </c>
      <c r="CA241" s="19">
        <f t="shared" si="288"/>
        <v>-3.4928822860142283E-5</v>
      </c>
      <c r="CB241" s="19">
        <f t="shared" si="289"/>
        <v>-5.4751365939878509E-6</v>
      </c>
      <c r="CC241" s="19">
        <f t="shared" si="290"/>
        <v>-1.9309893295031553E-6</v>
      </c>
      <c r="CD241" s="19"/>
    </row>
    <row r="242" spans="1:82">
      <c r="A242" s="2">
        <f t="shared" si="232"/>
        <v>2196</v>
      </c>
      <c r="B242" s="5">
        <f t="shared" si="233"/>
        <v>1165.399262152245</v>
      </c>
      <c r="C242" s="5">
        <f t="shared" si="234"/>
        <v>2964.1377746637399</v>
      </c>
      <c r="D242" s="5">
        <f t="shared" si="235"/>
        <v>4369.8596349169975</v>
      </c>
      <c r="E242" s="15">
        <f t="shared" si="236"/>
        <v>2.9526947767936471E-7</v>
      </c>
      <c r="F242" s="15">
        <f t="shared" si="237"/>
        <v>5.8170067046509729E-7</v>
      </c>
      <c r="G242" s="15">
        <f t="shared" si="238"/>
        <v>1.1875212264177856E-6</v>
      </c>
      <c r="H242" s="5">
        <f t="shared" si="239"/>
        <v>160083.92984253171</v>
      </c>
      <c r="I242" s="5">
        <f t="shared" si="240"/>
        <v>95131.995344932686</v>
      </c>
      <c r="J242" s="5">
        <f t="shared" si="241"/>
        <v>35894.467394666892</v>
      </c>
      <c r="K242" s="5">
        <f t="shared" si="242"/>
        <v>137364.02196350347</v>
      </c>
      <c r="L242" s="5">
        <f t="shared" si="243"/>
        <v>32094.323063550823</v>
      </c>
      <c r="M242" s="5">
        <f t="shared" si="244"/>
        <v>8214.1007706186156</v>
      </c>
      <c r="N242" s="15">
        <f t="shared" si="245"/>
        <v>-6.3775812590520786E-3</v>
      </c>
      <c r="O242" s="15">
        <f t="shared" si="246"/>
        <v>1.1211545349669727E-3</v>
      </c>
      <c r="P242" s="15">
        <f t="shared" si="247"/>
        <v>1.6765137348204728E-3</v>
      </c>
      <c r="Q242" s="5">
        <f t="shared" si="248"/>
        <v>3024.9904637302975</v>
      </c>
      <c r="R242" s="5">
        <f t="shared" si="249"/>
        <v>5835.3796255761908</v>
      </c>
      <c r="S242" s="5">
        <f t="shared" si="250"/>
        <v>3818.2321597748833</v>
      </c>
      <c r="T242" s="5">
        <f t="shared" si="251"/>
        <v>18.896278138010867</v>
      </c>
      <c r="U242" s="5">
        <f t="shared" si="252"/>
        <v>61.339821628024104</v>
      </c>
      <c r="V242" s="5">
        <f t="shared" si="253"/>
        <v>106.3738352151225</v>
      </c>
      <c r="W242" s="15">
        <f t="shared" si="254"/>
        <v>-1.0734613539272964E-2</v>
      </c>
      <c r="X242" s="15">
        <f t="shared" si="255"/>
        <v>-1.217998157191269E-2</v>
      </c>
      <c r="Y242" s="15">
        <f t="shared" si="256"/>
        <v>-9.7425357312937999E-3</v>
      </c>
      <c r="Z242" s="5">
        <f t="shared" si="271"/>
        <v>3348.5889790891074</v>
      </c>
      <c r="AA242" s="5">
        <f t="shared" si="272"/>
        <v>17929.804378625129</v>
      </c>
      <c r="AB242" s="5">
        <f t="shared" si="273"/>
        <v>55371.470196978866</v>
      </c>
      <c r="AC242" s="16">
        <f t="shared" si="257"/>
        <v>1.0881083860740592</v>
      </c>
      <c r="AD242" s="16">
        <f t="shared" si="258"/>
        <v>3.0385833282883317</v>
      </c>
      <c r="AE242" s="16">
        <f t="shared" si="259"/>
        <v>14.384668405638294</v>
      </c>
      <c r="AF242" s="15">
        <f t="shared" si="260"/>
        <v>-4.0504037456468023E-3</v>
      </c>
      <c r="AG242" s="15">
        <f t="shared" si="261"/>
        <v>2.9673830763510267E-4</v>
      </c>
      <c r="AH242" s="15">
        <f t="shared" si="262"/>
        <v>9.7937136394747881E-3</v>
      </c>
      <c r="AI242" s="1">
        <f t="shared" si="226"/>
        <v>337116.69976963609</v>
      </c>
      <c r="AJ242" s="1">
        <f t="shared" si="227"/>
        <v>187193.66019701335</v>
      </c>
      <c r="AK242" s="1">
        <f t="shared" si="228"/>
        <v>70308.479419959171</v>
      </c>
      <c r="AL242" s="14">
        <f t="shared" si="263"/>
        <v>84.911065156140907</v>
      </c>
      <c r="AM242" s="14">
        <f t="shared" si="264"/>
        <v>20.373861797776556</v>
      </c>
      <c r="AN242" s="14">
        <f t="shared" si="265"/>
        <v>6.4393955938783289</v>
      </c>
      <c r="AO242" s="11">
        <f t="shared" si="266"/>
        <v>3.1802295217460302E-3</v>
      </c>
      <c r="AP242" s="11">
        <f t="shared" si="267"/>
        <v>4.006250422888929E-3</v>
      </c>
      <c r="AQ242" s="11">
        <f t="shared" si="268"/>
        <v>3.6341746193467553E-3</v>
      </c>
      <c r="AR242" s="1">
        <f t="shared" si="274"/>
        <v>160083.92984253171</v>
      </c>
      <c r="AS242" s="1">
        <f t="shared" si="269"/>
        <v>95131.995344932686</v>
      </c>
      <c r="AT242" s="1">
        <f t="shared" si="270"/>
        <v>35894.467394666892</v>
      </c>
      <c r="AU242" s="1">
        <f t="shared" si="229"/>
        <v>32016.785968506345</v>
      </c>
      <c r="AV242" s="1">
        <f t="shared" si="230"/>
        <v>19026.399068986539</v>
      </c>
      <c r="AW242" s="1">
        <f t="shared" si="231"/>
        <v>7178.8934789333789</v>
      </c>
      <c r="AX242" s="2">
        <v>0</v>
      </c>
      <c r="AY242" s="2">
        <v>0</v>
      </c>
      <c r="AZ242" s="2">
        <v>0</v>
      </c>
      <c r="BA242" s="2">
        <f t="shared" si="278"/>
        <v>0</v>
      </c>
      <c r="BB242" s="2">
        <f t="shared" si="291"/>
        <v>0</v>
      </c>
      <c r="BC242" s="2">
        <f t="shared" si="279"/>
        <v>0</v>
      </c>
      <c r="BD242" s="2">
        <f t="shared" si="280"/>
        <v>0</v>
      </c>
      <c r="BE242" s="2">
        <f t="shared" si="281"/>
        <v>0</v>
      </c>
      <c r="BF242" s="2">
        <f t="shared" si="282"/>
        <v>0</v>
      </c>
      <c r="BG242" s="2">
        <f t="shared" si="283"/>
        <v>0</v>
      </c>
      <c r="BH242" s="2">
        <f t="shared" si="292"/>
        <v>0</v>
      </c>
      <c r="BI242" s="2">
        <f t="shared" si="293"/>
        <v>0</v>
      </c>
      <c r="BJ242" s="2">
        <f t="shared" si="294"/>
        <v>0</v>
      </c>
      <c r="BK242" s="11">
        <f t="shared" si="297"/>
        <v>2.362241874094792E-2</v>
      </c>
      <c r="BL242" s="11">
        <f t="shared" si="295"/>
        <v>3.1121154534966972E-2</v>
      </c>
      <c r="BM242" s="11">
        <f t="shared" si="296"/>
        <v>3.1676513734820472E-2</v>
      </c>
      <c r="BN242" s="17">
        <f t="shared" si="275"/>
        <v>1.3221341082328769E-3</v>
      </c>
      <c r="BO242" s="17">
        <f t="shared" si="276"/>
        <v>5.6795635578564421E-4</v>
      </c>
      <c r="BP242" s="17">
        <f t="shared" si="277"/>
        <v>6.5828685572765356E-4</v>
      </c>
      <c r="BQ242" s="12">
        <f>(BQ$3*temperature!$I352+BQ$4*temperature!$I352^2+BQ$5*temperature!$I352^6)*(K242/K$56)^$BS$1</f>
        <v>-48.374124382044457</v>
      </c>
      <c r="BR242" s="12">
        <f>(BR$3*temperature!$I352+BR$4*temperature!$I352^2+BR$5*temperature!$I352^6)*(L242/L$56)^$BS$1</f>
        <v>-31.470325091050771</v>
      </c>
      <c r="BS242" s="12">
        <f>(BS$3*temperature!$I352+BS$4*temperature!$I352^2+BS$5*temperature!$I352^6)*(M242/M$56)^$BS$1</f>
        <v>-26.991501376233948</v>
      </c>
      <c r="BT242" s="12">
        <f>(BT$3*temperature!$M352+BT$4*temperature!$M352^2+BT$5*temperature!$M352^6)*(K242/K$56)^$BS$1</f>
        <v>-48.374140403837842</v>
      </c>
      <c r="BU242" s="12">
        <f>(BU$3*temperature!$M352+BU$4*temperature!$M352^2+BU$5*temperature!$M352^6)*(L242/L$56)^$BS$1</f>
        <v>-31.470334912350097</v>
      </c>
      <c r="BV242" s="12">
        <f>(BV$3*temperature!$M352+BV$4*temperature!$M352^2+BV$5*temperature!$M352^6)*(M242/M$56)^$BS$1</f>
        <v>-26.991509294599801</v>
      </c>
      <c r="BW242" s="19">
        <f t="shared" si="284"/>
        <v>-1.6021793385334604E-5</v>
      </c>
      <c r="BX242" s="19">
        <f t="shared" si="285"/>
        <v>-9.8212993258073311E-6</v>
      </c>
      <c r="BY242" s="19">
        <f t="shared" si="286"/>
        <v>-7.9183658527881562E-6</v>
      </c>
      <c r="BZ242" s="19">
        <f t="shared" si="287"/>
        <v>-3.7833769749152847E-2</v>
      </c>
      <c r="CA242" s="19">
        <f t="shared" si="288"/>
        <v>-3.391051404025738E-5</v>
      </c>
      <c r="CB242" s="19">
        <f t="shared" si="289"/>
        <v>-5.3065286973682731E-6</v>
      </c>
      <c r="CC242" s="19">
        <f t="shared" si="290"/>
        <v>-1.871019271184111E-6</v>
      </c>
      <c r="CD242" s="19"/>
    </row>
    <row r="243" spans="1:82">
      <c r="A243" s="2">
        <f t="shared" si="232"/>
        <v>2197</v>
      </c>
      <c r="B243" s="5">
        <f t="shared" si="233"/>
        <v>1165.3995890537349</v>
      </c>
      <c r="C243" s="5">
        <f t="shared" si="234"/>
        <v>2964.1394126926243</v>
      </c>
      <c r="D243" s="5">
        <f t="shared" si="235"/>
        <v>4369.8645647530166</v>
      </c>
      <c r="E243" s="15">
        <f t="shared" si="236"/>
        <v>2.8050600379539646E-7</v>
      </c>
      <c r="F243" s="15">
        <f t="shared" si="237"/>
        <v>5.5261563694184238E-7</v>
      </c>
      <c r="G243" s="15">
        <f t="shared" si="238"/>
        <v>1.1281451650968962E-6</v>
      </c>
      <c r="H243" s="5">
        <f t="shared" si="239"/>
        <v>159035.86149520619</v>
      </c>
      <c r="I243" s="5">
        <f t="shared" si="240"/>
        <v>95233.68525225755</v>
      </c>
      <c r="J243" s="5">
        <f t="shared" si="241"/>
        <v>35953.143153626741</v>
      </c>
      <c r="K243" s="5">
        <f t="shared" si="242"/>
        <v>136464.66241191825</v>
      </c>
      <c r="L243" s="5">
        <f t="shared" si="243"/>
        <v>32128.612049912746</v>
      </c>
      <c r="M243" s="5">
        <f t="shared" si="244"/>
        <v>8227.518867202878</v>
      </c>
      <c r="N243" s="15">
        <f t="shared" si="245"/>
        <v>-6.5472715397353332E-3</v>
      </c>
      <c r="O243" s="15">
        <f t="shared" si="246"/>
        <v>1.0683816665653101E-3</v>
      </c>
      <c r="P243" s="15">
        <f t="shared" si="247"/>
        <v>1.6335441893113867E-3</v>
      </c>
      <c r="Q243" s="5">
        <f t="shared" si="248"/>
        <v>2972.9263637741324</v>
      </c>
      <c r="R243" s="5">
        <f t="shared" si="249"/>
        <v>5770.4664756985221</v>
      </c>
      <c r="S243" s="5">
        <f t="shared" si="250"/>
        <v>3787.2136533675721</v>
      </c>
      <c r="T243" s="5">
        <f t="shared" si="251"/>
        <v>18.693433894868708</v>
      </c>
      <c r="U243" s="5">
        <f t="shared" si="252"/>
        <v>60.592703730970356</v>
      </c>
      <c r="V243" s="5">
        <f t="shared" si="253"/>
        <v>105.3374843246644</v>
      </c>
      <c r="W243" s="15">
        <f t="shared" si="254"/>
        <v>-1.0734613539272964E-2</v>
      </c>
      <c r="X243" s="15">
        <f t="shared" si="255"/>
        <v>-1.217998157191269E-2</v>
      </c>
      <c r="Y243" s="15">
        <f t="shared" si="256"/>
        <v>-9.7425357312937999E-3</v>
      </c>
      <c r="Z243" s="5">
        <f t="shared" si="271"/>
        <v>3278.1855166030505</v>
      </c>
      <c r="AA243" s="5">
        <f t="shared" si="272"/>
        <v>17736.548796678348</v>
      </c>
      <c r="AB243" s="5">
        <f t="shared" si="273"/>
        <v>55461.913476456488</v>
      </c>
      <c r="AC243" s="16">
        <f t="shared" si="257"/>
        <v>1.0837011077914351</v>
      </c>
      <c r="AD243" s="16">
        <f t="shared" si="258"/>
        <v>3.0394849923627763</v>
      </c>
      <c r="AE243" s="16">
        <f t="shared" si="259"/>
        <v>14.525547728801916</v>
      </c>
      <c r="AF243" s="15">
        <f t="shared" si="260"/>
        <v>-4.0504037456468023E-3</v>
      </c>
      <c r="AG243" s="15">
        <f t="shared" si="261"/>
        <v>2.9673830763510267E-4</v>
      </c>
      <c r="AH243" s="15">
        <f t="shared" si="262"/>
        <v>9.7937136394747881E-3</v>
      </c>
      <c r="AI243" s="1">
        <f t="shared" si="226"/>
        <v>335421.81576117885</v>
      </c>
      <c r="AJ243" s="1">
        <f t="shared" si="227"/>
        <v>187500.69324629856</v>
      </c>
      <c r="AK243" s="1">
        <f t="shared" si="228"/>
        <v>70456.524956896625</v>
      </c>
      <c r="AL243" s="14">
        <f t="shared" si="263"/>
        <v>85.178401465512039</v>
      </c>
      <c r="AM243" s="14">
        <f t="shared" si="264"/>
        <v>20.454668362295347</v>
      </c>
      <c r="AN243" s="14">
        <f t="shared" si="265"/>
        <v>6.4625634630292224</v>
      </c>
      <c r="AO243" s="11">
        <f t="shared" si="266"/>
        <v>3.1484272265285699E-3</v>
      </c>
      <c r="AP243" s="11">
        <f t="shared" si="267"/>
        <v>3.9661879186600399E-3</v>
      </c>
      <c r="AQ243" s="11">
        <f t="shared" si="268"/>
        <v>3.5978328731532875E-3</v>
      </c>
      <c r="AR243" s="1">
        <f t="shared" si="274"/>
        <v>159035.86149520619</v>
      </c>
      <c r="AS243" s="1">
        <f t="shared" si="269"/>
        <v>95233.68525225755</v>
      </c>
      <c r="AT243" s="1">
        <f t="shared" si="270"/>
        <v>35953.143153626741</v>
      </c>
      <c r="AU243" s="1">
        <f t="shared" si="229"/>
        <v>31807.172299041238</v>
      </c>
      <c r="AV243" s="1">
        <f t="shared" si="230"/>
        <v>19046.737050451509</v>
      </c>
      <c r="AW243" s="1">
        <f t="shared" si="231"/>
        <v>7190.6286307253486</v>
      </c>
      <c r="AX243" s="2">
        <v>0</v>
      </c>
      <c r="AY243" s="2">
        <v>0</v>
      </c>
      <c r="AZ243" s="2">
        <v>0</v>
      </c>
      <c r="BA243" s="2">
        <f t="shared" si="278"/>
        <v>0</v>
      </c>
      <c r="BB243" s="2">
        <f t="shared" si="291"/>
        <v>0</v>
      </c>
      <c r="BC243" s="2">
        <f t="shared" si="279"/>
        <v>0</v>
      </c>
      <c r="BD243" s="2">
        <f t="shared" si="280"/>
        <v>0</v>
      </c>
      <c r="BE243" s="2">
        <f t="shared" si="281"/>
        <v>0</v>
      </c>
      <c r="BF243" s="2">
        <f t="shared" si="282"/>
        <v>0</v>
      </c>
      <c r="BG243" s="2">
        <f t="shared" si="283"/>
        <v>0</v>
      </c>
      <c r="BH243" s="2">
        <f t="shared" si="292"/>
        <v>0</v>
      </c>
      <c r="BI243" s="2">
        <f t="shared" si="293"/>
        <v>0</v>
      </c>
      <c r="BJ243" s="2">
        <f t="shared" si="294"/>
        <v>0</v>
      </c>
      <c r="BK243" s="11">
        <f t="shared" si="297"/>
        <v>2.3452728460264666E-2</v>
      </c>
      <c r="BL243" s="11">
        <f t="shared" si="295"/>
        <v>3.1068381666565309E-2</v>
      </c>
      <c r="BM243" s="11">
        <f t="shared" si="296"/>
        <v>3.1633544189311386E-2</v>
      </c>
      <c r="BN243" s="17">
        <f t="shared" si="275"/>
        <v>1.2916228523590732E-3</v>
      </c>
      <c r="BO243" s="17">
        <f t="shared" si="276"/>
        <v>5.5081437645587933E-4</v>
      </c>
      <c r="BP243" s="17">
        <f t="shared" si="277"/>
        <v>6.3807486839509268E-4</v>
      </c>
      <c r="BQ243" s="12">
        <f>(BQ$3*temperature!$I353+BQ$4*temperature!$I353^2+BQ$5*temperature!$I353^6)*(K243/K$56)^$BS$1</f>
        <v>-48.827394743051428</v>
      </c>
      <c r="BR243" s="12">
        <f>(BR$3*temperature!$I353+BR$4*temperature!$I353^2+BR$5*temperature!$I353^6)*(L243/L$56)^$BS$1</f>
        <v>-31.690588654443182</v>
      </c>
      <c r="BS243" s="12">
        <f>(BS$3*temperature!$I353+BS$4*temperature!$I353^2+BS$5*temperature!$I353^6)*(M243/M$56)^$BS$1</f>
        <v>-27.164807980724152</v>
      </c>
      <c r="BT243" s="12">
        <f>(BT$3*temperature!$M353+BT$4*temperature!$M353^2+BT$5*temperature!$M353^6)*(K243/K$56)^$BS$1</f>
        <v>-48.827410770621555</v>
      </c>
      <c r="BU243" s="12">
        <f>(BU$3*temperature!$M353+BU$4*temperature!$M353^2+BU$5*temperature!$M353^6)*(L243/L$56)^$BS$1</f>
        <v>-31.690598459167425</v>
      </c>
      <c r="BV243" s="12">
        <f>(BV$3*temperature!$M353+BV$4*temperature!$M353^2+BV$5*temperature!$M353^6)*(M243/M$56)^$BS$1</f>
        <v>-27.164815883384662</v>
      </c>
      <c r="BW243" s="19">
        <f t="shared" si="284"/>
        <v>-1.6027570126198043E-5</v>
      </c>
      <c r="BX243" s="19">
        <f t="shared" si="285"/>
        <v>-9.8047242431675841E-6</v>
      </c>
      <c r="BY243" s="19">
        <f t="shared" si="286"/>
        <v>-7.9026605099841163E-6</v>
      </c>
      <c r="BZ243" s="19">
        <f t="shared" si="287"/>
        <v>-3.7668239298637086E-2</v>
      </c>
      <c r="CA243" s="19">
        <f t="shared" si="288"/>
        <v>-3.2922929484656595E-5</v>
      </c>
      <c r="CB243" s="19">
        <f t="shared" si="289"/>
        <v>-5.1431742829773479E-6</v>
      </c>
      <c r="CC243" s="19">
        <f t="shared" si="290"/>
        <v>-1.8129333120019971E-6</v>
      </c>
      <c r="CD243" s="19"/>
    </row>
    <row r="244" spans="1:82">
      <c r="A244" s="2">
        <f t="shared" si="232"/>
        <v>2198</v>
      </c>
      <c r="B244" s="5">
        <f t="shared" si="233"/>
        <v>1165.3998996102373</v>
      </c>
      <c r="C244" s="5">
        <f t="shared" si="234"/>
        <v>2964.1409688209246</v>
      </c>
      <c r="D244" s="5">
        <f t="shared" si="235"/>
        <v>4369.8692481025182</v>
      </c>
      <c r="E244" s="15">
        <f t="shared" si="236"/>
        <v>2.6648070360562665E-7</v>
      </c>
      <c r="F244" s="15">
        <f t="shared" si="237"/>
        <v>5.2498485509475023E-7</v>
      </c>
      <c r="G244" s="15">
        <f t="shared" si="238"/>
        <v>1.0717379068420515E-6</v>
      </c>
      <c r="H244" s="5">
        <f t="shared" si="239"/>
        <v>157966.99892874234</v>
      </c>
      <c r="I244" s="5">
        <f t="shared" si="240"/>
        <v>95330.505303579383</v>
      </c>
      <c r="J244" s="5">
        <f t="shared" si="241"/>
        <v>36010.38601664739</v>
      </c>
      <c r="K244" s="5">
        <f t="shared" si="242"/>
        <v>135547.46227588801</v>
      </c>
      <c r="L244" s="5">
        <f t="shared" si="243"/>
        <v>32161.258963840686</v>
      </c>
      <c r="M244" s="5">
        <f t="shared" si="244"/>
        <v>8240.609494731174</v>
      </c>
      <c r="N244" s="15">
        <f t="shared" si="245"/>
        <v>-6.7211549116039659E-3</v>
      </c>
      <c r="O244" s="15">
        <f t="shared" si="246"/>
        <v>1.0161320967498888E-3</v>
      </c>
      <c r="P244" s="15">
        <f t="shared" si="247"/>
        <v>1.5910783967301168E-3</v>
      </c>
      <c r="Q244" s="5">
        <f t="shared" si="248"/>
        <v>2921.2469216680588</v>
      </c>
      <c r="R244" s="5">
        <f t="shared" si="249"/>
        <v>5705.9774341060629</v>
      </c>
      <c r="S244" s="5">
        <f t="shared" si="250"/>
        <v>3756.2876624848573</v>
      </c>
      <c r="T244" s="5">
        <f t="shared" si="251"/>
        <v>18.492767106285346</v>
      </c>
      <c r="U244" s="5">
        <f t="shared" si="252"/>
        <v>59.854685716134775</v>
      </c>
      <c r="V244" s="5">
        <f t="shared" si="253"/>
        <v>104.31123011978676</v>
      </c>
      <c r="W244" s="15">
        <f t="shared" si="254"/>
        <v>-1.0734613539272964E-2</v>
      </c>
      <c r="X244" s="15">
        <f t="shared" si="255"/>
        <v>-1.217998157191269E-2</v>
      </c>
      <c r="Y244" s="15">
        <f t="shared" si="256"/>
        <v>-9.7425357312937999E-3</v>
      </c>
      <c r="Z244" s="5">
        <f t="shared" si="271"/>
        <v>3208.7141504764568</v>
      </c>
      <c r="AA244" s="5">
        <f t="shared" si="272"/>
        <v>17544.450818068141</v>
      </c>
      <c r="AB244" s="5">
        <f t="shared" si="273"/>
        <v>55550.118116240388</v>
      </c>
      <c r="AC244" s="16">
        <f t="shared" si="257"/>
        <v>1.0793116807652752</v>
      </c>
      <c r="AD244" s="16">
        <f t="shared" si="258"/>
        <v>3.0403869239954924</v>
      </c>
      <c r="AE244" s="16">
        <f t="shared" si="259"/>
        <v>14.667806783714326</v>
      </c>
      <c r="AF244" s="15">
        <f t="shared" si="260"/>
        <v>-4.0504037456468023E-3</v>
      </c>
      <c r="AG244" s="15">
        <f t="shared" si="261"/>
        <v>2.9673830763510267E-4</v>
      </c>
      <c r="AH244" s="15">
        <f t="shared" si="262"/>
        <v>9.7937136394747881E-3</v>
      </c>
      <c r="AI244" s="1">
        <f t="shared" si="226"/>
        <v>333686.80648410221</v>
      </c>
      <c r="AJ244" s="1">
        <f t="shared" si="227"/>
        <v>187797.36097212022</v>
      </c>
      <c r="AK244" s="1">
        <f t="shared" si="228"/>
        <v>70601.50109193231</v>
      </c>
      <c r="AL244" s="14">
        <f t="shared" si="263"/>
        <v>85.443897683815365</v>
      </c>
      <c r="AM244" s="14">
        <f t="shared" si="264"/>
        <v>20.534984150248693</v>
      </c>
      <c r="AN244" s="14">
        <f t="shared" si="265"/>
        <v>6.485582174068627</v>
      </c>
      <c r="AO244" s="11">
        <f t="shared" si="266"/>
        <v>3.116942954263284E-3</v>
      </c>
      <c r="AP244" s="11">
        <f t="shared" si="267"/>
        <v>3.9265260394734398E-3</v>
      </c>
      <c r="AQ244" s="11">
        <f t="shared" si="268"/>
        <v>3.5618545444217548E-3</v>
      </c>
      <c r="AR244" s="1">
        <f t="shared" si="274"/>
        <v>157966.99892874234</v>
      </c>
      <c r="AS244" s="1">
        <f t="shared" si="269"/>
        <v>95330.505303579383</v>
      </c>
      <c r="AT244" s="1">
        <f t="shared" si="270"/>
        <v>36010.38601664739</v>
      </c>
      <c r="AU244" s="1">
        <f t="shared" si="229"/>
        <v>31593.399785748468</v>
      </c>
      <c r="AV244" s="1">
        <f t="shared" si="230"/>
        <v>19066.101060715879</v>
      </c>
      <c r="AW244" s="1">
        <f t="shared" si="231"/>
        <v>7202.0772033294779</v>
      </c>
      <c r="AX244" s="2">
        <v>0</v>
      </c>
      <c r="AY244" s="2">
        <v>0</v>
      </c>
      <c r="AZ244" s="2">
        <v>0</v>
      </c>
      <c r="BA244" s="2">
        <f t="shared" si="278"/>
        <v>0</v>
      </c>
      <c r="BB244" s="2">
        <f t="shared" si="291"/>
        <v>0</v>
      </c>
      <c r="BC244" s="2">
        <f t="shared" si="279"/>
        <v>0</v>
      </c>
      <c r="BD244" s="2">
        <f t="shared" si="280"/>
        <v>0</v>
      </c>
      <c r="BE244" s="2">
        <f t="shared" si="281"/>
        <v>0</v>
      </c>
      <c r="BF244" s="2">
        <f t="shared" si="282"/>
        <v>0</v>
      </c>
      <c r="BG244" s="2">
        <f t="shared" si="283"/>
        <v>0</v>
      </c>
      <c r="BH244" s="2">
        <f t="shared" si="292"/>
        <v>0</v>
      </c>
      <c r="BI244" s="2">
        <f t="shared" si="293"/>
        <v>0</v>
      </c>
      <c r="BJ244" s="2">
        <f t="shared" si="294"/>
        <v>0</v>
      </c>
      <c r="BK244" s="11">
        <f t="shared" si="297"/>
        <v>2.3278845088396033E-2</v>
      </c>
      <c r="BL244" s="11">
        <f t="shared" si="295"/>
        <v>3.1016132096749888E-2</v>
      </c>
      <c r="BM244" s="11">
        <f t="shared" si="296"/>
        <v>3.1591078396730116E-2</v>
      </c>
      <c r="BN244" s="17">
        <f t="shared" si="275"/>
        <v>1.2620249244948104E-3</v>
      </c>
      <c r="BO244" s="17">
        <f t="shared" si="276"/>
        <v>5.3421711522718947E-4</v>
      </c>
      <c r="BP244" s="17">
        <f t="shared" si="277"/>
        <v>6.1850922935673927E-4</v>
      </c>
      <c r="BQ244" s="12">
        <f>(BQ$3*temperature!$I354+BQ$4*temperature!$I354^2+BQ$5*temperature!$I354^6)*(K244/K$56)^$BS$1</f>
        <v>-49.282713102544555</v>
      </c>
      <c r="BR244" s="12">
        <f>(BR$3*temperature!$I354+BR$4*temperature!$I354^2+BR$5*temperature!$I354^6)*(L244/L$56)^$BS$1</f>
        <v>-31.910220714468398</v>
      </c>
      <c r="BS244" s="12">
        <f>(BS$3*temperature!$I354+BS$4*temperature!$I354^2+BS$5*temperature!$I354^6)*(M244/M$56)^$BS$1</f>
        <v>-27.337482197065526</v>
      </c>
      <c r="BT244" s="12">
        <f>(BT$3*temperature!$M354+BT$4*temperature!$M354^2+BT$5*temperature!$M354^6)*(K244/K$56)^$BS$1</f>
        <v>-49.282729136562736</v>
      </c>
      <c r="BU244" s="12">
        <f>(BU$3*temperature!$M354+BU$4*temperature!$M354^2+BU$5*temperature!$M354^6)*(L244/L$56)^$BS$1</f>
        <v>-31.910230502773455</v>
      </c>
      <c r="BV244" s="12">
        <f>(BV$3*temperature!$M354+BV$4*temperature!$M354^2+BV$5*temperature!$M354^6)*(M244/M$56)^$BS$1</f>
        <v>-27.337490084153082</v>
      </c>
      <c r="BW244" s="19">
        <f t="shared" si="284"/>
        <v>-1.6034018180732801E-5</v>
      </c>
      <c r="BX244" s="19">
        <f t="shared" si="285"/>
        <v>-9.7883050571567765E-6</v>
      </c>
      <c r="BY244" s="19">
        <f t="shared" si="286"/>
        <v>-7.8870875555026032E-6</v>
      </c>
      <c r="BZ244" s="19">
        <f t="shared" si="287"/>
        <v>-3.7499868673643355E-2</v>
      </c>
      <c r="CA244" s="19">
        <f t="shared" si="288"/>
        <v>-3.1965144446677401E-5</v>
      </c>
      <c r="CB244" s="19">
        <f t="shared" si="289"/>
        <v>-4.9849084730959435E-6</v>
      </c>
      <c r="CC244" s="19">
        <f t="shared" si="290"/>
        <v>-1.756671774945658E-6</v>
      </c>
      <c r="CD244" s="19"/>
    </row>
    <row r="245" spans="1:82">
      <c r="A245" s="2">
        <f t="shared" si="232"/>
        <v>2199</v>
      </c>
      <c r="B245" s="5">
        <f t="shared" si="233"/>
        <v>1165.4001946389933</v>
      </c>
      <c r="C245" s="5">
        <f t="shared" si="234"/>
        <v>2964.1424471435857</v>
      </c>
      <c r="D245" s="5">
        <f t="shared" si="235"/>
        <v>4369.873697289313</v>
      </c>
      <c r="E245" s="15">
        <f t="shared" si="236"/>
        <v>2.5315666842534528E-7</v>
      </c>
      <c r="F245" s="15">
        <f t="shared" si="237"/>
        <v>4.9873561234001268E-7</v>
      </c>
      <c r="G245" s="15">
        <f t="shared" si="238"/>
        <v>1.0181510114999488E-6</v>
      </c>
      <c r="H245" s="5">
        <f t="shared" si="239"/>
        <v>156877.14285450859</v>
      </c>
      <c r="I245" s="5">
        <f t="shared" si="240"/>
        <v>95422.489306676202</v>
      </c>
      <c r="J245" s="5">
        <f t="shared" si="241"/>
        <v>36066.206744111099</v>
      </c>
      <c r="K245" s="5">
        <f t="shared" si="242"/>
        <v>134612.25043222558</v>
      </c>
      <c r="L245" s="5">
        <f t="shared" si="243"/>
        <v>32192.275171738343</v>
      </c>
      <c r="M245" s="5">
        <f t="shared" si="244"/>
        <v>8253.3750955967953</v>
      </c>
      <c r="N245" s="15">
        <f t="shared" si="245"/>
        <v>-6.8995156970105276E-3</v>
      </c>
      <c r="O245" s="15">
        <f t="shared" si="246"/>
        <v>9.6439657205360518E-4</v>
      </c>
      <c r="P245" s="15">
        <f t="shared" si="247"/>
        <v>1.5491088218393401E-3</v>
      </c>
      <c r="Q245" s="5">
        <f t="shared" si="248"/>
        <v>2869.9503606317844</v>
      </c>
      <c r="R245" s="5">
        <f t="shared" si="249"/>
        <v>5641.9173487022308</v>
      </c>
      <c r="S245" s="5">
        <f t="shared" si="250"/>
        <v>3725.4578963211211</v>
      </c>
      <c r="T245" s="5">
        <f t="shared" si="251"/>
        <v>18.294254398127592</v>
      </c>
      <c r="U245" s="5">
        <f t="shared" si="252"/>
        <v>59.125656747119628</v>
      </c>
      <c r="V245" s="5">
        <f t="shared" si="253"/>
        <v>103.29497423316953</v>
      </c>
      <c r="W245" s="15">
        <f t="shared" si="254"/>
        <v>-1.0734613539272964E-2</v>
      </c>
      <c r="X245" s="15">
        <f t="shared" si="255"/>
        <v>-1.217998157191269E-2</v>
      </c>
      <c r="Y245" s="15">
        <f t="shared" si="256"/>
        <v>-9.7425357312937999E-3</v>
      </c>
      <c r="Z245" s="5">
        <f t="shared" si="271"/>
        <v>3140.1652614757131</v>
      </c>
      <c r="AA245" s="5">
        <f t="shared" si="272"/>
        <v>17353.527107947295</v>
      </c>
      <c r="AB245" s="5">
        <f t="shared" si="273"/>
        <v>55636.101017147019</v>
      </c>
      <c r="AC245" s="16">
        <f t="shared" si="257"/>
        <v>1.0749400326907832</v>
      </c>
      <c r="AD245" s="16">
        <f t="shared" si="258"/>
        <v>3.0412891232658747</v>
      </c>
      <c r="AE245" s="16">
        <f t="shared" si="259"/>
        <v>14.811459083073169</v>
      </c>
      <c r="AF245" s="15">
        <f t="shared" si="260"/>
        <v>-4.0504037456468023E-3</v>
      </c>
      <c r="AG245" s="15">
        <f t="shared" si="261"/>
        <v>2.9673830763510267E-4</v>
      </c>
      <c r="AH245" s="15">
        <f t="shared" si="262"/>
        <v>9.7937136394747881E-3</v>
      </c>
      <c r="AI245" s="1">
        <f t="shared" si="226"/>
        <v>331911.52562144044</v>
      </c>
      <c r="AJ245" s="1">
        <f t="shared" si="227"/>
        <v>188083.7259356241</v>
      </c>
      <c r="AK245" s="1">
        <f t="shared" si="228"/>
        <v>70743.428186068559</v>
      </c>
      <c r="AL245" s="14">
        <f t="shared" si="263"/>
        <v>85.707558201137033</v>
      </c>
      <c r="AM245" s="14">
        <f t="shared" si="264"/>
        <v>20.614808988734957</v>
      </c>
      <c r="AN245" s="14">
        <f t="shared" si="265"/>
        <v>6.5084518674051557</v>
      </c>
      <c r="AO245" s="11">
        <f t="shared" si="266"/>
        <v>3.085773524720651E-3</v>
      </c>
      <c r="AP245" s="11">
        <f t="shared" si="267"/>
        <v>3.8872607790787052E-3</v>
      </c>
      <c r="AQ245" s="11">
        <f t="shared" si="268"/>
        <v>3.5262359989775374E-3</v>
      </c>
      <c r="AR245" s="1">
        <f t="shared" si="274"/>
        <v>156877.14285450859</v>
      </c>
      <c r="AS245" s="1">
        <f t="shared" si="269"/>
        <v>95422.489306676202</v>
      </c>
      <c r="AT245" s="1">
        <f t="shared" si="270"/>
        <v>36066.206744111099</v>
      </c>
      <c r="AU245" s="1">
        <f t="shared" si="229"/>
        <v>31375.42857090172</v>
      </c>
      <c r="AV245" s="1">
        <f t="shared" si="230"/>
        <v>19084.49786133524</v>
      </c>
      <c r="AW245" s="1">
        <f t="shared" si="231"/>
        <v>7213.2413488222201</v>
      </c>
      <c r="AX245" s="2">
        <v>0</v>
      </c>
      <c r="AY245" s="2">
        <v>0</v>
      </c>
      <c r="AZ245" s="2">
        <v>0</v>
      </c>
      <c r="BA245" s="2">
        <f t="shared" si="278"/>
        <v>0</v>
      </c>
      <c r="BB245" s="2">
        <f t="shared" si="291"/>
        <v>0</v>
      </c>
      <c r="BC245" s="2">
        <f t="shared" si="279"/>
        <v>0</v>
      </c>
      <c r="BD245" s="2">
        <f t="shared" si="280"/>
        <v>0</v>
      </c>
      <c r="BE245" s="2">
        <f t="shared" si="281"/>
        <v>0</v>
      </c>
      <c r="BF245" s="2">
        <f t="shared" si="282"/>
        <v>0</v>
      </c>
      <c r="BG245" s="2">
        <f t="shared" si="283"/>
        <v>0</v>
      </c>
      <c r="BH245" s="2">
        <f t="shared" si="292"/>
        <v>0</v>
      </c>
      <c r="BI245" s="2">
        <f t="shared" si="293"/>
        <v>0</v>
      </c>
      <c r="BJ245" s="2">
        <f t="shared" si="294"/>
        <v>0</v>
      </c>
      <c r="BK245" s="11">
        <f t="shared" si="297"/>
        <v>2.3100484302989471E-2</v>
      </c>
      <c r="BL245" s="11">
        <f t="shared" si="295"/>
        <v>3.0964396572053604E-2</v>
      </c>
      <c r="BM245" s="11">
        <f t="shared" si="296"/>
        <v>3.1549108821839339E-2</v>
      </c>
      <c r="BN245" s="17">
        <f t="shared" si="275"/>
        <v>1.2333147807680812E-3</v>
      </c>
      <c r="BO245" s="17">
        <f t="shared" si="276"/>
        <v>5.1814622351326978E-4</v>
      </c>
      <c r="BP245" s="17">
        <f t="shared" si="277"/>
        <v>5.9956822263140244E-4</v>
      </c>
      <c r="BQ245" s="12">
        <f>(BQ$3*temperature!$I355+BQ$4*temperature!$I355^2+BQ$5*temperature!$I355^6)*(K245/K$56)^$BS$1</f>
        <v>-49.740185097039841</v>
      </c>
      <c r="BR245" s="12">
        <f>(BR$3*temperature!$I355+BR$4*temperature!$I355^2+BR$5*temperature!$I355^6)*(L245/L$56)^$BS$1</f>
        <v>-32.129223221226951</v>
      </c>
      <c r="BS245" s="12">
        <f>(BS$3*temperature!$I355+BS$4*temperature!$I355^2+BS$5*temperature!$I355^6)*(M245/M$56)^$BS$1</f>
        <v>-27.509525112408753</v>
      </c>
      <c r="BT245" s="12">
        <f>(BT$3*temperature!$M355+BT$4*temperature!$M355^2+BT$5*temperature!$M355^6)*(K245/K$56)^$BS$1</f>
        <v>-49.740201138201066</v>
      </c>
      <c r="BU245" s="12">
        <f>(BU$3*temperature!$M355+BU$4*temperature!$M355^2+BU$5*temperature!$M355^6)*(L245/L$56)^$BS$1</f>
        <v>-32.129232993269262</v>
      </c>
      <c r="BV245" s="12">
        <f>(BV$3*temperature!$M355+BV$4*temperature!$M355^2+BV$5*temperature!$M355^6)*(M245/M$56)^$BS$1</f>
        <v>-27.509532984055731</v>
      </c>
      <c r="BW245" s="19">
        <f t="shared" si="284"/>
        <v>-1.6041161224222833E-5</v>
      </c>
      <c r="BX245" s="19">
        <f t="shared" si="285"/>
        <v>-9.7720423113401012E-6</v>
      </c>
      <c r="BY245" s="19">
        <f t="shared" si="286"/>
        <v>-7.8716469786854759E-6</v>
      </c>
      <c r="BZ245" s="19">
        <f t="shared" si="287"/>
        <v>-3.7328645912327756E-2</v>
      </c>
      <c r="CA245" s="19">
        <f t="shared" si="288"/>
        <v>-3.103626213100165E-5</v>
      </c>
      <c r="CB245" s="19">
        <f t="shared" si="289"/>
        <v>-4.8315715775239976E-6</v>
      </c>
      <c r="CC245" s="19">
        <f t="shared" si="290"/>
        <v>-1.7021768662185628E-6</v>
      </c>
      <c r="CD245" s="19"/>
    </row>
    <row r="246" spans="1:82">
      <c r="A246" s="2">
        <f t="shared" si="232"/>
        <v>2200</v>
      </c>
      <c r="B246" s="5">
        <f t="shared" si="233"/>
        <v>1165.4004749163826</v>
      </c>
      <c r="C246" s="5">
        <f t="shared" si="234"/>
        <v>2964.1438515508144</v>
      </c>
      <c r="D246" s="5">
        <f t="shared" si="235"/>
        <v>4369.8779240210715</v>
      </c>
      <c r="E246" s="15">
        <f t="shared" si="236"/>
        <v>2.4049883500407801E-7</v>
      </c>
      <c r="F246" s="15">
        <f t="shared" si="237"/>
        <v>4.7379883172301204E-7</v>
      </c>
      <c r="G246" s="15">
        <f t="shared" si="238"/>
        <v>9.6724346092495143E-7</v>
      </c>
      <c r="H246" s="5">
        <f t="shared" si="239"/>
        <v>155766.07278981421</v>
      </c>
      <c r="I246" s="5">
        <f t="shared" si="240"/>
        <v>95509.671128231159</v>
      </c>
      <c r="J246" s="5">
        <f t="shared" si="241"/>
        <v>36120.616106498666</v>
      </c>
      <c r="K246" s="5">
        <f t="shared" si="242"/>
        <v>133658.83757769226</v>
      </c>
      <c r="L246" s="5">
        <f t="shared" si="243"/>
        <v>32221.672061651574</v>
      </c>
      <c r="M246" s="5">
        <f t="shared" si="244"/>
        <v>8265.818115408867</v>
      </c>
      <c r="N246" s="15">
        <f t="shared" si="245"/>
        <v>-7.082660392884077E-3</v>
      </c>
      <c r="O246" s="15">
        <f t="shared" si="246"/>
        <v>9.1316596159818353E-4</v>
      </c>
      <c r="P246" s="15">
        <f t="shared" si="247"/>
        <v>1.5076280513059981E-3</v>
      </c>
      <c r="Q246" s="5">
        <f t="shared" si="248"/>
        <v>2819.0345481005779</v>
      </c>
      <c r="R246" s="5">
        <f t="shared" si="249"/>
        <v>5578.2907978833082</v>
      </c>
      <c r="S246" s="5">
        <f t="shared" si="250"/>
        <v>3694.7279482039967</v>
      </c>
      <c r="T246" s="5">
        <f t="shared" si="251"/>
        <v>18.097872647174547</v>
      </c>
      <c r="U246" s="5">
        <f t="shared" si="252"/>
        <v>58.405507337512475</v>
      </c>
      <c r="V246" s="5">
        <f t="shared" si="253"/>
        <v>102.28861925583981</v>
      </c>
      <c r="W246" s="15">
        <f t="shared" si="254"/>
        <v>-1.0734613539272964E-2</v>
      </c>
      <c r="X246" s="15">
        <f t="shared" si="255"/>
        <v>-1.217998157191269E-2</v>
      </c>
      <c r="Y246" s="15">
        <f t="shared" si="256"/>
        <v>-9.7425357312937999E-3</v>
      </c>
      <c r="Z246" s="5">
        <f t="shared" si="271"/>
        <v>3072.5289395485916</v>
      </c>
      <c r="AA246" s="5">
        <f t="shared" si="272"/>
        <v>17163.793511126358</v>
      </c>
      <c r="AB246" s="5">
        <f t="shared" si="273"/>
        <v>55719.879097579047</v>
      </c>
      <c r="AC246" s="16">
        <f t="shared" si="257"/>
        <v>1.0705860915560268</v>
      </c>
      <c r="AD246" s="16">
        <f t="shared" si="258"/>
        <v>3.0421915902533416</v>
      </c>
      <c r="AE246" s="16">
        <f t="shared" si="259"/>
        <v>14.956518271915586</v>
      </c>
      <c r="AF246" s="15">
        <f t="shared" si="260"/>
        <v>-4.0504037456468023E-3</v>
      </c>
      <c r="AG246" s="15">
        <f t="shared" si="261"/>
        <v>2.9673830763510267E-4</v>
      </c>
      <c r="AH246" s="15">
        <f t="shared" si="262"/>
        <v>9.7937136394747881E-3</v>
      </c>
      <c r="AI246" s="1">
        <f t="shared" si="226"/>
        <v>330095.80163019814</v>
      </c>
      <c r="AJ246" s="1">
        <f t="shared" si="227"/>
        <v>188359.85120339692</v>
      </c>
      <c r="AK246" s="1">
        <f t="shared" si="228"/>
        <v>70882.326716283918</v>
      </c>
      <c r="AL246" s="14">
        <f t="shared" si="263"/>
        <v>85.969387573962905</v>
      </c>
      <c r="AM246" s="14">
        <f t="shared" si="264"/>
        <v>20.694142775800564</v>
      </c>
      <c r="AN246" s="14">
        <f t="shared" si="265"/>
        <v>6.5311727013048886</v>
      </c>
      <c r="AO246" s="11">
        <f t="shared" si="266"/>
        <v>3.0549157894734446E-3</v>
      </c>
      <c r="AP246" s="11">
        <f t="shared" si="267"/>
        <v>3.8483881712879182E-3</v>
      </c>
      <c r="AQ246" s="11">
        <f t="shared" si="268"/>
        <v>3.4909736389877621E-3</v>
      </c>
      <c r="AR246" s="1">
        <f t="shared" si="274"/>
        <v>155766.07278981421</v>
      </c>
      <c r="AS246" s="1">
        <f t="shared" si="269"/>
        <v>95509.671128231159</v>
      </c>
      <c r="AT246" s="1">
        <f t="shared" si="270"/>
        <v>36120.616106498666</v>
      </c>
      <c r="AU246" s="1">
        <f t="shared" si="229"/>
        <v>31153.214557962841</v>
      </c>
      <c r="AV246" s="1">
        <f t="shared" si="230"/>
        <v>19101.934225646233</v>
      </c>
      <c r="AW246" s="1">
        <f t="shared" si="231"/>
        <v>7224.1232212997338</v>
      </c>
      <c r="AX246" s="2">
        <v>0</v>
      </c>
      <c r="AY246" s="2">
        <v>0</v>
      </c>
      <c r="AZ246" s="2">
        <v>0</v>
      </c>
      <c r="BA246" s="2">
        <f t="shared" si="278"/>
        <v>0</v>
      </c>
      <c r="BB246" s="2">
        <f t="shared" si="291"/>
        <v>0</v>
      </c>
      <c r="BC246" s="2">
        <f t="shared" si="279"/>
        <v>0</v>
      </c>
      <c r="BD246" s="2">
        <f t="shared" si="280"/>
        <v>0</v>
      </c>
      <c r="BE246" s="2">
        <f t="shared" si="281"/>
        <v>0</v>
      </c>
      <c r="BF246" s="2">
        <f t="shared" si="282"/>
        <v>0</v>
      </c>
      <c r="BG246" s="2">
        <f t="shared" si="283"/>
        <v>0</v>
      </c>
      <c r="BH246" s="2">
        <f t="shared" si="292"/>
        <v>0</v>
      </c>
      <c r="BI246" s="2">
        <f t="shared" si="293"/>
        <v>0</v>
      </c>
      <c r="BJ246" s="2">
        <f t="shared" si="294"/>
        <v>0</v>
      </c>
      <c r="BK246" s="11">
        <f t="shared" si="297"/>
        <v>2.2917339607115922E-2</v>
      </c>
      <c r="BL246" s="11">
        <f t="shared" si="295"/>
        <v>3.0913165961598182E-2</v>
      </c>
      <c r="BM246" s="11">
        <f t="shared" si="296"/>
        <v>3.1507628051305997E-2</v>
      </c>
      <c r="BN246" s="17">
        <f t="shared" si="275"/>
        <v>1.2054678887267903E-3</v>
      </c>
      <c r="BO246" s="17">
        <f t="shared" si="276"/>
        <v>5.0258401282925072E-4</v>
      </c>
      <c r="BP246" s="17">
        <f t="shared" si="277"/>
        <v>5.8123090554184644E-4</v>
      </c>
      <c r="BQ246" s="12">
        <f>(BQ$3*temperature!$I356+BQ$4*temperature!$I356^2+BQ$5*temperature!$I356^6)*(K246/K$56)^$BS$1</f>
        <v>-50.199923076620308</v>
      </c>
      <c r="BR246" s="12">
        <f>(BR$3*temperature!$I356+BR$4*temperature!$I356^2+BR$5*temperature!$I356^6)*(L246/L$56)^$BS$1</f>
        <v>-32.347598325587619</v>
      </c>
      <c r="BS246" s="12">
        <f>(BS$3*temperature!$I356+BS$4*temperature!$I356^2+BS$5*temperature!$I356^6)*(M246/M$56)^$BS$1</f>
        <v>-27.680937964369956</v>
      </c>
      <c r="BT246" s="12">
        <f>(BT$3*temperature!$M356+BT$4*temperature!$M356^2+BT$5*temperature!$M356^6)*(K246/K$56)^$BS$1</f>
        <v>-50.19993912564447</v>
      </c>
      <c r="BU246" s="12">
        <f>(BU$3*temperature!$M356+BU$4*temperature!$M356^2+BU$5*temperature!$M356^6)*(L246/L$56)^$BS$1</f>
        <v>-32.347608081524015</v>
      </c>
      <c r="BV246" s="12">
        <f>(BV$3*temperature!$M356+BV$4*temperature!$M356^2+BV$5*temperature!$M356^6)*(M246/M$56)^$BS$1</f>
        <v>-27.680945820708672</v>
      </c>
      <c r="BW246" s="19">
        <f t="shared" si="284"/>
        <v>-1.6049024161191028E-5</v>
      </c>
      <c r="BX246" s="19">
        <f t="shared" si="285"/>
        <v>-9.7559363965160628E-6</v>
      </c>
      <c r="BY246" s="19">
        <f t="shared" si="286"/>
        <v>-7.8563387155838882E-6</v>
      </c>
      <c r="BZ246" s="19">
        <f t="shared" si="287"/>
        <v>-3.7154555372249869E-2</v>
      </c>
      <c r="CA246" s="19">
        <f t="shared" si="288"/>
        <v>-3.0135412981363471E-5</v>
      </c>
      <c r="CB246" s="19">
        <f t="shared" si="289"/>
        <v>-4.6830088608291202E-6</v>
      </c>
      <c r="CC246" s="19">
        <f t="shared" si="290"/>
        <v>-1.6493926215236996E-6</v>
      </c>
      <c r="CD246" s="19"/>
    </row>
    <row r="247" spans="1:82">
      <c r="A247" s="2">
        <f t="shared" si="232"/>
        <v>2201</v>
      </c>
      <c r="B247" s="5">
        <f t="shared" si="233"/>
        <v>1165.4007411799664</v>
      </c>
      <c r="C247" s="5">
        <f t="shared" si="234"/>
        <v>2964.1451857383136</v>
      </c>
      <c r="D247" s="5">
        <f t="shared" si="235"/>
        <v>4369.8819394201264</v>
      </c>
      <c r="E247" s="15">
        <f t="shared" si="236"/>
        <v>2.2847389325387411E-7</v>
      </c>
      <c r="F247" s="15">
        <f t="shared" si="237"/>
        <v>4.5010889013686141E-7</v>
      </c>
      <c r="G247" s="15">
        <f t="shared" si="238"/>
        <v>9.1888128787870382E-7</v>
      </c>
      <c r="H247" s="5">
        <f t="shared" si="239"/>
        <v>154633.54546538397</v>
      </c>
      <c r="I247" s="5">
        <f t="shared" si="240"/>
        <v>95592.084680714863</v>
      </c>
      <c r="J247" s="5">
        <f t="shared" si="241"/>
        <v>36173.624881334123</v>
      </c>
      <c r="K247" s="5">
        <f t="shared" si="242"/>
        <v>132687.01486221619</v>
      </c>
      <c r="L247" s="5">
        <f t="shared" si="243"/>
        <v>32249.46103876644</v>
      </c>
      <c r="M247" s="5">
        <f t="shared" si="244"/>
        <v>8277.9410022537777</v>
      </c>
      <c r="N247" s="15">
        <f t="shared" si="245"/>
        <v>-7.2709200011646935E-3</v>
      </c>
      <c r="O247" s="15">
        <f t="shared" si="246"/>
        <v>8.6243125625817818E-4</v>
      </c>
      <c r="P247" s="15">
        <f t="shared" si="247"/>
        <v>1.4666287928972732E-3</v>
      </c>
      <c r="Q247" s="5">
        <f t="shared" si="248"/>
        <v>2768.4969866241527</v>
      </c>
      <c r="R247" s="5">
        <f t="shared" si="249"/>
        <v>5515.1020969182255</v>
      </c>
      <c r="S247" s="5">
        <f t="shared" si="250"/>
        <v>3664.1012976150209</v>
      </c>
      <c r="T247" s="5">
        <f t="shared" si="251"/>
        <v>17.903598978424149</v>
      </c>
      <c r="U247" s="5">
        <f t="shared" si="252"/>
        <v>57.69412933444336</v>
      </c>
      <c r="V247" s="5">
        <f t="shared" si="253"/>
        <v>101.29206872783507</v>
      </c>
      <c r="W247" s="15">
        <f t="shared" si="254"/>
        <v>-1.0734613539272964E-2</v>
      </c>
      <c r="X247" s="15">
        <f t="shared" si="255"/>
        <v>-1.217998157191269E-2</v>
      </c>
      <c r="Y247" s="15">
        <f t="shared" si="256"/>
        <v>-9.7425357312937999E-3</v>
      </c>
      <c r="Z247" s="5">
        <f t="shared" si="271"/>
        <v>3005.7949826261124</v>
      </c>
      <c r="AA247" s="5">
        <f t="shared" si="272"/>
        <v>16975.265070446683</v>
      </c>
      <c r="AB247" s="5">
        <f t="shared" si="273"/>
        <v>55801.469288572327</v>
      </c>
      <c r="AC247" s="16">
        <f t="shared" si="257"/>
        <v>1.0662497856407509</v>
      </c>
      <c r="AD247" s="16">
        <f t="shared" si="258"/>
        <v>3.0430943250373352</v>
      </c>
      <c r="AE247" s="16">
        <f t="shared" si="259"/>
        <v>15.102998128914299</v>
      </c>
      <c r="AF247" s="15">
        <f t="shared" si="260"/>
        <v>-4.0504037456468023E-3</v>
      </c>
      <c r="AG247" s="15">
        <f t="shared" si="261"/>
        <v>2.9673830763510267E-4</v>
      </c>
      <c r="AH247" s="15">
        <f t="shared" si="262"/>
        <v>9.7937136394747881E-3</v>
      </c>
      <c r="AI247" s="1">
        <f t="shared" si="226"/>
        <v>328239.43602514116</v>
      </c>
      <c r="AJ247" s="1">
        <f t="shared" si="227"/>
        <v>188625.80030870344</v>
      </c>
      <c r="AK247" s="1">
        <f t="shared" si="228"/>
        <v>71018.21726595526</v>
      </c>
      <c r="AL247" s="14">
        <f t="shared" si="263"/>
        <v>86.229390521078869</v>
      </c>
      <c r="AM247" s="14">
        <f t="shared" si="264"/>
        <v>20.772985479131165</v>
      </c>
      <c r="AN247" s="14">
        <f t="shared" si="265"/>
        <v>6.5537448515195003</v>
      </c>
      <c r="AO247" s="11">
        <f t="shared" si="266"/>
        <v>3.02436663157871E-3</v>
      </c>
      <c r="AP247" s="11">
        <f t="shared" si="267"/>
        <v>3.8099042895750391E-3</v>
      </c>
      <c r="AQ247" s="11">
        <f t="shared" si="268"/>
        <v>3.4560639025978846E-3</v>
      </c>
      <c r="AR247" s="1">
        <f t="shared" si="274"/>
        <v>154633.54546538397</v>
      </c>
      <c r="AS247" s="1">
        <f t="shared" si="269"/>
        <v>95592.084680714863</v>
      </c>
      <c r="AT247" s="1">
        <f t="shared" si="270"/>
        <v>36173.624881334123</v>
      </c>
      <c r="AU247" s="1">
        <f t="shared" si="229"/>
        <v>30926.709093076795</v>
      </c>
      <c r="AV247" s="1">
        <f t="shared" si="230"/>
        <v>19118.416936142974</v>
      </c>
      <c r="AW247" s="1">
        <f t="shared" si="231"/>
        <v>7234.7249762668253</v>
      </c>
      <c r="AX247" s="2">
        <v>0</v>
      </c>
      <c r="AY247" s="2">
        <v>0</v>
      </c>
      <c r="AZ247" s="2">
        <v>0</v>
      </c>
      <c r="BA247" s="2">
        <f t="shared" si="278"/>
        <v>0</v>
      </c>
      <c r="BB247" s="2">
        <f t="shared" si="291"/>
        <v>0</v>
      </c>
      <c r="BC247" s="2">
        <f t="shared" si="279"/>
        <v>0</v>
      </c>
      <c r="BD247" s="2">
        <f t="shared" si="280"/>
        <v>0</v>
      </c>
      <c r="BE247" s="2">
        <f t="shared" si="281"/>
        <v>0</v>
      </c>
      <c r="BF247" s="2">
        <f t="shared" si="282"/>
        <v>0</v>
      </c>
      <c r="BG247" s="2">
        <f t="shared" si="283"/>
        <v>0</v>
      </c>
      <c r="BH247" s="2">
        <f t="shared" si="292"/>
        <v>0</v>
      </c>
      <c r="BI247" s="2">
        <f t="shared" si="293"/>
        <v>0</v>
      </c>
      <c r="BJ247" s="2">
        <f t="shared" si="294"/>
        <v>0</v>
      </c>
      <c r="BK247" s="11">
        <f t="shared" si="297"/>
        <v>2.2729079998835305E-2</v>
      </c>
      <c r="BL247" s="11">
        <f t="shared" si="295"/>
        <v>3.0862431256258177E-2</v>
      </c>
      <c r="BM247" s="11">
        <f t="shared" si="296"/>
        <v>3.1466628792897272E-2</v>
      </c>
      <c r="BN247" s="17">
        <f t="shared" si="275"/>
        <v>1.1784607045470447E-3</v>
      </c>
      <c r="BO247" s="17">
        <f t="shared" si="276"/>
        <v>4.8751342928136791E-4</v>
      </c>
      <c r="BP247" s="17">
        <f t="shared" si="277"/>
        <v>5.6347707931146457E-4</v>
      </c>
      <c r="BQ247" s="12">
        <f>(BQ$3*temperature!$I357+BQ$4*temperature!$I357^2+BQ$5*temperature!$I357^6)*(K247/K$56)^$BS$1</f>
        <v>-50.66204662426162</v>
      </c>
      <c r="BR247" s="12">
        <f>(BR$3*temperature!$I357+BR$4*temperature!$I357^2+BR$5*temperature!$I357^6)*(L247/L$56)^$BS$1</f>
        <v>-32.565348372042308</v>
      </c>
      <c r="BS247" s="12">
        <f>(BS$3*temperature!$I357+BS$4*temperature!$I357^2+BS$5*temperature!$I357^6)*(M247/M$56)^$BS$1</f>
        <v>-27.851722134939738</v>
      </c>
      <c r="BT247" s="12">
        <f>(BT$3*temperature!$M357+BT$4*temperature!$M357^2+BT$5*temperature!$M357^6)*(K247/K$56)^$BS$1</f>
        <v>-50.662062681894739</v>
      </c>
      <c r="BU247" s="12">
        <f>(BU$3*temperature!$M357+BU$4*temperature!$M357^2+BU$5*temperature!$M357^6)*(L247/L$56)^$BS$1</f>
        <v>-32.565358112029934</v>
      </c>
      <c r="BV247" s="12">
        <f>(BV$3*temperature!$M357+BV$4*temperature!$M357^2+BV$5*temperature!$M357^6)*(M247/M$56)^$BS$1</f>
        <v>-27.851729976102334</v>
      </c>
      <c r="BW247" s="19">
        <f t="shared" si="284"/>
        <v>-1.6057633118293779E-5</v>
      </c>
      <c r="BX247" s="19">
        <f t="shared" si="285"/>
        <v>-9.7399876253234652E-6</v>
      </c>
      <c r="BY247" s="19">
        <f t="shared" si="286"/>
        <v>-7.8411625956675834E-6</v>
      </c>
      <c r="BZ247" s="19">
        <f t="shared" si="287"/>
        <v>-3.6977577371023994E-2</v>
      </c>
      <c r="CA247" s="19">
        <f t="shared" si="288"/>
        <v>-2.9261753685834025E-5</v>
      </c>
      <c r="CB247" s="19">
        <f t="shared" si="289"/>
        <v>-4.5390704295470584E-6</v>
      </c>
      <c r="CC247" s="19">
        <f t="shared" si="290"/>
        <v>-1.5982648380791264E-6</v>
      </c>
      <c r="CD247" s="19"/>
    </row>
    <row r="248" spans="1:82">
      <c r="A248" s="2">
        <f t="shared" si="232"/>
        <v>2202</v>
      </c>
      <c r="B248" s="5">
        <f t="shared" si="233"/>
        <v>1165.4009941304287</v>
      </c>
      <c r="C248" s="5">
        <f t="shared" si="234"/>
        <v>2964.146453217008</v>
      </c>
      <c r="D248" s="5">
        <f t="shared" si="235"/>
        <v>4369.8857540527333</v>
      </c>
      <c r="E248" s="15">
        <f t="shared" si="236"/>
        <v>2.170501985911804E-7</v>
      </c>
      <c r="F248" s="15">
        <f t="shared" si="237"/>
        <v>4.2760344563001834E-7</v>
      </c>
      <c r="G248" s="15">
        <f t="shared" si="238"/>
        <v>8.7293722348476857E-7</v>
      </c>
      <c r="H248" s="5">
        <f t="shared" si="239"/>
        <v>153479.2930715743</v>
      </c>
      <c r="I248" s="5">
        <f t="shared" si="240"/>
        <v>95669.763909811154</v>
      </c>
      <c r="J248" s="5">
        <f t="shared" si="241"/>
        <v>36225.243850274826</v>
      </c>
      <c r="K248" s="5">
        <f t="shared" si="242"/>
        <v>131696.55238375167</v>
      </c>
      <c r="L248" s="5">
        <f t="shared" si="243"/>
        <v>32275.65352109378</v>
      </c>
      <c r="M248" s="5">
        <f t="shared" si="244"/>
        <v>8289.7462059914724</v>
      </c>
      <c r="N248" s="15">
        <f t="shared" si="245"/>
        <v>-7.4646526601946928E-3</v>
      </c>
      <c r="O248" s="15">
        <f t="shared" si="246"/>
        <v>8.1218356783874235E-4</v>
      </c>
      <c r="P248" s="15">
        <f t="shared" si="247"/>
        <v>1.4261038746810062E-3</v>
      </c>
      <c r="Q248" s="5">
        <f t="shared" si="248"/>
        <v>2718.3348031178216</v>
      </c>
      <c r="R248" s="5">
        <f t="shared" si="249"/>
        <v>5452.3553042629437</v>
      </c>
      <c r="S248" s="5">
        <f t="shared" si="250"/>
        <v>3633.5813122036861</v>
      </c>
      <c r="T248" s="5">
        <f t="shared" si="251"/>
        <v>17.711410762428645</v>
      </c>
      <c r="U248" s="5">
        <f t="shared" si="252"/>
        <v>56.99141590234229</v>
      </c>
      <c r="V248" s="5">
        <f t="shared" si="253"/>
        <v>100.30522712895747</v>
      </c>
      <c r="W248" s="15">
        <f t="shared" si="254"/>
        <v>-1.0734613539272964E-2</v>
      </c>
      <c r="X248" s="15">
        <f t="shared" si="255"/>
        <v>-1.217998157191269E-2</v>
      </c>
      <c r="Y248" s="15">
        <f t="shared" si="256"/>
        <v>-9.7425357312937999E-3</v>
      </c>
      <c r="Z248" s="5">
        <f t="shared" si="271"/>
        <v>2939.9528939744637</v>
      </c>
      <c r="AA248" s="5">
        <f t="shared" si="272"/>
        <v>16787.956044996969</v>
      </c>
      <c r="AB248" s="5">
        <f t="shared" si="273"/>
        <v>55880.888529073003</v>
      </c>
      <c r="AC248" s="16">
        <f t="shared" si="257"/>
        <v>1.0619310435151965</v>
      </c>
      <c r="AD248" s="16">
        <f t="shared" si="258"/>
        <v>3.0439973276973209</v>
      </c>
      <c r="AE248" s="16">
        <f t="shared" si="259"/>
        <v>15.250912567686409</v>
      </c>
      <c r="AF248" s="15">
        <f t="shared" si="260"/>
        <v>-4.0504037456468023E-3</v>
      </c>
      <c r="AG248" s="15">
        <f t="shared" si="261"/>
        <v>2.9673830763510267E-4</v>
      </c>
      <c r="AH248" s="15">
        <f t="shared" si="262"/>
        <v>9.7937136394747881E-3</v>
      </c>
      <c r="AI248" s="1">
        <f t="shared" si="226"/>
        <v>326342.20151570387</v>
      </c>
      <c r="AJ248" s="1">
        <f t="shared" si="227"/>
        <v>188881.63721397609</v>
      </c>
      <c r="AK248" s="1">
        <f t="shared" si="228"/>
        <v>71151.120515626564</v>
      </c>
      <c r="AL248" s="14">
        <f t="shared" si="263"/>
        <v>86.487571919518672</v>
      </c>
      <c r="AM248" s="14">
        <f t="shared" si="264"/>
        <v>20.851337134750544</v>
      </c>
      <c r="AN248" s="14">
        <f t="shared" si="265"/>
        <v>6.5761685109175909</v>
      </c>
      <c r="AO248" s="11">
        <f t="shared" si="266"/>
        <v>2.9941229652629231E-3</v>
      </c>
      <c r="AP248" s="11">
        <f t="shared" si="267"/>
        <v>3.7718052466792886E-3</v>
      </c>
      <c r="AQ248" s="11">
        <f t="shared" si="268"/>
        <v>3.4215032635719058E-3</v>
      </c>
      <c r="AR248" s="1">
        <f t="shared" si="274"/>
        <v>153479.2930715743</v>
      </c>
      <c r="AS248" s="1">
        <f t="shared" si="269"/>
        <v>95669.763909811154</v>
      </c>
      <c r="AT248" s="1">
        <f t="shared" si="270"/>
        <v>36225.243850274826</v>
      </c>
      <c r="AU248" s="1">
        <f t="shared" si="229"/>
        <v>30695.85861431486</v>
      </c>
      <c r="AV248" s="1">
        <f t="shared" si="230"/>
        <v>19133.952781962231</v>
      </c>
      <c r="AW248" s="1">
        <f t="shared" si="231"/>
        <v>7245.0487700549656</v>
      </c>
      <c r="AX248" s="2">
        <v>0</v>
      </c>
      <c r="AY248" s="2">
        <v>0</v>
      </c>
      <c r="AZ248" s="2">
        <v>0</v>
      </c>
      <c r="BA248" s="2">
        <f t="shared" si="278"/>
        <v>0</v>
      </c>
      <c r="BB248" s="2">
        <f t="shared" si="291"/>
        <v>0</v>
      </c>
      <c r="BC248" s="2">
        <f t="shared" si="279"/>
        <v>0</v>
      </c>
      <c r="BD248" s="2">
        <f t="shared" si="280"/>
        <v>0</v>
      </c>
      <c r="BE248" s="2">
        <f t="shared" si="281"/>
        <v>0</v>
      </c>
      <c r="BF248" s="2">
        <f t="shared" si="282"/>
        <v>0</v>
      </c>
      <c r="BG248" s="2">
        <f t="shared" si="283"/>
        <v>0</v>
      </c>
      <c r="BH248" s="2">
        <f t="shared" si="292"/>
        <v>0</v>
      </c>
      <c r="BI248" s="2">
        <f t="shared" si="293"/>
        <v>0</v>
      </c>
      <c r="BJ248" s="2">
        <f t="shared" si="294"/>
        <v>0</v>
      </c>
      <c r="BK248" s="11">
        <f t="shared" si="297"/>
        <v>2.2535347339805306E-2</v>
      </c>
      <c r="BL248" s="11">
        <f t="shared" si="295"/>
        <v>3.0812183567838741E-2</v>
      </c>
      <c r="BM248" s="11">
        <f t="shared" si="296"/>
        <v>3.1426103874681005E-2</v>
      </c>
      <c r="BN248" s="17">
        <f t="shared" si="275"/>
        <v>1.1522706527014824E-3</v>
      </c>
      <c r="BO248" s="17">
        <f t="shared" si="276"/>
        <v>4.7291802911787246E-4</v>
      </c>
      <c r="BP248" s="17">
        <f t="shared" si="277"/>
        <v>5.4628726085970364E-4</v>
      </c>
      <c r="BQ248" s="12">
        <f>(BQ$3*temperature!$I358+BQ$4*temperature!$I358^2+BQ$5*temperature!$I358^6)*(K248/K$56)^$BS$1</f>
        <v>-51.126683132166157</v>
      </c>
      <c r="BR248" s="12">
        <f>(BR$3*temperature!$I358+BR$4*temperature!$I358^2+BR$5*temperature!$I358^6)*(L248/L$56)^$BS$1</f>
        <v>-32.782475891683241</v>
      </c>
      <c r="BS248" s="12">
        <f>(BS$3*temperature!$I358+BS$4*temperature!$I358^2+BS$5*temperature!$I358^6)*(M248/M$56)^$BS$1</f>
        <v>-28.021879144492136</v>
      </c>
      <c r="BT248" s="12">
        <f>(BT$3*temperature!$M358+BT$4*temperature!$M358^2+BT$5*temperature!$M358^6)*(K248/K$56)^$BS$1</f>
        <v>-51.126699199181822</v>
      </c>
      <c r="BU248" s="12">
        <f>(BU$3*temperature!$M358+BU$4*temperature!$M358^2+BU$5*temperature!$M358^6)*(L248/L$56)^$BS$1</f>
        <v>-32.782485615879501</v>
      </c>
      <c r="BV248" s="12">
        <f>(BV$3*temperature!$M358+BV$4*temperature!$M358^2+BV$5*temperature!$M358^6)*(M248/M$56)^$BS$1</f>
        <v>-28.021886970610566</v>
      </c>
      <c r="BW248" s="19">
        <f t="shared" si="284"/>
        <v>-1.6067015664589235E-5</v>
      </c>
      <c r="BX248" s="19">
        <f t="shared" si="285"/>
        <v>-9.7241962606631205E-6</v>
      </c>
      <c r="BY248" s="19">
        <f t="shared" si="286"/>
        <v>-7.8261184306427367E-6</v>
      </c>
      <c r="BZ248" s="19">
        <f t="shared" si="287"/>
        <v>-3.6797688149925387E-2</v>
      </c>
      <c r="CA248" s="19">
        <f t="shared" si="288"/>
        <v>-2.8414466624462464E-5</v>
      </c>
      <c r="CB248" s="19">
        <f t="shared" si="289"/>
        <v>-4.3996110964319104E-6</v>
      </c>
      <c r="CC248" s="19">
        <f t="shared" si="290"/>
        <v>-1.5487410383839055E-6</v>
      </c>
      <c r="CD248" s="19"/>
    </row>
    <row r="249" spans="1:82">
      <c r="A249" s="2">
        <f t="shared" si="232"/>
        <v>2203</v>
      </c>
      <c r="B249" s="5">
        <f t="shared" si="233"/>
        <v>1165.4012344334201</v>
      </c>
      <c r="C249" s="5">
        <f t="shared" si="234"/>
        <v>2964.1476573222826</v>
      </c>
      <c r="D249" s="5">
        <f t="shared" si="235"/>
        <v>4369.8893779568734</v>
      </c>
      <c r="E249" s="15">
        <f t="shared" si="236"/>
        <v>2.0619768866162136E-7</v>
      </c>
      <c r="F249" s="15">
        <f t="shared" si="237"/>
        <v>4.0622327334851738E-7</v>
      </c>
      <c r="G249" s="15">
        <f t="shared" si="238"/>
        <v>8.2929036231053014E-7</v>
      </c>
      <c r="H249" s="5">
        <f t="shared" si="239"/>
        <v>152303.0213223699</v>
      </c>
      <c r="I249" s="5">
        <f t="shared" si="240"/>
        <v>95742.742782374888</v>
      </c>
      <c r="J249" s="5">
        <f t="shared" si="241"/>
        <v>36275.48379634304</v>
      </c>
      <c r="K249" s="5">
        <f t="shared" si="242"/>
        <v>130687.19752679397</v>
      </c>
      <c r="L249" s="5">
        <f t="shared" si="243"/>
        <v>32300.260935336082</v>
      </c>
      <c r="M249" s="5">
        <f t="shared" si="244"/>
        <v>8301.2361775856934</v>
      </c>
      <c r="N249" s="15">
        <f t="shared" si="245"/>
        <v>-7.6642466236817031E-3</v>
      </c>
      <c r="O249" s="15">
        <f t="shared" si="246"/>
        <v>7.6241412822897203E-4</v>
      </c>
      <c r="P249" s="15">
        <f t="shared" si="247"/>
        <v>1.3860462442043531E-3</v>
      </c>
      <c r="Q249" s="5">
        <f t="shared" si="248"/>
        <v>2668.5447362600839</v>
      </c>
      <c r="R249" s="5">
        <f t="shared" si="249"/>
        <v>5390.0542278066996</v>
      </c>
      <c r="S249" s="5">
        <f t="shared" si="250"/>
        <v>3603.1712497934932</v>
      </c>
      <c r="T249" s="5">
        <f t="shared" si="251"/>
        <v>17.521285612658655</v>
      </c>
      <c r="U249" s="5">
        <f t="shared" si="252"/>
        <v>56.29726150689455</v>
      </c>
      <c r="V249" s="5">
        <f t="shared" si="253"/>
        <v>99.327999869618054</v>
      </c>
      <c r="W249" s="15">
        <f t="shared" si="254"/>
        <v>-1.0734613539272964E-2</v>
      </c>
      <c r="X249" s="15">
        <f t="shared" si="255"/>
        <v>-1.217998157191269E-2</v>
      </c>
      <c r="Y249" s="15">
        <f t="shared" si="256"/>
        <v>-9.7425357312937999E-3</v>
      </c>
      <c r="Z249" s="5">
        <f t="shared" si="271"/>
        <v>2874.9918779503405</v>
      </c>
      <c r="AA249" s="5">
        <f t="shared" si="272"/>
        <v>16601.879928164137</v>
      </c>
      <c r="AB249" s="5">
        <f t="shared" si="273"/>
        <v>55958.153761440357</v>
      </c>
      <c r="AC249" s="16">
        <f t="shared" si="257"/>
        <v>1.0576297940389239</v>
      </c>
      <c r="AD249" s="16">
        <f t="shared" si="258"/>
        <v>3.0449005983127875</v>
      </c>
      <c r="AE249" s="16">
        <f t="shared" si="259"/>
        <v>15.400275638114998</v>
      </c>
      <c r="AF249" s="15">
        <f t="shared" si="260"/>
        <v>-4.0504037456468023E-3</v>
      </c>
      <c r="AG249" s="15">
        <f t="shared" si="261"/>
        <v>2.9673830763510267E-4</v>
      </c>
      <c r="AH249" s="15">
        <f t="shared" si="262"/>
        <v>9.7937136394747881E-3</v>
      </c>
      <c r="AI249" s="1">
        <f t="shared" ref="AI249:AI312" si="298">(1-$AI$5)*AI248+AU248</f>
        <v>324403.83997844835</v>
      </c>
      <c r="AJ249" s="1">
        <f t="shared" ref="AJ249:AJ312" si="299">(1-$AI$5)*AJ248+AV248</f>
        <v>189127.42627454072</v>
      </c>
      <c r="AK249" s="1">
        <f t="shared" ref="AK249:AK312" si="300">(1-$AI$5)*AK248+AW248</f>
        <v>71281.057234118882</v>
      </c>
      <c r="AL249" s="14">
        <f t="shared" si="263"/>
        <v>86.743936800559794</v>
      </c>
      <c r="AM249" s="14">
        <f t="shared" si="264"/>
        <v>20.929197845727622</v>
      </c>
      <c r="AN249" s="14">
        <f t="shared" si="265"/>
        <v>6.5984438891192756</v>
      </c>
      <c r="AO249" s="11">
        <f t="shared" si="266"/>
        <v>2.9641817356102938E-3</v>
      </c>
      <c r="AP249" s="11">
        <f t="shared" si="267"/>
        <v>3.7340871942124956E-3</v>
      </c>
      <c r="AQ249" s="11">
        <f t="shared" si="268"/>
        <v>3.3872882309361869E-3</v>
      </c>
      <c r="AR249" s="1">
        <f t="shared" si="274"/>
        <v>152303.0213223699</v>
      </c>
      <c r="AS249" s="1">
        <f t="shared" si="269"/>
        <v>95742.742782374888</v>
      </c>
      <c r="AT249" s="1">
        <f t="shared" si="270"/>
        <v>36275.48379634304</v>
      </c>
      <c r="AU249" s="1">
        <f t="shared" ref="AU249:AU312" si="301">$AU$5*AR249</f>
        <v>30460.604264473979</v>
      </c>
      <c r="AV249" s="1">
        <f t="shared" ref="AV249:AV312" si="302">$AU$5*AS249</f>
        <v>19148.54855647498</v>
      </c>
      <c r="AW249" s="1">
        <f t="shared" ref="AW249:AW312" si="303">$AU$5*AT249</f>
        <v>7255.0967592686084</v>
      </c>
      <c r="AX249" s="2">
        <v>0</v>
      </c>
      <c r="AY249" s="2">
        <v>0</v>
      </c>
      <c r="AZ249" s="2">
        <v>0</v>
      </c>
      <c r="BA249" s="2">
        <f t="shared" si="278"/>
        <v>0</v>
      </c>
      <c r="BB249" s="2">
        <f t="shared" si="291"/>
        <v>0</v>
      </c>
      <c r="BC249" s="2">
        <f t="shared" si="279"/>
        <v>0</v>
      </c>
      <c r="BD249" s="2">
        <f t="shared" si="280"/>
        <v>0</v>
      </c>
      <c r="BE249" s="2">
        <f t="shared" si="281"/>
        <v>0</v>
      </c>
      <c r="BF249" s="2">
        <f t="shared" si="282"/>
        <v>0</v>
      </c>
      <c r="BG249" s="2">
        <f t="shared" si="283"/>
        <v>0</v>
      </c>
      <c r="BH249" s="2">
        <f t="shared" si="292"/>
        <v>0</v>
      </c>
      <c r="BI249" s="2">
        <f t="shared" si="293"/>
        <v>0</v>
      </c>
      <c r="BJ249" s="2">
        <f t="shared" si="294"/>
        <v>0</v>
      </c>
      <c r="BK249" s="11">
        <f t="shared" si="297"/>
        <v>2.2335753376318296E-2</v>
      </c>
      <c r="BL249" s="11">
        <f t="shared" si="295"/>
        <v>3.0762414128228971E-2</v>
      </c>
      <c r="BM249" s="11">
        <f t="shared" si="296"/>
        <v>3.1386046244204352E-2</v>
      </c>
      <c r="BN249" s="17">
        <f t="shared" si="275"/>
        <v>1.1268761081943937E-3</v>
      </c>
      <c r="BO249" s="17">
        <f t="shared" si="276"/>
        <v>4.5878195529374944E-4</v>
      </c>
      <c r="BP249" s="17">
        <f t="shared" si="277"/>
        <v>5.2964265574383595E-4</v>
      </c>
      <c r="BQ249" s="12">
        <f>(BQ$3*temperature!$I359+BQ$4*temperature!$I359^2+BQ$5*temperature!$I359^6)*(K249/K$56)^$BS$1</f>
        <v>-51.59396844266027</v>
      </c>
      <c r="BR249" s="12">
        <f>(BR$3*temperature!$I359+BR$4*temperature!$I359^2+BR$5*temperature!$I359^6)*(L249/L$56)^$BS$1</f>
        <v>-32.998983595300544</v>
      </c>
      <c r="BS249" s="12">
        <f>(BS$3*temperature!$I359+BS$4*temperature!$I359^2+BS$5*temperature!$I359^6)*(M249/M$56)^$BS$1</f>
        <v>-28.191410645892162</v>
      </c>
      <c r="BT249" s="12">
        <f>(BT$3*temperature!$M359+BT$4*temperature!$M359^2+BT$5*temperature!$M359^6)*(K249/K$56)^$BS$1</f>
        <v>-51.593984519861152</v>
      </c>
      <c r="BU249" s="12">
        <f>(BU$3*temperature!$M359+BU$4*temperature!$M359^2+BU$5*temperature!$M359^6)*(L249/L$56)^$BS$1</f>
        <v>-32.998993303862953</v>
      </c>
      <c r="BV249" s="12">
        <f>(BV$3*temperature!$M359+BV$4*temperature!$M359^2+BV$5*temperature!$M359^6)*(M249/M$56)^$BS$1</f>
        <v>-28.191418457098102</v>
      </c>
      <c r="BW249" s="19">
        <f t="shared" si="284"/>
        <v>-1.6077200882591569E-5</v>
      </c>
      <c r="BX249" s="19">
        <f t="shared" si="285"/>
        <v>-9.7085624091164391E-6</v>
      </c>
      <c r="BY249" s="19">
        <f t="shared" si="286"/>
        <v>-7.8112059398449674E-6</v>
      </c>
      <c r="BZ249" s="19">
        <f t="shared" si="287"/>
        <v>-3.6614859368487823E-2</v>
      </c>
      <c r="CA249" s="19">
        <f t="shared" si="288"/>
        <v>-2.7592759027143265E-5</v>
      </c>
      <c r="CB249" s="19">
        <f t="shared" si="289"/>
        <v>-4.2644901875356675E-6</v>
      </c>
      <c r="CC249" s="19">
        <f t="shared" si="290"/>
        <v>-1.50077040105598E-6</v>
      </c>
      <c r="CD249" s="19"/>
    </row>
    <row r="250" spans="1:82">
      <c r="A250" s="2">
        <f t="shared" ref="A250:A313" si="304">1+A249</f>
        <v>2204</v>
      </c>
      <c r="B250" s="5">
        <f t="shared" ref="B250:B313" si="305">B249*(1+E250)</f>
        <v>1165.4014627213089</v>
      </c>
      <c r="C250" s="5">
        <f t="shared" ref="C250:C313" si="306">C249*(1+F250)</f>
        <v>2964.1488012227583</v>
      </c>
      <c r="D250" s="5">
        <f t="shared" ref="D250:D313" si="307">D249*(1+G250)</f>
        <v>4369.8928206686614</v>
      </c>
      <c r="E250" s="15">
        <f t="shared" ref="E250:E313" si="308">E249*$E$5</f>
        <v>1.9588780422854028E-7</v>
      </c>
      <c r="F250" s="15">
        <f t="shared" ref="F250:F313" si="309">F249*$E$5</f>
        <v>3.8591210968109148E-7</v>
      </c>
      <c r="G250" s="15">
        <f t="shared" ref="G250:G313" si="310">G249*$E$5</f>
        <v>7.8782584419500355E-7</v>
      </c>
      <c r="H250" s="5">
        <f t="shared" ref="H250:H313" si="311">AR250</f>
        <v>151104.40731298714</v>
      </c>
      <c r="I250" s="5">
        <f t="shared" ref="I250:I313" si="312">AS250</f>
        <v>95811.055274914077</v>
      </c>
      <c r="J250" s="5">
        <f t="shared" ref="J250:J313" si="313">AT250</f>
        <v>36324.355501297629</v>
      </c>
      <c r="K250" s="5">
        <f t="shared" ref="K250:K313" si="314">H250/B250*1000</f>
        <v>129658.67312380561</v>
      </c>
      <c r="L250" s="5">
        <f t="shared" ref="L250:L313" si="315">I250/C250*1000</f>
        <v>32323.294712934287</v>
      </c>
      <c r="M250" s="5">
        <f t="shared" ref="M250:M313" si="316">J250/D250*1000</f>
        <v>8312.4133684677963</v>
      </c>
      <c r="N250" s="15">
        <f t="shared" ref="N250:N313" si="317">K250/K249-1</f>
        <v>-7.8701236421990783E-3</v>
      </c>
      <c r="O250" s="15">
        <f t="shared" ref="O250:O313" si="318">L250/L249-1</f>
        <v>7.1311428859099912E-4</v>
      </c>
      <c r="P250" s="15">
        <f t="shared" ref="P250:P313" si="319">M250/M249-1</f>
        <v>1.3464489677190716E-3</v>
      </c>
      <c r="Q250" s="5">
        <f t="shared" ref="Q250:Q313" si="320">T250*H250/1000</f>
        <v>2619.1231217990799</v>
      </c>
      <c r="R250" s="5">
        <f t="shared" ref="R250:R313" si="321">U250*I250/1000</f>
        <v>5328.2024310477345</v>
      </c>
      <c r="S250" s="5">
        <f t="shared" ref="S250:S313" si="322">V250*J250/1000</f>
        <v>3572.8742603789233</v>
      </c>
      <c r="T250" s="5">
        <f t="shared" ref="T250:T313" si="323">T249*(1+W250)</f>
        <v>17.333201382895542</v>
      </c>
      <c r="U250" s="5">
        <f t="shared" ref="U250:U313" si="324">U249*(1+X250)</f>
        <v>55.611561899191422</v>
      </c>
      <c r="V250" s="5">
        <f t="shared" ref="V250:V313" si="325">V249*(1+Y250)</f>
        <v>98.360293281770353</v>
      </c>
      <c r="W250" s="15">
        <f t="shared" ref="W250:W313" si="326">T$5-1</f>
        <v>-1.0734613539272964E-2</v>
      </c>
      <c r="X250" s="15">
        <f t="shared" ref="X250:X313" si="327">U$5-1</f>
        <v>-1.217998157191269E-2</v>
      </c>
      <c r="Y250" s="15">
        <f t="shared" ref="Y250:Y313" si="328">V$5-1</f>
        <v>-9.7425357312937999E-3</v>
      </c>
      <c r="Z250" s="5">
        <f t="shared" si="271"/>
        <v>2810.9008339898114</v>
      </c>
      <c r="AA250" s="5">
        <f t="shared" si="272"/>
        <v>16417.049465509888</v>
      </c>
      <c r="AB250" s="5">
        <f t="shared" si="273"/>
        <v>56033.28192716949</v>
      </c>
      <c r="AC250" s="16">
        <f t="shared" ref="AC250:AC313" si="329">AC249*(1+AF250)</f>
        <v>1.053345966359641</v>
      </c>
      <c r="AD250" s="16">
        <f t="shared" ref="AD250:AD313" si="330">AD249*(1+AG250)</f>
        <v>3.0458041369632478</v>
      </c>
      <c r="AE250" s="16">
        <f t="shared" ref="AE250:AE313" si="331">AE249*(1+AH250)</f>
        <v>15.551101527683675</v>
      </c>
      <c r="AF250" s="15">
        <f t="shared" ref="AF250:AF313" si="332">AC$5-1</f>
        <v>-4.0504037456468023E-3</v>
      </c>
      <c r="AG250" s="15">
        <f t="shared" ref="AG250:AG313" si="333">AD$5-1</f>
        <v>2.9673830763510267E-4</v>
      </c>
      <c r="AH250" s="15">
        <f t="shared" ref="AH250:AH313" si="334">AE$5-1</f>
        <v>9.7937136394747881E-3</v>
      </c>
      <c r="AI250" s="1">
        <f t="shared" si="298"/>
        <v>322424.06024507747</v>
      </c>
      <c r="AJ250" s="1">
        <f t="shared" si="299"/>
        <v>189363.23220356161</v>
      </c>
      <c r="AK250" s="1">
        <f t="shared" si="300"/>
        <v>71408.04826997561</v>
      </c>
      <c r="AL250" s="14">
        <f t="shared" ref="AL250:AL313" si="335">AL249*(1+AO250)</f>
        <v>86.99849034576755</v>
      </c>
      <c r="AM250" s="14">
        <f t="shared" ref="AM250:AM313" si="336">AM249*(1+AP250)</f>
        <v>21.006567780891885</v>
      </c>
      <c r="AN250" s="14">
        <f t="shared" ref="AN250:AN313" si="337">AN249*(1+AQ250)</f>
        <v>6.6205712121341005</v>
      </c>
      <c r="AO250" s="11">
        <f t="shared" ref="AO250:AO313" si="338">AO$5*AO249</f>
        <v>2.9345399182541909E-3</v>
      </c>
      <c r="AP250" s="11">
        <f t="shared" ref="AP250:AP313" si="339">AP$5*AP249</f>
        <v>3.6967463222703704E-3</v>
      </c>
      <c r="AQ250" s="11">
        <f t="shared" ref="AQ250:AQ313" si="340">AQ$5*AQ249</f>
        <v>3.3534153486268251E-3</v>
      </c>
      <c r="AR250" s="1">
        <f t="shared" si="274"/>
        <v>151104.40731298714</v>
      </c>
      <c r="AS250" s="1">
        <f t="shared" si="269"/>
        <v>95811.055274914077</v>
      </c>
      <c r="AT250" s="1">
        <f t="shared" si="270"/>
        <v>36324.355501297629</v>
      </c>
      <c r="AU250" s="1">
        <f t="shared" si="301"/>
        <v>30220.88146259743</v>
      </c>
      <c r="AV250" s="1">
        <f t="shared" si="302"/>
        <v>19162.211054982818</v>
      </c>
      <c r="AW250" s="1">
        <f t="shared" si="303"/>
        <v>7264.8711002595264</v>
      </c>
      <c r="AX250" s="2">
        <v>0</v>
      </c>
      <c r="AY250" s="2">
        <v>0</v>
      </c>
      <c r="AZ250" s="2">
        <v>0</v>
      </c>
      <c r="BA250" s="2">
        <f t="shared" si="278"/>
        <v>0</v>
      </c>
      <c r="BB250" s="2">
        <f t="shared" si="291"/>
        <v>0</v>
      </c>
      <c r="BC250" s="2">
        <f t="shared" si="279"/>
        <v>0</v>
      </c>
      <c r="BD250" s="2">
        <f t="shared" si="280"/>
        <v>0</v>
      </c>
      <c r="BE250" s="2">
        <f t="shared" si="281"/>
        <v>0</v>
      </c>
      <c r="BF250" s="2">
        <f t="shared" si="282"/>
        <v>0</v>
      </c>
      <c r="BG250" s="2">
        <f t="shared" si="283"/>
        <v>0</v>
      </c>
      <c r="BH250" s="2">
        <f t="shared" si="292"/>
        <v>0</v>
      </c>
      <c r="BI250" s="2">
        <f t="shared" si="293"/>
        <v>0</v>
      </c>
      <c r="BJ250" s="2">
        <f t="shared" si="294"/>
        <v>0</v>
      </c>
      <c r="BK250" s="11">
        <f t="shared" si="297"/>
        <v>2.2129876357800921E-2</v>
      </c>
      <c r="BL250" s="11">
        <f t="shared" si="295"/>
        <v>3.0713114288590998E-2</v>
      </c>
      <c r="BM250" s="11">
        <f t="shared" si="296"/>
        <v>3.1346448967719071E-2</v>
      </c>
      <c r="BN250" s="17">
        <f t="shared" si="275"/>
        <v>1.1022563814997426E-3</v>
      </c>
      <c r="BO250" s="17">
        <f t="shared" si="276"/>
        <v>4.4508991500409525E-4</v>
      </c>
      <c r="BP250" s="17">
        <f t="shared" si="277"/>
        <v>5.1352513219713554E-4</v>
      </c>
      <c r="BQ250" s="12">
        <f>(BQ$3*temperature!$I360+BQ$4*temperature!$I360^2+BQ$5*temperature!$I360^6)*(K250/K$56)^$BS$1</f>
        <v>-52.064047562413805</v>
      </c>
      <c r="BR250" s="12">
        <f>(BR$3*temperature!$I360+BR$4*temperature!$I360^2+BR$5*temperature!$I360^6)*(L250/L$56)^$BS$1</f>
        <v>-33.214874366597485</v>
      </c>
      <c r="BS250" s="12">
        <f>(BS$3*temperature!$I360+BS$4*temperature!$I360^2+BS$5*temperature!$I360^6)*(M250/M$56)^$BS$1</f>
        <v>-28.360318418699762</v>
      </c>
      <c r="BT250" s="12">
        <f>(BT$3*temperature!$M360+BT$4*temperature!$M360^2+BT$5*temperature!$M360^6)*(K250/K$56)^$BS$1</f>
        <v>-52.064063650633514</v>
      </c>
      <c r="BU250" s="12">
        <f>(BU$3*temperature!$M360+BU$4*temperature!$M360^2+BU$5*temperature!$M360^6)*(L250/L$56)^$BS$1</f>
        <v>-33.214884059683676</v>
      </c>
      <c r="BV250" s="12">
        <f>(BV$3*temperature!$M360+BV$4*temperature!$M360^2+BV$5*temperature!$M360^6)*(M250/M$56)^$BS$1</f>
        <v>-28.360326215124569</v>
      </c>
      <c r="BW250" s="19">
        <f t="shared" si="284"/>
        <v>-1.6088219709331497E-5</v>
      </c>
      <c r="BX250" s="19">
        <f t="shared" si="285"/>
        <v>-9.6930861914756861E-6</v>
      </c>
      <c r="BY250" s="19">
        <f t="shared" si="286"/>
        <v>-7.796424807082758E-6</v>
      </c>
      <c r="BZ250" s="19">
        <f t="shared" si="287"/>
        <v>-3.6429058271072477E-2</v>
      </c>
      <c r="CA250" s="19">
        <f t="shared" si="288"/>
        <v>-2.6795862597550365E-5</v>
      </c>
      <c r="CB250" s="19">
        <f t="shared" si="289"/>
        <v>-4.1335714800722532E-6</v>
      </c>
      <c r="CC250" s="19">
        <f t="shared" si="290"/>
        <v>-1.4543037204218278E-6</v>
      </c>
      <c r="CD250" s="19"/>
    </row>
    <row r="251" spans="1:82">
      <c r="A251" s="2">
        <f t="shared" si="304"/>
        <v>2205</v>
      </c>
      <c r="B251" s="5">
        <f t="shared" si="305"/>
        <v>1165.4016795948457</v>
      </c>
      <c r="C251" s="5">
        <f t="shared" si="306"/>
        <v>2964.1498879286301</v>
      </c>
      <c r="D251" s="5">
        <f t="shared" si="307"/>
        <v>4369.8960912474367</v>
      </c>
      <c r="E251" s="15">
        <f t="shared" si="308"/>
        <v>1.8609341401711326E-7</v>
      </c>
      <c r="F251" s="15">
        <f t="shared" si="309"/>
        <v>3.6661650419703692E-7</v>
      </c>
      <c r="G251" s="15">
        <f t="shared" si="310"/>
        <v>7.4843455198525335E-7</v>
      </c>
      <c r="H251" s="5">
        <f t="shared" si="311"/>
        <v>149883.09714309243</v>
      </c>
      <c r="I251" s="5">
        <f t="shared" si="312"/>
        <v>95874.735362587497</v>
      </c>
      <c r="J251" s="5">
        <f t="shared" si="313"/>
        <v>36371.86974314211</v>
      </c>
      <c r="K251" s="5">
        <f t="shared" si="314"/>
        <v>128610.67541553536</v>
      </c>
      <c r="L251" s="5">
        <f t="shared" si="315"/>
        <v>32344.766286291098</v>
      </c>
      <c r="M251" s="5">
        <f t="shared" si="316"/>
        <v>8323.2802299331888</v>
      </c>
      <c r="N251" s="15">
        <f t="shared" si="317"/>
        <v>-8.0827428125040957E-3</v>
      </c>
      <c r="O251" s="15">
        <f t="shared" si="318"/>
        <v>6.6427551855419154E-4</v>
      </c>
      <c r="P251" s="15">
        <f t="shared" si="319"/>
        <v>1.307305229383271E-3</v>
      </c>
      <c r="Q251" s="5">
        <f t="shared" si="320"/>
        <v>2570.0658754923338</v>
      </c>
      <c r="R251" s="5">
        <f t="shared" si="321"/>
        <v>5266.8032391963161</v>
      </c>
      <c r="S251" s="5">
        <f t="shared" si="322"/>
        <v>3542.6933881120776</v>
      </c>
      <c r="T251" s="5">
        <f t="shared" si="323"/>
        <v>17.147136164651766</v>
      </c>
      <c r="U251" s="5">
        <f t="shared" si="324"/>
        <v>54.934214100073987</v>
      </c>
      <c r="V251" s="5">
        <f t="shared" si="325"/>
        <v>97.402014609932166</v>
      </c>
      <c r="W251" s="15">
        <f t="shared" si="326"/>
        <v>-1.0734613539272964E-2</v>
      </c>
      <c r="X251" s="15">
        <f t="shared" si="327"/>
        <v>-1.217998157191269E-2</v>
      </c>
      <c r="Y251" s="15">
        <f t="shared" si="328"/>
        <v>-9.7425357312937999E-3</v>
      </c>
      <c r="Z251" s="5">
        <f t="shared" si="271"/>
        <v>2747.6683486337979</v>
      </c>
      <c r="AA251" s="5">
        <f t="shared" si="272"/>
        <v>16233.476672465244</v>
      </c>
      <c r="AB251" s="5">
        <f t="shared" si="273"/>
        <v>56106.28996283155</v>
      </c>
      <c r="AC251" s="16">
        <f t="shared" si="329"/>
        <v>1.0490794899120359</v>
      </c>
      <c r="AD251" s="16">
        <f t="shared" si="330"/>
        <v>3.0467079437282383</v>
      </c>
      <c r="AE251" s="16">
        <f t="shared" si="331"/>
        <v>15.703404562824208</v>
      </c>
      <c r="AF251" s="15">
        <f t="shared" si="332"/>
        <v>-4.0504037456468023E-3</v>
      </c>
      <c r="AG251" s="15">
        <f t="shared" si="333"/>
        <v>2.9673830763510267E-4</v>
      </c>
      <c r="AH251" s="15">
        <f t="shared" si="334"/>
        <v>9.7937136394747881E-3</v>
      </c>
      <c r="AI251" s="1">
        <f t="shared" si="298"/>
        <v>320402.53568316717</v>
      </c>
      <c r="AJ251" s="1">
        <f t="shared" si="299"/>
        <v>189589.12003818827</v>
      </c>
      <c r="AK251" s="1">
        <f t="shared" si="300"/>
        <v>71532.114543237578</v>
      </c>
      <c r="AL251" s="14">
        <f t="shared" si="335"/>
        <v>87.251237883087583</v>
      </c>
      <c r="AM251" s="14">
        <f t="shared" si="336"/>
        <v>21.083447173557541</v>
      </c>
      <c r="AN251" s="14">
        <f t="shared" si="337"/>
        <v>6.642550722002353</v>
      </c>
      <c r="AO251" s="11">
        <f t="shared" si="338"/>
        <v>2.9051945190716488E-3</v>
      </c>
      <c r="AP251" s="11">
        <f t="shared" si="339"/>
        <v>3.6597788590476666E-3</v>
      </c>
      <c r="AQ251" s="11">
        <f t="shared" si="340"/>
        <v>3.3198811951405567E-3</v>
      </c>
      <c r="AR251" s="1">
        <f t="shared" si="274"/>
        <v>149883.09714309243</v>
      </c>
      <c r="AS251" s="1">
        <f t="shared" si="269"/>
        <v>95874.735362587497</v>
      </c>
      <c r="AT251" s="1">
        <f t="shared" si="270"/>
        <v>36371.86974314211</v>
      </c>
      <c r="AU251" s="1">
        <f t="shared" si="301"/>
        <v>29976.619428618487</v>
      </c>
      <c r="AV251" s="1">
        <f t="shared" si="302"/>
        <v>19174.947072517502</v>
      </c>
      <c r="AW251" s="1">
        <f t="shared" si="303"/>
        <v>7274.3739486284221</v>
      </c>
      <c r="AX251" s="2">
        <v>0</v>
      </c>
      <c r="AY251" s="2">
        <v>0</v>
      </c>
      <c r="AZ251" s="2">
        <v>0</v>
      </c>
      <c r="BA251" s="2">
        <f t="shared" si="278"/>
        <v>0</v>
      </c>
      <c r="BB251" s="2">
        <f t="shared" si="291"/>
        <v>0</v>
      </c>
      <c r="BC251" s="2">
        <f t="shared" si="279"/>
        <v>0</v>
      </c>
      <c r="BD251" s="2">
        <f t="shared" si="280"/>
        <v>0</v>
      </c>
      <c r="BE251" s="2">
        <f t="shared" si="281"/>
        <v>0</v>
      </c>
      <c r="BF251" s="2">
        <f t="shared" si="282"/>
        <v>0</v>
      </c>
      <c r="BG251" s="2">
        <f t="shared" si="283"/>
        <v>0</v>
      </c>
      <c r="BH251" s="2">
        <f t="shared" si="292"/>
        <v>0</v>
      </c>
      <c r="BI251" s="2">
        <f t="shared" si="293"/>
        <v>0</v>
      </c>
      <c r="BJ251" s="2">
        <f t="shared" si="294"/>
        <v>0</v>
      </c>
      <c r="BK251" s="11">
        <f t="shared" si="297"/>
        <v>2.1917257187495903E-2</v>
      </c>
      <c r="BL251" s="11">
        <f t="shared" si="295"/>
        <v>3.066427551855419E-2</v>
      </c>
      <c r="BM251" s="11">
        <f t="shared" si="296"/>
        <v>3.130730522938327E-2</v>
      </c>
      <c r="BN251" s="17">
        <f t="shared" si="275"/>
        <v>1.0783917063724427E-3</v>
      </c>
      <c r="BO251" s="17">
        <f t="shared" si="276"/>
        <v>4.318271581431279E-4</v>
      </c>
      <c r="BP251" s="17">
        <f t="shared" si="277"/>
        <v>4.9791719621580701E-4</v>
      </c>
      <c r="BQ251" s="12">
        <f>(BQ$3*temperature!$I361+BQ$4*temperature!$I361^2+BQ$5*temperature!$I361^6)*(K251/K$56)^$BS$1</f>
        <v>-52.537075460169717</v>
      </c>
      <c r="BR251" s="12">
        <f>(BR$3*temperature!$I361+BR$4*temperature!$I361^2+BR$5*temperature!$I361^6)*(L251/L$56)^$BS$1</f>
        <v>-33.430151255520713</v>
      </c>
      <c r="BS251" s="12">
        <f>(BS$3*temperature!$I361+BS$4*temperature!$I361^2+BS$5*temperature!$I361^6)*(M251/M$56)^$BS$1</f>
        <v>-28.528604363468244</v>
      </c>
      <c r="BT251" s="12">
        <f>(BT$3*temperature!$M361+BT$4*temperature!$M361^2+BT$5*temperature!$M361^6)*(K251/K$56)^$BS$1</f>
        <v>-52.537091560274568</v>
      </c>
      <c r="BU251" s="12">
        <f>(BU$3*temperature!$M361+BU$4*temperature!$M361^2+BU$5*temperature!$M361^6)*(L251/L$56)^$BS$1</f>
        <v>-33.430160933288292</v>
      </c>
      <c r="BV251" s="12">
        <f>(BV$3*temperature!$M361+BV$4*temperature!$M361^2+BV$5*temperature!$M361^6)*(M251/M$56)^$BS$1</f>
        <v>-28.528612145242885</v>
      </c>
      <c r="BW251" s="19">
        <f t="shared" si="284"/>
        <v>-1.6100104851091146E-5</v>
      </c>
      <c r="BX251" s="19">
        <f t="shared" si="285"/>
        <v>-9.677767579319152E-6</v>
      </c>
      <c r="BY251" s="19">
        <f t="shared" si="286"/>
        <v>-7.7817746415576039E-6</v>
      </c>
      <c r="BZ251" s="19">
        <f t="shared" si="287"/>
        <v>-3.6240246786111402E-2</v>
      </c>
      <c r="CA251" s="19">
        <f t="shared" si="288"/>
        <v>-2.6023032384046635E-5</v>
      </c>
      <c r="CB251" s="19">
        <f t="shared" si="289"/>
        <v>-4.0067229929978892E-6</v>
      </c>
      <c r="CC251" s="19">
        <f t="shared" si="290"/>
        <v>-1.4092933483724124E-6</v>
      </c>
      <c r="CD251" s="19"/>
    </row>
    <row r="252" spans="1:82">
      <c r="A252" s="2">
        <f t="shared" si="304"/>
        <v>2206</v>
      </c>
      <c r="B252" s="5">
        <f t="shared" si="305"/>
        <v>1165.4018856247442</v>
      </c>
      <c r="C252" s="5">
        <f t="shared" si="306"/>
        <v>2964.1509202995862</v>
      </c>
      <c r="D252" s="5">
        <f t="shared" si="307"/>
        <v>4369.8991982995985</v>
      </c>
      <c r="E252" s="15">
        <f t="shared" si="308"/>
        <v>1.7678874331625759E-7</v>
      </c>
      <c r="F252" s="15">
        <f t="shared" si="309"/>
        <v>3.4828567898718508E-7</v>
      </c>
      <c r="G252" s="15">
        <f t="shared" si="310"/>
        <v>7.1101282438599068E-7</v>
      </c>
      <c r="H252" s="5">
        <f t="shared" si="311"/>
        <v>148638.7032731385</v>
      </c>
      <c r="I252" s="5">
        <f t="shared" si="312"/>
        <v>95933.817008709724</v>
      </c>
      <c r="J252" s="5">
        <f t="shared" si="313"/>
        <v>36418.03729376736</v>
      </c>
      <c r="K252" s="5">
        <f t="shared" si="314"/>
        <v>127542.87178234385</v>
      </c>
      <c r="L252" s="5">
        <f t="shared" si="315"/>
        <v>32364.687085168291</v>
      </c>
      <c r="M252" s="5">
        <f t="shared" si="316"/>
        <v>8333.839212569992</v>
      </c>
      <c r="N252" s="15">
        <f t="shared" si="317"/>
        <v>-8.3026049722659812E-3</v>
      </c>
      <c r="O252" s="15">
        <f t="shared" si="318"/>
        <v>6.1588940544110571E-4</v>
      </c>
      <c r="P252" s="15">
        <f t="shared" si="319"/>
        <v>1.2686083305029072E-3</v>
      </c>
      <c r="Q252" s="5">
        <f t="shared" si="320"/>
        <v>2521.3684733594609</v>
      </c>
      <c r="R252" s="5">
        <f t="shared" si="321"/>
        <v>5205.8597452030353</v>
      </c>
      <c r="S252" s="5">
        <f t="shared" si="322"/>
        <v>3512.6315732780045</v>
      </c>
      <c r="T252" s="5">
        <f t="shared" si="323"/>
        <v>16.963068284618938</v>
      </c>
      <c r="U252" s="5">
        <f t="shared" si="324"/>
        <v>54.265116384667579</v>
      </c>
      <c r="V252" s="5">
        <f t="shared" si="325"/>
        <v>96.453072002294903</v>
      </c>
      <c r="W252" s="15">
        <f t="shared" si="326"/>
        <v>-1.0734613539272964E-2</v>
      </c>
      <c r="X252" s="15">
        <f t="shared" si="327"/>
        <v>-1.217998157191269E-2</v>
      </c>
      <c r="Y252" s="15">
        <f t="shared" si="328"/>
        <v>-9.7425357312937999E-3</v>
      </c>
      <c r="Z252" s="5">
        <f t="shared" si="271"/>
        <v>2685.2826853607507</v>
      </c>
      <c r="AA252" s="5">
        <f t="shared" si="272"/>
        <v>16051.172851835994</v>
      </c>
      <c r="AB252" s="5">
        <f t="shared" si="273"/>
        <v>56177.194796225551</v>
      </c>
      <c r="AC252" s="16">
        <f t="shared" si="329"/>
        <v>1.044830294416615</v>
      </c>
      <c r="AD252" s="16">
        <f t="shared" si="330"/>
        <v>3.0476120186873188</v>
      </c>
      <c r="AE252" s="16">
        <f t="shared" si="331"/>
        <v>15.857199210277329</v>
      </c>
      <c r="AF252" s="15">
        <f t="shared" si="332"/>
        <v>-4.0504037456468023E-3</v>
      </c>
      <c r="AG252" s="15">
        <f t="shared" si="333"/>
        <v>2.9673830763510267E-4</v>
      </c>
      <c r="AH252" s="15">
        <f t="shared" si="334"/>
        <v>9.7937136394747881E-3</v>
      </c>
      <c r="AI252" s="1">
        <f t="shared" si="298"/>
        <v>318338.90154346894</v>
      </c>
      <c r="AJ252" s="1">
        <f t="shared" si="299"/>
        <v>189805.15510688696</v>
      </c>
      <c r="AK252" s="1">
        <f t="shared" si="300"/>
        <v>71653.277037542241</v>
      </c>
      <c r="AL252" s="14">
        <f t="shared" si="335"/>
        <v>87.502184882986953</v>
      </c>
      <c r="AM252" s="14">
        <f t="shared" si="336"/>
        <v>21.159836320256758</v>
      </c>
      <c r="AN252" s="14">
        <f t="shared" si="337"/>
        <v>6.6643826764397991</v>
      </c>
      <c r="AO252" s="11">
        <f t="shared" si="338"/>
        <v>2.8761425738809323E-3</v>
      </c>
      <c r="AP252" s="11">
        <f t="shared" si="339"/>
        <v>3.6231810704571901E-3</v>
      </c>
      <c r="AQ252" s="11">
        <f t="shared" si="340"/>
        <v>3.286682383189151E-3</v>
      </c>
      <c r="AR252" s="1">
        <f t="shared" si="274"/>
        <v>148638.7032731385</v>
      </c>
      <c r="AS252" s="1">
        <f t="shared" si="269"/>
        <v>95933.817008709724</v>
      </c>
      <c r="AT252" s="1">
        <f t="shared" si="270"/>
        <v>36418.03729376736</v>
      </c>
      <c r="AU252" s="1">
        <f t="shared" si="301"/>
        <v>29727.740654627702</v>
      </c>
      <c r="AV252" s="1">
        <f t="shared" si="302"/>
        <v>19186.763401741944</v>
      </c>
      <c r="AW252" s="1">
        <f t="shared" si="303"/>
        <v>7283.6074587534722</v>
      </c>
      <c r="AX252" s="2">
        <v>0</v>
      </c>
      <c r="AY252" s="2">
        <v>0</v>
      </c>
      <c r="AZ252" s="2">
        <v>0</v>
      </c>
      <c r="BA252" s="2">
        <f t="shared" si="278"/>
        <v>0</v>
      </c>
      <c r="BB252" s="2">
        <f t="shared" si="291"/>
        <v>0</v>
      </c>
      <c r="BC252" s="2">
        <f t="shared" si="279"/>
        <v>0</v>
      </c>
      <c r="BD252" s="2">
        <f t="shared" si="280"/>
        <v>0</v>
      </c>
      <c r="BE252" s="2">
        <f t="shared" si="281"/>
        <v>0</v>
      </c>
      <c r="BF252" s="2">
        <f t="shared" si="282"/>
        <v>0</v>
      </c>
      <c r="BG252" s="2">
        <f t="shared" si="283"/>
        <v>0</v>
      </c>
      <c r="BH252" s="2">
        <f t="shared" si="292"/>
        <v>0</v>
      </c>
      <c r="BI252" s="2">
        <f t="shared" si="293"/>
        <v>0</v>
      </c>
      <c r="BJ252" s="2">
        <f t="shared" si="294"/>
        <v>0</v>
      </c>
      <c r="BK252" s="11">
        <f t="shared" si="297"/>
        <v>2.1697395027734018E-2</v>
      </c>
      <c r="BL252" s="11">
        <f t="shared" si="295"/>
        <v>3.0615889405441105E-2</v>
      </c>
      <c r="BM252" s="11">
        <f t="shared" si="296"/>
        <v>3.1268608330502906E-2</v>
      </c>
      <c r="BN252" s="17">
        <f t="shared" si="275"/>
        <v>1.0552632307437246E-3</v>
      </c>
      <c r="BO252" s="17">
        <f t="shared" si="276"/>
        <v>4.1897945664786366E-4</v>
      </c>
      <c r="BP252" s="17">
        <f t="shared" si="277"/>
        <v>4.8280196764926463E-4</v>
      </c>
      <c r="BQ252" s="12">
        <f>(BQ$3*temperature!$I362+BQ$4*temperature!$I362^2+BQ$5*temperature!$I362^6)*(K252/K$56)^$BS$1</f>
        <v>-53.013217959875057</v>
      </c>
      <c r="BR252" s="12">
        <f>(BR$3*temperature!$I362+BR$4*temperature!$I362^2+BR$5*temperature!$I362^6)*(L252/L$56)^$BS$1</f>
        <v>-33.644817471702062</v>
      </c>
      <c r="BS252" s="12">
        <f>(BS$3*temperature!$I362+BS$4*temperature!$I362^2+BS$5*temperature!$I362^6)*(M252/M$56)^$BS$1</f>
        <v>-28.696270496134563</v>
      </c>
      <c r="BT252" s="12">
        <f>(BT$3*temperature!$M362+BT$4*temperature!$M362^2+BT$5*temperature!$M362^6)*(K252/K$56)^$BS$1</f>
        <v>-53.013234072766295</v>
      </c>
      <c r="BU252" s="12">
        <f>(BU$3*temperature!$M362+BU$4*temperature!$M362^2+BU$5*temperature!$M362^6)*(L252/L$56)^$BS$1</f>
        <v>-33.644827134308557</v>
      </c>
      <c r="BV252" s="12">
        <f>(BV$3*temperature!$M362+BV$4*temperature!$M362^2+BV$5*temperature!$M362^6)*(M252/M$56)^$BS$1</f>
        <v>-28.696278263389587</v>
      </c>
      <c r="BW252" s="19">
        <f t="shared" si="284"/>
        <v>-1.6112891238151406E-5</v>
      </c>
      <c r="BX252" s="19">
        <f t="shared" si="285"/>
        <v>-9.6626064944871359E-6</v>
      </c>
      <c r="BY252" s="19">
        <f t="shared" si="286"/>
        <v>-7.767255024049291E-6</v>
      </c>
      <c r="BZ252" s="19">
        <f t="shared" si="287"/>
        <v>-3.6048381660252683E-2</v>
      </c>
      <c r="CA252" s="19">
        <f t="shared" si="288"/>
        <v>-2.5273546563353662E-5</v>
      </c>
      <c r="CB252" s="19">
        <f t="shared" si="289"/>
        <v>-3.8838168996384811E-6</v>
      </c>
      <c r="CC252" s="19">
        <f t="shared" si="290"/>
        <v>-1.3656931540344732E-6</v>
      </c>
      <c r="CD252" s="19"/>
    </row>
    <row r="253" spans="1:82">
      <c r="A253" s="2">
        <f t="shared" si="304"/>
        <v>2207</v>
      </c>
      <c r="B253" s="5">
        <f t="shared" si="305"/>
        <v>1165.4020813531824</v>
      </c>
      <c r="C253" s="5">
        <f t="shared" si="306"/>
        <v>2964.1519010523361</v>
      </c>
      <c r="D253" s="5">
        <f t="shared" si="307"/>
        <v>4369.9021500012504</v>
      </c>
      <c r="E253" s="15">
        <f t="shared" si="308"/>
        <v>1.6794930615044471E-7</v>
      </c>
      <c r="F253" s="15">
        <f t="shared" si="309"/>
        <v>3.3087139503782582E-7</v>
      </c>
      <c r="G253" s="15">
        <f t="shared" si="310"/>
        <v>6.7546218316669107E-7</v>
      </c>
      <c r="H253" s="5">
        <f t="shared" si="311"/>
        <v>147370.80157594415</v>
      </c>
      <c r="I253" s="5">
        <f t="shared" si="312"/>
        <v>95988.334154755285</v>
      </c>
      <c r="J253" s="5">
        <f t="shared" si="313"/>
        <v>36462.868916726417</v>
      </c>
      <c r="K253" s="5">
        <f t="shared" si="314"/>
        <v>126454.89821403752</v>
      </c>
      <c r="L253" s="5">
        <f t="shared" si="315"/>
        <v>32383.068533254795</v>
      </c>
      <c r="M253" s="5">
        <f t="shared" si="316"/>
        <v>8344.092765719246</v>
      </c>
      <c r="N253" s="15">
        <f t="shared" si="317"/>
        <v>-8.5302577329683382E-3</v>
      </c>
      <c r="O253" s="15">
        <f t="shared" si="318"/>
        <v>5.679476535067618E-4</v>
      </c>
      <c r="P253" s="15">
        <f t="shared" si="319"/>
        <v>1.2303516887857135E-3</v>
      </c>
      <c r="Q253" s="5">
        <f t="shared" si="320"/>
        <v>2473.0259288737748</v>
      </c>
      <c r="R253" s="5">
        <f t="shared" si="321"/>
        <v>5145.3748157105692</v>
      </c>
      <c r="S253" s="5">
        <f t="shared" si="322"/>
        <v>3482.6916542576896</v>
      </c>
      <c r="T253" s="5">
        <f t="shared" si="323"/>
        <v>16.780976302143255</v>
      </c>
      <c r="U253" s="5">
        <f t="shared" si="324"/>
        <v>53.604168267104633</v>
      </c>
      <c r="V253" s="5">
        <f t="shared" si="325"/>
        <v>95.513374501919486</v>
      </c>
      <c r="W253" s="15">
        <f t="shared" si="326"/>
        <v>-1.0734613539272964E-2</v>
      </c>
      <c r="X253" s="15">
        <f t="shared" si="327"/>
        <v>-1.217998157191269E-2</v>
      </c>
      <c r="Y253" s="15">
        <f t="shared" si="328"/>
        <v>-9.7425357312937999E-3</v>
      </c>
      <c r="Z253" s="5">
        <f t="shared" si="271"/>
        <v>2623.7317719589014</v>
      </c>
      <c r="AA253" s="5">
        <f t="shared" si="272"/>
        <v>15870.148611112512</v>
      </c>
      <c r="AB253" s="5">
        <f t="shared" si="273"/>
        <v>56246.01334273933</v>
      </c>
      <c r="AC253" s="16">
        <f t="shared" si="329"/>
        <v>1.0405983098785447</v>
      </c>
      <c r="AD253" s="16">
        <f t="shared" si="330"/>
        <v>3.0485163619200724</v>
      </c>
      <c r="AE253" s="16">
        <f t="shared" si="331"/>
        <v>16.012500078466893</v>
      </c>
      <c r="AF253" s="15">
        <f t="shared" si="332"/>
        <v>-4.0504037456468023E-3</v>
      </c>
      <c r="AG253" s="15">
        <f t="shared" si="333"/>
        <v>2.9673830763510267E-4</v>
      </c>
      <c r="AH253" s="15">
        <f t="shared" si="334"/>
        <v>9.7937136394747881E-3</v>
      </c>
      <c r="AI253" s="1">
        <f t="shared" si="298"/>
        <v>316232.75204374973</v>
      </c>
      <c r="AJ253" s="1">
        <f t="shared" si="299"/>
        <v>190011.40299794023</v>
      </c>
      <c r="AK253" s="1">
        <f t="shared" si="300"/>
        <v>71771.556792541494</v>
      </c>
      <c r="AL253" s="14">
        <f t="shared" si="335"/>
        <v>87.751336954644017</v>
      </c>
      <c r="AM253" s="14">
        <f t="shared" si="336"/>
        <v>21.235735579482192</v>
      </c>
      <c r="AN253" s="14">
        <f t="shared" si="337"/>
        <v>6.6860673484859108</v>
      </c>
      <c r="AO253" s="11">
        <f t="shared" si="338"/>
        <v>2.8473811481421231E-3</v>
      </c>
      <c r="AP253" s="11">
        <f t="shared" si="339"/>
        <v>3.5869492597526182E-3</v>
      </c>
      <c r="AQ253" s="11">
        <f t="shared" si="340"/>
        <v>3.2538155593572595E-3</v>
      </c>
      <c r="AR253" s="1">
        <f t="shared" si="274"/>
        <v>147370.80157594415</v>
      </c>
      <c r="AS253" s="1">
        <f t="shared" ref="AS253:AS316" si="341">MAX(0.3*C253,AM253*AJ253^$AR$5*C253^(1-$AR$5)*(1-BC252+BR252/100))</f>
        <v>95988.334154755285</v>
      </c>
      <c r="AT253" s="1">
        <f t="shared" ref="AT253:AT316" si="342">MAX(0.3*D253,AN253*AK253^$AR$5*D253^(1-$AR$5)*(1-BD252+BS252/100))</f>
        <v>36462.868916726417</v>
      </c>
      <c r="AU253" s="1">
        <f t="shared" si="301"/>
        <v>29474.16031518883</v>
      </c>
      <c r="AV253" s="1">
        <f t="shared" si="302"/>
        <v>19197.666830951057</v>
      </c>
      <c r="AW253" s="1">
        <f t="shared" si="303"/>
        <v>7292.573783345284</v>
      </c>
      <c r="AX253" s="2">
        <v>0</v>
      </c>
      <c r="AY253" s="2">
        <v>0</v>
      </c>
      <c r="AZ253" s="2">
        <v>0</v>
      </c>
      <c r="BA253" s="2">
        <f t="shared" si="278"/>
        <v>0</v>
      </c>
      <c r="BB253" s="2">
        <f t="shared" si="291"/>
        <v>0</v>
      </c>
      <c r="BC253" s="2">
        <f t="shared" si="279"/>
        <v>0</v>
      </c>
      <c r="BD253" s="2">
        <f t="shared" si="280"/>
        <v>0</v>
      </c>
      <c r="BE253" s="2">
        <f t="shared" si="281"/>
        <v>0</v>
      </c>
      <c r="BF253" s="2">
        <f t="shared" si="282"/>
        <v>0</v>
      </c>
      <c r="BG253" s="2">
        <f t="shared" si="283"/>
        <v>0</v>
      </c>
      <c r="BH253" s="2">
        <f t="shared" si="292"/>
        <v>0</v>
      </c>
      <c r="BI253" s="2">
        <f t="shared" si="293"/>
        <v>0</v>
      </c>
      <c r="BJ253" s="2">
        <f t="shared" si="294"/>
        <v>0</v>
      </c>
      <c r="BK253" s="11">
        <f t="shared" si="297"/>
        <v>2.1469742267031661E-2</v>
      </c>
      <c r="BL253" s="11">
        <f t="shared" si="295"/>
        <v>3.0567947653506761E-2</v>
      </c>
      <c r="BM253" s="11">
        <f t="shared" si="296"/>
        <v>3.1230351688785712E-2</v>
      </c>
      <c r="BN253" s="17">
        <f t="shared" si="275"/>
        <v>1.032853010959355E-3</v>
      </c>
      <c r="BO253" s="17">
        <f t="shared" si="276"/>
        <v>4.0653308468742075E-4</v>
      </c>
      <c r="BP253" s="17">
        <f t="shared" si="277"/>
        <v>4.6816315725042932E-4</v>
      </c>
      <c r="BQ253" s="12">
        <f>(BQ$3*temperature!$I363+BQ$4*temperature!$I363^2+BQ$5*temperature!$I363^6)*(K253/K$56)^$BS$1</f>
        <v>-53.492652743141832</v>
      </c>
      <c r="BR253" s="12">
        <f>(BR$3*temperature!$I363+BR$4*temperature!$I363^2+BR$5*temperature!$I363^6)*(L253/L$56)^$BS$1</f>
        <v>-33.858876378008517</v>
      </c>
      <c r="BS253" s="12">
        <f>(BS$3*temperature!$I363+BS$4*temperature!$I363^2+BS$5*temperature!$I363^6)*(M253/M$56)^$BS$1</f>
        <v>-28.863318942498793</v>
      </c>
      <c r="BT253" s="12">
        <f>(BT$3*temperature!$M363+BT$4*temperature!$M363^2+BT$5*temperature!$M363^6)*(K253/K$56)^$BS$1</f>
        <v>-53.492668869757892</v>
      </c>
      <c r="BU253" s="12">
        <f>(BU$3*temperature!$M363+BU$4*temperature!$M363^2+BU$5*temperature!$M363^6)*(L253/L$56)^$BS$1</f>
        <v>-33.858886025611326</v>
      </c>
      <c r="BV253" s="12">
        <f>(BV$3*temperature!$M363+BV$4*temperature!$M363^2+BV$5*temperature!$M363^6)*(M253/M$56)^$BS$1</f>
        <v>-28.863326695364258</v>
      </c>
      <c r="BW253" s="19">
        <f t="shared" si="284"/>
        <v>-1.6126616060319066E-5</v>
      </c>
      <c r="BX253" s="19">
        <f t="shared" si="285"/>
        <v>-9.6476028090819455E-6</v>
      </c>
      <c r="BY253" s="19">
        <f t="shared" si="286"/>
        <v>-7.7528654642833317E-6</v>
      </c>
      <c r="BZ253" s="19">
        <f t="shared" si="287"/>
        <v>-3.5853413749004075E-2</v>
      </c>
      <c r="CA253" s="19">
        <f t="shared" si="288"/>
        <v>-2.4546705495613648E-5</v>
      </c>
      <c r="CB253" s="19">
        <f t="shared" si="289"/>
        <v>-3.7647293980374349E-6</v>
      </c>
      <c r="CC253" s="19">
        <f t="shared" si="290"/>
        <v>-1.3234584683097735E-6</v>
      </c>
      <c r="CD253" s="19"/>
    </row>
    <row r="254" spans="1:82">
      <c r="A254" s="2">
        <f t="shared" si="304"/>
        <v>2208</v>
      </c>
      <c r="B254" s="5">
        <f t="shared" si="305"/>
        <v>1165.4022672952299</v>
      </c>
      <c r="C254" s="5">
        <f t="shared" si="306"/>
        <v>2964.152832767757</v>
      </c>
      <c r="D254" s="5">
        <f t="shared" si="307"/>
        <v>4369.9049541197146</v>
      </c>
      <c r="E254" s="15">
        <f t="shared" si="308"/>
        <v>1.5955184084292248E-7</v>
      </c>
      <c r="F254" s="15">
        <f t="shared" si="309"/>
        <v>3.1432782528593453E-7</v>
      </c>
      <c r="G254" s="15">
        <f t="shared" si="310"/>
        <v>6.4168907400835651E-7</v>
      </c>
      <c r="H254" s="5">
        <f t="shared" si="311"/>
        <v>146078.92803922298</v>
      </c>
      <c r="I254" s="5">
        <f t="shared" si="312"/>
        <v>96038.320710856453</v>
      </c>
      <c r="J254" s="5">
        <f t="shared" si="313"/>
        <v>36506.375365139458</v>
      </c>
      <c r="K254" s="5">
        <f t="shared" si="314"/>
        <v>125346.35648020152</v>
      </c>
      <c r="L254" s="5">
        <f t="shared" si="315"/>
        <v>32399.922044903917</v>
      </c>
      <c r="M254" s="5">
        <f t="shared" si="316"/>
        <v>8354.0433369662151</v>
      </c>
      <c r="N254" s="15">
        <f t="shared" si="317"/>
        <v>-8.7663012622862801E-3</v>
      </c>
      <c r="O254" s="15">
        <f t="shared" si="318"/>
        <v>5.2044208323920316E-4</v>
      </c>
      <c r="P254" s="15">
        <f t="shared" si="319"/>
        <v>1.1925288376286591E-3</v>
      </c>
      <c r="Q254" s="5">
        <f t="shared" si="320"/>
        <v>2425.0327666545522</v>
      </c>
      <c r="R254" s="5">
        <f t="shared" si="321"/>
        <v>5085.3510969273784</v>
      </c>
      <c r="S254" s="5">
        <f t="shared" si="322"/>
        <v>3452.8763694778268</v>
      </c>
      <c r="T254" s="5">
        <f t="shared" si="323"/>
        <v>16.600839006728048</v>
      </c>
      <c r="U254" s="5">
        <f t="shared" si="324"/>
        <v>52.951270485433589</v>
      </c>
      <c r="V254" s="5">
        <f t="shared" si="325"/>
        <v>94.582832038018083</v>
      </c>
      <c r="W254" s="15">
        <f t="shared" si="326"/>
        <v>-1.0734613539272964E-2</v>
      </c>
      <c r="X254" s="15">
        <f t="shared" si="327"/>
        <v>-1.217998157191269E-2</v>
      </c>
      <c r="Y254" s="15">
        <f t="shared" si="328"/>
        <v>-9.7425357312937999E-3</v>
      </c>
      <c r="Z254" s="5">
        <f t="shared" ref="Z254:Z317" si="343">Q253*AC254*(1-AX253)</f>
        <v>2563.0031851244994</v>
      </c>
      <c r="AA254" s="5">
        <f t="shared" ref="AA254:AA317" si="344">R253*AD254*(1-AY253)</f>
        <v>15690.413879577927</v>
      </c>
      <c r="AB254" s="5">
        <f t="shared" ref="AB254:AB317" si="345">S253*AE254*(1-AZ253)</f>
        <v>56312.762501915306</v>
      </c>
      <c r="AC254" s="16">
        <f t="shared" si="329"/>
        <v>1.036383466586499</v>
      </c>
      <c r="AD254" s="16">
        <f t="shared" si="330"/>
        <v>3.0494209735061064</v>
      </c>
      <c r="AE254" s="16">
        <f t="shared" si="331"/>
        <v>16.169321918887466</v>
      </c>
      <c r="AF254" s="15">
        <f t="shared" si="332"/>
        <v>-4.0504037456468023E-3</v>
      </c>
      <c r="AG254" s="15">
        <f t="shared" si="333"/>
        <v>2.9673830763510267E-4</v>
      </c>
      <c r="AH254" s="15">
        <f t="shared" si="334"/>
        <v>9.7937136394747881E-3</v>
      </c>
      <c r="AI254" s="1">
        <f t="shared" si="298"/>
        <v>314083.63715456356</v>
      </c>
      <c r="AJ254" s="1">
        <f t="shared" si="299"/>
        <v>190207.92952909725</v>
      </c>
      <c r="AK254" s="1">
        <f t="shared" si="300"/>
        <v>71886.97489663263</v>
      </c>
      <c r="AL254" s="14">
        <f t="shared" si="335"/>
        <v>87.99869984218725</v>
      </c>
      <c r="AM254" s="14">
        <f t="shared" si="336"/>
        <v>21.311145370439149</v>
      </c>
      <c r="AN254" s="14">
        <f t="shared" si="337"/>
        <v>6.7076050261556306</v>
      </c>
      <c r="AO254" s="11">
        <f t="shared" si="338"/>
        <v>2.8189073366607018E-3</v>
      </c>
      <c r="AP254" s="11">
        <f t="shared" si="339"/>
        <v>3.551079767155092E-3</v>
      </c>
      <c r="AQ254" s="11">
        <f t="shared" si="340"/>
        <v>3.2212774037636868E-3</v>
      </c>
      <c r="AR254" s="1">
        <f t="shared" ref="AR254:AR317" si="346">MAX(0.3*B254,AL254*AI254^$AR$5*B254^(1-$AR$5)*(1-BB253+BQ253/100))</f>
        <v>146078.92803922298</v>
      </c>
      <c r="AS254" s="1">
        <f t="shared" si="341"/>
        <v>96038.320710856453</v>
      </c>
      <c r="AT254" s="1">
        <f t="shared" si="342"/>
        <v>36506.375365139458</v>
      </c>
      <c r="AU254" s="1">
        <f t="shared" si="301"/>
        <v>29215.785607844598</v>
      </c>
      <c r="AV254" s="1">
        <f t="shared" si="302"/>
        <v>19207.664142171292</v>
      </c>
      <c r="AW254" s="1">
        <f t="shared" si="303"/>
        <v>7301.2750730278922</v>
      </c>
      <c r="AX254" s="2">
        <v>0</v>
      </c>
      <c r="AY254" s="2">
        <v>0</v>
      </c>
      <c r="AZ254" s="2">
        <v>0</v>
      </c>
      <c r="BA254" s="2">
        <f t="shared" si="278"/>
        <v>0</v>
      </c>
      <c r="BB254" s="2">
        <f t="shared" si="291"/>
        <v>0</v>
      </c>
      <c r="BC254" s="2">
        <f t="shared" si="279"/>
        <v>0</v>
      </c>
      <c r="BD254" s="2">
        <f t="shared" si="280"/>
        <v>0</v>
      </c>
      <c r="BE254" s="2">
        <f t="shared" si="281"/>
        <v>0</v>
      </c>
      <c r="BF254" s="2">
        <f t="shared" si="282"/>
        <v>0</v>
      </c>
      <c r="BG254" s="2">
        <f t="shared" si="283"/>
        <v>0</v>
      </c>
      <c r="BH254" s="2">
        <f t="shared" si="292"/>
        <v>0</v>
      </c>
      <c r="BI254" s="2">
        <f t="shared" si="293"/>
        <v>0</v>
      </c>
      <c r="BJ254" s="2">
        <f t="shared" si="294"/>
        <v>0</v>
      </c>
      <c r="BK254" s="11">
        <f t="shared" si="297"/>
        <v>2.1233698737713719E-2</v>
      </c>
      <c r="BL254" s="11">
        <f t="shared" si="295"/>
        <v>3.0520442083239202E-2</v>
      </c>
      <c r="BM254" s="11">
        <f t="shared" si="296"/>
        <v>3.1192528837628658E-2</v>
      </c>
      <c r="BN254" s="17">
        <f t="shared" ref="BN254:BN317" si="347">BN253/(1+BK253)</f>
        <v>1.0111440096767425E-3</v>
      </c>
      <c r="BO254" s="17">
        <f t="shared" ref="BO254:BO317" si="348">BO253/(1+BL253)</f>
        <v>3.9447479966076297E-4</v>
      </c>
      <c r="BP254" s="17">
        <f t="shared" ref="BP254:BP317" si="349">BP253/(1+BM253)</f>
        <v>4.5398504464472543E-4</v>
      </c>
      <c r="BQ254" s="12">
        <f>(BQ$3*temperature!$I364+BQ$4*temperature!$I364^2+BQ$5*temperature!$I364^6)*(K254/K$56)^$BS$1</f>
        <v>-53.975570477413974</v>
      </c>
      <c r="BR254" s="12">
        <f>(BR$3*temperature!$I364+BR$4*temperature!$I364^2+BR$5*temperature!$I364^6)*(L254/L$56)^$BS$1</f>
        <v>-34.072331484195836</v>
      </c>
      <c r="BS254" s="12">
        <f>(BS$3*temperature!$I364+BS$4*temperature!$I364^2+BS$5*temperature!$I364^6)*(M254/M$56)^$BS$1</f>
        <v>-29.029751932789317</v>
      </c>
      <c r="BT254" s="12">
        <f>(BT$3*temperature!$M364+BT$4*temperature!$M364^2+BT$5*temperature!$M364^6)*(K254/K$56)^$BS$1</f>
        <v>-53.975586618733153</v>
      </c>
      <c r="BU254" s="12">
        <f>(BU$3*temperature!$M364+BU$4*temperature!$M364^2+BU$5*temperature!$M364^6)*(L254/L$56)^$BS$1</f>
        <v>-34.072341116952174</v>
      </c>
      <c r="BV254" s="12">
        <f>(BV$3*temperature!$M364+BV$4*temperature!$M364^2+BV$5*temperature!$M364^6)*(M254/M$56)^$BS$1</f>
        <v>-29.029759671394789</v>
      </c>
      <c r="BW254" s="19">
        <f t="shared" si="284"/>
        <v>-1.6141319179041602E-5</v>
      </c>
      <c r="BX254" s="19">
        <f t="shared" si="285"/>
        <v>-9.6327563383624693E-6</v>
      </c>
      <c r="BY254" s="19">
        <f t="shared" si="286"/>
        <v>-7.7386054719852382E-6</v>
      </c>
      <c r="BZ254" s="19">
        <f t="shared" si="287"/>
        <v>-3.5655287815295533E-2</v>
      </c>
      <c r="CA254" s="19">
        <f t="shared" si="288"/>
        <v>-2.3841831368119551E-5</v>
      </c>
      <c r="CB254" s="19">
        <f t="shared" si="289"/>
        <v>-3.6493405825708824E-6</v>
      </c>
      <c r="CC254" s="19">
        <f t="shared" si="290"/>
        <v>-1.2825460500397809E-6</v>
      </c>
      <c r="CD254" s="19"/>
    </row>
    <row r="255" spans="1:82">
      <c r="A255" s="2">
        <f t="shared" si="304"/>
        <v>2209</v>
      </c>
      <c r="B255" s="5">
        <f t="shared" si="305"/>
        <v>1165.4024439402031</v>
      </c>
      <c r="C255" s="5">
        <f t="shared" si="306"/>
        <v>2964.1537178976851</v>
      </c>
      <c r="D255" s="5">
        <f t="shared" si="307"/>
        <v>4369.9076180339653</v>
      </c>
      <c r="E255" s="15">
        <f t="shared" si="308"/>
        <v>1.5157424880077635E-7</v>
      </c>
      <c r="F255" s="15">
        <f t="shared" si="309"/>
        <v>2.9861143402163779E-7</v>
      </c>
      <c r="G255" s="15">
        <f t="shared" si="310"/>
        <v>6.0960462030793871E-7</v>
      </c>
      <c r="H255" s="5">
        <f t="shared" si="311"/>
        <v>144762.57506707162</v>
      </c>
      <c r="I255" s="5">
        <f t="shared" si="312"/>
        <v>96083.810546788416</v>
      </c>
      <c r="J255" s="5">
        <f t="shared" si="313"/>
        <v>36548.567379727043</v>
      </c>
      <c r="K255" s="5">
        <f t="shared" si="314"/>
        <v>124216.81095642134</v>
      </c>
      <c r="L255" s="5">
        <f t="shared" si="315"/>
        <v>32415.259022037324</v>
      </c>
      <c r="M255" s="5">
        <f t="shared" si="316"/>
        <v>8363.6933716622498</v>
      </c>
      <c r="N255" s="15">
        <f t="shared" si="317"/>
        <v>-9.0113949499488477E-3</v>
      </c>
      <c r="O255" s="15">
        <f t="shared" si="318"/>
        <v>4.7336463069735935E-4</v>
      </c>
      <c r="P255" s="15">
        <f t="shared" si="319"/>
        <v>1.1551334254316092E-3</v>
      </c>
      <c r="Q255" s="5">
        <f t="shared" si="320"/>
        <v>2377.3829921446077</v>
      </c>
      <c r="R255" s="5">
        <f t="shared" si="321"/>
        <v>5025.7910204219461</v>
      </c>
      <c r="S255" s="5">
        <f t="shared" si="322"/>
        <v>3423.1883593465095</v>
      </c>
      <c r="T255" s="5">
        <f t="shared" si="323"/>
        <v>16.422635415563136</v>
      </c>
      <c r="U255" s="5">
        <f t="shared" si="324"/>
        <v>52.306324986711644</v>
      </c>
      <c r="V255" s="5">
        <f t="shared" si="325"/>
        <v>93.661355417320735</v>
      </c>
      <c r="W255" s="15">
        <f t="shared" si="326"/>
        <v>-1.0734613539272964E-2</v>
      </c>
      <c r="X255" s="15">
        <f t="shared" si="327"/>
        <v>-1.217998157191269E-2</v>
      </c>
      <c r="Y255" s="15">
        <f t="shared" si="328"/>
        <v>-9.7425357312937999E-3</v>
      </c>
      <c r="Z255" s="5">
        <f t="shared" si="343"/>
        <v>2503.0841319175188</v>
      </c>
      <c r="AA255" s="5">
        <f t="shared" si="344"/>
        <v>15511.977925209563</v>
      </c>
      <c r="AB255" s="5">
        <f t="shared" si="345"/>
        <v>56377.459154218377</v>
      </c>
      <c r="AC255" s="16">
        <f t="shared" si="329"/>
        <v>1.0321856951115107</v>
      </c>
      <c r="AD255" s="16">
        <f t="shared" si="330"/>
        <v>3.0503258535250515</v>
      </c>
      <c r="AE255" s="16">
        <f t="shared" si="331"/>
        <v>16.327679627505532</v>
      </c>
      <c r="AF255" s="15">
        <f t="shared" si="332"/>
        <v>-4.0504037456468023E-3</v>
      </c>
      <c r="AG255" s="15">
        <f t="shared" si="333"/>
        <v>2.9673830763510267E-4</v>
      </c>
      <c r="AH255" s="15">
        <f t="shared" si="334"/>
        <v>9.7937136394747881E-3</v>
      </c>
      <c r="AI255" s="1">
        <f t="shared" si="298"/>
        <v>311891.05904695182</v>
      </c>
      <c r="AJ255" s="1">
        <f t="shared" si="299"/>
        <v>190394.80071835883</v>
      </c>
      <c r="AK255" s="1">
        <f t="shared" si="300"/>
        <v>71999.552479997263</v>
      </c>
      <c r="AL255" s="14">
        <f t="shared" si="335"/>
        <v>88.244279420982977</v>
      </c>
      <c r="AM255" s="14">
        <f t="shared" si="336"/>
        <v>21.386066171807617</v>
      </c>
      <c r="AN255" s="14">
        <f t="shared" si="337"/>
        <v>6.7289960120947168</v>
      </c>
      <c r="AO255" s="11">
        <f t="shared" si="338"/>
        <v>2.7907182632940946E-3</v>
      </c>
      <c r="AP255" s="11">
        <f t="shared" si="339"/>
        <v>3.5155689694835409E-3</v>
      </c>
      <c r="AQ255" s="11">
        <f t="shared" si="340"/>
        <v>3.1890646297260501E-3</v>
      </c>
      <c r="AR255" s="1">
        <f t="shared" si="346"/>
        <v>144762.57506707162</v>
      </c>
      <c r="AS255" s="1">
        <f t="shared" si="341"/>
        <v>96083.810546788416</v>
      </c>
      <c r="AT255" s="1">
        <f t="shared" si="342"/>
        <v>36548.567379727043</v>
      </c>
      <c r="AU255" s="1">
        <f t="shared" si="301"/>
        <v>28952.515013414326</v>
      </c>
      <c r="AV255" s="1">
        <f t="shared" si="302"/>
        <v>19216.762109357685</v>
      </c>
      <c r="AW255" s="1">
        <f t="shared" si="303"/>
        <v>7309.7134759454093</v>
      </c>
      <c r="AX255" s="2">
        <v>0</v>
      </c>
      <c r="AY255" s="2">
        <v>0</v>
      </c>
      <c r="AZ255" s="2">
        <v>0</v>
      </c>
      <c r="BA255" s="2">
        <f t="shared" si="278"/>
        <v>0</v>
      </c>
      <c r="BB255" s="2">
        <f t="shared" si="291"/>
        <v>0</v>
      </c>
      <c r="BC255" s="2">
        <f t="shared" si="279"/>
        <v>0</v>
      </c>
      <c r="BD255" s="2">
        <f t="shared" si="280"/>
        <v>0</v>
      </c>
      <c r="BE255" s="2">
        <f t="shared" si="281"/>
        <v>0</v>
      </c>
      <c r="BF255" s="2">
        <f t="shared" si="282"/>
        <v>0</v>
      </c>
      <c r="BG255" s="2">
        <f t="shared" si="283"/>
        <v>0</v>
      </c>
      <c r="BH255" s="2">
        <f t="shared" si="292"/>
        <v>0</v>
      </c>
      <c r="BI255" s="2">
        <f t="shared" si="293"/>
        <v>0</v>
      </c>
      <c r="BJ255" s="2">
        <f t="shared" si="294"/>
        <v>0</v>
      </c>
      <c r="BK255" s="11">
        <f t="shared" si="297"/>
        <v>2.0988605050051151E-2</v>
      </c>
      <c r="BL255" s="11">
        <f t="shared" si="295"/>
        <v>3.0473364630697358E-2</v>
      </c>
      <c r="BM255" s="11">
        <f t="shared" si="296"/>
        <v>3.1155133425431608E-2</v>
      </c>
      <c r="BN255" s="17">
        <f t="shared" si="347"/>
        <v>9.9012009780577903E-4</v>
      </c>
      <c r="BO255" s="17">
        <f t="shared" si="348"/>
        <v>3.827918239674276E-4</v>
      </c>
      <c r="BP255" s="17">
        <f t="shared" si="349"/>
        <v>4.4025245717835276E-4</v>
      </c>
      <c r="BQ255" s="12">
        <f>(BQ$3*temperature!$I365+BQ$4*temperature!$I365^2+BQ$5*temperature!$I365^6)*(K255/K$56)^$BS$1</f>
        <v>-54.462176089169354</v>
      </c>
      <c r="BR255" s="12">
        <f>(BR$3*temperature!$I365+BR$4*temperature!$I365^2+BR$5*temperature!$I365^6)*(L255/L$56)^$BS$1</f>
        <v>-34.285186440661221</v>
      </c>
      <c r="BS255" s="12">
        <f>(BS$3*temperature!$I365+BS$4*temperature!$I365^2+BS$5*temperature!$I365^6)*(M255/M$56)^$BS$1</f>
        <v>-29.195571796310432</v>
      </c>
      <c r="BT255" s="12">
        <f>(BT$3*temperature!$M365+BT$4*temperature!$M365^2+BT$5*temperature!$M365^6)*(K255/K$56)^$BS$1</f>
        <v>-54.462192246212616</v>
      </c>
      <c r="BU255" s="12">
        <f>(BU$3*temperature!$M365+BU$4*temperature!$M365^2+BU$5*temperature!$M365^6)*(L255/L$56)^$BS$1</f>
        <v>-34.28519605872804</v>
      </c>
      <c r="BV255" s="12">
        <f>(BV$3*temperature!$M365+BV$4*temperature!$M365^2+BV$5*temperature!$M365^6)*(M255/M$56)^$BS$1</f>
        <v>-29.195579520784904</v>
      </c>
      <c r="BW255" s="19">
        <f t="shared" si="284"/>
        <v>-1.6157043262410298E-5</v>
      </c>
      <c r="BX255" s="19">
        <f t="shared" si="285"/>
        <v>-9.6180668194278951E-6</v>
      </c>
      <c r="BY255" s="19">
        <f t="shared" si="286"/>
        <v>-7.7244744716153946E-6</v>
      </c>
      <c r="BZ255" s="19">
        <f t="shared" si="287"/>
        <v>-3.5453941739396727E-2</v>
      </c>
      <c r="CA255" s="19">
        <f t="shared" si="288"/>
        <v>-2.3158267372391833E-5</v>
      </c>
      <c r="CB255" s="19">
        <f t="shared" si="289"/>
        <v>-3.5375343146499929E-6</v>
      </c>
      <c r="CC255" s="19">
        <f t="shared" si="290"/>
        <v>-1.2429140263325113E-6</v>
      </c>
      <c r="CD255" s="19"/>
    </row>
    <row r="256" spans="1:82">
      <c r="A256" s="2">
        <f t="shared" si="304"/>
        <v>2210</v>
      </c>
      <c r="B256" s="5">
        <f t="shared" si="305"/>
        <v>1165.4026117529531</v>
      </c>
      <c r="C256" s="5">
        <f t="shared" si="306"/>
        <v>2964.1545587713681</v>
      </c>
      <c r="D256" s="5">
        <f t="shared" si="307"/>
        <v>4369.9101487540456</v>
      </c>
      <c r="E256" s="15">
        <f t="shared" si="308"/>
        <v>1.4399553636073751E-7</v>
      </c>
      <c r="F256" s="15">
        <f t="shared" si="309"/>
        <v>2.8368086232055587E-7</v>
      </c>
      <c r="G256" s="15">
        <f t="shared" si="310"/>
        <v>5.7912438929254173E-7</v>
      </c>
      <c r="H256" s="5">
        <f t="shared" si="311"/>
        <v>143421.18731913762</v>
      </c>
      <c r="I256" s="5">
        <f t="shared" si="312"/>
        <v>96124.837483437062</v>
      </c>
      <c r="J256" s="5">
        <f t="shared" si="313"/>
        <v>36589.455686970061</v>
      </c>
      <c r="K256" s="5">
        <f t="shared" si="314"/>
        <v>123065.78505380992</v>
      </c>
      <c r="L256" s="5">
        <f t="shared" si="315"/>
        <v>32429.09085121407</v>
      </c>
      <c r="M256" s="5">
        <f t="shared" si="316"/>
        <v>8373.0453124768464</v>
      </c>
      <c r="N256" s="15">
        <f t="shared" si="317"/>
        <v>-9.2662651194227452E-3</v>
      </c>
      <c r="O256" s="15">
        <f t="shared" si="318"/>
        <v>4.2670734691152568E-4</v>
      </c>
      <c r="P256" s="15">
        <f t="shared" si="319"/>
        <v>1.1181592149567265E-3</v>
      </c>
      <c r="Q256" s="5">
        <f t="shared" si="320"/>
        <v>2330.070056664455</v>
      </c>
      <c r="R256" s="5">
        <f t="shared" si="321"/>
        <v>4966.6968088363537</v>
      </c>
      <c r="S256" s="5">
        <f t="shared" si="322"/>
        <v>3393.6301681740952</v>
      </c>
      <c r="T256" s="5">
        <f t="shared" si="323"/>
        <v>16.246344771080686</v>
      </c>
      <c r="U256" s="5">
        <f t="shared" si="324"/>
        <v>51.669234912279023</v>
      </c>
      <c r="V256" s="5">
        <f t="shared" si="325"/>
        <v>92.748856315526083</v>
      </c>
      <c r="W256" s="15">
        <f t="shared" si="326"/>
        <v>-1.0734613539272964E-2</v>
      </c>
      <c r="X256" s="15">
        <f t="shared" si="327"/>
        <v>-1.217998157191269E-2</v>
      </c>
      <c r="Y256" s="15">
        <f t="shared" si="328"/>
        <v>-9.7425357312937999E-3</v>
      </c>
      <c r="Z256" s="5">
        <f t="shared" si="343"/>
        <v>2443.9614276403463</v>
      </c>
      <c r="AA256" s="5">
        <f t="shared" si="344"/>
        <v>15334.849371368926</v>
      </c>
      <c r="AB256" s="5">
        <f t="shared" si="345"/>
        <v>56440.120158002566</v>
      </c>
      <c r="AC256" s="16">
        <f t="shared" si="329"/>
        <v>1.028004926305828</v>
      </c>
      <c r="AD256" s="16">
        <f t="shared" si="330"/>
        <v>3.0512310020565621</v>
      </c>
      <c r="AE256" s="16">
        <f t="shared" si="331"/>
        <v>16.487588246174408</v>
      </c>
      <c r="AF256" s="15">
        <f t="shared" si="332"/>
        <v>-4.0504037456468023E-3</v>
      </c>
      <c r="AG256" s="15">
        <f t="shared" si="333"/>
        <v>2.9673830763510267E-4</v>
      </c>
      <c r="AH256" s="15">
        <f t="shared" si="334"/>
        <v>9.7937136394747881E-3</v>
      </c>
      <c r="AI256" s="1">
        <f t="shared" si="298"/>
        <v>309654.46815567097</v>
      </c>
      <c r="AJ256" s="1">
        <f t="shared" si="299"/>
        <v>190572.08275588063</v>
      </c>
      <c r="AK256" s="1">
        <f t="shared" si="300"/>
        <v>72109.310707942946</v>
      </c>
      <c r="AL256" s="14">
        <f t="shared" si="335"/>
        <v>88.488081693972234</v>
      </c>
      <c r="AM256" s="14">
        <f t="shared" si="336"/>
        <v>21.460498520514417</v>
      </c>
      <c r="AN256" s="14">
        <f t="shared" si="337"/>
        <v>6.7502406232386987</v>
      </c>
      <c r="AO256" s="11">
        <f t="shared" si="338"/>
        <v>2.7628110806611535E-3</v>
      </c>
      <c r="AP256" s="11">
        <f t="shared" si="339"/>
        <v>3.4804132797887056E-3</v>
      </c>
      <c r="AQ256" s="11">
        <f t="shared" si="340"/>
        <v>3.1571739834287895E-3</v>
      </c>
      <c r="AR256" s="1">
        <f t="shared" si="346"/>
        <v>143421.18731913762</v>
      </c>
      <c r="AS256" s="1">
        <f t="shared" si="341"/>
        <v>96124.837483437062</v>
      </c>
      <c r="AT256" s="1">
        <f t="shared" si="342"/>
        <v>36589.455686970061</v>
      </c>
      <c r="AU256" s="1">
        <f t="shared" si="301"/>
        <v>28684.237463827525</v>
      </c>
      <c r="AV256" s="1">
        <f t="shared" si="302"/>
        <v>19224.967496687412</v>
      </c>
      <c r="AW256" s="1">
        <f t="shared" si="303"/>
        <v>7317.8911373940127</v>
      </c>
      <c r="AX256" s="2">
        <v>0</v>
      </c>
      <c r="AY256" s="2">
        <v>0</v>
      </c>
      <c r="AZ256" s="2">
        <v>0</v>
      </c>
      <c r="BA256" s="2">
        <f t="shared" si="278"/>
        <v>0</v>
      </c>
      <c r="BB256" s="2">
        <f t="shared" si="291"/>
        <v>0</v>
      </c>
      <c r="BC256" s="2">
        <f t="shared" si="279"/>
        <v>0</v>
      </c>
      <c r="BD256" s="2">
        <f t="shared" si="280"/>
        <v>0</v>
      </c>
      <c r="BE256" s="2">
        <f t="shared" si="281"/>
        <v>0</v>
      </c>
      <c r="BF256" s="2">
        <f t="shared" si="282"/>
        <v>0</v>
      </c>
      <c r="BG256" s="2">
        <f t="shared" si="283"/>
        <v>0</v>
      </c>
      <c r="BH256" s="2">
        <f t="shared" si="292"/>
        <v>0</v>
      </c>
      <c r="BI256" s="2">
        <f t="shared" si="293"/>
        <v>0</v>
      </c>
      <c r="BJ256" s="2">
        <f t="shared" si="294"/>
        <v>0</v>
      </c>
      <c r="BK256" s="11">
        <f t="shared" si="297"/>
        <v>2.0733734880577254E-2</v>
      </c>
      <c r="BL256" s="11">
        <f t="shared" si="295"/>
        <v>3.0426707346911525E-2</v>
      </c>
      <c r="BM256" s="11">
        <f t="shared" si="296"/>
        <v>3.1118159214956725E-2</v>
      </c>
      <c r="BN256" s="17">
        <f t="shared" si="347"/>
        <v>9.6976606096131808E-4</v>
      </c>
      <c r="BO256" s="17">
        <f t="shared" si="348"/>
        <v>3.7147182751745664E-4</v>
      </c>
      <c r="BP256" s="17">
        <f t="shared" si="349"/>
        <v>4.269507496082206E-4</v>
      </c>
      <c r="BQ256" s="12">
        <f>(BQ$3*temperature!$I366+BQ$4*temperature!$I366^2+BQ$5*temperature!$I366^6)*(K256/K$56)^$BS$1</f>
        <v>-54.952690205065942</v>
      </c>
      <c r="BR256" s="12">
        <f>(BR$3*temperature!$I366+BR$4*temperature!$I366^2+BR$5*temperature!$I366^6)*(L256/L$56)^$BS$1</f>
        <v>-34.497445032289683</v>
      </c>
      <c r="BS256" s="12">
        <f>(BS$3*temperature!$I366+BS$4*temperature!$I366^2+BS$5*temperature!$I366^6)*(M256/M$56)^$BS$1</f>
        <v>-29.360780956167989</v>
      </c>
      <c r="BT256" s="12">
        <f>(BT$3*temperature!$M366+BT$4*temperature!$M366^2+BT$5*temperature!$M366^6)*(K256/K$56)^$BS$1</f>
        <v>-54.952706378900061</v>
      </c>
      <c r="BU256" s="12">
        <f>(BU$3*temperature!$M366+BU$4*temperature!$M366^2+BU$5*temperature!$M366^6)*(L256/L$56)^$BS$1</f>
        <v>-34.497454635823608</v>
      </c>
      <c r="BV256" s="12">
        <f>(BV$3*temperature!$M366+BV$4*temperature!$M366^2+BV$5*temperature!$M366^6)*(M256/M$56)^$BS$1</f>
        <v>-29.360788666639827</v>
      </c>
      <c r="BW256" s="19">
        <f t="shared" si="284"/>
        <v>-1.6173834119115327E-5</v>
      </c>
      <c r="BX256" s="19">
        <f t="shared" si="285"/>
        <v>-9.6035339254285645E-6</v>
      </c>
      <c r="BY256" s="19">
        <f t="shared" si="286"/>
        <v>-7.7104718378961934E-6</v>
      </c>
      <c r="BZ256" s="19">
        <f t="shared" si="287"/>
        <v>-3.5249305983531272E-2</v>
      </c>
      <c r="CA256" s="19">
        <f t="shared" si="288"/>
        <v>-2.2495377165951497E-5</v>
      </c>
      <c r="CB256" s="19">
        <f t="shared" si="289"/>
        <v>-3.4291981111764232E-6</v>
      </c>
      <c r="CC256" s="19">
        <f t="shared" si="290"/>
        <v>-1.204521855641326E-6</v>
      </c>
      <c r="CD256" s="19"/>
    </row>
    <row r="257" spans="1:82">
      <c r="A257" s="2">
        <f t="shared" si="304"/>
        <v>2211</v>
      </c>
      <c r="B257" s="5">
        <f t="shared" si="305"/>
        <v>1165.4027711750887</v>
      </c>
      <c r="C257" s="5">
        <f t="shared" si="306"/>
        <v>2964.1553576015936</v>
      </c>
      <c r="D257" s="5">
        <f t="shared" si="307"/>
        <v>4369.9125529395151</v>
      </c>
      <c r="E257" s="15">
        <f t="shared" si="308"/>
        <v>1.3679575954270063E-7</v>
      </c>
      <c r="F257" s="15">
        <f t="shared" si="309"/>
        <v>2.6949681920452804E-7</v>
      </c>
      <c r="G257" s="15">
        <f t="shared" si="310"/>
        <v>5.5016816982791466E-7</v>
      </c>
      <c r="H257" s="5">
        <f t="shared" si="311"/>
        <v>142054.15701496488</v>
      </c>
      <c r="I257" s="5">
        <f t="shared" si="312"/>
        <v>96161.435284744279</v>
      </c>
      <c r="J257" s="5">
        <f t="shared" si="313"/>
        <v>36629.05099739557</v>
      </c>
      <c r="K257" s="5">
        <f t="shared" si="314"/>
        <v>121892.75718962817</v>
      </c>
      <c r="L257" s="5">
        <f t="shared" si="315"/>
        <v>32441.428900863015</v>
      </c>
      <c r="M257" s="5">
        <f t="shared" si="316"/>
        <v>8382.1015989796542</v>
      </c>
      <c r="N257" s="15">
        <f t="shared" si="317"/>
        <v>-9.5317139826381903E-3</v>
      </c>
      <c r="O257" s="15">
        <f t="shared" si="318"/>
        <v>3.8046239734423892E-4</v>
      </c>
      <c r="P257" s="15">
        <f t="shared" si="319"/>
        <v>1.081600082745604E-3</v>
      </c>
      <c r="Q257" s="5">
        <f t="shared" si="320"/>
        <v>2283.0868171215052</v>
      </c>
      <c r="R257" s="5">
        <f t="shared" si="321"/>
        <v>4908.0704815181252</v>
      </c>
      <c r="S257" s="5">
        <f t="shared" si="322"/>
        <v>3364.2042460785792</v>
      </c>
      <c r="T257" s="5">
        <f t="shared" si="323"/>
        <v>16.071946538537347</v>
      </c>
      <c r="U257" s="5">
        <f t="shared" si="324"/>
        <v>51.039904583212639</v>
      </c>
      <c r="V257" s="5">
        <f t="shared" si="325"/>
        <v>91.845247268835436</v>
      </c>
      <c r="W257" s="15">
        <f t="shared" si="326"/>
        <v>-1.0734613539272964E-2</v>
      </c>
      <c r="X257" s="15">
        <f t="shared" si="327"/>
        <v>-1.217998157191269E-2</v>
      </c>
      <c r="Y257" s="15">
        <f t="shared" si="328"/>
        <v>-9.7425357312937999E-3</v>
      </c>
      <c r="Z257" s="5">
        <f t="shared" si="343"/>
        <v>2385.6214696249253</v>
      </c>
      <c r="AA257" s="5">
        <f t="shared" si="344"/>
        <v>15159.036213276093</v>
      </c>
      <c r="AB257" s="5">
        <f t="shared" si="345"/>
        <v>56500.762346674252</v>
      </c>
      <c r="AC257" s="16">
        <f t="shared" si="329"/>
        <v>1.0238410913017755</v>
      </c>
      <c r="AD257" s="16">
        <f t="shared" si="330"/>
        <v>3.0521364191803162</v>
      </c>
      <c r="AE257" s="16">
        <f t="shared" si="331"/>
        <v>16.64906296406301</v>
      </c>
      <c r="AF257" s="15">
        <f t="shared" si="332"/>
        <v>-4.0504037456468023E-3</v>
      </c>
      <c r="AG257" s="15">
        <f t="shared" si="333"/>
        <v>2.9673830763510267E-4</v>
      </c>
      <c r="AH257" s="15">
        <f t="shared" si="334"/>
        <v>9.7937136394747881E-3</v>
      </c>
      <c r="AI257" s="1">
        <f t="shared" si="298"/>
        <v>307373.25880393141</v>
      </c>
      <c r="AJ257" s="1">
        <f t="shared" si="299"/>
        <v>190739.84197697998</v>
      </c>
      <c r="AK257" s="1">
        <f t="shared" si="300"/>
        <v>72216.27077454266</v>
      </c>
      <c r="AL257" s="14">
        <f t="shared" si="335"/>
        <v>88.730112788056687</v>
      </c>
      <c r="AM257" s="14">
        <f t="shared" si="336"/>
        <v>21.534443010515684</v>
      </c>
      <c r="AN257" s="14">
        <f t="shared" si="337"/>
        <v>6.7713391904754969</v>
      </c>
      <c r="AO257" s="11">
        <f t="shared" si="338"/>
        <v>2.7351829698545418E-3</v>
      </c>
      <c r="AP257" s="11">
        <f t="shared" si="339"/>
        <v>3.4456091469908185E-3</v>
      </c>
      <c r="AQ257" s="11">
        <f t="shared" si="340"/>
        <v>3.1256022435945017E-3</v>
      </c>
      <c r="AR257" s="1">
        <f t="shared" si="346"/>
        <v>142054.15701496488</v>
      </c>
      <c r="AS257" s="1">
        <f t="shared" si="341"/>
        <v>96161.435284744279</v>
      </c>
      <c r="AT257" s="1">
        <f t="shared" si="342"/>
        <v>36629.05099739557</v>
      </c>
      <c r="AU257" s="1">
        <f t="shared" si="301"/>
        <v>28410.831402992975</v>
      </c>
      <c r="AV257" s="1">
        <f t="shared" si="302"/>
        <v>19232.287056948855</v>
      </c>
      <c r="AW257" s="1">
        <f t="shared" si="303"/>
        <v>7325.8101994791141</v>
      </c>
      <c r="AX257" s="2">
        <v>0</v>
      </c>
      <c r="AY257" s="2">
        <v>0</v>
      </c>
      <c r="AZ257" s="2">
        <v>0</v>
      </c>
      <c r="BA257" s="2">
        <f t="shared" si="278"/>
        <v>0</v>
      </c>
      <c r="BB257" s="2">
        <f t="shared" si="291"/>
        <v>0</v>
      </c>
      <c r="BC257" s="2">
        <f t="shared" si="279"/>
        <v>0</v>
      </c>
      <c r="BD257" s="2">
        <f t="shared" si="280"/>
        <v>0</v>
      </c>
      <c r="BE257" s="2">
        <f t="shared" si="281"/>
        <v>0</v>
      </c>
      <c r="BF257" s="2">
        <f t="shared" si="282"/>
        <v>0</v>
      </c>
      <c r="BG257" s="2">
        <f t="shared" si="283"/>
        <v>0</v>
      </c>
      <c r="BH257" s="2">
        <f t="shared" si="292"/>
        <v>0</v>
      </c>
      <c r="BI257" s="2">
        <f t="shared" si="293"/>
        <v>0</v>
      </c>
      <c r="BJ257" s="2">
        <f t="shared" si="294"/>
        <v>0</v>
      </c>
      <c r="BK257" s="11">
        <f t="shared" si="297"/>
        <v>2.0468286017361809E-2</v>
      </c>
      <c r="BL257" s="11">
        <f t="shared" si="295"/>
        <v>3.0380462397344238E-2</v>
      </c>
      <c r="BM257" s="11">
        <f t="shared" si="296"/>
        <v>3.1081600082745603E-2</v>
      </c>
      <c r="BN257" s="17">
        <f t="shared" si="347"/>
        <v>9.5006761099629747E-4</v>
      </c>
      <c r="BO257" s="17">
        <f t="shared" si="348"/>
        <v>3.6050291094832232E-4</v>
      </c>
      <c r="BP257" s="17">
        <f t="shared" si="349"/>
        <v>4.1406578459764507E-4</v>
      </c>
      <c r="BQ257" s="12">
        <f>(BQ$3*temperature!$I367+BQ$4*temperature!$I367^2+BQ$5*temperature!$I367^6)*(K257/K$56)^$BS$1</f>
        <v>-55.447350788299126</v>
      </c>
      <c r="BR257" s="12">
        <f>(BR$3*temperature!$I367+BR$4*temperature!$I367^2+BR$5*temperature!$I367^6)*(L257/L$56)^$BS$1</f>
        <v>-34.709111172387907</v>
      </c>
      <c r="BS257" s="12">
        <f>(BS$3*temperature!$I367+BS$4*temperature!$I367^2+BS$5*temperature!$I367^6)*(M257/M$56)^$BS$1</f>
        <v>-29.52538192406849</v>
      </c>
      <c r="BT257" s="12">
        <f>(BT$3*temperature!$M367+BT$4*temperature!$M367^2+BT$5*temperature!$M367^6)*(K257/K$56)^$BS$1</f>
        <v>-55.447366980040329</v>
      </c>
      <c r="BU257" s="12">
        <f>(BU$3*temperature!$M367+BU$4*temperature!$M367^2+BU$5*temperature!$M367^6)*(L257/L$56)^$BS$1</f>
        <v>-34.709120761545201</v>
      </c>
      <c r="BV257" s="12">
        <f>(BV$3*temperature!$M367+BV$4*temperature!$M367^2+BV$5*temperature!$M367^6)*(M257/M$56)^$BS$1</f>
        <v>-29.525389620665432</v>
      </c>
      <c r="BW257" s="19">
        <f t="shared" si="284"/>
        <v>-1.6191741202931098E-5</v>
      </c>
      <c r="BX257" s="19">
        <f t="shared" si="285"/>
        <v>-9.5891572939876824E-6</v>
      </c>
      <c r="BY257" s="19">
        <f t="shared" si="286"/>
        <v>-7.6965969419973135E-6</v>
      </c>
      <c r="BZ257" s="19">
        <f t="shared" si="287"/>
        <v>-3.5041303176426987E-2</v>
      </c>
      <c r="CA257" s="19">
        <f t="shared" si="288"/>
        <v>-2.1852544521604873E-5</v>
      </c>
      <c r="CB257" s="19">
        <f t="shared" si="289"/>
        <v>-3.3242230405245023E-6</v>
      </c>
      <c r="CC257" s="19">
        <f t="shared" si="290"/>
        <v>-1.1673302927519436E-6</v>
      </c>
      <c r="CD257" s="19"/>
    </row>
    <row r="258" spans="1:82">
      <c r="A258" s="2">
        <f t="shared" si="304"/>
        <v>2212</v>
      </c>
      <c r="B258" s="5">
        <f t="shared" si="305"/>
        <v>1165.402922626138</v>
      </c>
      <c r="C258" s="5">
        <f t="shared" si="306"/>
        <v>2964.156116490512</v>
      </c>
      <c r="D258" s="5">
        <f t="shared" si="307"/>
        <v>4369.914836916967</v>
      </c>
      <c r="E258" s="15">
        <f t="shared" si="308"/>
        <v>1.299559715655656E-7</v>
      </c>
      <c r="F258" s="15">
        <f t="shared" si="309"/>
        <v>2.5602197824430163E-7</v>
      </c>
      <c r="G258" s="15">
        <f t="shared" si="310"/>
        <v>5.2265976133651891E-7</v>
      </c>
      <c r="H258" s="5">
        <f t="shared" si="311"/>
        <v>140660.81861733983</v>
      </c>
      <c r="I258" s="5">
        <f t="shared" si="312"/>
        <v>96193.637650131568</v>
      </c>
      <c r="J258" s="5">
        <f t="shared" si="313"/>
        <v>36667.364003987284</v>
      </c>
      <c r="K258" s="5">
        <f t="shared" si="314"/>
        <v>120697.15622505256</v>
      </c>
      <c r="L258" s="5">
        <f t="shared" si="315"/>
        <v>32452.284518678618</v>
      </c>
      <c r="M258" s="5">
        <f t="shared" si="316"/>
        <v>8390.8646672520954</v>
      </c>
      <c r="N258" s="15">
        <f t="shared" si="317"/>
        <v>-9.8086300789440584E-3</v>
      </c>
      <c r="O258" s="15">
        <f t="shared" si="318"/>
        <v>3.3462206146261941E-4</v>
      </c>
      <c r="P258" s="15">
        <f t="shared" si="319"/>
        <v>1.0454500185856919E-3</v>
      </c>
      <c r="Q258" s="5">
        <f t="shared" si="320"/>
        <v>2236.4254895147474</v>
      </c>
      <c r="R258" s="5">
        <f t="shared" si="321"/>
        <v>4849.9138600696961</v>
      </c>
      <c r="S258" s="5">
        <f t="shared" si="322"/>
        <v>3334.9129508748406</v>
      </c>
      <c r="T258" s="5">
        <f t="shared" si="323"/>
        <v>15.899420403622292</v>
      </c>
      <c r="U258" s="5">
        <f t="shared" si="324"/>
        <v>50.418239485956924</v>
      </c>
      <c r="V258" s="5">
        <f t="shared" si="325"/>
        <v>90.950441665569286</v>
      </c>
      <c r="W258" s="15">
        <f t="shared" si="326"/>
        <v>-1.0734613539272964E-2</v>
      </c>
      <c r="X258" s="15">
        <f t="shared" si="327"/>
        <v>-1.217998157191269E-2</v>
      </c>
      <c r="Y258" s="15">
        <f t="shared" si="328"/>
        <v>-9.7425357312937999E-3</v>
      </c>
      <c r="Z258" s="5">
        <f t="shared" si="343"/>
        <v>2328.0502063171898</v>
      </c>
      <c r="AA258" s="5">
        <f t="shared" si="344"/>
        <v>14984.54583426474</v>
      </c>
      <c r="AB258" s="5">
        <f t="shared" si="345"/>
        <v>56559.402526050471</v>
      </c>
      <c r="AC258" s="16">
        <f t="shared" si="329"/>
        <v>1.0196941215106197</v>
      </c>
      <c r="AD258" s="16">
        <f t="shared" si="330"/>
        <v>3.053042104976015</v>
      </c>
      <c r="AE258" s="16">
        <f t="shared" si="331"/>
        <v>16.812119119098629</v>
      </c>
      <c r="AF258" s="15">
        <f t="shared" si="332"/>
        <v>-4.0504037456468023E-3</v>
      </c>
      <c r="AG258" s="15">
        <f t="shared" si="333"/>
        <v>2.9673830763510267E-4</v>
      </c>
      <c r="AH258" s="15">
        <f t="shared" si="334"/>
        <v>9.7937136394747881E-3</v>
      </c>
      <c r="AI258" s="1">
        <f t="shared" si="298"/>
        <v>305046.76432653121</v>
      </c>
      <c r="AJ258" s="1">
        <f t="shared" si="299"/>
        <v>190898.14483623084</v>
      </c>
      <c r="AK258" s="1">
        <f t="shared" si="300"/>
        <v>72320.453896567516</v>
      </c>
      <c r="AL258" s="14">
        <f t="shared" si="335"/>
        <v>88.970378950533743</v>
      </c>
      <c r="AM258" s="14">
        <f t="shared" si="336"/>
        <v>21.607900291589946</v>
      </c>
      <c r="AN258" s="14">
        <f t="shared" si="337"/>
        <v>6.7922920583117277</v>
      </c>
      <c r="AO258" s="11">
        <f t="shared" si="338"/>
        <v>2.7078311401559961E-3</v>
      </c>
      <c r="AP258" s="11">
        <f t="shared" si="339"/>
        <v>3.4111530555209105E-3</v>
      </c>
      <c r="AQ258" s="11">
        <f t="shared" si="340"/>
        <v>3.0943462211585567E-3</v>
      </c>
      <c r="AR258" s="1">
        <f t="shared" si="346"/>
        <v>140660.81861733983</v>
      </c>
      <c r="AS258" s="1">
        <f t="shared" si="341"/>
        <v>96193.637650131568</v>
      </c>
      <c r="AT258" s="1">
        <f t="shared" si="342"/>
        <v>36667.364003987284</v>
      </c>
      <c r="AU258" s="1">
        <f t="shared" si="301"/>
        <v>28132.163723467966</v>
      </c>
      <c r="AV258" s="1">
        <f t="shared" si="302"/>
        <v>19238.727530026314</v>
      </c>
      <c r="AW258" s="1">
        <f t="shared" si="303"/>
        <v>7333.4728007974572</v>
      </c>
      <c r="AX258" s="2">
        <v>0</v>
      </c>
      <c r="AY258" s="2">
        <v>0</v>
      </c>
      <c r="AZ258" s="2">
        <v>0</v>
      </c>
      <c r="BA258" s="2">
        <f t="shared" si="278"/>
        <v>0</v>
      </c>
      <c r="BB258" s="2">
        <f t="shared" si="291"/>
        <v>0</v>
      </c>
      <c r="BC258" s="2">
        <f t="shared" si="279"/>
        <v>0</v>
      </c>
      <c r="BD258" s="2">
        <f t="shared" si="280"/>
        <v>0</v>
      </c>
      <c r="BE258" s="2">
        <f t="shared" si="281"/>
        <v>0</v>
      </c>
      <c r="BF258" s="2">
        <f t="shared" si="282"/>
        <v>0</v>
      </c>
      <c r="BG258" s="2">
        <f t="shared" si="283"/>
        <v>0</v>
      </c>
      <c r="BH258" s="2">
        <f t="shared" si="292"/>
        <v>0</v>
      </c>
      <c r="BI258" s="2">
        <f t="shared" si="293"/>
        <v>0</v>
      </c>
      <c r="BJ258" s="2">
        <f t="shared" si="294"/>
        <v>0</v>
      </c>
      <c r="BK258" s="11">
        <f t="shared" si="297"/>
        <v>2.0191369921055941E-2</v>
      </c>
      <c r="BL258" s="11">
        <f t="shared" si="295"/>
        <v>3.0334622061462618E-2</v>
      </c>
      <c r="BM258" s="11">
        <f t="shared" si="296"/>
        <v>3.1045450018585691E-2</v>
      </c>
      <c r="BN258" s="17">
        <f t="shared" si="347"/>
        <v>9.3101140330796475E-4</v>
      </c>
      <c r="BO258" s="17">
        <f t="shared" si="348"/>
        <v>3.4987358951814253E-4</v>
      </c>
      <c r="BP258" s="17">
        <f t="shared" si="349"/>
        <v>4.0158391398354483E-4</v>
      </c>
      <c r="BQ258" s="12">
        <f>(BQ$3*temperature!$I368+BQ$4*temperature!$I368^2+BQ$5*temperature!$I368^6)*(K258/K$56)^$BS$1</f>
        <v>-55.946415002775026</v>
      </c>
      <c r="BR258" s="12">
        <f>(BR$3*temperature!$I368+BR$4*temperature!$I368^2+BR$5*temperature!$I368^6)*(L258/L$56)^$BS$1</f>
        <v>-34.920188896698782</v>
      </c>
      <c r="BS258" s="12">
        <f>(BS$3*temperature!$I368+BS$4*temperature!$I368^2+BS$5*temperature!$I368^6)*(M258/M$56)^$BS$1</f>
        <v>-29.689377295186517</v>
      </c>
      <c r="BT258" s="12">
        <f>(BT$3*temperature!$M368+BT$4*temperature!$M368^2+BT$5*temperature!$M368^6)*(K258/K$56)^$BS$1</f>
        <v>-55.946431213592952</v>
      </c>
      <c r="BU258" s="12">
        <f>(BU$3*temperature!$M368+BU$4*temperature!$M368^2+BU$5*temperature!$M368^6)*(L258/L$56)^$BS$1</f>
        <v>-34.92019847163531</v>
      </c>
      <c r="BV258" s="12">
        <f>(BV$3*temperature!$M368+BV$4*temperature!$M368^2+BV$5*temperature!$M368^6)*(M258/M$56)^$BS$1</f>
        <v>-29.689384978035633</v>
      </c>
      <c r="BW258" s="19">
        <f t="shared" si="284"/>
        <v>-1.6210817925355059E-5</v>
      </c>
      <c r="BX258" s="19">
        <f t="shared" si="285"/>
        <v>-9.5749365272013165E-6</v>
      </c>
      <c r="BY258" s="19">
        <f t="shared" si="286"/>
        <v>-7.6828491160085832E-6</v>
      </c>
      <c r="BZ258" s="19">
        <f t="shared" si="287"/>
        <v>-3.4829847197821E-2</v>
      </c>
      <c r="CA258" s="19">
        <f t="shared" si="288"/>
        <v>-2.1229172644981268E-5</v>
      </c>
      <c r="CB258" s="19">
        <f t="shared" si="289"/>
        <v>-3.2225036106890353E-6</v>
      </c>
      <c r="CC258" s="19">
        <f t="shared" si="290"/>
        <v>-1.1313013418107598E-6</v>
      </c>
      <c r="CD258" s="19"/>
    </row>
    <row r="259" spans="1:82">
      <c r="A259" s="2">
        <f t="shared" si="304"/>
        <v>2213</v>
      </c>
      <c r="B259" s="5">
        <f t="shared" si="305"/>
        <v>1165.4030665046537</v>
      </c>
      <c r="C259" s="5">
        <f t="shared" si="306"/>
        <v>2964.1568374351696</v>
      </c>
      <c r="D259" s="5">
        <f t="shared" si="307"/>
        <v>4369.9170066966808</v>
      </c>
      <c r="E259" s="15">
        <f t="shared" si="308"/>
        <v>1.2345817298728732E-7</v>
      </c>
      <c r="F259" s="15">
        <f t="shared" si="309"/>
        <v>2.4322087933208651E-7</v>
      </c>
      <c r="G259" s="15">
        <f t="shared" si="310"/>
        <v>4.9652677326969291E-7</v>
      </c>
      <c r="H259" s="5">
        <f t="shared" si="311"/>
        <v>139240.44279177024</v>
      </c>
      <c r="I259" s="5">
        <f t="shared" si="312"/>
        <v>96221.478207396591</v>
      </c>
      <c r="J259" s="5">
        <f t="shared" si="313"/>
        <v>36704.405380720214</v>
      </c>
      <c r="K259" s="5">
        <f t="shared" si="314"/>
        <v>119478.35628182141</v>
      </c>
      <c r="L259" s="5">
        <f t="shared" si="315"/>
        <v>32461.669029178382</v>
      </c>
      <c r="M259" s="5">
        <f t="shared" si="316"/>
        <v>8399.3369495284533</v>
      </c>
      <c r="N259" s="15">
        <f t="shared" si="317"/>
        <v>-1.0098000494382586E-2</v>
      </c>
      <c r="O259" s="15">
        <f t="shared" si="318"/>
        <v>2.8917873237443992E-4</v>
      </c>
      <c r="P259" s="15">
        <f t="shared" si="319"/>
        <v>1.0097031250455579E-3</v>
      </c>
      <c r="Q259" s="5">
        <f t="shared" si="320"/>
        <v>2190.077595206872</v>
      </c>
      <c r="R259" s="5">
        <f t="shared" si="321"/>
        <v>4792.2285738146184</v>
      </c>
      <c r="S259" s="5">
        <f t="shared" si="322"/>
        <v>3305.7585499472002</v>
      </c>
      <c r="T259" s="5">
        <f t="shared" si="323"/>
        <v>15.728746270090975</v>
      </c>
      <c r="U259" s="5">
        <f t="shared" si="324"/>
        <v>49.804146258129691</v>
      </c>
      <c r="V259" s="5">
        <f t="shared" si="325"/>
        <v>90.064353737865531</v>
      </c>
      <c r="W259" s="15">
        <f t="shared" si="326"/>
        <v>-1.0734613539272964E-2</v>
      </c>
      <c r="X259" s="15">
        <f t="shared" si="327"/>
        <v>-1.217998157191269E-2</v>
      </c>
      <c r="Y259" s="15">
        <f t="shared" si="328"/>
        <v>-9.7425357312937999E-3</v>
      </c>
      <c r="Z259" s="5">
        <f t="shared" si="343"/>
        <v>2271.2331009292316</v>
      </c>
      <c r="AA259" s="5">
        <f t="shared" si="344"/>
        <v>14811.385021815413</v>
      </c>
      <c r="AB259" s="5">
        <f t="shared" si="345"/>
        <v>56616.057471910448</v>
      </c>
      <c r="AC259" s="16">
        <f t="shared" si="329"/>
        <v>1.0155639486214389</v>
      </c>
      <c r="AD259" s="16">
        <f t="shared" si="330"/>
        <v>3.0539480595233841</v>
      </c>
      <c r="AE259" s="16">
        <f t="shared" si="331"/>
        <v>16.97677219942382</v>
      </c>
      <c r="AF259" s="15">
        <f t="shared" si="332"/>
        <v>-4.0504037456468023E-3</v>
      </c>
      <c r="AG259" s="15">
        <f t="shared" si="333"/>
        <v>2.9673830763510267E-4</v>
      </c>
      <c r="AH259" s="15">
        <f t="shared" si="334"/>
        <v>9.7937136394747881E-3</v>
      </c>
      <c r="AI259" s="1">
        <f t="shared" si="298"/>
        <v>302674.25161734608</v>
      </c>
      <c r="AJ259" s="1">
        <f t="shared" si="299"/>
        <v>191047.05788263408</v>
      </c>
      <c r="AK259" s="1">
        <f t="shared" si="300"/>
        <v>72421.88130770823</v>
      </c>
      <c r="AL259" s="14">
        <f t="shared" si="335"/>
        <v>89.208886545580739</v>
      </c>
      <c r="AM259" s="14">
        <f t="shared" si="336"/>
        <v>21.680871068141961</v>
      </c>
      <c r="AN259" s="14">
        <f t="shared" si="337"/>
        <v>6.8130995845427327</v>
      </c>
      <c r="AO259" s="11">
        <f t="shared" si="338"/>
        <v>2.680752828754436E-3</v>
      </c>
      <c r="AP259" s="11">
        <f t="shared" si="339"/>
        <v>3.3770415249657014E-3</v>
      </c>
      <c r="AQ259" s="11">
        <f t="shared" si="340"/>
        <v>3.063402758946971E-3</v>
      </c>
      <c r="AR259" s="1">
        <f t="shared" si="346"/>
        <v>139240.44279177024</v>
      </c>
      <c r="AS259" s="1">
        <f t="shared" si="341"/>
        <v>96221.478207396591</v>
      </c>
      <c r="AT259" s="1">
        <f t="shared" si="342"/>
        <v>36704.405380720214</v>
      </c>
      <c r="AU259" s="1">
        <f t="shared" si="301"/>
        <v>27848.088558354051</v>
      </c>
      <c r="AV259" s="1">
        <f t="shared" si="302"/>
        <v>19244.295641479319</v>
      </c>
      <c r="AW259" s="1">
        <f t="shared" si="303"/>
        <v>7340.8810761440436</v>
      </c>
      <c r="AX259" s="2">
        <v>0</v>
      </c>
      <c r="AY259" s="2">
        <v>0</v>
      </c>
      <c r="AZ259" s="2">
        <v>0</v>
      </c>
      <c r="BA259" s="2">
        <f t="shared" si="278"/>
        <v>0</v>
      </c>
      <c r="BB259" s="2">
        <f t="shared" si="291"/>
        <v>0</v>
      </c>
      <c r="BC259" s="2">
        <f t="shared" si="279"/>
        <v>0</v>
      </c>
      <c r="BD259" s="2">
        <f t="shared" si="280"/>
        <v>0</v>
      </c>
      <c r="BE259" s="2">
        <f t="shared" si="281"/>
        <v>0</v>
      </c>
      <c r="BF259" s="2">
        <f t="shared" si="282"/>
        <v>0</v>
      </c>
      <c r="BG259" s="2">
        <f t="shared" si="283"/>
        <v>0</v>
      </c>
      <c r="BH259" s="2">
        <f t="shared" si="292"/>
        <v>0</v>
      </c>
      <c r="BI259" s="2">
        <f t="shared" si="293"/>
        <v>0</v>
      </c>
      <c r="BJ259" s="2">
        <f t="shared" si="294"/>
        <v>0</v>
      </c>
      <c r="BK259" s="11">
        <f t="shared" si="297"/>
        <v>1.9901999505617413E-2</v>
      </c>
      <c r="BL259" s="11">
        <f t="shared" si="295"/>
        <v>3.0289178732374439E-2</v>
      </c>
      <c r="BM259" s="11">
        <f t="shared" si="296"/>
        <v>3.1009703125045557E-2</v>
      </c>
      <c r="BN259" s="17">
        <f t="shared" si="347"/>
        <v>9.1258506076169607E-4</v>
      </c>
      <c r="BO259" s="17">
        <f t="shared" si="348"/>
        <v>3.3957277764589327E-4</v>
      </c>
      <c r="BP259" s="17">
        <f t="shared" si="349"/>
        <v>3.8949196078243289E-4</v>
      </c>
      <c r="BQ259" s="12">
        <f>(BQ$3*temperature!$I369+BQ$4*temperature!$I369^2+BQ$5*temperature!$I369^6)*(K259/K$56)^$BS$1</f>
        <v>-56.450161344268189</v>
      </c>
      <c r="BR259" s="12">
        <f>(BR$3*temperature!$I369+BR$4*temperature!$I369^2+BR$5*temperature!$I369^6)*(L259/L$56)^$BS$1</f>
        <v>-35.130682357488972</v>
      </c>
      <c r="BS259" s="12">
        <f>(BS$3*temperature!$I369+BS$4*temperature!$I369^2+BS$5*temperature!$I369^6)*(M259/M$56)^$BS$1</f>
        <v>-29.852769743094491</v>
      </c>
      <c r="BT259" s="12">
        <f>(BT$3*temperature!$M369+BT$4*temperature!$M369^2+BT$5*temperature!$M369^6)*(K259/K$56)^$BS$1</f>
        <v>-56.450177575390278</v>
      </c>
      <c r="BU259" s="12">
        <f>(BU$3*temperature!$M369+BU$4*temperature!$M369^2+BU$5*temperature!$M369^6)*(L259/L$56)^$BS$1</f>
        <v>-35.130691918360135</v>
      </c>
      <c r="BV259" s="12">
        <f>(BV$3*temperature!$M369+BV$4*temperature!$M369^2+BV$5*temperature!$M369^6)*(M259/M$56)^$BS$1</f>
        <v>-29.852777412322155</v>
      </c>
      <c r="BW259" s="19">
        <f t="shared" si="284"/>
        <v>-1.6231122089038763E-5</v>
      </c>
      <c r="BX259" s="19">
        <f t="shared" si="285"/>
        <v>-9.5608711632166887E-6</v>
      </c>
      <c r="BY259" s="19">
        <f t="shared" si="286"/>
        <v>-7.6692276635981216E-6</v>
      </c>
      <c r="BZ259" s="19">
        <f t="shared" si="287"/>
        <v>-3.46148422408196E-2</v>
      </c>
      <c r="CA259" s="19">
        <f t="shared" si="288"/>
        <v>-2.0624683616065399E-5</v>
      </c>
      <c r="CB259" s="19">
        <f t="shared" si="289"/>
        <v>-3.1239376516269092E-6</v>
      </c>
      <c r="CC259" s="19">
        <f t="shared" si="290"/>
        <v>-1.0963982182186132E-6</v>
      </c>
      <c r="CD259" s="19"/>
    </row>
    <row r="260" spans="1:82">
      <c r="A260" s="2">
        <f t="shared" si="304"/>
        <v>2214</v>
      </c>
      <c r="B260" s="5">
        <f t="shared" si="305"/>
        <v>1165.4032031892605</v>
      </c>
      <c r="C260" s="5">
        <f t="shared" si="306"/>
        <v>2964.15752233276</v>
      </c>
      <c r="D260" s="5">
        <f t="shared" si="307"/>
        <v>4369.9190679884323</v>
      </c>
      <c r="E260" s="15">
        <f t="shared" si="308"/>
        <v>1.1728526433792295E-7</v>
      </c>
      <c r="F260" s="15">
        <f t="shared" si="309"/>
        <v>2.3105983536548216E-7</v>
      </c>
      <c r="G260" s="15">
        <f t="shared" si="310"/>
        <v>4.7170043460620825E-7</v>
      </c>
      <c r="H260" s="5">
        <f t="shared" si="311"/>
        <v>137792.22951869262</v>
      </c>
      <c r="I260" s="5">
        <f t="shared" si="312"/>
        <v>96244.990506087343</v>
      </c>
      <c r="J260" s="5">
        <f t="shared" si="313"/>
        <v>36740.185781219763</v>
      </c>
      <c r="K260" s="5">
        <f t="shared" si="314"/>
        <v>118235.67083187026</v>
      </c>
      <c r="L260" s="5">
        <f t="shared" si="315"/>
        <v>32469.593731423414</v>
      </c>
      <c r="M260" s="5">
        <f t="shared" si="316"/>
        <v>8407.5208738664496</v>
      </c>
      <c r="N260" s="15">
        <f t="shared" si="317"/>
        <v>-1.0400925227159519E-2</v>
      </c>
      <c r="O260" s="15">
        <f t="shared" si="318"/>
        <v>2.4412491661807145E-4</v>
      </c>
      <c r="P260" s="15">
        <f t="shared" si="319"/>
        <v>9.7435361709785617E-4</v>
      </c>
      <c r="Q260" s="5">
        <f t="shared" si="320"/>
        <v>2144.0338987278869</v>
      </c>
      <c r="R260" s="5">
        <f t="shared" si="321"/>
        <v>4735.0160651802544</v>
      </c>
      <c r="S260" s="5">
        <f t="shared" si="322"/>
        <v>3276.7432221048653</v>
      </c>
      <c r="T260" s="5">
        <f t="shared" si="323"/>
        <v>15.559904257424266</v>
      </c>
      <c r="U260" s="5">
        <f t="shared" si="324"/>
        <v>49.197532674500827</v>
      </c>
      <c r="V260" s="5">
        <f t="shared" si="325"/>
        <v>89.186898553458491</v>
      </c>
      <c r="W260" s="15">
        <f t="shared" si="326"/>
        <v>-1.0734613539272964E-2</v>
      </c>
      <c r="X260" s="15">
        <f t="shared" si="327"/>
        <v>-1.217998157191269E-2</v>
      </c>
      <c r="Y260" s="15">
        <f t="shared" si="328"/>
        <v>-9.7425357312937999E-3</v>
      </c>
      <c r="Z260" s="5">
        <f t="shared" si="343"/>
        <v>2215.1550887851427</v>
      </c>
      <c r="AA260" s="5">
        <f t="shared" si="344"/>
        <v>14639.559983363757</v>
      </c>
      <c r="AB260" s="5">
        <f t="shared" si="345"/>
        <v>56670.743927739408</v>
      </c>
      <c r="AC260" s="16">
        <f t="shared" si="329"/>
        <v>1.0114505045999989</v>
      </c>
      <c r="AD260" s="16">
        <f t="shared" si="330"/>
        <v>3.0548542829021725</v>
      </c>
      <c r="AE260" s="16">
        <f t="shared" si="331"/>
        <v>17.143037844867575</v>
      </c>
      <c r="AF260" s="15">
        <f t="shared" si="332"/>
        <v>-4.0504037456468023E-3</v>
      </c>
      <c r="AG260" s="15">
        <f t="shared" si="333"/>
        <v>2.9673830763510267E-4</v>
      </c>
      <c r="AH260" s="15">
        <f t="shared" si="334"/>
        <v>9.7937136394747881E-3</v>
      </c>
      <c r="AI260" s="1">
        <f t="shared" si="298"/>
        <v>300254.91501396557</v>
      </c>
      <c r="AJ260" s="1">
        <f t="shared" si="299"/>
        <v>191186.64773584998</v>
      </c>
      <c r="AK260" s="1">
        <f t="shared" si="300"/>
        <v>72520.574253081446</v>
      </c>
      <c r="AL260" s="14">
        <f t="shared" si="335"/>
        <v>89.445642050788265</v>
      </c>
      <c r="AM260" s="14">
        <f t="shared" si="336"/>
        <v>21.753356098017559</v>
      </c>
      <c r="AN260" s="14">
        <f t="shared" si="337"/>
        <v>6.8337621399263595</v>
      </c>
      <c r="AO260" s="11">
        <f t="shared" si="338"/>
        <v>2.6539453004668914E-3</v>
      </c>
      <c r="AP260" s="11">
        <f t="shared" si="339"/>
        <v>3.3432711097160445E-3</v>
      </c>
      <c r="AQ260" s="11">
        <f t="shared" si="340"/>
        <v>3.0327687313575014E-3</v>
      </c>
      <c r="AR260" s="1">
        <f t="shared" si="346"/>
        <v>137792.22951869262</v>
      </c>
      <c r="AS260" s="1">
        <f t="shared" si="341"/>
        <v>96244.990506087343</v>
      </c>
      <c r="AT260" s="1">
        <f t="shared" si="342"/>
        <v>36740.185781219763</v>
      </c>
      <c r="AU260" s="1">
        <f t="shared" si="301"/>
        <v>27558.445903738524</v>
      </c>
      <c r="AV260" s="1">
        <f t="shared" si="302"/>
        <v>19248.998101217469</v>
      </c>
      <c r="AW260" s="1">
        <f t="shared" si="303"/>
        <v>7348.0371562439532</v>
      </c>
      <c r="AX260" s="2">
        <v>0</v>
      </c>
      <c r="AY260" s="2">
        <v>0</v>
      </c>
      <c r="AZ260" s="2">
        <v>0</v>
      </c>
      <c r="BA260" s="2">
        <f t="shared" si="278"/>
        <v>0</v>
      </c>
      <c r="BB260" s="2">
        <f t="shared" si="291"/>
        <v>0</v>
      </c>
      <c r="BC260" s="2">
        <f t="shared" si="279"/>
        <v>0</v>
      </c>
      <c r="BD260" s="2">
        <f t="shared" si="280"/>
        <v>0</v>
      </c>
      <c r="BE260" s="2">
        <f t="shared" si="281"/>
        <v>0</v>
      </c>
      <c r="BF260" s="2">
        <f t="shared" si="282"/>
        <v>0</v>
      </c>
      <c r="BG260" s="2">
        <f t="shared" si="283"/>
        <v>0</v>
      </c>
      <c r="BH260" s="2">
        <f t="shared" si="292"/>
        <v>0</v>
      </c>
      <c r="BI260" s="2">
        <f t="shared" si="293"/>
        <v>0</v>
      </c>
      <c r="BJ260" s="2">
        <f t="shared" si="294"/>
        <v>0</v>
      </c>
      <c r="BK260" s="11">
        <f t="shared" si="297"/>
        <v>1.959907477284048E-2</v>
      </c>
      <c r="BL260" s="11">
        <f t="shared" si="295"/>
        <v>3.024412491661807E-2</v>
      </c>
      <c r="BM260" s="11">
        <f t="shared" si="296"/>
        <v>3.0974353617097855E-2</v>
      </c>
      <c r="BN260" s="17">
        <f t="shared" si="347"/>
        <v>8.9477720526487685E-4</v>
      </c>
      <c r="BO260" s="17">
        <f t="shared" si="348"/>
        <v>3.2958977407070286E-4</v>
      </c>
      <c r="BP260" s="17">
        <f t="shared" si="349"/>
        <v>3.7777720190398006E-4</v>
      </c>
      <c r="BQ260" s="12">
        <f>(BQ$3*temperature!$I370+BQ$4*temperature!$I370^2+BQ$5*temperature!$I370^6)*(K260/K$56)^$BS$1</f>
        <v>-56.958892085857627</v>
      </c>
      <c r="BR260" s="12">
        <f>(BR$3*temperature!$I370+BR$4*temperature!$I370^2+BR$5*temperature!$I370^6)*(L260/L$56)^$BS$1</f>
        <v>-35.340595817700319</v>
      </c>
      <c r="BS260" s="12">
        <f>(BS$3*temperature!$I370+BS$4*temperature!$I370^2+BS$5*temperature!$I370^6)*(M260/M$56)^$BS$1</f>
        <v>-30.015562014748067</v>
      </c>
      <c r="BT260" s="12">
        <f>(BT$3*temperature!$M370+BT$4*temperature!$M370^2+BT$5*temperature!$M370^6)*(K260/K$56)^$BS$1</f>
        <v>-56.958908338574126</v>
      </c>
      <c r="BU260" s="12">
        <f>(BU$3*temperature!$M370+BU$4*temperature!$M370^2+BU$5*temperature!$M370^6)*(L260/L$56)^$BS$1</f>
        <v>-35.340605364660995</v>
      </c>
      <c r="BV260" s="12">
        <f>(BV$3*temperature!$M370+BV$4*temperature!$M370^2+BV$5*temperature!$M370^6)*(M260/M$56)^$BS$1</f>
        <v>-30.015569670479895</v>
      </c>
      <c r="BW260" s="19">
        <f t="shared" si="284"/>
        <v>-1.6252716498854625E-5</v>
      </c>
      <c r="BX260" s="19">
        <f t="shared" si="285"/>
        <v>-9.5469606762321746E-6</v>
      </c>
      <c r="BY260" s="19">
        <f t="shared" si="286"/>
        <v>-7.655731828037915E-6</v>
      </c>
      <c r="BZ260" s="19">
        <f t="shared" si="287"/>
        <v>-3.4396181914116836E-2</v>
      </c>
      <c r="CA260" s="19">
        <f t="shared" si="288"/>
        <v>-2.0038517993175134E-5</v>
      </c>
      <c r="CB260" s="19">
        <f t="shared" si="289"/>
        <v>-3.0284262116142183E-6</v>
      </c>
      <c r="CC260" s="19">
        <f t="shared" si="290"/>
        <v>-1.0625853055793868E-6</v>
      </c>
      <c r="CD260" s="19"/>
    </row>
    <row r="261" spans="1:82">
      <c r="A261" s="2">
        <f t="shared" si="304"/>
        <v>2215</v>
      </c>
      <c r="B261" s="5">
        <f t="shared" si="305"/>
        <v>1165.4033330396521</v>
      </c>
      <c r="C261" s="5">
        <f t="shared" si="306"/>
        <v>2964.1581729856216</v>
      </c>
      <c r="D261" s="5">
        <f t="shared" si="307"/>
        <v>4369.9210262165188</v>
      </c>
      <c r="E261" s="15">
        <f t="shared" si="308"/>
        <v>1.114210011210268E-7</v>
      </c>
      <c r="F261" s="15">
        <f t="shared" si="309"/>
        <v>2.1950684359720804E-7</v>
      </c>
      <c r="G261" s="15">
        <f t="shared" si="310"/>
        <v>4.4811541287589782E-7</v>
      </c>
      <c r="H261" s="5">
        <f t="shared" si="311"/>
        <v>136315.30020965493</v>
      </c>
      <c r="I261" s="5">
        <f t="shared" si="312"/>
        <v>96264.208011354276</v>
      </c>
      <c r="J261" s="5">
        <f t="shared" si="313"/>
        <v>36774.715837545606</v>
      </c>
      <c r="K261" s="5">
        <f t="shared" si="314"/>
        <v>116968.34593231499</v>
      </c>
      <c r="L261" s="5">
        <f t="shared" si="315"/>
        <v>32476.069896901969</v>
      </c>
      <c r="M261" s="5">
        <f t="shared" si="316"/>
        <v>8415.418863847337</v>
      </c>
      <c r="N261" s="15">
        <f t="shared" si="317"/>
        <v>-1.0718634153625173E-2</v>
      </c>
      <c r="O261" s="15">
        <f t="shared" si="318"/>
        <v>1.9945323406633797E-4</v>
      </c>
      <c r="P261" s="15">
        <f t="shared" si="319"/>
        <v>9.3939582183333314E-4</v>
      </c>
      <c r="Q261" s="5">
        <f t="shared" si="320"/>
        <v>2098.2843356173644</v>
      </c>
      <c r="R261" s="5">
        <f t="shared" si="321"/>
        <v>4678.2775949965517</v>
      </c>
      <c r="S261" s="5">
        <f t="shared" si="322"/>
        <v>3247.8690594198397</v>
      </c>
      <c r="T261" s="5">
        <f t="shared" si="323"/>
        <v>15.392874698512729</v>
      </c>
      <c r="U261" s="5">
        <f t="shared" si="324"/>
        <v>48.598307633141836</v>
      </c>
      <c r="V261" s="5">
        <f t="shared" si="325"/>
        <v>88.317992007538152</v>
      </c>
      <c r="W261" s="15">
        <f t="shared" si="326"/>
        <v>-1.0734613539272964E-2</v>
      </c>
      <c r="X261" s="15">
        <f t="shared" si="327"/>
        <v>-1.217998157191269E-2</v>
      </c>
      <c r="Y261" s="15">
        <f t="shared" si="328"/>
        <v>-9.7425357312937999E-3</v>
      </c>
      <c r="Z261" s="5">
        <f t="shared" si="343"/>
        <v>2159.8005273079775</v>
      </c>
      <c r="AA261" s="5">
        <f t="shared" si="344"/>
        <v>14469.076361882511</v>
      </c>
      <c r="AB261" s="5">
        <f t="shared" si="345"/>
        <v>56723.478602665156</v>
      </c>
      <c r="AC261" s="16">
        <f t="shared" si="329"/>
        <v>1.0073537216876307</v>
      </c>
      <c r="AD261" s="16">
        <f t="shared" si="330"/>
        <v>3.0557607751921529</v>
      </c>
      <c r="AE261" s="16">
        <f t="shared" si="331"/>
        <v>17.310931848430887</v>
      </c>
      <c r="AF261" s="15">
        <f t="shared" si="332"/>
        <v>-4.0504037456468023E-3</v>
      </c>
      <c r="AG261" s="15">
        <f t="shared" si="333"/>
        <v>2.9673830763510267E-4</v>
      </c>
      <c r="AH261" s="15">
        <f t="shared" si="334"/>
        <v>9.7937136394747881E-3</v>
      </c>
      <c r="AI261" s="1">
        <f t="shared" si="298"/>
        <v>297787.86941630754</v>
      </c>
      <c r="AJ261" s="1">
        <f t="shared" si="299"/>
        <v>191316.98106348247</v>
      </c>
      <c r="AK261" s="1">
        <f t="shared" si="300"/>
        <v>72616.553984017257</v>
      </c>
      <c r="AL261" s="14">
        <f t="shared" si="335"/>
        <v>89.68065205374252</v>
      </c>
      <c r="AM261" s="14">
        <f t="shared" si="336"/>
        <v>21.825356191329611</v>
      </c>
      <c r="AN261" s="14">
        <f t="shared" si="337"/>
        <v>6.8542801078605073</v>
      </c>
      <c r="AO261" s="11">
        <f t="shared" si="338"/>
        <v>2.6274058474622226E-3</v>
      </c>
      <c r="AP261" s="11">
        <f t="shared" si="339"/>
        <v>3.3098383986188838E-3</v>
      </c>
      <c r="AQ261" s="11">
        <f t="shared" si="340"/>
        <v>3.0024410440439263E-3</v>
      </c>
      <c r="AR261" s="1">
        <f t="shared" si="346"/>
        <v>136315.30020965493</v>
      </c>
      <c r="AS261" s="1">
        <f t="shared" si="341"/>
        <v>96264.208011354276</v>
      </c>
      <c r="AT261" s="1">
        <f t="shared" si="342"/>
        <v>36774.715837545606</v>
      </c>
      <c r="AU261" s="1">
        <f t="shared" si="301"/>
        <v>27263.060041930989</v>
      </c>
      <c r="AV261" s="1">
        <f t="shared" si="302"/>
        <v>19252.841602270855</v>
      </c>
      <c r="AW261" s="1">
        <f t="shared" si="303"/>
        <v>7354.9431675091218</v>
      </c>
      <c r="AX261" s="2">
        <v>0</v>
      </c>
      <c r="AY261" s="2">
        <v>0</v>
      </c>
      <c r="AZ261" s="2">
        <v>0</v>
      </c>
      <c r="BA261" s="2">
        <f t="shared" si="278"/>
        <v>0</v>
      </c>
      <c r="BB261" s="2">
        <f t="shared" si="291"/>
        <v>0</v>
      </c>
      <c r="BC261" s="2">
        <f t="shared" si="279"/>
        <v>0</v>
      </c>
      <c r="BD261" s="2">
        <f t="shared" si="280"/>
        <v>0</v>
      </c>
      <c r="BE261" s="2">
        <f t="shared" si="281"/>
        <v>0</v>
      </c>
      <c r="BF261" s="2">
        <f t="shared" si="282"/>
        <v>0</v>
      </c>
      <c r="BG261" s="2">
        <f t="shared" si="283"/>
        <v>0</v>
      </c>
      <c r="BH261" s="2">
        <f t="shared" si="292"/>
        <v>0</v>
      </c>
      <c r="BI261" s="2">
        <f t="shared" si="293"/>
        <v>0</v>
      </c>
      <c r="BJ261" s="2">
        <f t="shared" si="294"/>
        <v>0</v>
      </c>
      <c r="BK261" s="11">
        <f t="shared" si="297"/>
        <v>1.9281365846374826E-2</v>
      </c>
      <c r="BL261" s="11">
        <f t="shared" si="295"/>
        <v>3.0199453234066337E-2</v>
      </c>
      <c r="BM261" s="11">
        <f t="shared" si="296"/>
        <v>3.0939395821833332E-2</v>
      </c>
      <c r="BN261" s="17">
        <f t="shared" si="347"/>
        <v>8.7757749825756448E-4</v>
      </c>
      <c r="BO261" s="17">
        <f t="shared" si="348"/>
        <v>3.1991424760357444E-4</v>
      </c>
      <c r="BP261" s="17">
        <f t="shared" si="349"/>
        <v>3.6642735154233128E-4</v>
      </c>
      <c r="BQ261" s="12">
        <f>(BQ$3*temperature!$I371+BQ$4*temperature!$I371^2+BQ$5*temperature!$I371^6)*(K261/K$56)^$BS$1</f>
        <v>-57.472936095046542</v>
      </c>
      <c r="BR261" s="12">
        <f>(BR$3*temperature!$I371+BR$4*temperature!$I371^2+BR$5*temperature!$I371^6)*(L261/L$56)^$BS$1</f>
        <v>-35.54993364515542</v>
      </c>
      <c r="BS261" s="12">
        <f>(BS$3*temperature!$I371+BS$4*temperature!$I371^2+BS$5*temperature!$I371^6)*(M261/M$56)^$BS$1</f>
        <v>-30.177756925519571</v>
      </c>
      <c r="BT261" s="12">
        <f>(BT$3*temperature!$M371+BT$4*temperature!$M371^2+BT$5*temperature!$M371^6)*(K261/K$56)^$BS$1</f>
        <v>-57.472952370716058</v>
      </c>
      <c r="BU261" s="12">
        <f>(BU$3*temperature!$M371+BU$4*temperature!$M371^2+BU$5*temperature!$M371^6)*(L261/L$56)^$BS$1</f>
        <v>-35.54994317835996</v>
      </c>
      <c r="BV261" s="12">
        <f>(BV$3*temperature!$M371+BV$4*temperature!$M371^2+BV$5*temperature!$M371^6)*(M261/M$56)^$BS$1</f>
        <v>-30.177764567880388</v>
      </c>
      <c r="BW261" s="19">
        <f t="shared" si="284"/>
        <v>-1.6275669516119251E-5</v>
      </c>
      <c r="BX261" s="19">
        <f t="shared" si="285"/>
        <v>-9.5332045404461496E-6</v>
      </c>
      <c r="BY261" s="19">
        <f t="shared" si="286"/>
        <v>-7.642360817072813E-6</v>
      </c>
      <c r="BZ261" s="19">
        <f t="shared" si="287"/>
        <v>-3.4173748084750655E-2</v>
      </c>
      <c r="CA261" s="19">
        <f t="shared" si="288"/>
        <v>-1.9470134255174152E-5</v>
      </c>
      <c r="CB261" s="19">
        <f t="shared" si="289"/>
        <v>-2.9358734764509456E-6</v>
      </c>
      <c r="CC261" s="19">
        <f t="shared" si="290"/>
        <v>-1.0298281223043102E-6</v>
      </c>
      <c r="CD261" s="19"/>
    </row>
    <row r="262" spans="1:82">
      <c r="A262" s="2">
        <f t="shared" si="304"/>
        <v>2216</v>
      </c>
      <c r="B262" s="5">
        <f t="shared" si="305"/>
        <v>1165.4034563975379</v>
      </c>
      <c r="C262" s="5">
        <f t="shared" si="306"/>
        <v>2964.158791105976</v>
      </c>
      <c r="D262" s="5">
        <f t="shared" si="307"/>
        <v>4369.9228865340356</v>
      </c>
      <c r="E262" s="15">
        <f t="shared" si="308"/>
        <v>1.0584995106497545E-7</v>
      </c>
      <c r="F262" s="15">
        <f t="shared" si="309"/>
        <v>2.0853150141734763E-7</v>
      </c>
      <c r="G262" s="15">
        <f t="shared" si="310"/>
        <v>4.257096422321029E-7</v>
      </c>
      <c r="H262" s="5">
        <f t="shared" si="311"/>
        <v>134808.68864719078</v>
      </c>
      <c r="I262" s="5">
        <f t="shared" si="312"/>
        <v>96279.164098286084</v>
      </c>
      <c r="J262" s="5">
        <f t="shared" si="313"/>
        <v>36808.006159101773</v>
      </c>
      <c r="K262" s="5">
        <f t="shared" si="314"/>
        <v>115675.55245108641</v>
      </c>
      <c r="L262" s="5">
        <f t="shared" si="315"/>
        <v>32481.10876757812</v>
      </c>
      <c r="M262" s="5">
        <f t="shared" si="316"/>
        <v>8423.0333383058169</v>
      </c>
      <c r="N262" s="15">
        <f t="shared" si="317"/>
        <v>-1.1052507162721326E-2</v>
      </c>
      <c r="O262" s="15">
        <f t="shared" si="318"/>
        <v>1.5515641800711855E-4</v>
      </c>
      <c r="P262" s="15">
        <f t="shared" si="319"/>
        <v>9.0482417829385042E-4</v>
      </c>
      <c r="Q262" s="5">
        <f t="shared" si="320"/>
        <v>2052.8179284922262</v>
      </c>
      <c r="R262" s="5">
        <f t="shared" si="321"/>
        <v>4622.0142477108393</v>
      </c>
      <c r="S262" s="5">
        <f t="shared" si="322"/>
        <v>3219.1380690470137</v>
      </c>
      <c r="T262" s="5">
        <f t="shared" si="323"/>
        <v>15.227638137365743</v>
      </c>
      <c r="U262" s="5">
        <f t="shared" si="324"/>
        <v>48.006381141744022</v>
      </c>
      <c r="V262" s="5">
        <f t="shared" si="325"/>
        <v>87.457550814688588</v>
      </c>
      <c r="W262" s="15">
        <f t="shared" si="326"/>
        <v>-1.0734613539272964E-2</v>
      </c>
      <c r="X262" s="15">
        <f t="shared" si="327"/>
        <v>-1.217998157191269E-2</v>
      </c>
      <c r="Y262" s="15">
        <f t="shared" si="328"/>
        <v>-9.7425357312937999E-3</v>
      </c>
      <c r="Z262" s="5">
        <f t="shared" si="343"/>
        <v>2105.1531373746634</v>
      </c>
      <c r="AA262" s="5">
        <f t="shared" si="344"/>
        <v>14299.939251235508</v>
      </c>
      <c r="AB262" s="5">
        <f t="shared" si="345"/>
        <v>56774.278169587858</v>
      </c>
      <c r="AC262" s="16">
        <f t="shared" si="329"/>
        <v>1.0032735324001159</v>
      </c>
      <c r="AD262" s="16">
        <f t="shared" si="330"/>
        <v>3.0566675364731211</v>
      </c>
      <c r="AE262" s="16">
        <f t="shared" si="331"/>
        <v>17.480470157786883</v>
      </c>
      <c r="AF262" s="15">
        <f t="shared" si="332"/>
        <v>-4.0504037456468023E-3</v>
      </c>
      <c r="AG262" s="15">
        <f t="shared" si="333"/>
        <v>2.9673830763510267E-4</v>
      </c>
      <c r="AH262" s="15">
        <f t="shared" si="334"/>
        <v>9.7937136394747881E-3</v>
      </c>
      <c r="AI262" s="1">
        <f t="shared" si="298"/>
        <v>295272.14251660777</v>
      </c>
      <c r="AJ262" s="1">
        <f t="shared" si="299"/>
        <v>191438.12455940509</v>
      </c>
      <c r="AK262" s="1">
        <f t="shared" si="300"/>
        <v>72709.841753124652</v>
      </c>
      <c r="AL262" s="14">
        <f t="shared" si="335"/>
        <v>89.913923248656644</v>
      </c>
      <c r="AM262" s="14">
        <f t="shared" si="336"/>
        <v>21.896872209295353</v>
      </c>
      <c r="AN262" s="14">
        <f t="shared" si="337"/>
        <v>6.8746538840644904</v>
      </c>
      <c r="AO262" s="11">
        <f t="shared" si="338"/>
        <v>2.6011317889876001E-3</v>
      </c>
      <c r="AP262" s="11">
        <f t="shared" si="339"/>
        <v>3.276740014632695E-3</v>
      </c>
      <c r="AQ262" s="11">
        <f t="shared" si="340"/>
        <v>2.9724166336034868E-3</v>
      </c>
      <c r="AR262" s="1">
        <f t="shared" si="346"/>
        <v>134808.68864719078</v>
      </c>
      <c r="AS262" s="1">
        <f t="shared" si="341"/>
        <v>96279.164098286084</v>
      </c>
      <c r="AT262" s="1">
        <f t="shared" si="342"/>
        <v>36808.006159101773</v>
      </c>
      <c r="AU262" s="1">
        <f t="shared" si="301"/>
        <v>26961.737729438159</v>
      </c>
      <c r="AV262" s="1">
        <f t="shared" si="302"/>
        <v>19255.832819657218</v>
      </c>
      <c r="AW262" s="1">
        <f t="shared" si="303"/>
        <v>7361.6012318203548</v>
      </c>
      <c r="AX262" s="2">
        <v>0</v>
      </c>
      <c r="AY262" s="2">
        <v>0</v>
      </c>
      <c r="AZ262" s="2">
        <v>0</v>
      </c>
      <c r="BA262" s="2">
        <f t="shared" ref="BA262:BA325" si="350">(AX262*Z262+AY262*AA262+AZ262*AB262)/(Z262+AA262+AB262)</f>
        <v>0</v>
      </c>
      <c r="BB262" s="2">
        <f t="shared" si="291"/>
        <v>0</v>
      </c>
      <c r="BC262" s="2">
        <f t="shared" ref="BC262:BC325" si="351">BC$5*AY262^2</f>
        <v>0</v>
      </c>
      <c r="BD262" s="2">
        <f t="shared" ref="BD262:BD325" si="352">BD$5*AZ262^2</f>
        <v>0</v>
      </c>
      <c r="BE262" s="2">
        <f t="shared" ref="BE262:BE325" si="353">BB262*AR262</f>
        <v>0</v>
      </c>
      <c r="BF262" s="2">
        <f t="shared" ref="BF262:BF325" si="354">BC262*AS262</f>
        <v>0</v>
      </c>
      <c r="BG262" s="2">
        <f t="shared" ref="BG262:BG325" si="355">BD262*AT262</f>
        <v>0</v>
      </c>
      <c r="BH262" s="2">
        <f t="shared" si="292"/>
        <v>0</v>
      </c>
      <c r="BI262" s="2">
        <f t="shared" si="293"/>
        <v>0</v>
      </c>
      <c r="BJ262" s="2">
        <f t="shared" si="294"/>
        <v>0</v>
      </c>
      <c r="BK262" s="11">
        <f t="shared" si="297"/>
        <v>1.8947492837278673E-2</v>
      </c>
      <c r="BL262" s="11">
        <f t="shared" si="295"/>
        <v>3.0155156418007117E-2</v>
      </c>
      <c r="BM262" s="11">
        <f t="shared" si="296"/>
        <v>3.0904824178293849E-2</v>
      </c>
      <c r="BN262" s="17">
        <f t="shared" si="347"/>
        <v>8.6097669168007937E-4</v>
      </c>
      <c r="BO262" s="17">
        <f t="shared" si="348"/>
        <v>3.1053622344612947E-4</v>
      </c>
      <c r="BP262" s="17">
        <f t="shared" si="349"/>
        <v>3.5543054521670171E-4</v>
      </c>
      <c r="BQ262" s="12">
        <f>(BQ$3*temperature!$I372+BQ$4*temperature!$I372^2+BQ$5*temperature!$I372^6)*(K262/K$56)^$BS$1</f>
        <v>-57.992652092633165</v>
      </c>
      <c r="BR262" s="12">
        <f>(BR$3*temperature!$I372+BR$4*temperature!$I372^2+BR$5*temperature!$I372^6)*(L262/L$56)^$BS$1</f>
        <v>-35.758700306805594</v>
      </c>
      <c r="BS262" s="12">
        <f>(BS$3*temperature!$I372+BS$4*temperature!$I372^2+BS$5*temperature!$I372^6)*(M262/M$56)^$BS$1</f>
        <v>-30.339357354270607</v>
      </c>
      <c r="BT262" s="12">
        <f>(BT$3*temperature!$M372+BT$4*temperature!$M372^2+BT$5*temperature!$M372^6)*(K262/K$56)^$BS$1</f>
        <v>-57.992668392689026</v>
      </c>
      <c r="BU262" s="12">
        <f>(BU$3*temperature!$M372+BU$4*temperature!$M372^2+BU$5*temperature!$M372^6)*(L262/L$56)^$BS$1</f>
        <v>-35.758709826407767</v>
      </c>
      <c r="BV262" s="12">
        <f>(BV$3*temperature!$M372+BV$4*temperature!$M372^2+BV$5*temperature!$M372^6)*(M262/M$56)^$BS$1</f>
        <v>-30.339364983384481</v>
      </c>
      <c r="BW262" s="19">
        <f t="shared" ref="BW262:BW325" si="356">BT262-BQ262</f>
        <v>-1.6300055861506735E-5</v>
      </c>
      <c r="BX262" s="19">
        <f t="shared" ref="BX262:BX325" si="357">BU262-BR262</f>
        <v>-9.5196021732135705E-6</v>
      </c>
      <c r="BY262" s="19">
        <f t="shared" ref="BY262:BY325" si="358">BV262-BS262</f>
        <v>-7.6291138739748021E-6</v>
      </c>
      <c r="BZ262" s="19">
        <f t="shared" ref="BZ262:BZ325" si="359">SUMPRODUCT(BW262:BY262,AR262:AT262)/100</f>
        <v>-3.3947409658126614E-2</v>
      </c>
      <c r="CA262" s="19">
        <f t="shared" ref="CA262:CA325" si="360">BN262*BW262*AR262/100</f>
        <v>-1.8919008454926212E-5</v>
      </c>
      <c r="CB262" s="19">
        <f t="shared" ref="CB262:CB325" si="361">BO262*BX262*AS262/100</f>
        <v>-2.8461866521671423E-6</v>
      </c>
      <c r="CC262" s="19">
        <f t="shared" ref="CC262:CC325" si="362">BP262*BY262*AT262/100</f>
        <v>-9.9809329479869918E-7</v>
      </c>
      <c r="CD262" s="19"/>
    </row>
    <row r="263" spans="1:82">
      <c r="A263" s="2">
        <f t="shared" si="304"/>
        <v>2217</v>
      </c>
      <c r="B263" s="5">
        <f t="shared" si="305"/>
        <v>1165.4035735875418</v>
      </c>
      <c r="C263" s="5">
        <f t="shared" si="306"/>
        <v>2964.1593783204348</v>
      </c>
      <c r="D263" s="5">
        <f t="shared" si="307"/>
        <v>4369.9246538364287</v>
      </c>
      <c r="E263" s="15">
        <f t="shared" si="308"/>
        <v>1.0055745351172668E-7</v>
      </c>
      <c r="F263" s="15">
        <f t="shared" si="309"/>
        <v>1.9810492634648024E-7</v>
      </c>
      <c r="G263" s="15">
        <f t="shared" si="310"/>
        <v>4.0442416012049771E-7</v>
      </c>
      <c r="H263" s="5">
        <f t="shared" si="311"/>
        <v>133271.33052868344</v>
      </c>
      <c r="I263" s="5">
        <f t="shared" si="312"/>
        <v>96289.892046737223</v>
      </c>
      <c r="J263" s="5">
        <f t="shared" si="313"/>
        <v>36840.067331674014</v>
      </c>
      <c r="K263" s="5">
        <f t="shared" si="314"/>
        <v>114356.37709469617</v>
      </c>
      <c r="L263" s="5">
        <f t="shared" si="315"/>
        <v>32484.721554108008</v>
      </c>
      <c r="M263" s="5">
        <f t="shared" si="316"/>
        <v>8430.3667110899751</v>
      </c>
      <c r="N263" s="15">
        <f t="shared" si="317"/>
        <v>-1.1404098173190436E-2</v>
      </c>
      <c r="O263" s="15">
        <f t="shared" si="318"/>
        <v>1.1122731541401976E-4</v>
      </c>
      <c r="P263" s="15">
        <f t="shared" si="319"/>
        <v>8.706332374119885E-4</v>
      </c>
      <c r="Q263" s="5">
        <f t="shared" si="320"/>
        <v>2007.622689126028</v>
      </c>
      <c r="R263" s="5">
        <f t="shared" si="321"/>
        <v>4566.2269365187249</v>
      </c>
      <c r="S263" s="5">
        <f t="shared" si="322"/>
        <v>3190.552175026131</v>
      </c>
      <c r="T263" s="5">
        <f t="shared" si="323"/>
        <v>15.064175326845227</v>
      </c>
      <c r="U263" s="5">
        <f t="shared" si="324"/>
        <v>47.421664304103366</v>
      </c>
      <c r="V263" s="5">
        <f t="shared" si="325"/>
        <v>86.605492500905044</v>
      </c>
      <c r="W263" s="15">
        <f t="shared" si="326"/>
        <v>-1.0734613539272964E-2</v>
      </c>
      <c r="X263" s="15">
        <f t="shared" si="327"/>
        <v>-1.217998157191269E-2</v>
      </c>
      <c r="Y263" s="15">
        <f t="shared" si="328"/>
        <v>-9.7425357312937999E-3</v>
      </c>
      <c r="Z263" s="5">
        <f t="shared" si="343"/>
        <v>2051.1959344905295</v>
      </c>
      <c r="AA263" s="5">
        <f t="shared" si="344"/>
        <v>14132.153211302972</v>
      </c>
      <c r="AB263" s="5">
        <f t="shared" si="345"/>
        <v>56823.159263505164</v>
      </c>
      <c r="AC263" s="16">
        <f t="shared" si="329"/>
        <v>0.99920986952657409</v>
      </c>
      <c r="AD263" s="16">
        <f t="shared" si="330"/>
        <v>3.057574566824897</v>
      </c>
      <c r="AE263" s="16">
        <f t="shared" si="331"/>
        <v>17.651668876795632</v>
      </c>
      <c r="AF263" s="15">
        <f t="shared" si="332"/>
        <v>-4.0504037456468023E-3</v>
      </c>
      <c r="AG263" s="15">
        <f t="shared" si="333"/>
        <v>2.9673830763510267E-4</v>
      </c>
      <c r="AH263" s="15">
        <f t="shared" si="334"/>
        <v>9.7937136394747881E-3</v>
      </c>
      <c r="AI263" s="1">
        <f t="shared" si="298"/>
        <v>292706.6659943852</v>
      </c>
      <c r="AJ263" s="1">
        <f t="shared" si="299"/>
        <v>191550.14492312181</v>
      </c>
      <c r="AK263" s="1">
        <f t="shared" si="300"/>
        <v>72800.458809632546</v>
      </c>
      <c r="AL263" s="14">
        <f t="shared" si="335"/>
        <v>90.145462433050966</v>
      </c>
      <c r="AM263" s="14">
        <f t="shared" si="336"/>
        <v>21.967905063085215</v>
      </c>
      <c r="AN263" s="14">
        <f t="shared" si="337"/>
        <v>6.8948838762641982</v>
      </c>
      <c r="AO263" s="11">
        <f t="shared" si="338"/>
        <v>2.575120471097724E-3</v>
      </c>
      <c r="AP263" s="11">
        <f t="shared" si="339"/>
        <v>3.243972614486368E-3</v>
      </c>
      <c r="AQ263" s="11">
        <f t="shared" si="340"/>
        <v>2.942692467267452E-3</v>
      </c>
      <c r="AR263" s="1">
        <f t="shared" si="346"/>
        <v>133271.33052868344</v>
      </c>
      <c r="AS263" s="1">
        <f t="shared" si="341"/>
        <v>96289.892046737223</v>
      </c>
      <c r="AT263" s="1">
        <f t="shared" si="342"/>
        <v>36840.067331674014</v>
      </c>
      <c r="AU263" s="1">
        <f t="shared" si="301"/>
        <v>26654.266105736689</v>
      </c>
      <c r="AV263" s="1">
        <f t="shared" si="302"/>
        <v>19257.978409347445</v>
      </c>
      <c r="AW263" s="1">
        <f t="shared" si="303"/>
        <v>7368.0134663348035</v>
      </c>
      <c r="AX263" s="2">
        <v>0</v>
      </c>
      <c r="AY263" s="2">
        <v>0</v>
      </c>
      <c r="AZ263" s="2">
        <v>0</v>
      </c>
      <c r="BA263" s="2">
        <f t="shared" si="350"/>
        <v>0</v>
      </c>
      <c r="BB263" s="2">
        <f t="shared" ref="BB263:BB326" si="363">BB$5*AX263^2</f>
        <v>0</v>
      </c>
      <c r="BC263" s="2">
        <f t="shared" si="351"/>
        <v>0</v>
      </c>
      <c r="BD263" s="2">
        <f t="shared" si="352"/>
        <v>0</v>
      </c>
      <c r="BE263" s="2">
        <f t="shared" si="353"/>
        <v>0</v>
      </c>
      <c r="BF263" s="2">
        <f t="shared" si="354"/>
        <v>0</v>
      </c>
      <c r="BG263" s="2">
        <f t="shared" si="355"/>
        <v>0</v>
      </c>
      <c r="BH263" s="2">
        <f t="shared" ref="BH263:BH326" si="364">2*BB$5*AX263*AR263/Z263*1000</f>
        <v>0</v>
      </c>
      <c r="BI263" s="2">
        <f t="shared" ref="BI263:BI326" si="365">2*BC$5*AY263*AS263/AA263*1000</f>
        <v>0</v>
      </c>
      <c r="BJ263" s="2">
        <f t="shared" ref="BJ263:BJ326" si="366">2*BD$5*AZ263*AT263/AB263*1000</f>
        <v>0</v>
      </c>
      <c r="BK263" s="11">
        <f t="shared" si="297"/>
        <v>1.8595901826809563E-2</v>
      </c>
      <c r="BL263" s="11">
        <f t="shared" ref="BL263:BL326" si="367">$BK$3*(L263/L262-1)+$BK$5</f>
        <v>3.0111227315414019E-2</v>
      </c>
      <c r="BM263" s="11">
        <f t="shared" ref="BM263:BM326" si="368">$BK$3*(M263/M262-1)+$BK$5</f>
        <v>3.0870633237411987E-2</v>
      </c>
      <c r="BN263" s="17">
        <f t="shared" si="347"/>
        <v>8.449666913480237E-4</v>
      </c>
      <c r="BO263" s="17">
        <f t="shared" si="348"/>
        <v>3.0144607005211442E-4</v>
      </c>
      <c r="BP263" s="17">
        <f t="shared" si="349"/>
        <v>3.4477532443405305E-4</v>
      </c>
      <c r="BQ263" s="12">
        <f>(BQ$3*temperature!$I373+BQ$4*temperature!$I373^2+BQ$5*temperature!$I373^6)*(K263/K$56)^$BS$1</f>
        <v>-58.518432439364467</v>
      </c>
      <c r="BR263" s="12">
        <f>(BR$3*temperature!$I373+BR$4*temperature!$I373^2+BR$5*temperature!$I373^6)*(L263/L$56)^$BS$1</f>
        <v>-35.966900363008101</v>
      </c>
      <c r="BS263" s="12">
        <f>(BS$3*temperature!$I373+BS$4*temperature!$I373^2+BS$5*temperature!$I373^6)*(M263/M$56)^$BS$1</f>
        <v>-30.500366238454369</v>
      </c>
      <c r="BT263" s="12">
        <f>(BT$3*temperature!$M373+BT$4*temperature!$M373^2+BT$5*temperature!$M373^6)*(K263/K$56)^$BS$1</f>
        <v>-58.518448765321857</v>
      </c>
      <c r="BU263" s="12">
        <f>(BU$3*temperature!$M373+BU$4*temperature!$M373^2+BU$5*temperature!$M373^6)*(L263/L$56)^$BS$1</f>
        <v>-35.966909869161043</v>
      </c>
      <c r="BV263" s="12">
        <f>(BV$3*temperature!$M373+BV$4*temperature!$M373^2+BV$5*temperature!$M373^6)*(M263/M$56)^$BS$1</f>
        <v>-30.500373854444536</v>
      </c>
      <c r="BW263" s="19">
        <f t="shared" si="356"/>
        <v>-1.6325957389540235E-5</v>
      </c>
      <c r="BX263" s="19">
        <f t="shared" si="357"/>
        <v>-9.5061529421514024E-6</v>
      </c>
      <c r="BY263" s="19">
        <f t="shared" si="358"/>
        <v>-7.6159901674088815E-6</v>
      </c>
      <c r="BZ263" s="19">
        <f t="shared" si="359"/>
        <v>-3.371702094602861E-2</v>
      </c>
      <c r="CA263" s="19">
        <f t="shared" si="360"/>
        <v>-1.8384633712550045E-5</v>
      </c>
      <c r="CB263" s="19">
        <f t="shared" si="361"/>
        <v>-2.7592758724889122E-6</v>
      </c>
      <c r="CC263" s="19">
        <f t="shared" si="362"/>
        <v>-9.6734850714575206E-7</v>
      </c>
      <c r="CD263" s="19"/>
    </row>
    <row r="264" spans="1:82">
      <c r="A264" s="2">
        <f t="shared" si="304"/>
        <v>2218</v>
      </c>
      <c r="B264" s="5">
        <f t="shared" si="305"/>
        <v>1165.4036849180568</v>
      </c>
      <c r="C264" s="5">
        <f t="shared" si="306"/>
        <v>2964.1599361742815</v>
      </c>
      <c r="D264" s="5">
        <f t="shared" si="307"/>
        <v>4369.9263327743811</v>
      </c>
      <c r="E264" s="15">
        <f t="shared" si="308"/>
        <v>9.5529580836140336E-8</v>
      </c>
      <c r="F264" s="15">
        <f t="shared" si="309"/>
        <v>1.8819968002915621E-7</v>
      </c>
      <c r="G264" s="15">
        <f t="shared" si="310"/>
        <v>3.8420295211447282E-7</v>
      </c>
      <c r="H264" s="5">
        <f t="shared" si="311"/>
        <v>131702.05134489626</v>
      </c>
      <c r="I264" s="5">
        <f t="shared" si="312"/>
        <v>96296.42503665715</v>
      </c>
      <c r="J264" s="5">
        <f t="shared" si="313"/>
        <v>36870.909916598539</v>
      </c>
      <c r="K264" s="5">
        <f t="shared" si="314"/>
        <v>113009.8120070357</v>
      </c>
      <c r="L264" s="5">
        <f t="shared" si="315"/>
        <v>32486.91943422694</v>
      </c>
      <c r="M264" s="5">
        <f t="shared" si="316"/>
        <v>8437.4213908521251</v>
      </c>
      <c r="N264" s="15">
        <f t="shared" si="317"/>
        <v>-1.1775163938128386E-2</v>
      </c>
      <c r="O264" s="15">
        <f t="shared" si="318"/>
        <v>6.7658887433319492E-5</v>
      </c>
      <c r="P264" s="15">
        <f t="shared" si="319"/>
        <v>8.3681766213916653E-4</v>
      </c>
      <c r="Q264" s="5">
        <f t="shared" si="320"/>
        <v>1962.6855038200868</v>
      </c>
      <c r="R264" s="5">
        <f t="shared" si="321"/>
        <v>4510.9164084113454</v>
      </c>
      <c r="S264" s="5">
        <f t="shared" si="322"/>
        <v>3162.1132200655975</v>
      </c>
      <c r="T264" s="5">
        <f t="shared" si="323"/>
        <v>14.902467226423692</v>
      </c>
      <c r="U264" s="5">
        <f t="shared" si="324"/>
        <v>46.84406930676996</v>
      </c>
      <c r="V264" s="5">
        <f t="shared" si="325"/>
        <v>85.761735395688675</v>
      </c>
      <c r="W264" s="15">
        <f t="shared" si="326"/>
        <v>-1.0734613539272964E-2</v>
      </c>
      <c r="X264" s="15">
        <f t="shared" si="327"/>
        <v>-1.217998157191269E-2</v>
      </c>
      <c r="Y264" s="15">
        <f t="shared" si="328"/>
        <v>-9.7425357312937999E-3</v>
      </c>
      <c r="Z264" s="5">
        <f t="shared" si="343"/>
        <v>1997.9111478904383</v>
      </c>
      <c r="AA264" s="5">
        <f t="shared" si="344"/>
        <v>13965.722282877894</v>
      </c>
      <c r="AB264" s="5">
        <f t="shared" si="345"/>
        <v>56870.138480034235</v>
      </c>
      <c r="AC264" s="16">
        <f t="shared" si="329"/>
        <v>0.99516266612835635</v>
      </c>
      <c r="AD264" s="16">
        <f t="shared" si="330"/>
        <v>3.058481866327325</v>
      </c>
      <c r="AE264" s="16">
        <f t="shared" si="331"/>
        <v>17.824544267033797</v>
      </c>
      <c r="AF264" s="15">
        <f t="shared" si="332"/>
        <v>-4.0504037456468023E-3</v>
      </c>
      <c r="AG264" s="15">
        <f t="shared" si="333"/>
        <v>2.9673830763510267E-4</v>
      </c>
      <c r="AH264" s="15">
        <f t="shared" si="334"/>
        <v>9.7937136394747881E-3</v>
      </c>
      <c r="AI264" s="1">
        <f t="shared" si="298"/>
        <v>290090.26550068334</v>
      </c>
      <c r="AJ264" s="1">
        <f t="shared" si="299"/>
        <v>191653.10884015707</v>
      </c>
      <c r="AK264" s="1">
        <f t="shared" si="300"/>
        <v>72888.426395004091</v>
      </c>
      <c r="AL264" s="14">
        <f t="shared" si="335"/>
        <v>90.375276504482002</v>
      </c>
      <c r="AM264" s="14">
        <f t="shared" si="336"/>
        <v>22.038455712683277</v>
      </c>
      <c r="AN264" s="14">
        <f t="shared" si="337"/>
        <v>6.9149705038811105</v>
      </c>
      <c r="AO264" s="11">
        <f t="shared" si="338"/>
        <v>2.5493692663867465E-3</v>
      </c>
      <c r="AP264" s="11">
        <f t="shared" si="339"/>
        <v>3.2115328883415041E-3</v>
      </c>
      <c r="AQ264" s="11">
        <f t="shared" si="340"/>
        <v>2.9132655425947772E-3</v>
      </c>
      <c r="AR264" s="1">
        <f t="shared" si="346"/>
        <v>131702.05134489626</v>
      </c>
      <c r="AS264" s="1">
        <f t="shared" si="341"/>
        <v>96296.42503665715</v>
      </c>
      <c r="AT264" s="1">
        <f t="shared" si="342"/>
        <v>36870.909916598539</v>
      </c>
      <c r="AU264" s="1">
        <f t="shared" si="301"/>
        <v>26340.410268979253</v>
      </c>
      <c r="AV264" s="1">
        <f t="shared" si="302"/>
        <v>19259.285007331429</v>
      </c>
      <c r="AW264" s="1">
        <f t="shared" si="303"/>
        <v>7374.1819833197078</v>
      </c>
      <c r="AX264" s="2">
        <v>0</v>
      </c>
      <c r="AY264" s="2">
        <v>0</v>
      </c>
      <c r="AZ264" s="2">
        <v>0</v>
      </c>
      <c r="BA264" s="2">
        <f t="shared" si="350"/>
        <v>0</v>
      </c>
      <c r="BB264" s="2">
        <f t="shared" si="363"/>
        <v>0</v>
      </c>
      <c r="BC264" s="2">
        <f t="shared" si="351"/>
        <v>0</v>
      </c>
      <c r="BD264" s="2">
        <f t="shared" si="352"/>
        <v>0</v>
      </c>
      <c r="BE264" s="2">
        <f t="shared" si="353"/>
        <v>0</v>
      </c>
      <c r="BF264" s="2">
        <f t="shared" si="354"/>
        <v>0</v>
      </c>
      <c r="BG264" s="2">
        <f t="shared" si="355"/>
        <v>0</v>
      </c>
      <c r="BH264" s="2">
        <f t="shared" si="364"/>
        <v>0</v>
      </c>
      <c r="BI264" s="2">
        <f t="shared" si="365"/>
        <v>0</v>
      </c>
      <c r="BJ264" s="2">
        <f t="shared" si="366"/>
        <v>0</v>
      </c>
      <c r="BK264" s="11">
        <f t="shared" ref="BK264:BK327" si="369">$BK$3*(K264/K263-1)+$BK$5</f>
        <v>1.8224836061871613E-2</v>
      </c>
      <c r="BL264" s="11">
        <f t="shared" si="367"/>
        <v>3.0067658887433318E-2</v>
      </c>
      <c r="BM264" s="11">
        <f t="shared" si="368"/>
        <v>3.0836817662139165E-2</v>
      </c>
      <c r="BN264" s="17">
        <f t="shared" si="347"/>
        <v>8.2954063513569114E-4</v>
      </c>
      <c r="BO264" s="17">
        <f t="shared" si="348"/>
        <v>2.9263448650852672E-4</v>
      </c>
      <c r="BP264" s="17">
        <f t="shared" si="349"/>
        <v>3.3445062194787582E-4</v>
      </c>
      <c r="BQ264" s="12">
        <f>(BQ$3*temperature!$I374+BQ$4*temperature!$I374^2+BQ$5*temperature!$I374^6)*(K264/K$56)^$BS$1</f>
        <v>-59.050707556664399</v>
      </c>
      <c r="BR264" s="12">
        <f>(BR$3*temperature!$I374+BR$4*temperature!$I374^2+BR$5*temperature!$I374^6)*(L264/L$56)^$BS$1</f>
        <v>-36.174538461817605</v>
      </c>
      <c r="BS264" s="12">
        <f>(BS$3*temperature!$I374+BS$4*temperature!$I374^2+BS$5*temperature!$I374^6)*(M264/M$56)^$BS$1</f>
        <v>-30.660786569235615</v>
      </c>
      <c r="BT264" s="12">
        <f>(BT$3*temperature!$M374+BT$4*temperature!$M374^2+BT$5*temperature!$M374^6)*(K264/K$56)^$BS$1</f>
        <v>-59.050723910128504</v>
      </c>
      <c r="BU264" s="12">
        <f>(BU$3*temperature!$M374+BU$4*temperature!$M374^2+BU$5*temperature!$M374^6)*(L264/L$56)^$BS$1</f>
        <v>-36.174547954673812</v>
      </c>
      <c r="BV264" s="12">
        <f>(BV$3*temperature!$M374+BV$4*temperature!$M374^2+BV$5*temperature!$M374^6)*(M264/M$56)^$BS$1</f>
        <v>-30.660794172224453</v>
      </c>
      <c r="BW264" s="19">
        <f t="shared" si="356"/>
        <v>-1.6353464104668092E-5</v>
      </c>
      <c r="BX264" s="19">
        <f t="shared" si="357"/>
        <v>-9.4928562077711831E-6</v>
      </c>
      <c r="BY264" s="19">
        <f t="shared" si="358"/>
        <v>-7.6029888376183408E-6</v>
      </c>
      <c r="BZ264" s="19">
        <f t="shared" si="359"/>
        <v>-3.3482420019040483E-2</v>
      </c>
      <c r="CA264" s="19">
        <f t="shared" si="360"/>
        <v>-1.7866519853710848E-5</v>
      </c>
      <c r="CB264" s="19">
        <f t="shared" si="361"/>
        <v>-2.6750541188584863E-6</v>
      </c>
      <c r="CC264" s="19">
        <f t="shared" si="362"/>
        <v>-9.3756247373132344E-7</v>
      </c>
      <c r="CD264" s="19"/>
    </row>
    <row r="265" spans="1:82">
      <c r="A265" s="2">
        <f t="shared" si="304"/>
        <v>2219</v>
      </c>
      <c r="B265" s="5">
        <f t="shared" si="305"/>
        <v>1165.4037906820558</v>
      </c>
      <c r="C265" s="5">
        <f t="shared" si="306"/>
        <v>2964.160466135535</v>
      </c>
      <c r="D265" s="5">
        <f t="shared" si="307"/>
        <v>4369.927927766048</v>
      </c>
      <c r="E265" s="15">
        <f t="shared" si="308"/>
        <v>9.0753101794333311E-8</v>
      </c>
      <c r="F265" s="15">
        <f t="shared" si="309"/>
        <v>1.7878969602769838E-7</v>
      </c>
      <c r="G265" s="15">
        <f t="shared" si="310"/>
        <v>3.6499280450874916E-7</v>
      </c>
      <c r="H265" s="5">
        <f t="shared" si="311"/>
        <v>130099.55226094852</v>
      </c>
      <c r="I265" s="5">
        <f t="shared" si="312"/>
        <v>96298.796143936546</v>
      </c>
      <c r="J265" s="5">
        <f t="shared" si="313"/>
        <v>36900.544450064619</v>
      </c>
      <c r="K265" s="5">
        <f t="shared" si="314"/>
        <v>111634.74265413826</v>
      </c>
      <c r="L265" s="5">
        <f t="shared" si="315"/>
        <v>32487.713551312616</v>
      </c>
      <c r="M265" s="5">
        <f t="shared" si="316"/>
        <v>8444.199780871113</v>
      </c>
      <c r="N265" s="15">
        <f t="shared" si="317"/>
        <v>-1.2167698790719439E-2</v>
      </c>
      <c r="O265" s="15">
        <f t="shared" si="318"/>
        <v>2.4444210146912226E-5</v>
      </c>
      <c r="P265" s="15">
        <f t="shared" si="319"/>
        <v>8.0337222772075556E-4</v>
      </c>
      <c r="Q265" s="5">
        <f t="shared" si="320"/>
        <v>1917.9919987048947</v>
      </c>
      <c r="R265" s="5">
        <f t="shared" si="321"/>
        <v>4456.0832491394522</v>
      </c>
      <c r="S265" s="5">
        <f t="shared" si="322"/>
        <v>3133.8229673079882</v>
      </c>
      <c r="T265" s="5">
        <f t="shared" si="323"/>
        <v>14.742494999966352</v>
      </c>
      <c r="U265" s="5">
        <f t="shared" si="324"/>
        <v>46.273509405860104</v>
      </c>
      <c r="V265" s="5">
        <f t="shared" si="325"/>
        <v>84.926198624218415</v>
      </c>
      <c r="W265" s="15">
        <f t="shared" si="326"/>
        <v>-1.0734613539272964E-2</v>
      </c>
      <c r="X265" s="15">
        <f t="shared" si="327"/>
        <v>-1.217998157191269E-2</v>
      </c>
      <c r="Y265" s="15">
        <f t="shared" si="328"/>
        <v>-9.7425357312937999E-3</v>
      </c>
      <c r="Z265" s="5">
        <f t="shared" si="343"/>
        <v>1945.2801252386237</v>
      </c>
      <c r="AA265" s="5">
        <f t="shared" si="344"/>
        <v>13800.650002333696</v>
      </c>
      <c r="AB265" s="5">
        <f t="shared" si="345"/>
        <v>56915.23237413694</v>
      </c>
      <c r="AC265" s="16">
        <f t="shared" si="329"/>
        <v>0.99113185553794225</v>
      </c>
      <c r="AD265" s="16">
        <f t="shared" si="330"/>
        <v>3.0593894350602717</v>
      </c>
      <c r="AE265" s="16">
        <f t="shared" si="331"/>
        <v>17.999112749339268</v>
      </c>
      <c r="AF265" s="15">
        <f t="shared" si="332"/>
        <v>-4.0504037456468023E-3</v>
      </c>
      <c r="AG265" s="15">
        <f t="shared" si="333"/>
        <v>2.9673830763510267E-4</v>
      </c>
      <c r="AH265" s="15">
        <f t="shared" si="334"/>
        <v>9.7937136394747881E-3</v>
      </c>
      <c r="AI265" s="1">
        <f t="shared" si="298"/>
        <v>287421.64921959426</v>
      </c>
      <c r="AJ265" s="1">
        <f t="shared" si="299"/>
        <v>191747.08296347281</v>
      </c>
      <c r="AK265" s="1">
        <f t="shared" si="300"/>
        <v>72973.765738823393</v>
      </c>
      <c r="AL265" s="14">
        <f t="shared" si="335"/>
        <v>90.60337245732012</v>
      </c>
      <c r="AM265" s="14">
        <f t="shared" si="336"/>
        <v>22.108525165759524</v>
      </c>
      <c r="AN265" s="14">
        <f t="shared" si="337"/>
        <v>6.9349141977251572</v>
      </c>
      <c r="AO265" s="11">
        <f t="shared" si="338"/>
        <v>2.5238755737228792E-3</v>
      </c>
      <c r="AP265" s="11">
        <f t="shared" si="339"/>
        <v>3.1794175594580892E-3</v>
      </c>
      <c r="AQ265" s="11">
        <f t="shared" si="340"/>
        <v>2.8841328871688295E-3</v>
      </c>
      <c r="AR265" s="1">
        <f t="shared" si="346"/>
        <v>130099.55226094852</v>
      </c>
      <c r="AS265" s="1">
        <f t="shared" si="341"/>
        <v>96298.796143936546</v>
      </c>
      <c r="AT265" s="1">
        <f t="shared" si="342"/>
        <v>36900.544450064619</v>
      </c>
      <c r="AU265" s="1">
        <f t="shared" si="301"/>
        <v>26019.910452189706</v>
      </c>
      <c r="AV265" s="1">
        <f t="shared" si="302"/>
        <v>19259.759228787309</v>
      </c>
      <c r="AW265" s="1">
        <f t="shared" si="303"/>
        <v>7380.1088900129243</v>
      </c>
      <c r="AX265" s="2">
        <v>0</v>
      </c>
      <c r="AY265" s="2">
        <v>0</v>
      </c>
      <c r="AZ265" s="2">
        <v>0</v>
      </c>
      <c r="BA265" s="2">
        <f t="shared" si="350"/>
        <v>0</v>
      </c>
      <c r="BB265" s="2">
        <f t="shared" si="363"/>
        <v>0</v>
      </c>
      <c r="BC265" s="2">
        <f t="shared" si="351"/>
        <v>0</v>
      </c>
      <c r="BD265" s="2">
        <f t="shared" si="352"/>
        <v>0</v>
      </c>
      <c r="BE265" s="2">
        <f t="shared" si="353"/>
        <v>0</v>
      </c>
      <c r="BF265" s="2">
        <f t="shared" si="354"/>
        <v>0</v>
      </c>
      <c r="BG265" s="2">
        <f t="shared" si="355"/>
        <v>0</v>
      </c>
      <c r="BH265" s="2">
        <f t="shared" si="364"/>
        <v>0</v>
      </c>
      <c r="BI265" s="2">
        <f t="shared" si="365"/>
        <v>0</v>
      </c>
      <c r="BJ265" s="2">
        <f t="shared" si="366"/>
        <v>0</v>
      </c>
      <c r="BK265" s="11">
        <f t="shared" si="369"/>
        <v>1.783230120928056E-2</v>
      </c>
      <c r="BL265" s="11">
        <f t="shared" si="367"/>
        <v>3.0024444210146911E-2</v>
      </c>
      <c r="BM265" s="11">
        <f t="shared" si="368"/>
        <v>3.0803372227720754E-2</v>
      </c>
      <c r="BN265" s="17">
        <f t="shared" si="347"/>
        <v>8.1469298897093965E-4</v>
      </c>
      <c r="BO265" s="17">
        <f t="shared" si="348"/>
        <v>2.8409249041426904E-4</v>
      </c>
      <c r="BP265" s="17">
        <f t="shared" si="349"/>
        <v>3.244457475882408E-4</v>
      </c>
      <c r="BQ265" s="12">
        <f>(BQ$3*temperature!$I375+BQ$4*temperature!$I375^2+BQ$5*temperature!$I375^6)*(K265/K$56)^$BS$1</f>
        <v>-59.589951113636843</v>
      </c>
      <c r="BR265" s="12">
        <f>(BR$3*temperature!$I375+BR$4*temperature!$I375^2+BR$5*temperature!$I375^6)*(L265/L$56)^$BS$1</f>
        <v>-36.381619333274244</v>
      </c>
      <c r="BS265" s="12">
        <f>(BS$3*temperature!$I375+BS$4*temperature!$I375^2+BS$5*temperature!$I375^6)*(M265/M$56)^$BS$1</f>
        <v>-30.820621386615652</v>
      </c>
      <c r="BT265" s="12">
        <f>(BT$3*temperature!$M375+BT$4*temperature!$M375^2+BT$5*temperature!$M375^6)*(K265/K$56)^$BS$1</f>
        <v>-59.589967496312035</v>
      </c>
      <c r="BU265" s="12">
        <f>(BU$3*temperature!$M375+BU$4*temperature!$M375^2+BU$5*temperature!$M375^6)*(L265/L$56)^$BS$1</f>
        <v>-36.381628812985525</v>
      </c>
      <c r="BV265" s="12">
        <f>(BV$3*temperature!$M375+BV$4*temperature!$M375^2+BV$5*temperature!$M375^6)*(M265/M$56)^$BS$1</f>
        <v>-30.820628976724681</v>
      </c>
      <c r="BW265" s="19">
        <f t="shared" si="356"/>
        <v>-1.6382675191550788E-5</v>
      </c>
      <c r="BX265" s="19">
        <f t="shared" si="357"/>
        <v>-9.479711280846459E-6</v>
      </c>
      <c r="BY265" s="19">
        <f t="shared" si="358"/>
        <v>-7.5901090283991834E-6</v>
      </c>
      <c r="BZ265" s="19">
        <f t="shared" si="359"/>
        <v>-3.3243426469781963E-2</v>
      </c>
      <c r="CA265" s="19">
        <f t="shared" si="360"/>
        <v>-1.7364192896444726E-5</v>
      </c>
      <c r="CB265" s="19">
        <f t="shared" si="361"/>
        <v>-2.5934371178694568E-6</v>
      </c>
      <c r="CC265" s="19">
        <f t="shared" si="362"/>
        <v>-9.0870491017100759E-7</v>
      </c>
      <c r="CD265" s="19"/>
    </row>
    <row r="266" spans="1:82">
      <c r="A266" s="2">
        <f t="shared" si="304"/>
        <v>2220</v>
      </c>
      <c r="B266" s="5">
        <f t="shared" si="305"/>
        <v>1165.4038911578643</v>
      </c>
      <c r="C266" s="5">
        <f t="shared" si="306"/>
        <v>2964.1609695988163</v>
      </c>
      <c r="D266" s="5">
        <f t="shared" si="307"/>
        <v>4369.9294430086848</v>
      </c>
      <c r="E266" s="15">
        <f t="shared" si="308"/>
        <v>8.6215446704616637E-8</v>
      </c>
      <c r="F266" s="15">
        <f t="shared" si="309"/>
        <v>1.6985021122631347E-7</v>
      </c>
      <c r="G266" s="15">
        <f t="shared" si="310"/>
        <v>3.467431642833117E-7</v>
      </c>
      <c r="H266" s="5">
        <f t="shared" si="311"/>
        <v>128462.39358721298</v>
      </c>
      <c r="I266" s="5">
        <f t="shared" si="312"/>
        <v>96297.038336789701</v>
      </c>
      <c r="J266" s="5">
        <f t="shared" si="313"/>
        <v>36928.981442556083</v>
      </c>
      <c r="K266" s="5">
        <f t="shared" si="314"/>
        <v>110229.93364092999</v>
      </c>
      <c r="L266" s="5">
        <f t="shared" si="315"/>
        <v>32487.115013130682</v>
      </c>
      <c r="M266" s="5">
        <f t="shared" si="316"/>
        <v>8450.7042789072093</v>
      </c>
      <c r="N266" s="15">
        <f t="shared" si="317"/>
        <v>-1.2583976814105169E-2</v>
      </c>
      <c r="O266" s="15">
        <f t="shared" si="318"/>
        <v>-1.8423524357547016E-5</v>
      </c>
      <c r="P266" s="15">
        <f t="shared" si="319"/>
        <v>7.7029182218435466E-4</v>
      </c>
      <c r="Q266" s="5">
        <f t="shared" si="320"/>
        <v>1873.5263807893768</v>
      </c>
      <c r="R266" s="5">
        <f t="shared" si="321"/>
        <v>4401.7278880950325</v>
      </c>
      <c r="S266" s="5">
        <f t="shared" si="322"/>
        <v>3105.6831020772884</v>
      </c>
      <c r="T266" s="5">
        <f t="shared" si="323"/>
        <v>14.58424001353705</v>
      </c>
      <c r="U266" s="5">
        <f t="shared" si="324"/>
        <v>45.709898914028997</v>
      </c>
      <c r="V266" s="5">
        <f t="shared" si="325"/>
        <v>84.098802099599013</v>
      </c>
      <c r="W266" s="15">
        <f t="shared" si="326"/>
        <v>-1.0734613539272964E-2</v>
      </c>
      <c r="X266" s="15">
        <f t="shared" si="327"/>
        <v>-1.217998157191269E-2</v>
      </c>
      <c r="Y266" s="15">
        <f t="shared" si="328"/>
        <v>-9.7425357312937999E-3</v>
      </c>
      <c r="Z266" s="5">
        <f t="shared" si="343"/>
        <v>1893.2832200469481</v>
      </c>
      <c r="AA266" s="5">
        <f t="shared" si="344"/>
        <v>13636.939416064222</v>
      </c>
      <c r="AB266" s="5">
        <f t="shared" si="345"/>
        <v>56958.457459052115</v>
      </c>
      <c r="AC266" s="16">
        <f t="shared" si="329"/>
        <v>0.9871173713578415</v>
      </c>
      <c r="AD266" s="16">
        <f t="shared" si="330"/>
        <v>3.0602972731036284</v>
      </c>
      <c r="AE266" s="16">
        <f t="shared" si="331"/>
        <v>18.175390905370918</v>
      </c>
      <c r="AF266" s="15">
        <f t="shared" si="332"/>
        <v>-4.0504037456468023E-3</v>
      </c>
      <c r="AG266" s="15">
        <f t="shared" si="333"/>
        <v>2.9673830763510267E-4</v>
      </c>
      <c r="AH266" s="15">
        <f t="shared" si="334"/>
        <v>9.7937136394747881E-3</v>
      </c>
      <c r="AI266" s="1">
        <f t="shared" si="298"/>
        <v>284699.39474982454</v>
      </c>
      <c r="AJ266" s="1">
        <f t="shared" si="299"/>
        <v>191832.13389591285</v>
      </c>
      <c r="AK266" s="1">
        <f t="shared" si="300"/>
        <v>73056.498054953976</v>
      </c>
      <c r="AL266" s="14">
        <f t="shared" si="335"/>
        <v>90.829757379575639</v>
      </c>
      <c r="AM266" s="14">
        <f t="shared" si="336"/>
        <v>22.178114476554001</v>
      </c>
      <c r="AN266" s="14">
        <f t="shared" si="337"/>
        <v>6.9547153996914366</v>
      </c>
      <c r="AO266" s="11">
        <f t="shared" si="338"/>
        <v>2.4986368179856504E-3</v>
      </c>
      <c r="AP266" s="11">
        <f t="shared" si="339"/>
        <v>3.1476233838635083E-3</v>
      </c>
      <c r="AQ266" s="11">
        <f t="shared" si="340"/>
        <v>2.855291558297141E-3</v>
      </c>
      <c r="AR266" s="1">
        <f t="shared" si="346"/>
        <v>128462.39358721298</v>
      </c>
      <c r="AS266" s="1">
        <f t="shared" si="341"/>
        <v>96297.038336789701</v>
      </c>
      <c r="AT266" s="1">
        <f t="shared" si="342"/>
        <v>36928.981442556083</v>
      </c>
      <c r="AU266" s="1">
        <f t="shared" si="301"/>
        <v>25692.478717442598</v>
      </c>
      <c r="AV266" s="1">
        <f t="shared" si="302"/>
        <v>19259.40766735794</v>
      </c>
      <c r="AW266" s="1">
        <f t="shared" si="303"/>
        <v>7385.7962885112174</v>
      </c>
      <c r="AX266" s="2">
        <v>0</v>
      </c>
      <c r="AY266" s="2">
        <v>0</v>
      </c>
      <c r="AZ266" s="2">
        <v>0</v>
      </c>
      <c r="BA266" s="2">
        <f t="shared" si="350"/>
        <v>0</v>
      </c>
      <c r="BB266" s="2">
        <f t="shared" si="363"/>
        <v>0</v>
      </c>
      <c r="BC266" s="2">
        <f t="shared" si="351"/>
        <v>0</v>
      </c>
      <c r="BD266" s="2">
        <f t="shared" si="352"/>
        <v>0</v>
      </c>
      <c r="BE266" s="2">
        <f t="shared" si="353"/>
        <v>0</v>
      </c>
      <c r="BF266" s="2">
        <f t="shared" si="354"/>
        <v>0</v>
      </c>
      <c r="BG266" s="2">
        <f t="shared" si="355"/>
        <v>0</v>
      </c>
      <c r="BH266" s="2">
        <f t="shared" si="364"/>
        <v>0</v>
      </c>
      <c r="BI266" s="2">
        <f t="shared" si="365"/>
        <v>0</v>
      </c>
      <c r="BJ266" s="2">
        <f t="shared" si="366"/>
        <v>0</v>
      </c>
      <c r="BK266" s="11">
        <f t="shared" si="369"/>
        <v>1.741602318589483E-2</v>
      </c>
      <c r="BL266" s="11">
        <f t="shared" si="367"/>
        <v>2.9981576475642452E-2</v>
      </c>
      <c r="BM266" s="11">
        <f t="shared" si="368"/>
        <v>3.0770291822184354E-2</v>
      </c>
      <c r="BN266" s="17">
        <f t="shared" si="347"/>
        <v>8.004196644211505E-4</v>
      </c>
      <c r="BO266" s="17">
        <f t="shared" si="348"/>
        <v>2.7581140623523701E-4</v>
      </c>
      <c r="BP266" s="17">
        <f t="shared" si="349"/>
        <v>3.1475037463940851E-4</v>
      </c>
      <c r="BQ266" s="12">
        <f>(BQ$3*temperature!$I376+BQ$4*temperature!$I376^2+BQ$5*temperature!$I376^6)*(K266/K$56)^$BS$1</f>
        <v>-60.136686145927065</v>
      </c>
      <c r="BR266" s="12">
        <f>(BR$3*temperature!$I376+BR$4*temperature!$I376^2+BR$5*temperature!$I376^6)*(L266/L$56)^$BS$1</f>
        <v>-36.588147783667814</v>
      </c>
      <c r="BS266" s="12">
        <f>(BS$3*temperature!$I376+BS$4*temperature!$I376^2+BS$5*temperature!$I376^6)*(M266/M$56)^$BS$1</f>
        <v>-30.979873774546796</v>
      </c>
      <c r="BT266" s="12">
        <f>(BT$3*temperature!$M376+BT$4*temperature!$M376^2+BT$5*temperature!$M376^6)*(K266/K$56)^$BS$1</f>
        <v>-60.136702559627636</v>
      </c>
      <c r="BU266" s="12">
        <f>(BU$3*temperature!$M376+BU$4*temperature!$M376^2+BU$5*temperature!$M376^6)*(L266/L$56)^$BS$1</f>
        <v>-36.588157250385237</v>
      </c>
      <c r="BV266" s="12">
        <f>(BV$3*temperature!$M376+BV$4*temperature!$M376^2+BV$5*temperature!$M376^6)*(M266/M$56)^$BS$1</f>
        <v>-30.979881351896648</v>
      </c>
      <c r="BW266" s="19">
        <f t="shared" si="356"/>
        <v>-1.6413700571149548E-5</v>
      </c>
      <c r="BX266" s="19">
        <f t="shared" si="357"/>
        <v>-9.4667174224127848E-6</v>
      </c>
      <c r="BY266" s="19">
        <f t="shared" si="358"/>
        <v>-7.5773498515729898E-6</v>
      </c>
      <c r="BZ266" s="19">
        <f t="shared" si="359"/>
        <v>-3.2999839255958091E-2</v>
      </c>
      <c r="CA266" s="19">
        <f t="shared" si="360"/>
        <v>-1.6877194909828757E-5</v>
      </c>
      <c r="CB266" s="19">
        <f t="shared" si="361"/>
        <v>-2.5143432549783381E-6</v>
      </c>
      <c r="CC266" s="19">
        <f t="shared" si="362"/>
        <v>-8.8074649676549945E-7</v>
      </c>
      <c r="CD266" s="19"/>
    </row>
    <row r="267" spans="1:82">
      <c r="A267" s="2">
        <f t="shared" si="304"/>
        <v>2221</v>
      </c>
      <c r="B267" s="5">
        <f t="shared" si="305"/>
        <v>1165.4039866098906</v>
      </c>
      <c r="C267" s="5">
        <f t="shared" si="306"/>
        <v>2964.1614478890151</v>
      </c>
      <c r="D267" s="5">
        <f t="shared" si="307"/>
        <v>4369.9308824896889</v>
      </c>
      <c r="E267" s="15">
        <f t="shared" si="308"/>
        <v>8.1904674369385801E-8</v>
      </c>
      <c r="F267" s="15">
        <f t="shared" si="309"/>
        <v>1.6135770066499779E-7</v>
      </c>
      <c r="G267" s="15">
        <f t="shared" si="310"/>
        <v>3.2940600606914611E-7</v>
      </c>
      <c r="H267" s="5">
        <f t="shared" si="311"/>
        <v>126788.9753242819</v>
      </c>
      <c r="I267" s="5">
        <f t="shared" si="312"/>
        <v>96291.184472696856</v>
      </c>
      <c r="J267" s="5">
        <f t="shared" si="313"/>
        <v>36956.231378438861</v>
      </c>
      <c r="K267" s="5">
        <f t="shared" si="314"/>
        <v>108794.012017331</v>
      </c>
      <c r="L267" s="5">
        <f t="shared" si="315"/>
        <v>32485.134890770703</v>
      </c>
      <c r="M267" s="5">
        <f t="shared" si="316"/>
        <v>8456.9372770911468</v>
      </c>
      <c r="N267" s="15">
        <f t="shared" si="317"/>
        <v>-1.3026603356910749E-2</v>
      </c>
      <c r="O267" s="15">
        <f t="shared" si="318"/>
        <v>-6.0951006550680198E-5</v>
      </c>
      <c r="P267" s="15">
        <f t="shared" si="319"/>
        <v>7.3757144709163391E-4</v>
      </c>
      <c r="Q267" s="5">
        <f t="shared" si="320"/>
        <v>1829.2712495176513</v>
      </c>
      <c r="R267" s="5">
        <f t="shared" si="321"/>
        <v>4347.8506031113366</v>
      </c>
      <c r="S267" s="5">
        <f t="shared" si="322"/>
        <v>3077.6952336081158</v>
      </c>
      <c r="T267" s="5">
        <f t="shared" si="323"/>
        <v>14.427683833227729</v>
      </c>
      <c r="U267" s="5">
        <f t="shared" si="324"/>
        <v>45.153153187602129</v>
      </c>
      <c r="V267" s="5">
        <f t="shared" si="325"/>
        <v>83.279466515184666</v>
      </c>
      <c r="W267" s="15">
        <f t="shared" si="326"/>
        <v>-1.0734613539272964E-2</v>
      </c>
      <c r="X267" s="15">
        <f t="shared" si="327"/>
        <v>-1.217998157191269E-2</v>
      </c>
      <c r="Y267" s="15">
        <f t="shared" si="328"/>
        <v>-9.7425357312937999E-3</v>
      </c>
      <c r="Z267" s="5">
        <f t="shared" si="343"/>
        <v>1841.8996582245361</v>
      </c>
      <c r="AA267" s="5">
        <f t="shared" si="344"/>
        <v>13474.59309469764</v>
      </c>
      <c r="AB267" s="5">
        <f t="shared" si="345"/>
        <v>56999.830205442311</v>
      </c>
      <c r="AC267" s="16">
        <f t="shared" si="329"/>
        <v>0.98311914745950069</v>
      </c>
      <c r="AD267" s="16">
        <f t="shared" si="330"/>
        <v>3.0612053805373094</v>
      </c>
      <c r="AE267" s="16">
        <f t="shared" si="331"/>
        <v>18.353395479183636</v>
      </c>
      <c r="AF267" s="15">
        <f t="shared" si="332"/>
        <v>-4.0504037456468023E-3</v>
      </c>
      <c r="AG267" s="15">
        <f t="shared" si="333"/>
        <v>2.9673830763510267E-4</v>
      </c>
      <c r="AH267" s="15">
        <f t="shared" si="334"/>
        <v>9.7937136394747881E-3</v>
      </c>
      <c r="AI267" s="1">
        <f t="shared" si="298"/>
        <v>281921.9339922847</v>
      </c>
      <c r="AJ267" s="1">
        <f t="shared" si="299"/>
        <v>191908.3281736795</v>
      </c>
      <c r="AK267" s="1">
        <f t="shared" si="300"/>
        <v>73136.644537969798</v>
      </c>
      <c r="AL267" s="14">
        <f t="shared" si="335"/>
        <v>91.054438449773372</v>
      </c>
      <c r="AM267" s="14">
        <f t="shared" si="336"/>
        <v>22.247224744773042</v>
      </c>
      <c r="AN267" s="14">
        <f t="shared" si="337"/>
        <v>6.9743745624608229</v>
      </c>
      <c r="AO267" s="11">
        <f t="shared" si="338"/>
        <v>2.4736504498057937E-3</v>
      </c>
      <c r="AP267" s="11">
        <f t="shared" si="339"/>
        <v>3.1161471500248733E-3</v>
      </c>
      <c r="AQ267" s="11">
        <f t="shared" si="340"/>
        <v>2.8267386427141697E-3</v>
      </c>
      <c r="AR267" s="1">
        <f t="shared" si="346"/>
        <v>126788.9753242819</v>
      </c>
      <c r="AS267" s="1">
        <f t="shared" si="341"/>
        <v>96291.184472696856</v>
      </c>
      <c r="AT267" s="1">
        <f t="shared" si="342"/>
        <v>36956.231378438861</v>
      </c>
      <c r="AU267" s="1">
        <f t="shared" si="301"/>
        <v>25357.795064856382</v>
      </c>
      <c r="AV267" s="1">
        <f t="shared" si="302"/>
        <v>19258.236894539372</v>
      </c>
      <c r="AW267" s="1">
        <f t="shared" si="303"/>
        <v>7391.2462756877721</v>
      </c>
      <c r="AX267" s="2">
        <v>0</v>
      </c>
      <c r="AY267" s="2">
        <v>0</v>
      </c>
      <c r="AZ267" s="2">
        <v>0</v>
      </c>
      <c r="BA267" s="2">
        <f t="shared" si="350"/>
        <v>0</v>
      </c>
      <c r="BB267" s="2">
        <f t="shared" si="363"/>
        <v>0</v>
      </c>
      <c r="BC267" s="2">
        <f t="shared" si="351"/>
        <v>0</v>
      </c>
      <c r="BD267" s="2">
        <f t="shared" si="352"/>
        <v>0</v>
      </c>
      <c r="BE267" s="2">
        <f t="shared" si="353"/>
        <v>0</v>
      </c>
      <c r="BF267" s="2">
        <f t="shared" si="354"/>
        <v>0</v>
      </c>
      <c r="BG267" s="2">
        <f t="shared" si="355"/>
        <v>0</v>
      </c>
      <c r="BH267" s="2">
        <f t="shared" si="364"/>
        <v>0</v>
      </c>
      <c r="BI267" s="2">
        <f t="shared" si="365"/>
        <v>0</v>
      </c>
      <c r="BJ267" s="2">
        <f t="shared" si="366"/>
        <v>0</v>
      </c>
      <c r="BK267" s="11">
        <f t="shared" si="369"/>
        <v>1.697339664308925E-2</v>
      </c>
      <c r="BL267" s="11">
        <f t="shared" si="367"/>
        <v>2.9939048993449319E-2</v>
      </c>
      <c r="BM267" s="11">
        <f t="shared" si="368"/>
        <v>3.0737571447091633E-2</v>
      </c>
      <c r="BN267" s="17">
        <f t="shared" si="347"/>
        <v>7.8671816265950788E-4</v>
      </c>
      <c r="BO267" s="17">
        <f t="shared" si="348"/>
        <v>2.6778285411570133E-4</v>
      </c>
      <c r="BP267" s="17">
        <f t="shared" si="349"/>
        <v>3.0535452674232226E-4</v>
      </c>
      <c r="BQ267" s="12">
        <f>(BQ$3*temperature!$I377+BQ$4*temperature!$I377^2+BQ$5*temperature!$I377^6)*(K267/K$56)^$BS$1</f>
        <v>-60.691492315406151</v>
      </c>
      <c r="BR267" s="12">
        <f>(BR$3*temperature!$I377+BR$4*temperature!$I377^2+BR$5*temperature!$I377^6)*(L267/L$56)^$BS$1</f>
        <v>-36.794128689754402</v>
      </c>
      <c r="BS267" s="12">
        <f>(BS$3*temperature!$I377+BS$4*temperature!$I377^2+BS$5*temperature!$I377^6)*(M267/M$56)^$BS$1</f>
        <v>-31.13854685601849</v>
      </c>
      <c r="BT267" s="12">
        <f>(BT$3*temperature!$M377+BT$4*temperature!$M377^2+BT$5*temperature!$M377^6)*(K267/K$56)^$BS$1</f>
        <v>-60.691508762068437</v>
      </c>
      <c r="BU267" s="12">
        <f>(BU$3*temperature!$M377+BU$4*temperature!$M377^2+BU$5*temperature!$M377^6)*(L267/L$56)^$BS$1</f>
        <v>-36.794138143628295</v>
      </c>
      <c r="BV267" s="12">
        <f>(BV$3*temperature!$M377+BV$4*temperature!$M377^2+BV$5*temperature!$M377^6)*(M267/M$56)^$BS$1</f>
        <v>-31.138554420728873</v>
      </c>
      <c r="BW267" s="19">
        <f t="shared" si="356"/>
        <v>-1.6446662286284663E-5</v>
      </c>
      <c r="BX267" s="19">
        <f t="shared" si="357"/>
        <v>-9.4538738935057154E-6</v>
      </c>
      <c r="BY267" s="19">
        <f t="shared" si="358"/>
        <v>-7.5647103834342033E-6</v>
      </c>
      <c r="BZ267" s="19">
        <f t="shared" si="359"/>
        <v>-3.275143361084789E-2</v>
      </c>
      <c r="CA267" s="19">
        <f t="shared" si="360"/>
        <v>-1.640508343209112E-5</v>
      </c>
      <c r="CB267" s="19">
        <f t="shared" si="361"/>
        <v>-2.4376935037114312E-6</v>
      </c>
      <c r="CC267" s="19">
        <f t="shared" si="362"/>
        <v>-8.5365884734573194E-7</v>
      </c>
      <c r="CD267" s="19"/>
    </row>
    <row r="268" spans="1:82">
      <c r="A268" s="2">
        <f t="shared" si="304"/>
        <v>2222</v>
      </c>
      <c r="B268" s="5">
        <f t="shared" si="305"/>
        <v>1165.4040772893229</v>
      </c>
      <c r="C268" s="5">
        <f t="shared" si="306"/>
        <v>2964.1619022647774</v>
      </c>
      <c r="D268" s="5">
        <f t="shared" si="307"/>
        <v>4369.932249997094</v>
      </c>
      <c r="E268" s="15">
        <f t="shared" si="308"/>
        <v>7.7809440650916511E-8</v>
      </c>
      <c r="F268" s="15">
        <f t="shared" si="309"/>
        <v>1.5328981563174789E-7</v>
      </c>
      <c r="G268" s="15">
        <f t="shared" si="310"/>
        <v>3.1293570576568881E-7</v>
      </c>
      <c r="H268" s="5">
        <f t="shared" si="311"/>
        <v>125077.514132082</v>
      </c>
      <c r="I268" s="5">
        <f t="shared" si="312"/>
        <v>96281.267295936908</v>
      </c>
      <c r="J268" s="5">
        <f t="shared" si="313"/>
        <v>36982.304715701284</v>
      </c>
      <c r="K268" s="5">
        <f t="shared" si="314"/>
        <v>107325.44751602948</v>
      </c>
      <c r="L268" s="5">
        <f t="shared" si="315"/>
        <v>32481.784217782737</v>
      </c>
      <c r="M268" s="5">
        <f t="shared" si="316"/>
        <v>8462.9011618488785</v>
      </c>
      <c r="N268" s="15">
        <f t="shared" si="317"/>
        <v>-1.3498578405837014E-2</v>
      </c>
      <c r="O268" s="15">
        <f t="shared" si="318"/>
        <v>-1.0314480759376909E-4</v>
      </c>
      <c r="P268" s="15">
        <f t="shared" si="319"/>
        <v>7.0520621855463261E-4</v>
      </c>
      <c r="Q268" s="5">
        <f t="shared" si="320"/>
        <v>1785.207372218181</v>
      </c>
      <c r="R268" s="5">
        <f t="shared" si="321"/>
        <v>4294.4515251824696</v>
      </c>
      <c r="S268" s="5">
        <f t="shared" si="322"/>
        <v>3049.8608967570872</v>
      </c>
      <c r="T268" s="5">
        <f t="shared" si="323"/>
        <v>14.272808223011213</v>
      </c>
      <c r="U268" s="5">
        <f t="shared" si="324"/>
        <v>44.603188613863381</v>
      </c>
      <c r="V268" s="5">
        <f t="shared" si="325"/>
        <v>82.468113336977396</v>
      </c>
      <c r="W268" s="15">
        <f t="shared" si="326"/>
        <v>-1.0734613539272964E-2</v>
      </c>
      <c r="X268" s="15">
        <f t="shared" si="327"/>
        <v>-1.217998157191269E-2</v>
      </c>
      <c r="Y268" s="15">
        <f t="shared" si="328"/>
        <v>-9.7425357312937999E-3</v>
      </c>
      <c r="Z268" s="5">
        <f t="shared" si="343"/>
        <v>1791.1073792604359</v>
      </c>
      <c r="AA268" s="5">
        <f t="shared" si="344"/>
        <v>13313.613147086475</v>
      </c>
      <c r="AB268" s="5">
        <f t="shared" si="345"/>
        <v>57039.36704076641</v>
      </c>
      <c r="AC268" s="16">
        <f t="shared" si="329"/>
        <v>0.97913711798221359</v>
      </c>
      <c r="AD268" s="16">
        <f t="shared" si="330"/>
        <v>3.0621137574412534</v>
      </c>
      <c r="AE268" s="16">
        <f t="shared" si="331"/>
        <v>18.533143378818792</v>
      </c>
      <c r="AF268" s="15">
        <f t="shared" si="332"/>
        <v>-4.0504037456468023E-3</v>
      </c>
      <c r="AG268" s="15">
        <f t="shared" si="333"/>
        <v>2.9673830763510267E-4</v>
      </c>
      <c r="AH268" s="15">
        <f t="shared" si="334"/>
        <v>9.7937136394747881E-3</v>
      </c>
      <c r="AI268" s="1">
        <f t="shared" si="298"/>
        <v>279087.53565791261</v>
      </c>
      <c r="AJ268" s="1">
        <f t="shared" si="299"/>
        <v>191975.73225085094</v>
      </c>
      <c r="AK268" s="1">
        <f t="shared" si="300"/>
        <v>73214.226359860593</v>
      </c>
      <c r="AL268" s="14">
        <f t="shared" si="335"/>
        <v>91.277422933875187</v>
      </c>
      <c r="AM268" s="14">
        <f t="shared" si="336"/>
        <v>22.315857114497586</v>
      </c>
      <c r="AN268" s="14">
        <f t="shared" si="337"/>
        <v>6.9938921492044486</v>
      </c>
      <c r="AO268" s="11">
        <f t="shared" si="338"/>
        <v>2.4489139453077358E-3</v>
      </c>
      <c r="AP268" s="11">
        <f t="shared" si="339"/>
        <v>3.0849856785246247E-3</v>
      </c>
      <c r="AQ268" s="11">
        <f t="shared" si="340"/>
        <v>2.7984712562870279E-3</v>
      </c>
      <c r="AR268" s="1">
        <f t="shared" si="346"/>
        <v>125077.514132082</v>
      </c>
      <c r="AS268" s="1">
        <f t="shared" si="341"/>
        <v>96281.267295936908</v>
      </c>
      <c r="AT268" s="1">
        <f t="shared" si="342"/>
        <v>36982.304715701284</v>
      </c>
      <c r="AU268" s="1">
        <f t="shared" si="301"/>
        <v>25015.502826416399</v>
      </c>
      <c r="AV268" s="1">
        <f t="shared" si="302"/>
        <v>19256.253459187381</v>
      </c>
      <c r="AW268" s="1">
        <f t="shared" si="303"/>
        <v>7396.4609431402569</v>
      </c>
      <c r="AX268" s="2">
        <v>0</v>
      </c>
      <c r="AY268" s="2">
        <v>0</v>
      </c>
      <c r="AZ268" s="2">
        <v>0</v>
      </c>
      <c r="BA268" s="2">
        <f t="shared" si="350"/>
        <v>0</v>
      </c>
      <c r="BB268" s="2">
        <f t="shared" si="363"/>
        <v>0</v>
      </c>
      <c r="BC268" s="2">
        <f t="shared" si="351"/>
        <v>0</v>
      </c>
      <c r="BD268" s="2">
        <f t="shared" si="352"/>
        <v>0</v>
      </c>
      <c r="BE268" s="2">
        <f t="shared" si="353"/>
        <v>0</v>
      </c>
      <c r="BF268" s="2">
        <f t="shared" si="354"/>
        <v>0</v>
      </c>
      <c r="BG268" s="2">
        <f t="shared" si="355"/>
        <v>0</v>
      </c>
      <c r="BH268" s="2">
        <f t="shared" si="364"/>
        <v>0</v>
      </c>
      <c r="BI268" s="2">
        <f t="shared" si="365"/>
        <v>0</v>
      </c>
      <c r="BJ268" s="2">
        <f t="shared" si="366"/>
        <v>0</v>
      </c>
      <c r="BK268" s="11">
        <f t="shared" si="369"/>
        <v>1.6501421594162985E-2</v>
      </c>
      <c r="BL268" s="11">
        <f t="shared" si="367"/>
        <v>2.989685519240623E-2</v>
      </c>
      <c r="BM268" s="11">
        <f t="shared" si="368"/>
        <v>3.0705206218554632E-2</v>
      </c>
      <c r="BN268" s="17">
        <f t="shared" si="347"/>
        <v>7.7358775092482553E-4</v>
      </c>
      <c r="BO268" s="17">
        <f t="shared" si="348"/>
        <v>2.5999873912675053E-4</v>
      </c>
      <c r="BP268" s="17">
        <f t="shared" si="349"/>
        <v>2.9624856530030574E-4</v>
      </c>
      <c r="BQ268" s="12">
        <f>(BQ$3*temperature!$I378+BQ$4*temperature!$I378^2+BQ$5*temperature!$I378^6)*(K268/K$56)^$BS$1</f>
        <v>-61.255014576505765</v>
      </c>
      <c r="BR268" s="12">
        <f>(BR$3*temperature!$I378+BR$4*temperature!$I378^2+BR$5*temperature!$I378^6)*(L268/L$56)^$BS$1</f>
        <v>-36.999566992897542</v>
      </c>
      <c r="BS268" s="12">
        <f>(BS$3*temperature!$I378+BS$4*temperature!$I378^2+BS$5*temperature!$I378^6)*(M268/M$56)^$BS$1</f>
        <v>-31.296643788094169</v>
      </c>
      <c r="BT268" s="12">
        <f>(BT$3*temperature!$M378+BT$4*temperature!$M378^2+BT$5*temperature!$M378^6)*(K268/K$56)^$BS$1</f>
        <v>-61.255031058202377</v>
      </c>
      <c r="BU268" s="12">
        <f>(BU$3*temperature!$M378+BU$4*temperature!$M378^2+BU$5*temperature!$M378^6)*(L268/L$56)^$BS$1</f>
        <v>-36.999576434077497</v>
      </c>
      <c r="BV268" s="12">
        <f>(BV$3*temperature!$M378+BV$4*temperature!$M378^2+BV$5*temperature!$M378^6)*(M268/M$56)^$BS$1</f>
        <v>-31.296651340283884</v>
      </c>
      <c r="BW268" s="19">
        <f t="shared" si="356"/>
        <v>-1.6481696611947427E-5</v>
      </c>
      <c r="BX268" s="19">
        <f t="shared" si="357"/>
        <v>-9.4411799551608055E-6</v>
      </c>
      <c r="BY268" s="19">
        <f t="shared" si="358"/>
        <v>-7.5521897144881223E-6</v>
      </c>
      <c r="BZ268" s="19">
        <f t="shared" si="359"/>
        <v>-3.2497957930454062E-2</v>
      </c>
      <c r="CA268" s="19">
        <f t="shared" si="360"/>
        <v>-1.5947431348598504E-5</v>
      </c>
      <c r="CB268" s="19">
        <f t="shared" si="361"/>
        <v>-2.3634113427664585E-6</v>
      </c>
      <c r="CC268" s="19">
        <f t="shared" si="362"/>
        <v>-8.2741448499882955E-7</v>
      </c>
      <c r="CD268" s="19"/>
    </row>
    <row r="269" spans="1:82">
      <c r="A269" s="2">
        <f t="shared" si="304"/>
        <v>2223</v>
      </c>
      <c r="B269" s="5">
        <f t="shared" si="305"/>
        <v>1165.4041634347905</v>
      </c>
      <c r="C269" s="5">
        <f t="shared" si="306"/>
        <v>2964.1623339218177</v>
      </c>
      <c r="D269" s="5">
        <f t="shared" si="307"/>
        <v>4369.9335491295351</v>
      </c>
      <c r="E269" s="15">
        <f t="shared" si="308"/>
        <v>7.3918968618370677E-8</v>
      </c>
      <c r="F269" s="15">
        <f t="shared" si="309"/>
        <v>1.4562532485016048E-7</v>
      </c>
      <c r="G269" s="15">
        <f t="shared" si="310"/>
        <v>2.9728892047740438E-7</v>
      </c>
      <c r="H269" s="5">
        <f t="shared" si="311"/>
        <v>123326.01589775071</v>
      </c>
      <c r="I269" s="5">
        <f t="shared" si="312"/>
        <v>96267.319435750425</v>
      </c>
      <c r="J269" s="5">
        <f t="shared" si="313"/>
        <v>37007.211885857803</v>
      </c>
      <c r="K269" s="5">
        <f t="shared" si="314"/>
        <v>105822.52901368783</v>
      </c>
      <c r="L269" s="5">
        <f t="shared" si="315"/>
        <v>32477.073989527846</v>
      </c>
      <c r="M269" s="5">
        <f t="shared" si="316"/>
        <v>8468.5983138643896</v>
      </c>
      <c r="N269" s="15">
        <f t="shared" si="317"/>
        <v>-1.4003375127946138E-2</v>
      </c>
      <c r="O269" s="15">
        <f t="shared" si="318"/>
        <v>-1.4501137694011845E-4</v>
      </c>
      <c r="P269" s="15">
        <f t="shared" si="319"/>
        <v>6.7319136860466422E-4</v>
      </c>
      <c r="Q269" s="5">
        <f t="shared" si="320"/>
        <v>1741.3134150281915</v>
      </c>
      <c r="R269" s="5">
        <f t="shared" si="321"/>
        <v>4241.5306431040435</v>
      </c>
      <c r="S269" s="5">
        <f t="shared" si="322"/>
        <v>3022.181553696807</v>
      </c>
      <c r="T269" s="5">
        <f t="shared" si="323"/>
        <v>14.11959514261703</v>
      </c>
      <c r="U269" s="5">
        <f t="shared" si="324"/>
        <v>44.059922598497977</v>
      </c>
      <c r="V269" s="5">
        <f t="shared" si="325"/>
        <v>81.664664796099501</v>
      </c>
      <c r="W269" s="15">
        <f t="shared" si="326"/>
        <v>-1.0734613539272964E-2</v>
      </c>
      <c r="X269" s="15">
        <f t="shared" si="327"/>
        <v>-1.217998157191269E-2</v>
      </c>
      <c r="Y269" s="15">
        <f t="shared" si="328"/>
        <v>-9.7425357312937999E-3</v>
      </c>
      <c r="Z269" s="5">
        <f t="shared" si="343"/>
        <v>1740.8828463561297</v>
      </c>
      <c r="AA269" s="5">
        <f t="shared" si="344"/>
        <v>13154.001234076772</v>
      </c>
      <c r="AB269" s="5">
        <f t="shared" si="345"/>
        <v>57077.084348887947</v>
      </c>
      <c r="AC269" s="16">
        <f t="shared" si="329"/>
        <v>0.9751712173320366</v>
      </c>
      <c r="AD269" s="16">
        <f t="shared" si="330"/>
        <v>3.0630224038954226</v>
      </c>
      <c r="AE269" s="16">
        <f t="shared" si="331"/>
        <v>18.714651677910272</v>
      </c>
      <c r="AF269" s="15">
        <f t="shared" si="332"/>
        <v>-4.0504037456468023E-3</v>
      </c>
      <c r="AG269" s="15">
        <f t="shared" si="333"/>
        <v>2.9673830763510267E-4</v>
      </c>
      <c r="AH269" s="15">
        <f t="shared" si="334"/>
        <v>9.7937136394747881E-3</v>
      </c>
      <c r="AI269" s="1">
        <f t="shared" si="298"/>
        <v>276194.28491853771</v>
      </c>
      <c r="AJ269" s="1">
        <f t="shared" si="299"/>
        <v>192034.41248495321</v>
      </c>
      <c r="AK269" s="1">
        <f t="shared" si="300"/>
        <v>73289.264667014795</v>
      </c>
      <c r="AL269" s="14">
        <f t="shared" si="335"/>
        <v>91.49871818225057</v>
      </c>
      <c r="AM269" s="14">
        <f t="shared" si="336"/>
        <v>22.384012773103787</v>
      </c>
      <c r="AN269" s="14">
        <f t="shared" si="337"/>
        <v>7.0132686332920775</v>
      </c>
      <c r="AO269" s="11">
        <f t="shared" si="338"/>
        <v>2.4244248058546583E-3</v>
      </c>
      <c r="AP269" s="11">
        <f t="shared" si="339"/>
        <v>3.0541358217393783E-3</v>
      </c>
      <c r="AQ269" s="11">
        <f t="shared" si="340"/>
        <v>2.7704865437241577E-3</v>
      </c>
      <c r="AR269" s="1">
        <f t="shared" si="346"/>
        <v>123326.01589775071</v>
      </c>
      <c r="AS269" s="1">
        <f t="shared" si="341"/>
        <v>96267.319435750425</v>
      </c>
      <c r="AT269" s="1">
        <f t="shared" si="342"/>
        <v>37007.211885857803</v>
      </c>
      <c r="AU269" s="1">
        <f t="shared" si="301"/>
        <v>24665.203179550143</v>
      </c>
      <c r="AV269" s="1">
        <f t="shared" si="302"/>
        <v>19253.463887150087</v>
      </c>
      <c r="AW269" s="1">
        <f t="shared" si="303"/>
        <v>7401.442377171561</v>
      </c>
      <c r="AX269" s="2">
        <v>0</v>
      </c>
      <c r="AY269" s="2">
        <v>0</v>
      </c>
      <c r="AZ269" s="2">
        <v>0</v>
      </c>
      <c r="BA269" s="2">
        <f t="shared" si="350"/>
        <v>0</v>
      </c>
      <c r="BB269" s="2">
        <f t="shared" si="363"/>
        <v>0</v>
      </c>
      <c r="BC269" s="2">
        <f t="shared" si="351"/>
        <v>0</v>
      </c>
      <c r="BD269" s="2">
        <f t="shared" si="352"/>
        <v>0</v>
      </c>
      <c r="BE269" s="2">
        <f t="shared" si="353"/>
        <v>0</v>
      </c>
      <c r="BF269" s="2">
        <f t="shared" si="354"/>
        <v>0</v>
      </c>
      <c r="BG269" s="2">
        <f t="shared" si="355"/>
        <v>0</v>
      </c>
      <c r="BH269" s="2">
        <f t="shared" si="364"/>
        <v>0</v>
      </c>
      <c r="BI269" s="2">
        <f t="shared" si="365"/>
        <v>0</v>
      </c>
      <c r="BJ269" s="2">
        <f t="shared" si="366"/>
        <v>0</v>
      </c>
      <c r="BK269" s="11">
        <f t="shared" si="369"/>
        <v>1.5996624872053861E-2</v>
      </c>
      <c r="BL269" s="11">
        <f t="shared" si="367"/>
        <v>2.985498862305988E-2</v>
      </c>
      <c r="BM269" s="11">
        <f t="shared" si="368"/>
        <v>3.0673191368604663E-2</v>
      </c>
      <c r="BN269" s="17">
        <f t="shared" si="347"/>
        <v>7.6102967934035955E-4</v>
      </c>
      <c r="BO269" s="17">
        <f t="shared" si="348"/>
        <v>2.5245124093342078E-4</v>
      </c>
      <c r="BP269" s="17">
        <f t="shared" si="349"/>
        <v>2.8742317736725205E-4</v>
      </c>
      <c r="BQ269" s="12">
        <f>(BQ$3*temperature!$I379+BQ$4*temperature!$I379^2+BQ$5*temperature!$I379^6)*(K269/K$56)^$BS$1</f>
        <v>-61.827973590279996</v>
      </c>
      <c r="BR269" s="12">
        <f>(BR$3*temperature!$I379+BR$4*temperature!$I379^2+BR$5*temperature!$I379^6)*(L269/L$56)^$BS$1</f>
        <v>-37.204467693100696</v>
      </c>
      <c r="BS269" s="12">
        <f>(BS$3*temperature!$I379+BS$4*temperature!$I379^2+BS$5*temperature!$I379^6)*(M269/M$56)^$BS$1</f>
        <v>-31.454167756874362</v>
      </c>
      <c r="BT269" s="12">
        <f>(BT$3*temperature!$M379+BT$4*temperature!$M379^2+BT$5*temperature!$M379^6)*(K269/K$56)^$BS$1</f>
        <v>-61.827990109236211</v>
      </c>
      <c r="BU269" s="12">
        <f>(BU$3*temperature!$M379+BU$4*temperature!$M379^2+BU$5*temperature!$M379^6)*(L269/L$56)^$BS$1</f>
        <v>-37.204477121735508</v>
      </c>
      <c r="BV269" s="12">
        <f>(BV$3*temperature!$M379+BV$4*temperature!$M379^2+BV$5*temperature!$M379^6)*(M269/M$56)^$BS$1</f>
        <v>-31.454175296661269</v>
      </c>
      <c r="BW269" s="19">
        <f t="shared" si="356"/>
        <v>-1.6518956215350045E-5</v>
      </c>
      <c r="BX269" s="19">
        <f t="shared" si="357"/>
        <v>-9.4286348115701912E-6</v>
      </c>
      <c r="BY269" s="19">
        <f t="shared" si="358"/>
        <v>-7.5397869068183354E-6</v>
      </c>
      <c r="BZ269" s="19">
        <f t="shared" si="359"/>
        <v>-3.2239129477118135E-2</v>
      </c>
      <c r="CA269" s="19">
        <f t="shared" si="360"/>
        <v>-1.5503826435049102E-5</v>
      </c>
      <c r="CB269" s="19">
        <f t="shared" si="361"/>
        <v>-2.2914226619756728E-6</v>
      </c>
      <c r="CC269" s="19">
        <f t="shared" si="362"/>
        <v>-8.0198680795323416E-7</v>
      </c>
      <c r="CD269" s="19"/>
    </row>
    <row r="270" spans="1:82">
      <c r="A270" s="2">
        <f t="shared" si="304"/>
        <v>2224</v>
      </c>
      <c r="B270" s="5">
        <f t="shared" si="305"/>
        <v>1165.4042452729907</v>
      </c>
      <c r="C270" s="5">
        <f t="shared" si="306"/>
        <v>2964.1627439960653</v>
      </c>
      <c r="D270" s="5">
        <f t="shared" si="307"/>
        <v>4369.9347833057209</v>
      </c>
      <c r="E270" s="15">
        <f t="shared" si="308"/>
        <v>7.0223020187452136E-8</v>
      </c>
      <c r="F270" s="15">
        <f t="shared" si="309"/>
        <v>1.3834405860765245E-7</v>
      </c>
      <c r="G270" s="15">
        <f t="shared" si="310"/>
        <v>2.8242447445353414E-7</v>
      </c>
      <c r="H270" s="5">
        <f t="shared" si="311"/>
        <v>121532.24284503928</v>
      </c>
      <c r="I270" s="5">
        <f t="shared" si="312"/>
        <v>96249.373405177976</v>
      </c>
      <c r="J270" s="5">
        <f t="shared" si="313"/>
        <v>37030.963294028777</v>
      </c>
      <c r="K270" s="5">
        <f t="shared" si="314"/>
        <v>104283.33630839906</v>
      </c>
      <c r="L270" s="5">
        <f t="shared" si="315"/>
        <v>32471.015162757794</v>
      </c>
      <c r="M270" s="5">
        <f t="shared" si="316"/>
        <v>8474.0311080834927</v>
      </c>
      <c r="N270" s="15">
        <f t="shared" si="317"/>
        <v>-1.4545037995545185E-2</v>
      </c>
      <c r="O270" s="15">
        <f t="shared" si="318"/>
        <v>-1.8655703934422618E-4</v>
      </c>
      <c r="P270" s="15">
        <f t="shared" si="319"/>
        <v>6.4152224698266203E-4</v>
      </c>
      <c r="Q270" s="5">
        <f t="shared" si="320"/>
        <v>1697.5656184916072</v>
      </c>
      <c r="R270" s="5">
        <f t="shared" si="321"/>
        <v>4189.0878080365346</v>
      </c>
      <c r="S270" s="5">
        <f t="shared" si="322"/>
        <v>2994.6585955930805</v>
      </c>
      <c r="T270" s="5">
        <f t="shared" si="323"/>
        <v>13.96802674543004</v>
      </c>
      <c r="U270" s="5">
        <f t="shared" si="324"/>
        <v>43.523273553188375</v>
      </c>
      <c r="V270" s="5">
        <f t="shared" si="325"/>
        <v>80.869043881339365</v>
      </c>
      <c r="W270" s="15">
        <f t="shared" si="326"/>
        <v>-1.0734613539272964E-2</v>
      </c>
      <c r="X270" s="15">
        <f t="shared" si="327"/>
        <v>-1.217998157191269E-2</v>
      </c>
      <c r="Y270" s="15">
        <f t="shared" si="328"/>
        <v>-9.7425357312937999E-3</v>
      </c>
      <c r="Z270" s="5">
        <f t="shared" si="343"/>
        <v>1691.2008182708619</v>
      </c>
      <c r="AA270" s="5">
        <f t="shared" si="344"/>
        <v>12995.758582060555</v>
      </c>
      <c r="AB270" s="5">
        <f t="shared" si="345"/>
        <v>57112.998469935912</v>
      </c>
      <c r="AC270" s="16">
        <f t="shared" si="329"/>
        <v>0.97122138018070792</v>
      </c>
      <c r="AD270" s="16">
        <f t="shared" si="330"/>
        <v>3.0639313199798028</v>
      </c>
      <c r="AE270" s="16">
        <f t="shared" si="331"/>
        <v>18.897937617306241</v>
      </c>
      <c r="AF270" s="15">
        <f t="shared" si="332"/>
        <v>-4.0504037456468023E-3</v>
      </c>
      <c r="AG270" s="15">
        <f t="shared" si="333"/>
        <v>2.9673830763510267E-4</v>
      </c>
      <c r="AH270" s="15">
        <f t="shared" si="334"/>
        <v>9.7937136394747881E-3</v>
      </c>
      <c r="AI270" s="1">
        <f t="shared" si="298"/>
        <v>273240.05960623408</v>
      </c>
      <c r="AJ270" s="1">
        <f t="shared" si="299"/>
        <v>192084.43512360798</v>
      </c>
      <c r="AK270" s="1">
        <f t="shared" si="300"/>
        <v>73361.780577484882</v>
      </c>
      <c r="AL270" s="14">
        <f t="shared" si="335"/>
        <v>91.718331626694862</v>
      </c>
      <c r="AM270" s="14">
        <f t="shared" si="336"/>
        <v>22.451692950195948</v>
      </c>
      <c r="AN270" s="14">
        <f t="shared" si="337"/>
        <v>7.0325044980043758</v>
      </c>
      <c r="AO270" s="11">
        <f t="shared" si="338"/>
        <v>2.4001805577961118E-3</v>
      </c>
      <c r="AP270" s="11">
        <f t="shared" si="339"/>
        <v>3.0235944635219844E-3</v>
      </c>
      <c r="AQ270" s="11">
        <f t="shared" si="340"/>
        <v>2.7427816782869159E-3</v>
      </c>
      <c r="AR270" s="1">
        <f t="shared" si="346"/>
        <v>121532.24284503928</v>
      </c>
      <c r="AS270" s="1">
        <f t="shared" si="341"/>
        <v>96249.373405177976</v>
      </c>
      <c r="AT270" s="1">
        <f t="shared" si="342"/>
        <v>37030.963294028777</v>
      </c>
      <c r="AU270" s="1">
        <f t="shared" si="301"/>
        <v>24306.448569007858</v>
      </c>
      <c r="AV270" s="1">
        <f t="shared" si="302"/>
        <v>19249.874681035595</v>
      </c>
      <c r="AW270" s="1">
        <f t="shared" si="303"/>
        <v>7406.1926588057559</v>
      </c>
      <c r="AX270" s="2">
        <v>0</v>
      </c>
      <c r="AY270" s="2">
        <v>0</v>
      </c>
      <c r="AZ270" s="2">
        <v>0</v>
      </c>
      <c r="BA270" s="2">
        <f t="shared" si="350"/>
        <v>0</v>
      </c>
      <c r="BB270" s="2">
        <f t="shared" si="363"/>
        <v>0</v>
      </c>
      <c r="BC270" s="2">
        <f t="shared" si="351"/>
        <v>0</v>
      </c>
      <c r="BD270" s="2">
        <f t="shared" si="352"/>
        <v>0</v>
      </c>
      <c r="BE270" s="2">
        <f t="shared" si="353"/>
        <v>0</v>
      </c>
      <c r="BF270" s="2">
        <f t="shared" si="354"/>
        <v>0</v>
      </c>
      <c r="BG270" s="2">
        <f t="shared" si="355"/>
        <v>0</v>
      </c>
      <c r="BH270" s="2">
        <f t="shared" si="364"/>
        <v>0</v>
      </c>
      <c r="BI270" s="2">
        <f t="shared" si="365"/>
        <v>0</v>
      </c>
      <c r="BJ270" s="2">
        <f t="shared" si="366"/>
        <v>0</v>
      </c>
      <c r="BK270" s="11">
        <f t="shared" si="369"/>
        <v>1.5454962004454814E-2</v>
      </c>
      <c r="BL270" s="11">
        <f t="shared" si="367"/>
        <v>2.9813442960655773E-2</v>
      </c>
      <c r="BM270" s="11">
        <f t="shared" si="368"/>
        <v>3.0641522246982661E-2</v>
      </c>
      <c r="BN270" s="17">
        <f t="shared" si="347"/>
        <v>7.490474482985584E-4</v>
      </c>
      <c r="BO270" s="17">
        <f t="shared" si="348"/>
        <v>2.4513280386295353E-4</v>
      </c>
      <c r="BP270" s="17">
        <f t="shared" si="349"/>
        <v>2.7886936399848544E-4</v>
      </c>
      <c r="BQ270" s="12">
        <f>(BQ$3*temperature!$I380+BQ$4*temperature!$I380^2+BQ$5*temperature!$I380^6)*(K270/K$56)^$BS$1</f>
        <v>-62.411178327855723</v>
      </c>
      <c r="BR270" s="12">
        <f>(BR$3*temperature!$I380+BR$4*temperature!$I380^2+BR$5*temperature!$I380^6)*(L270/L$56)^$BS$1</f>
        <v>-37.408835842891961</v>
      </c>
      <c r="BS270" s="12">
        <f>(BS$3*temperature!$I380+BS$4*temperature!$I380^2+BS$5*temperature!$I380^6)*(M270/M$56)^$BS$1</f>
        <v>-31.611121972356223</v>
      </c>
      <c r="BT270" s="12">
        <f>(BT$3*temperature!$M380+BT$4*temperature!$M380^2+BT$5*temperature!$M380^6)*(K270/K$56)^$BS$1</f>
        <v>-62.411194886468706</v>
      </c>
      <c r="BU270" s="12">
        <f>(BU$3*temperature!$M380+BU$4*temperature!$M380^2+BU$5*temperature!$M380^6)*(L270/L$56)^$BS$1</f>
        <v>-37.408845259129578</v>
      </c>
      <c r="BV270" s="12">
        <f>(BV$3*temperature!$M380+BV$4*temperature!$M380^2+BV$5*temperature!$M380^6)*(M270/M$56)^$BS$1</f>
        <v>-31.611129499857206</v>
      </c>
      <c r="BW270" s="19">
        <f t="shared" si="356"/>
        <v>-1.6558612983885723E-5</v>
      </c>
      <c r="BX270" s="19">
        <f t="shared" si="357"/>
        <v>-9.4162376171880169E-6</v>
      </c>
      <c r="BY270" s="19">
        <f t="shared" si="358"/>
        <v>-7.5275009834285811E-6</v>
      </c>
      <c r="BZ270" s="19">
        <f t="shared" si="359"/>
        <v>-3.1974629574363422E-2</v>
      </c>
      <c r="CA270" s="19">
        <f t="shared" si="360"/>
        <v>-1.5073871105876525E-5</v>
      </c>
      <c r="CB270" s="19">
        <f t="shared" si="361"/>
        <v>-2.2216556883641272E-6</v>
      </c>
      <c r="CC270" s="19">
        <f t="shared" si="362"/>
        <v>-7.773500605360598E-7</v>
      </c>
      <c r="CD270" s="19"/>
    </row>
    <row r="271" spans="1:82">
      <c r="A271" s="2">
        <f t="shared" si="304"/>
        <v>2225</v>
      </c>
      <c r="B271" s="5">
        <f t="shared" si="305"/>
        <v>1165.4043230192863</v>
      </c>
      <c r="C271" s="5">
        <f t="shared" si="306"/>
        <v>2964.1631335666543</v>
      </c>
      <c r="D271" s="5">
        <f t="shared" si="307"/>
        <v>4369.9359557734288</v>
      </c>
      <c r="E271" s="15">
        <f t="shared" si="308"/>
        <v>6.6711869178079529E-8</v>
      </c>
      <c r="F271" s="15">
        <f t="shared" si="309"/>
        <v>1.3142685567726982E-7</v>
      </c>
      <c r="G271" s="15">
        <f t="shared" si="310"/>
        <v>2.6830325073085743E-7</v>
      </c>
      <c r="H271" s="5">
        <f t="shared" si="311"/>
        <v>119693.67381858549</v>
      </c>
      <c r="I271" s="5">
        <f t="shared" si="312"/>
        <v>96227.46160063587</v>
      </c>
      <c r="J271" s="5">
        <f t="shared" si="313"/>
        <v>37053.569319210852</v>
      </c>
      <c r="K271" s="5">
        <f t="shared" si="314"/>
        <v>102705.70604070488</v>
      </c>
      <c r="L271" s="5">
        <f t="shared" si="315"/>
        <v>32463.618655444705</v>
      </c>
      <c r="M271" s="5">
        <f t="shared" si="316"/>
        <v>8479.2019137618681</v>
      </c>
      <c r="N271" s="15">
        <f t="shared" si="317"/>
        <v>-1.5128306434583294E-2</v>
      </c>
      <c r="O271" s="15">
        <f t="shared" si="318"/>
        <v>-2.2778799110578785E-4</v>
      </c>
      <c r="P271" s="15">
        <f t="shared" si="319"/>
        <v>6.1019432338915713E-4</v>
      </c>
      <c r="Q271" s="5">
        <f t="shared" si="320"/>
        <v>1653.9374038415785</v>
      </c>
      <c r="R271" s="5">
        <f t="shared" si="321"/>
        <v>4137.1227379936026</v>
      </c>
      <c r="S271" s="5">
        <f t="shared" si="322"/>
        <v>2967.2933442660424</v>
      </c>
      <c r="T271" s="5">
        <f t="shared" si="323"/>
        <v>13.81808537641162</v>
      </c>
      <c r="U271" s="5">
        <f t="shared" si="324"/>
        <v>42.993160883361227</v>
      </c>
      <c r="V271" s="5">
        <f t="shared" si="325"/>
        <v>80.081174331769844</v>
      </c>
      <c r="W271" s="15">
        <f t="shared" si="326"/>
        <v>-1.0734613539272964E-2</v>
      </c>
      <c r="X271" s="15">
        <f t="shared" si="327"/>
        <v>-1.217998157191269E-2</v>
      </c>
      <c r="Y271" s="15">
        <f t="shared" si="328"/>
        <v>-9.7425357312937999E-3</v>
      </c>
      <c r="Z271" s="5">
        <f t="shared" si="343"/>
        <v>1642.0340735855318</v>
      </c>
      <c r="AA271" s="5">
        <f t="shared" si="344"/>
        <v>12838.885996316081</v>
      </c>
      <c r="AB271" s="5">
        <f t="shared" si="345"/>
        <v>57147.125700437202</v>
      </c>
      <c r="AC271" s="16">
        <f t="shared" si="329"/>
        <v>0.96728754146457174</v>
      </c>
      <c r="AD271" s="16">
        <f t="shared" si="330"/>
        <v>3.0648405057744039</v>
      </c>
      <c r="AE271" s="16">
        <f t="shared" si="331"/>
        <v>19.083018606706798</v>
      </c>
      <c r="AF271" s="15">
        <f t="shared" si="332"/>
        <v>-4.0504037456468023E-3</v>
      </c>
      <c r="AG271" s="15">
        <f t="shared" si="333"/>
        <v>2.9673830763510267E-4</v>
      </c>
      <c r="AH271" s="15">
        <f t="shared" si="334"/>
        <v>9.7937136394747881E-3</v>
      </c>
      <c r="AI271" s="1">
        <f t="shared" si="298"/>
        <v>270222.50221461849</v>
      </c>
      <c r="AJ271" s="1">
        <f t="shared" si="299"/>
        <v>192125.86629228276</v>
      </c>
      <c r="AK271" s="1">
        <f t="shared" si="300"/>
        <v>73431.795178542146</v>
      </c>
      <c r="AL271" s="14">
        <f t="shared" si="335"/>
        <v>91.93627077749511</v>
      </c>
      <c r="AM271" s="14">
        <f t="shared" si="336"/>
        <v>22.518898916551848</v>
      </c>
      <c r="AN271" s="14">
        <f t="shared" si="337"/>
        <v>7.0516002362490768</v>
      </c>
      <c r="AO271" s="11">
        <f t="shared" si="338"/>
        <v>2.3761787522181507E-3</v>
      </c>
      <c r="AP271" s="11">
        <f t="shared" si="339"/>
        <v>2.9933585188867645E-3</v>
      </c>
      <c r="AQ271" s="11">
        <f t="shared" si="340"/>
        <v>2.7153538615040467E-3</v>
      </c>
      <c r="AR271" s="1">
        <f t="shared" si="346"/>
        <v>119693.67381858549</v>
      </c>
      <c r="AS271" s="1">
        <f t="shared" si="341"/>
        <v>96227.46160063587</v>
      </c>
      <c r="AT271" s="1">
        <f t="shared" si="342"/>
        <v>37053.569319210852</v>
      </c>
      <c r="AU271" s="1">
        <f t="shared" si="301"/>
        <v>23938.734763717101</v>
      </c>
      <c r="AV271" s="1">
        <f t="shared" si="302"/>
        <v>19245.492320127174</v>
      </c>
      <c r="AW271" s="1">
        <f t="shared" si="303"/>
        <v>7410.7138638421711</v>
      </c>
      <c r="AX271" s="2">
        <v>0</v>
      </c>
      <c r="AY271" s="2">
        <v>0</v>
      </c>
      <c r="AZ271" s="2">
        <v>0</v>
      </c>
      <c r="BA271" s="2">
        <f t="shared" si="350"/>
        <v>0</v>
      </c>
      <c r="BB271" s="2">
        <f t="shared" si="363"/>
        <v>0</v>
      </c>
      <c r="BC271" s="2">
        <f t="shared" si="351"/>
        <v>0</v>
      </c>
      <c r="BD271" s="2">
        <f t="shared" si="352"/>
        <v>0</v>
      </c>
      <c r="BE271" s="2">
        <f t="shared" si="353"/>
        <v>0</v>
      </c>
      <c r="BF271" s="2">
        <f t="shared" si="354"/>
        <v>0</v>
      </c>
      <c r="BG271" s="2">
        <f t="shared" si="355"/>
        <v>0</v>
      </c>
      <c r="BH271" s="2">
        <f t="shared" si="364"/>
        <v>0</v>
      </c>
      <c r="BI271" s="2">
        <f t="shared" si="365"/>
        <v>0</v>
      </c>
      <c r="BJ271" s="2">
        <f t="shared" si="366"/>
        <v>0</v>
      </c>
      <c r="BK271" s="11">
        <f t="shared" si="369"/>
        <v>1.4871693565416705E-2</v>
      </c>
      <c r="BL271" s="11">
        <f t="shared" si="367"/>
        <v>2.9772212008894211E-2</v>
      </c>
      <c r="BM271" s="11">
        <f t="shared" si="368"/>
        <v>3.0610194323389156E-2</v>
      </c>
      <c r="BN271" s="17">
        <f t="shared" si="347"/>
        <v>7.376471397805551E-4</v>
      </c>
      <c r="BO271" s="17">
        <f t="shared" si="348"/>
        <v>2.3803612735740805E-4</v>
      </c>
      <c r="BP271" s="17">
        <f t="shared" si="349"/>
        <v>2.7057842904533908E-4</v>
      </c>
      <c r="BQ271" s="12">
        <f>(BQ$3*temperature!$I381+BQ$4*temperature!$I381^2+BQ$5*temperature!$I381^6)*(K271/K$56)^$BS$1</f>
        <v>-63.005541440849967</v>
      </c>
      <c r="BR271" s="12">
        <f>(BR$3*temperature!$I381+BR$4*temperature!$I381^2+BR$5*temperature!$I381^6)*(L271/L$56)^$BS$1</f>
        <v>-37.612676541013478</v>
      </c>
      <c r="BS271" s="12">
        <f>(BS$3*temperature!$I381+BS$4*temperature!$I381^2+BS$5*temperature!$I381^6)*(M271/M$56)^$BS$1</f>
        <v>-31.767509663154751</v>
      </c>
      <c r="BT271" s="12">
        <f>(BT$3*temperature!$M381+BT$4*temperature!$M381^2+BT$5*temperature!$M381^6)*(K271/K$56)^$BS$1</f>
        <v>-63.005558041711545</v>
      </c>
      <c r="BU271" s="12">
        <f>(BU$3*temperature!$M381+BU$4*temperature!$M381^2+BU$5*temperature!$M381^6)*(L271/L$56)^$BS$1</f>
        <v>-37.612685945001047</v>
      </c>
      <c r="BV271" s="12">
        <f>(BV$3*temperature!$M381+BV$4*temperature!$M381^2+BV$5*temperature!$M381^6)*(M271/M$56)^$BS$1</f>
        <v>-31.767517178485779</v>
      </c>
      <c r="BW271" s="19">
        <f t="shared" si="356"/>
        <v>-1.6600861577842352E-5</v>
      </c>
      <c r="BX271" s="19">
        <f t="shared" si="357"/>
        <v>-9.4039875691009911E-6</v>
      </c>
      <c r="BY271" s="19">
        <f t="shared" si="358"/>
        <v>-7.5153310277187302E-6</v>
      </c>
      <c r="BZ271" s="19">
        <f t="shared" si="359"/>
        <v>-3.1704098026966658E-2</v>
      </c>
      <c r="CA271" s="19">
        <f t="shared" si="360"/>
        <v>-1.4657182261280243E-5</v>
      </c>
      <c r="CB271" s="19">
        <f t="shared" si="361"/>
        <v>-2.1540409337744721E-6</v>
      </c>
      <c r="CC271" s="19">
        <f t="shared" si="362"/>
        <v>-7.5347931625185657E-7</v>
      </c>
      <c r="CD271" s="19"/>
    </row>
    <row r="272" spans="1:82">
      <c r="A272" s="2">
        <f t="shared" si="304"/>
        <v>2226</v>
      </c>
      <c r="B272" s="5">
        <f t="shared" si="305"/>
        <v>1165.4043968782721</v>
      </c>
      <c r="C272" s="5">
        <f t="shared" si="306"/>
        <v>2964.1635036587622</v>
      </c>
      <c r="D272" s="5">
        <f t="shared" si="307"/>
        <v>4369.9370696180504</v>
      </c>
      <c r="E272" s="15">
        <f t="shared" si="308"/>
        <v>6.337627571917555E-8</v>
      </c>
      <c r="F272" s="15">
        <f t="shared" si="309"/>
        <v>1.2485551289340633E-7</v>
      </c>
      <c r="G272" s="15">
        <f t="shared" si="310"/>
        <v>2.5488808819431452E-7</v>
      </c>
      <c r="H272" s="5">
        <f t="shared" si="311"/>
        <v>117807.45595894934</v>
      </c>
      <c r="I272" s="5">
        <f t="shared" si="312"/>
        <v>96201.616302300303</v>
      </c>
      <c r="J272" s="5">
        <f t="shared" si="313"/>
        <v>37075.040314757782</v>
      </c>
      <c r="K272" s="5">
        <f t="shared" si="314"/>
        <v>101087.19022728594</v>
      </c>
      <c r="L272" s="5">
        <f t="shared" si="315"/>
        <v>32454.895346884732</v>
      </c>
      <c r="M272" s="5">
        <f t="shared" si="316"/>
        <v>8484.1130945618588</v>
      </c>
      <c r="N272" s="15">
        <f t="shared" si="317"/>
        <v>-1.5758772085919803E-2</v>
      </c>
      <c r="O272" s="15">
        <f t="shared" si="318"/>
        <v>-2.6871029544051073E-4</v>
      </c>
      <c r="P272" s="15">
        <f t="shared" si="319"/>
        <v>5.7920319034043821E-4</v>
      </c>
      <c r="Q272" s="5">
        <f t="shared" si="320"/>
        <v>1610.3988916725505</v>
      </c>
      <c r="R272" s="5">
        <f t="shared" si="321"/>
        <v>4085.635022257829</v>
      </c>
      <c r="S272" s="5">
        <f t="shared" si="322"/>
        <v>2940.0870538362624</v>
      </c>
      <c r="T272" s="5">
        <f t="shared" si="323"/>
        <v>13.669753570043163</v>
      </c>
      <c r="U272" s="5">
        <f t="shared" si="324"/>
        <v>42.469504976083613</v>
      </c>
      <c r="V272" s="5">
        <f t="shared" si="325"/>
        <v>79.300980629438612</v>
      </c>
      <c r="W272" s="15">
        <f t="shared" si="326"/>
        <v>-1.0734613539272964E-2</v>
      </c>
      <c r="X272" s="15">
        <f t="shared" si="327"/>
        <v>-1.217998157191269E-2</v>
      </c>
      <c r="Y272" s="15">
        <f t="shared" si="328"/>
        <v>-9.7425357312937999E-3</v>
      </c>
      <c r="Z272" s="5">
        <f t="shared" si="343"/>
        <v>1593.3530753399416</v>
      </c>
      <c r="AA272" s="5">
        <f t="shared" si="344"/>
        <v>12683.383874142401</v>
      </c>
      <c r="AB272" s="5">
        <f t="shared" si="345"/>
        <v>57179.482293743211</v>
      </c>
      <c r="AC272" s="16">
        <f t="shared" si="329"/>
        <v>0.96336963638350614</v>
      </c>
      <c r="AD272" s="16">
        <f t="shared" si="330"/>
        <v>3.0657499613592591</v>
      </c>
      <c r="AE272" s="16">
        <f t="shared" si="331"/>
        <v>19.269912226317654</v>
      </c>
      <c r="AF272" s="15">
        <f t="shared" si="332"/>
        <v>-4.0504037456468023E-3</v>
      </c>
      <c r="AG272" s="15">
        <f t="shared" si="333"/>
        <v>2.9673830763510267E-4</v>
      </c>
      <c r="AH272" s="15">
        <f t="shared" si="334"/>
        <v>9.7937136394747881E-3</v>
      </c>
      <c r="AI272" s="1">
        <f t="shared" si="298"/>
        <v>267138.98675687372</v>
      </c>
      <c r="AJ272" s="1">
        <f t="shared" si="299"/>
        <v>192158.77198318168</v>
      </c>
      <c r="AK272" s="1">
        <f t="shared" si="300"/>
        <v>73499.329524530112</v>
      </c>
      <c r="AL272" s="14">
        <f t="shared" si="335"/>
        <v>92.152543220542981</v>
      </c>
      <c r="AM272" s="14">
        <f t="shared" si="336"/>
        <v>22.585631983080578</v>
      </c>
      <c r="AN272" s="14">
        <f t="shared" si="337"/>
        <v>7.0705563502810458</v>
      </c>
      <c r="AO272" s="11">
        <f t="shared" si="338"/>
        <v>2.3524169646959693E-3</v>
      </c>
      <c r="AP272" s="11">
        <f t="shared" si="339"/>
        <v>2.9634249336978969E-3</v>
      </c>
      <c r="AQ272" s="11">
        <f t="shared" si="340"/>
        <v>2.6882003228890063E-3</v>
      </c>
      <c r="AR272" s="1">
        <f t="shared" si="346"/>
        <v>117807.45595894934</v>
      </c>
      <c r="AS272" s="1">
        <f t="shared" si="341"/>
        <v>96201.616302300303</v>
      </c>
      <c r="AT272" s="1">
        <f t="shared" si="342"/>
        <v>37075.040314757782</v>
      </c>
      <c r="AU272" s="1">
        <f t="shared" si="301"/>
        <v>23561.491191789872</v>
      </c>
      <c r="AV272" s="1">
        <f t="shared" si="302"/>
        <v>19240.32326046006</v>
      </c>
      <c r="AW272" s="1">
        <f t="shared" si="303"/>
        <v>7415.0080629515569</v>
      </c>
      <c r="AX272" s="2">
        <v>0</v>
      </c>
      <c r="AY272" s="2">
        <v>0</v>
      </c>
      <c r="AZ272" s="2">
        <v>0</v>
      </c>
      <c r="BA272" s="2">
        <f t="shared" si="350"/>
        <v>0</v>
      </c>
      <c r="BB272" s="2">
        <f t="shared" si="363"/>
        <v>0</v>
      </c>
      <c r="BC272" s="2">
        <f t="shared" si="351"/>
        <v>0</v>
      </c>
      <c r="BD272" s="2">
        <f t="shared" si="352"/>
        <v>0</v>
      </c>
      <c r="BE272" s="2">
        <f t="shared" si="353"/>
        <v>0</v>
      </c>
      <c r="BF272" s="2">
        <f t="shared" si="354"/>
        <v>0</v>
      </c>
      <c r="BG272" s="2">
        <f t="shared" si="355"/>
        <v>0</v>
      </c>
      <c r="BH272" s="2">
        <f t="shared" si="364"/>
        <v>0</v>
      </c>
      <c r="BI272" s="2">
        <f t="shared" si="365"/>
        <v>0</v>
      </c>
      <c r="BJ272" s="2">
        <f t="shared" si="366"/>
        <v>0</v>
      </c>
      <c r="BK272" s="11">
        <f t="shared" si="369"/>
        <v>1.4241227914080196E-2</v>
      </c>
      <c r="BL272" s="11">
        <f t="shared" si="367"/>
        <v>2.9731289704559488E-2</v>
      </c>
      <c r="BM272" s="11">
        <f t="shared" si="368"/>
        <v>3.0579203190340437E-2</v>
      </c>
      <c r="BN272" s="17">
        <f t="shared" si="347"/>
        <v>7.2683783029663118E-4</v>
      </c>
      <c r="BO272" s="17">
        <f t="shared" si="348"/>
        <v>2.3115415679458257E-4</v>
      </c>
      <c r="BP272" s="17">
        <f t="shared" si="349"/>
        <v>2.6254196837532527E-4</v>
      </c>
      <c r="BQ272" s="12">
        <f>(BQ$3*temperature!$I382+BQ$4*temperature!$I382^2+BQ$5*temperature!$I382^6)*(K272/K$56)^$BS$1</f>
        <v>-63.612098162143624</v>
      </c>
      <c r="BR272" s="12">
        <f>(BR$3*temperature!$I382+BR$4*temperature!$I382^2+BR$5*temperature!$I382^6)*(L272/L$56)^$BS$1</f>
        <v>-37.815994925859364</v>
      </c>
      <c r="BS272" s="12">
        <f>(BS$3*temperature!$I382+BS$4*temperature!$I382^2+BS$5*temperature!$I382^6)*(M272/M$56)^$BS$1</f>
        <v>-31.923334071043261</v>
      </c>
      <c r="BT272" s="12">
        <f>(BT$3*temperature!$M382+BT$4*temperature!$M382^2+BT$5*temperature!$M382^6)*(K272/K$56)^$BS$1</f>
        <v>-63.61211480806692</v>
      </c>
      <c r="BU272" s="12">
        <f>(BU$3*temperature!$M382+BU$4*temperature!$M382^2+BU$5*temperature!$M382^6)*(L272/L$56)^$BS$1</f>
        <v>-37.816004317743165</v>
      </c>
      <c r="BV272" s="12">
        <f>(BV$3*temperature!$M382+BV$4*temperature!$M382^2+BV$5*temperature!$M382^6)*(M272/M$56)^$BS$1</f>
        <v>-31.923341574319252</v>
      </c>
      <c r="BW272" s="19">
        <f t="shared" si="356"/>
        <v>-1.6645923295754983E-5</v>
      </c>
      <c r="BX272" s="19">
        <f t="shared" si="357"/>
        <v>-9.3918838004469762E-6</v>
      </c>
      <c r="BY272" s="19">
        <f t="shared" si="358"/>
        <v>-7.5032759916382474E-6</v>
      </c>
      <c r="BZ272" s="19">
        <f t="shared" si="359"/>
        <v>-3.142712537169836E-2</v>
      </c>
      <c r="CA272" s="19">
        <f t="shared" si="360"/>
        <v>-1.4253390704941301E-5</v>
      </c>
      <c r="CB272" s="19">
        <f t="shared" si="361"/>
        <v>-2.0885110968282538E-6</v>
      </c>
      <c r="CC272" s="19">
        <f t="shared" si="362"/>
        <v>-7.3035043160648173E-7</v>
      </c>
      <c r="CD272" s="19"/>
    </row>
    <row r="273" spans="1:82">
      <c r="A273" s="2">
        <f t="shared" si="304"/>
        <v>2227</v>
      </c>
      <c r="B273" s="5">
        <f t="shared" si="305"/>
        <v>1165.4044670443129</v>
      </c>
      <c r="C273" s="5">
        <f t="shared" si="306"/>
        <v>2964.1638552463087</v>
      </c>
      <c r="D273" s="5">
        <f t="shared" si="307"/>
        <v>4369.9381277707107</v>
      </c>
      <c r="E273" s="15">
        <f t="shared" si="308"/>
        <v>6.0207461933216772E-8</v>
      </c>
      <c r="F273" s="15">
        <f t="shared" si="309"/>
        <v>1.1861273724873601E-7</v>
      </c>
      <c r="G273" s="15">
        <f t="shared" si="310"/>
        <v>2.4214368378459877E-7</v>
      </c>
      <c r="H273" s="5">
        <f t="shared" si="311"/>
        <v>115870.34541453882</v>
      </c>
      <c r="I273" s="5">
        <f t="shared" si="312"/>
        <v>96171.869675391907</v>
      </c>
      <c r="J273" s="5">
        <f t="shared" si="313"/>
        <v>37095.386609095003</v>
      </c>
      <c r="K273" s="5">
        <f t="shared" si="314"/>
        <v>99425.005387535566</v>
      </c>
      <c r="L273" s="5">
        <f t="shared" si="315"/>
        <v>32444.856078106539</v>
      </c>
      <c r="M273" s="5">
        <f t="shared" si="316"/>
        <v>8488.7670087033748</v>
      </c>
      <c r="N273" s="15">
        <f t="shared" si="317"/>
        <v>-1.6443080829658951E-2</v>
      </c>
      <c r="O273" s="15">
        <f t="shared" si="318"/>
        <v>-3.0932987676868251E-4</v>
      </c>
      <c r="P273" s="15">
        <f t="shared" si="319"/>
        <v>5.4854456672659424E-4</v>
      </c>
      <c r="Q273" s="5">
        <f t="shared" si="320"/>
        <v>1566.9163088212149</v>
      </c>
      <c r="R273" s="5">
        <f t="shared" si="321"/>
        <v>4034.6241257270267</v>
      </c>
      <c r="S273" s="5">
        <f t="shared" si="322"/>
        <v>2913.0409123570635</v>
      </c>
      <c r="T273" s="5">
        <f t="shared" si="323"/>
        <v>13.523014048291653</v>
      </c>
      <c r="U273" s="5">
        <f t="shared" si="324"/>
        <v>41.952227188106662</v>
      </c>
      <c r="V273" s="5">
        <f t="shared" si="325"/>
        <v>78.528387992129666</v>
      </c>
      <c r="W273" s="15">
        <f t="shared" si="326"/>
        <v>-1.0734613539272964E-2</v>
      </c>
      <c r="X273" s="15">
        <f t="shared" si="327"/>
        <v>-1.217998157191269E-2</v>
      </c>
      <c r="Y273" s="15">
        <f t="shared" si="328"/>
        <v>-9.7425357312937999E-3</v>
      </c>
      <c r="Z273" s="5">
        <f t="shared" si="343"/>
        <v>1545.1255602796496</v>
      </c>
      <c r="AA273" s="5">
        <f t="shared" si="344"/>
        <v>12529.252217795241</v>
      </c>
      <c r="AB273" s="5">
        <f t="shared" si="345"/>
        <v>57210.084460781</v>
      </c>
      <c r="AC273" s="16">
        <f t="shared" si="329"/>
        <v>0.95946760039985601</v>
      </c>
      <c r="AD273" s="16">
        <f t="shared" si="330"/>
        <v>3.0666596868144254</v>
      </c>
      <c r="AE273" s="16">
        <f t="shared" si="331"/>
        <v>19.458636228520025</v>
      </c>
      <c r="AF273" s="15">
        <f t="shared" si="332"/>
        <v>-4.0504037456468023E-3</v>
      </c>
      <c r="AG273" s="15">
        <f t="shared" si="333"/>
        <v>2.9673830763510267E-4</v>
      </c>
      <c r="AH273" s="15">
        <f t="shared" si="334"/>
        <v>9.7937136394747881E-3</v>
      </c>
      <c r="AI273" s="1">
        <f t="shared" si="298"/>
        <v>263986.5792729762</v>
      </c>
      <c r="AJ273" s="1">
        <f t="shared" si="299"/>
        <v>192183.21804532356</v>
      </c>
      <c r="AK273" s="1">
        <f t="shared" si="300"/>
        <v>73564.404635028666</v>
      </c>
      <c r="AL273" s="14">
        <f t="shared" si="335"/>
        <v>92.36715661449476</v>
      </c>
      <c r="AM273" s="14">
        <f t="shared" si="336"/>
        <v>22.651893499792944</v>
      </c>
      <c r="AN273" s="14">
        <f t="shared" si="337"/>
        <v>7.0893733514262385</v>
      </c>
      <c r="AO273" s="11">
        <f t="shared" si="338"/>
        <v>2.3288927950490096E-3</v>
      </c>
      <c r="AP273" s="11">
        <f t="shared" si="339"/>
        <v>2.9337906843609177E-3</v>
      </c>
      <c r="AQ273" s="11">
        <f t="shared" si="340"/>
        <v>2.6613183196601163E-3</v>
      </c>
      <c r="AR273" s="1">
        <f t="shared" si="346"/>
        <v>115870.34541453882</v>
      </c>
      <c r="AS273" s="1">
        <f t="shared" si="341"/>
        <v>96171.869675391907</v>
      </c>
      <c r="AT273" s="1">
        <f t="shared" si="342"/>
        <v>37095.386609095003</v>
      </c>
      <c r="AU273" s="1">
        <f t="shared" si="301"/>
        <v>23174.069082907765</v>
      </c>
      <c r="AV273" s="1">
        <f t="shared" si="302"/>
        <v>19234.373935078384</v>
      </c>
      <c r="AW273" s="1">
        <f t="shared" si="303"/>
        <v>7419.0773218190006</v>
      </c>
      <c r="AX273" s="2">
        <v>0</v>
      </c>
      <c r="AY273" s="2">
        <v>0</v>
      </c>
      <c r="AZ273" s="2">
        <v>0</v>
      </c>
      <c r="BA273" s="2">
        <f t="shared" si="350"/>
        <v>0</v>
      </c>
      <c r="BB273" s="2">
        <f t="shared" si="363"/>
        <v>0</v>
      </c>
      <c r="BC273" s="2">
        <f t="shared" si="351"/>
        <v>0</v>
      </c>
      <c r="BD273" s="2">
        <f t="shared" si="352"/>
        <v>0</v>
      </c>
      <c r="BE273" s="2">
        <f t="shared" si="353"/>
        <v>0</v>
      </c>
      <c r="BF273" s="2">
        <f t="shared" si="354"/>
        <v>0</v>
      </c>
      <c r="BG273" s="2">
        <f t="shared" si="355"/>
        <v>0</v>
      </c>
      <c r="BH273" s="2">
        <f t="shared" si="364"/>
        <v>0</v>
      </c>
      <c r="BI273" s="2">
        <f t="shared" si="365"/>
        <v>0</v>
      </c>
      <c r="BJ273" s="2">
        <f t="shared" si="366"/>
        <v>0</v>
      </c>
      <c r="BK273" s="11">
        <f t="shared" si="369"/>
        <v>1.3556919170341047E-2</v>
      </c>
      <c r="BL273" s="11">
        <f t="shared" si="367"/>
        <v>2.9690670123231316E-2</v>
      </c>
      <c r="BM273" s="11">
        <f t="shared" si="368"/>
        <v>3.0548544566726593E-2</v>
      </c>
      <c r="BN273" s="17">
        <f t="shared" si="347"/>
        <v>7.1663210910038458E-4</v>
      </c>
      <c r="BO273" s="17">
        <f t="shared" si="348"/>
        <v>2.2448007466190824E-4</v>
      </c>
      <c r="BP273" s="17">
        <f t="shared" si="349"/>
        <v>2.5475185950054116E-4</v>
      </c>
      <c r="BQ273" s="12">
        <f>(BQ$3*temperature!$I383+BQ$4*temperature!$I383^2+BQ$5*temperature!$I383^6)*(K273/K$56)^$BS$1</f>
        <v>-64.232029757629064</v>
      </c>
      <c r="BR273" s="12">
        <f>(BR$3*temperature!$I383+BR$4*temperature!$I383^2+BR$5*temperature!$I383^6)*(L273/L$56)^$BS$1</f>
        <v>-38.018796168592615</v>
      </c>
      <c r="BS273" s="12">
        <f>(BS$3*temperature!$I383+BS$4*temperature!$I383^2+BS$5*temperature!$I383^6)*(M273/M$56)^$BS$1</f>
        <v>-32.078598445261278</v>
      </c>
      <c r="BT273" s="12">
        <f>(BT$3*temperature!$M383+BT$4*temperature!$M383^2+BT$5*temperature!$M383^6)*(K273/K$56)^$BS$1</f>
        <v>-64.232046451680787</v>
      </c>
      <c r="BU273" s="12">
        <f>(BU$3*temperature!$M383+BU$4*temperature!$M383^2+BU$5*temperature!$M383^6)*(L273/L$56)^$BS$1</f>
        <v>-38.018805548518074</v>
      </c>
      <c r="BV273" s="12">
        <f>(BV$3*temperature!$M383+BV$4*temperature!$M383^2+BV$5*temperature!$M383^6)*(M273/M$56)^$BS$1</f>
        <v>-32.078605936596212</v>
      </c>
      <c r="BW273" s="19">
        <f t="shared" si="356"/>
        <v>-1.6694051723220582E-5</v>
      </c>
      <c r="BX273" s="19">
        <f t="shared" si="357"/>
        <v>-9.3799254585746894E-6</v>
      </c>
      <c r="BY273" s="19">
        <f t="shared" si="358"/>
        <v>-7.491334933718008E-6</v>
      </c>
      <c r="BZ273" s="19">
        <f t="shared" si="359"/>
        <v>-3.1143244738891705E-2</v>
      </c>
      <c r="CA273" s="19">
        <f t="shared" si="360"/>
        <v>-1.3862141237278563E-5</v>
      </c>
      <c r="CB273" s="19">
        <f t="shared" si="361"/>
        <v>-2.0250010114018689E-6</v>
      </c>
      <c r="CC273" s="19">
        <f t="shared" si="362"/>
        <v>-7.0794004476627865E-7</v>
      </c>
      <c r="CD273" s="19"/>
    </row>
    <row r="274" spans="1:82">
      <c r="A274" s="2">
        <f t="shared" si="304"/>
        <v>2228</v>
      </c>
      <c r="B274" s="5">
        <f t="shared" si="305"/>
        <v>1165.4045337020557</v>
      </c>
      <c r="C274" s="5">
        <f t="shared" si="306"/>
        <v>2964.1641892545176</v>
      </c>
      <c r="D274" s="5">
        <f t="shared" si="307"/>
        <v>4369.9391330159815</v>
      </c>
      <c r="E274" s="15">
        <f t="shared" si="308"/>
        <v>5.7197088836555931E-8</v>
      </c>
      <c r="F274" s="15">
        <f t="shared" si="309"/>
        <v>1.126821003862992E-7</v>
      </c>
      <c r="G274" s="15">
        <f t="shared" si="310"/>
        <v>2.3003649959536881E-7</v>
      </c>
      <c r="H274" s="5">
        <f t="shared" si="311"/>
        <v>113878.63394908374</v>
      </c>
      <c r="I274" s="5">
        <f t="shared" si="312"/>
        <v>96138.253772473021</v>
      </c>
      <c r="J274" s="5">
        <f t="shared" si="313"/>
        <v>37114.618506698149</v>
      </c>
      <c r="K274" s="5">
        <f t="shared" si="314"/>
        <v>97715.969567523294</v>
      </c>
      <c r="L274" s="5">
        <f t="shared" si="315"/>
        <v>32433.511652622597</v>
      </c>
      <c r="M274" s="5">
        <f t="shared" si="316"/>
        <v>8493.1660091757203</v>
      </c>
      <c r="N274" s="15">
        <f t="shared" si="317"/>
        <v>-1.7189195146139036E-2</v>
      </c>
      <c r="O274" s="15">
        <f t="shared" si="318"/>
        <v>-3.4965251368757055E-4</v>
      </c>
      <c r="P274" s="15">
        <f t="shared" si="319"/>
        <v>5.1821430224618936E-4</v>
      </c>
      <c r="Q274" s="5">
        <f t="shared" si="320"/>
        <v>1523.4512511299702</v>
      </c>
      <c r="R274" s="5">
        <f t="shared" si="321"/>
        <v>3984.089393194819</v>
      </c>
      <c r="S274" s="5">
        <f t="shared" si="322"/>
        <v>2886.1560434347311</v>
      </c>
      <c r="T274" s="5">
        <f t="shared" si="323"/>
        <v>13.377849718597083</v>
      </c>
      <c r="U274" s="5">
        <f t="shared" si="324"/>
        <v>41.44124983405483</v>
      </c>
      <c r="V274" s="5">
        <f t="shared" si="325"/>
        <v>77.763322366195439</v>
      </c>
      <c r="W274" s="15">
        <f t="shared" si="326"/>
        <v>-1.0734613539272964E-2</v>
      </c>
      <c r="X274" s="15">
        <f t="shared" si="327"/>
        <v>-1.217998157191269E-2</v>
      </c>
      <c r="Y274" s="15">
        <f t="shared" si="328"/>
        <v>-9.7425357312937999E-3</v>
      </c>
      <c r="Z274" s="5">
        <f t="shared" si="343"/>
        <v>1497.3160318637417</v>
      </c>
      <c r="AA274" s="5">
        <f t="shared" si="344"/>
        <v>12376.490647233533</v>
      </c>
      <c r="AB274" s="5">
        <f t="shared" si="345"/>
        <v>57238.948371164915</v>
      </c>
      <c r="AC274" s="16">
        <f t="shared" si="329"/>
        <v>0.95558136923736969</v>
      </c>
      <c r="AD274" s="16">
        <f t="shared" si="330"/>
        <v>3.0675696822199834</v>
      </c>
      <c r="AE274" s="16">
        <f t="shared" si="331"/>
        <v>19.649208539556859</v>
      </c>
      <c r="AF274" s="15">
        <f t="shared" si="332"/>
        <v>-4.0504037456468023E-3</v>
      </c>
      <c r="AG274" s="15">
        <f t="shared" si="333"/>
        <v>2.9673830763510267E-4</v>
      </c>
      <c r="AH274" s="15">
        <f t="shared" si="334"/>
        <v>9.7937136394747881E-3</v>
      </c>
      <c r="AI274" s="1">
        <f t="shared" si="298"/>
        <v>260761.99042858637</v>
      </c>
      <c r="AJ274" s="1">
        <f t="shared" si="299"/>
        <v>192199.27017586961</v>
      </c>
      <c r="AK274" s="1">
        <f t="shared" si="300"/>
        <v>73627.041493344805</v>
      </c>
      <c r="AL274" s="14">
        <f t="shared" si="335"/>
        <v>92.580118687978043</v>
      </c>
      <c r="AM274" s="14">
        <f t="shared" si="336"/>
        <v>22.717684854784444</v>
      </c>
      <c r="AN274" s="14">
        <f t="shared" si="337"/>
        <v>7.1080517598095483</v>
      </c>
      <c r="AO274" s="11">
        <f t="shared" si="338"/>
        <v>2.3056038670985195E-3</v>
      </c>
      <c r="AP274" s="11">
        <f t="shared" si="339"/>
        <v>2.9044527775173084E-3</v>
      </c>
      <c r="AQ274" s="11">
        <f t="shared" si="340"/>
        <v>2.6347051364635152E-3</v>
      </c>
      <c r="AR274" s="1">
        <f t="shared" si="346"/>
        <v>113878.63394908374</v>
      </c>
      <c r="AS274" s="1">
        <f t="shared" si="341"/>
        <v>96138.253772473021</v>
      </c>
      <c r="AT274" s="1">
        <f t="shared" si="342"/>
        <v>37114.618506698149</v>
      </c>
      <c r="AU274" s="1">
        <f t="shared" si="301"/>
        <v>22775.726789816748</v>
      </c>
      <c r="AV274" s="1">
        <f t="shared" si="302"/>
        <v>19227.650754494603</v>
      </c>
      <c r="AW274" s="1">
        <f t="shared" si="303"/>
        <v>7422.9237013396305</v>
      </c>
      <c r="AX274" s="2">
        <v>0</v>
      </c>
      <c r="AY274" s="2">
        <v>0</v>
      </c>
      <c r="AZ274" s="2">
        <v>0</v>
      </c>
      <c r="BA274" s="2">
        <f t="shared" si="350"/>
        <v>0</v>
      </c>
      <c r="BB274" s="2">
        <f t="shared" si="363"/>
        <v>0</v>
      </c>
      <c r="BC274" s="2">
        <f t="shared" si="351"/>
        <v>0</v>
      </c>
      <c r="BD274" s="2">
        <f t="shared" si="352"/>
        <v>0</v>
      </c>
      <c r="BE274" s="2">
        <f t="shared" si="353"/>
        <v>0</v>
      </c>
      <c r="BF274" s="2">
        <f t="shared" si="354"/>
        <v>0</v>
      </c>
      <c r="BG274" s="2">
        <f t="shared" si="355"/>
        <v>0</v>
      </c>
      <c r="BH274" s="2">
        <f t="shared" si="364"/>
        <v>0</v>
      </c>
      <c r="BI274" s="2">
        <f t="shared" si="365"/>
        <v>0</v>
      </c>
      <c r="BJ274" s="2">
        <f t="shared" si="366"/>
        <v>0</v>
      </c>
      <c r="BK274" s="11">
        <f t="shared" si="369"/>
        <v>1.2810804853860963E-2</v>
      </c>
      <c r="BL274" s="11">
        <f t="shared" si="367"/>
        <v>2.9650347486312428E-2</v>
      </c>
      <c r="BM274" s="11">
        <f t="shared" si="368"/>
        <v>3.0518214302246188E-2</v>
      </c>
      <c r="BN274" s="17">
        <f t="shared" si="347"/>
        <v>7.0704673368220128E-4</v>
      </c>
      <c r="BO274" s="17">
        <f t="shared" si="348"/>
        <v>2.1800729206863931E-4</v>
      </c>
      <c r="BP274" s="17">
        <f t="shared" si="349"/>
        <v>2.4720025159770273E-4</v>
      </c>
      <c r="BQ274" s="12">
        <f>(BQ$3*temperature!$I384+BQ$4*temperature!$I384^2+BQ$5*temperature!$I384^6)*(K274/K$56)^$BS$1</f>
        <v>-64.866692910517372</v>
      </c>
      <c r="BR274" s="12">
        <f>(BR$3*temperature!$I384+BR$4*temperature!$I384^2+BR$5*temperature!$I384^6)*(L274/L$56)^$BS$1</f>
        <v>-38.221085465856504</v>
      </c>
      <c r="BS274" s="12">
        <f>(BS$3*temperature!$I384+BS$4*temperature!$I384^2+BS$5*temperature!$I384^6)*(M274/M$56)^$BS$1</f>
        <v>-32.233306036527047</v>
      </c>
      <c r="BT274" s="12">
        <f>(BT$3*temperature!$M384+BT$4*temperature!$M384^2+BT$5*temperature!$M384^6)*(K274/K$56)^$BS$1</f>
        <v>-64.866709656056244</v>
      </c>
      <c r="BU274" s="12">
        <f>(BU$3*temperature!$M384+BU$4*temperature!$M384^2+BU$5*temperature!$M384^6)*(L274/L$56)^$BS$1</f>
        <v>-38.221094833968159</v>
      </c>
      <c r="BV274" s="12">
        <f>(BV$3*temperature!$M384+BV$4*temperature!$M384^2+BV$5*temperature!$M384^6)*(M274/M$56)^$BS$1</f>
        <v>-32.233313516033888</v>
      </c>
      <c r="BW274" s="19">
        <f t="shared" si="356"/>
        <v>-1.6745538871987264E-5</v>
      </c>
      <c r="BX274" s="19">
        <f t="shared" si="357"/>
        <v>-9.3681116553057109E-6</v>
      </c>
      <c r="BY274" s="19">
        <f t="shared" si="358"/>
        <v>-7.4795068414346133E-6</v>
      </c>
      <c r="BZ274" s="19">
        <f t="shared" si="359"/>
        <v>-3.0851920302079176E-2</v>
      </c>
      <c r="CA274" s="19">
        <f t="shared" si="360"/>
        <v>-1.3483091968987679E-5</v>
      </c>
      <c r="CB274" s="19">
        <f t="shared" si="361"/>
        <v>-1.9634475674387436E-6</v>
      </c>
      <c r="CC274" s="19">
        <f t="shared" si="362"/>
        <v>-6.8622553282296002E-7</v>
      </c>
      <c r="CD274" s="19"/>
    </row>
    <row r="275" spans="1:82">
      <c r="A275" s="2">
        <f t="shared" si="304"/>
        <v>2229</v>
      </c>
      <c r="B275" s="5">
        <f t="shared" si="305"/>
        <v>1165.4045970269151</v>
      </c>
      <c r="C275" s="5">
        <f t="shared" si="306"/>
        <v>2964.164506562352</v>
      </c>
      <c r="D275" s="5">
        <f t="shared" si="307"/>
        <v>4369.9400879992081</v>
      </c>
      <c r="E275" s="15">
        <f t="shared" si="308"/>
        <v>5.4337234394728134E-8</v>
      </c>
      <c r="F275" s="15">
        <f t="shared" si="309"/>
        <v>1.0704799536698424E-7</v>
      </c>
      <c r="G275" s="15">
        <f t="shared" si="310"/>
        <v>2.1853467461560036E-7</v>
      </c>
      <c r="H275" s="5">
        <f t="shared" si="311"/>
        <v>111828.05720011894</v>
      </c>
      <c r="I275" s="5">
        <f t="shared" si="312"/>
        <v>96100.80053689974</v>
      </c>
      <c r="J275" s="5">
        <f t="shared" si="313"/>
        <v>37132.746289371498</v>
      </c>
      <c r="K275" s="5">
        <f t="shared" si="314"/>
        <v>95956.423619235371</v>
      </c>
      <c r="L275" s="5">
        <f t="shared" si="315"/>
        <v>32420.872837571111</v>
      </c>
      <c r="M275" s="5">
        <f t="shared" si="316"/>
        <v>8497.3124440186202</v>
      </c>
      <c r="N275" s="15">
        <f t="shared" si="317"/>
        <v>-1.8006738878766915E-2</v>
      </c>
      <c r="O275" s="15">
        <f t="shared" si="318"/>
        <v>-3.8968383031889875E-4</v>
      </c>
      <c r="P275" s="15">
        <f t="shared" si="319"/>
        <v>4.8820838288343715E-4</v>
      </c>
      <c r="Q275" s="5">
        <f t="shared" si="320"/>
        <v>1479.9597583394734</v>
      </c>
      <c r="R275" s="5">
        <f t="shared" si="321"/>
        <v>3934.0300535700753</v>
      </c>
      <c r="S275" s="5">
        <f t="shared" si="322"/>
        <v>2859.4335078385702</v>
      </c>
      <c r="T275" s="5">
        <f t="shared" si="323"/>
        <v>13.234243671881472</v>
      </c>
      <c r="U275" s="5">
        <f t="shared" si="324"/>
        <v>40.936496174759014</v>
      </c>
      <c r="V275" s="5">
        <f t="shared" si="325"/>
        <v>77.005710419458666</v>
      </c>
      <c r="W275" s="15">
        <f t="shared" si="326"/>
        <v>-1.0734613539272964E-2</v>
      </c>
      <c r="X275" s="15">
        <f t="shared" si="327"/>
        <v>-1.217998157191269E-2</v>
      </c>
      <c r="Y275" s="15">
        <f t="shared" si="328"/>
        <v>-9.7425357312937999E-3</v>
      </c>
      <c r="Z275" s="5">
        <f t="shared" si="343"/>
        <v>1449.8851291439535</v>
      </c>
      <c r="AA275" s="5">
        <f t="shared" si="344"/>
        <v>12225.098412687414</v>
      </c>
      <c r="AB275" s="5">
        <f t="shared" si="345"/>
        <v>57266.090154715312</v>
      </c>
      <c r="AC275" s="16">
        <f t="shared" si="329"/>
        <v>0.95171087888014039</v>
      </c>
      <c r="AD275" s="16">
        <f t="shared" si="330"/>
        <v>3.068479947656038</v>
      </c>
      <c r="AE275" s="16">
        <f t="shared" si="331"/>
        <v>19.8416472612356</v>
      </c>
      <c r="AF275" s="15">
        <f t="shared" si="332"/>
        <v>-4.0504037456468023E-3</v>
      </c>
      <c r="AG275" s="15">
        <f t="shared" si="333"/>
        <v>2.9673830763510267E-4</v>
      </c>
      <c r="AH275" s="15">
        <f t="shared" si="334"/>
        <v>9.7937136394747881E-3</v>
      </c>
      <c r="AI275" s="1">
        <f t="shared" si="298"/>
        <v>257461.51817554448</v>
      </c>
      <c r="AJ275" s="1">
        <f t="shared" si="299"/>
        <v>192206.99391277725</v>
      </c>
      <c r="AK275" s="1">
        <f t="shared" si="300"/>
        <v>73687.261045349966</v>
      </c>
      <c r="AL275" s="14">
        <f t="shared" si="335"/>
        <v>92.791437236844857</v>
      </c>
      <c r="AM275" s="14">
        <f t="shared" si="336"/>
        <v>22.783007473230935</v>
      </c>
      <c r="AN275" s="14">
        <f t="shared" si="337"/>
        <v>7.1265921040865488</v>
      </c>
      <c r="AO275" s="11">
        <f t="shared" si="338"/>
        <v>2.2825478284275343E-3</v>
      </c>
      <c r="AP275" s="11">
        <f t="shared" si="339"/>
        <v>2.8754082497421353E-3</v>
      </c>
      <c r="AQ275" s="11">
        <f t="shared" si="340"/>
        <v>2.6083580850988801E-3</v>
      </c>
      <c r="AR275" s="1">
        <f t="shared" si="346"/>
        <v>111828.05720011894</v>
      </c>
      <c r="AS275" s="1">
        <f t="shared" si="341"/>
        <v>96100.80053689974</v>
      </c>
      <c r="AT275" s="1">
        <f t="shared" si="342"/>
        <v>37132.746289371498</v>
      </c>
      <c r="AU275" s="1">
        <f t="shared" si="301"/>
        <v>22365.611440023789</v>
      </c>
      <c r="AV275" s="1">
        <f t="shared" si="302"/>
        <v>19220.16010737995</v>
      </c>
      <c r="AW275" s="1">
        <f t="shared" si="303"/>
        <v>7426.5492578742997</v>
      </c>
      <c r="AX275" s="2">
        <v>0</v>
      </c>
      <c r="AY275" s="2">
        <v>0</v>
      </c>
      <c r="AZ275" s="2">
        <v>0</v>
      </c>
      <c r="BA275" s="2">
        <f t="shared" si="350"/>
        <v>0</v>
      </c>
      <c r="BB275" s="2">
        <f t="shared" si="363"/>
        <v>0</v>
      </c>
      <c r="BC275" s="2">
        <f t="shared" si="351"/>
        <v>0</v>
      </c>
      <c r="BD275" s="2">
        <f t="shared" si="352"/>
        <v>0</v>
      </c>
      <c r="BE275" s="2">
        <f t="shared" si="353"/>
        <v>0</v>
      </c>
      <c r="BF275" s="2">
        <f t="shared" si="354"/>
        <v>0</v>
      </c>
      <c r="BG275" s="2">
        <f t="shared" si="355"/>
        <v>0</v>
      </c>
      <c r="BH275" s="2">
        <f t="shared" si="364"/>
        <v>0</v>
      </c>
      <c r="BI275" s="2">
        <f t="shared" si="365"/>
        <v>0</v>
      </c>
      <c r="BJ275" s="2">
        <f t="shared" si="366"/>
        <v>0</v>
      </c>
      <c r="BK275" s="11">
        <f t="shared" si="369"/>
        <v>1.1993261121233084E-2</v>
      </c>
      <c r="BL275" s="11">
        <f t="shared" si="367"/>
        <v>2.96103161696811E-2</v>
      </c>
      <c r="BM275" s="11">
        <f t="shared" si="368"/>
        <v>3.0488208382883436E-2</v>
      </c>
      <c r="BN275" s="17">
        <f t="shared" si="347"/>
        <v>6.9810346640626674E-4</v>
      </c>
      <c r="BO275" s="17">
        <f t="shared" si="348"/>
        <v>2.1172944058229183E-4</v>
      </c>
      <c r="BP275" s="17">
        <f t="shared" si="349"/>
        <v>2.3987955590389987E-4</v>
      </c>
      <c r="BQ275" s="12">
        <f>(BQ$3*temperature!$I385+BQ$4*temperature!$I385^2+BQ$5*temperature!$I385^6)*(K275/K$56)^$BS$1</f>
        <v>-65.517656933853019</v>
      </c>
      <c r="BR275" s="12">
        <f>(BR$3*temperature!$I385+BR$4*temperature!$I385^2+BR$5*temperature!$I385^6)*(L275/L$56)^$BS$1</f>
        <v>-38.422868031975874</v>
      </c>
      <c r="BS275" s="12">
        <f>(BS$3*temperature!$I385+BS$4*temperature!$I385^2+BS$5*temperature!$I385^6)*(M275/M$56)^$BS$1</f>
        <v>-32.387460090676335</v>
      </c>
      <c r="BT275" s="12">
        <f>(BT$3*temperature!$M385+BT$4*temperature!$M385^2+BT$5*temperature!$M385^6)*(K275/K$56)^$BS$1</f>
        <v>-65.517673734576746</v>
      </c>
      <c r="BU275" s="12">
        <f>(BU$3*temperature!$M385+BU$4*temperature!$M385^2+BU$5*temperature!$M385^6)*(L275/L$56)^$BS$1</f>
        <v>-38.422877388417334</v>
      </c>
      <c r="BV275" s="12">
        <f>(BV$3*temperature!$M385+BV$4*temperature!$M385^2+BV$5*temperature!$M385^6)*(M275/M$56)^$BS$1</f>
        <v>-32.38746755846703</v>
      </c>
      <c r="BW275" s="19">
        <f t="shared" si="356"/>
        <v>-1.6800723727783407E-5</v>
      </c>
      <c r="BX275" s="19">
        <f t="shared" si="357"/>
        <v>-9.3564414598290568E-6</v>
      </c>
      <c r="BY275" s="19">
        <f t="shared" si="358"/>
        <v>-7.4677906951592377E-6</v>
      </c>
      <c r="BZ275" s="19">
        <f t="shared" si="359"/>
        <v>-3.0552533857256467E-2</v>
      </c>
      <c r="CA275" s="19">
        <f t="shared" si="360"/>
        <v>-1.3115914131224883E-5</v>
      </c>
      <c r="CB275" s="19">
        <f t="shared" si="361"/>
        <v>-1.9037896445105722E-6</v>
      </c>
      <c r="CC275" s="19">
        <f t="shared" si="362"/>
        <v>-6.6518499437186651E-7</v>
      </c>
      <c r="CD275" s="19"/>
    </row>
    <row r="276" spans="1:82">
      <c r="A276" s="2">
        <f t="shared" si="304"/>
        <v>2230</v>
      </c>
      <c r="B276" s="5">
        <f t="shared" si="305"/>
        <v>1165.4046571855347</v>
      </c>
      <c r="C276" s="5">
        <f t="shared" si="306"/>
        <v>2964.1648080048267</v>
      </c>
      <c r="D276" s="5">
        <f t="shared" si="307"/>
        <v>4369.9409952334718</v>
      </c>
      <c r="E276" s="15">
        <f t="shared" si="308"/>
        <v>5.1620372674991723E-8</v>
      </c>
      <c r="F276" s="15">
        <f t="shared" si="309"/>
        <v>1.0169559559863502E-7</v>
      </c>
      <c r="G276" s="15">
        <f t="shared" si="310"/>
        <v>2.0760794088482034E-7</v>
      </c>
      <c r="H276" s="5">
        <f t="shared" si="311"/>
        <v>109713.6787755218</v>
      </c>
      <c r="I276" s="5">
        <f t="shared" si="312"/>
        <v>96059.541807603571</v>
      </c>
      <c r="J276" s="5">
        <f t="shared" si="313"/>
        <v>37149.780217873129</v>
      </c>
      <c r="K276" s="5">
        <f t="shared" si="314"/>
        <v>94142.131747166321</v>
      </c>
      <c r="L276" s="5">
        <f t="shared" si="315"/>
        <v>32406.950365307472</v>
      </c>
      <c r="M276" s="5">
        <f t="shared" si="316"/>
        <v>8501.2086566830949</v>
      </c>
      <c r="N276" s="15">
        <f t="shared" si="317"/>
        <v>-1.8907456151850188E-2</v>
      </c>
      <c r="O276" s="15">
        <f t="shared" si="318"/>
        <v>-4.2942928567624161E-4</v>
      </c>
      <c r="P276" s="15">
        <f t="shared" si="319"/>
        <v>4.5852293771031505E-4</v>
      </c>
      <c r="Q276" s="5">
        <f t="shared" si="320"/>
        <v>1436.3911410896467</v>
      </c>
      <c r="R276" s="5">
        <f t="shared" si="321"/>
        <v>3884.4452240406831</v>
      </c>
      <c r="S276" s="5">
        <f t="shared" si="322"/>
        <v>2832.8743051034367</v>
      </c>
      <c r="T276" s="5">
        <f t="shared" si="323"/>
        <v>13.092179180579256</v>
      </c>
      <c r="U276" s="5">
        <f t="shared" si="324"/>
        <v>40.437890405731778</v>
      </c>
      <c r="V276" s="5">
        <f t="shared" si="325"/>
        <v>76.255479534183422</v>
      </c>
      <c r="W276" s="15">
        <f t="shared" si="326"/>
        <v>-1.0734613539272964E-2</v>
      </c>
      <c r="X276" s="15">
        <f t="shared" si="327"/>
        <v>-1.217998157191269E-2</v>
      </c>
      <c r="Y276" s="15">
        <f t="shared" si="328"/>
        <v>-9.7425357312937999E-3</v>
      </c>
      <c r="Z276" s="5">
        <f t="shared" si="343"/>
        <v>1402.7888337438774</v>
      </c>
      <c r="AA276" s="5">
        <f t="shared" si="344"/>
        <v>12075.074407061467</v>
      </c>
      <c r="AB276" s="5">
        <f t="shared" si="345"/>
        <v>57291.525903439477</v>
      </c>
      <c r="AC276" s="16">
        <f t="shared" si="329"/>
        <v>0.94785606557155144</v>
      </c>
      <c r="AD276" s="16">
        <f t="shared" si="330"/>
        <v>3.0693904832027177</v>
      </c>
      <c r="AE276" s="16">
        <f t="shared" si="331"/>
        <v>20.035970672647611</v>
      </c>
      <c r="AF276" s="15">
        <f t="shared" si="332"/>
        <v>-4.0504037456468023E-3</v>
      </c>
      <c r="AG276" s="15">
        <f t="shared" si="333"/>
        <v>2.9673830763510267E-4</v>
      </c>
      <c r="AH276" s="15">
        <f t="shared" si="334"/>
        <v>9.7937136394747881E-3</v>
      </c>
      <c r="AI276" s="1">
        <f t="shared" si="298"/>
        <v>254080.97779801383</v>
      </c>
      <c r="AJ276" s="1">
        <f t="shared" si="299"/>
        <v>192206.4546288795</v>
      </c>
      <c r="AK276" s="1">
        <f t="shared" si="300"/>
        <v>73745.084198689277</v>
      </c>
      <c r="AL276" s="14">
        <f t="shared" si="335"/>
        <v>93.001120121470876</v>
      </c>
      <c r="AM276" s="14">
        <f t="shared" si="336"/>
        <v>22.847862816396976</v>
      </c>
      <c r="AN276" s="14">
        <f t="shared" si="337"/>
        <v>7.144994921179106</v>
      </c>
      <c r="AO276" s="11">
        <f t="shared" si="338"/>
        <v>2.259722350143259E-3</v>
      </c>
      <c r="AP276" s="11">
        <f t="shared" si="339"/>
        <v>2.8466541672447138E-3</v>
      </c>
      <c r="AQ276" s="11">
        <f t="shared" si="340"/>
        <v>2.5822745042478911E-3</v>
      </c>
      <c r="AR276" s="1">
        <f t="shared" si="346"/>
        <v>109713.6787755218</v>
      </c>
      <c r="AS276" s="1">
        <f t="shared" si="341"/>
        <v>96059.541807603571</v>
      </c>
      <c r="AT276" s="1">
        <f t="shared" si="342"/>
        <v>37149.780217873129</v>
      </c>
      <c r="AU276" s="1">
        <f t="shared" si="301"/>
        <v>21942.735755104361</v>
      </c>
      <c r="AV276" s="1">
        <f t="shared" si="302"/>
        <v>19211.908361520716</v>
      </c>
      <c r="AW276" s="1">
        <f t="shared" si="303"/>
        <v>7429.9560435746262</v>
      </c>
      <c r="AX276" s="2">
        <v>0</v>
      </c>
      <c r="AY276" s="2">
        <v>0</v>
      </c>
      <c r="AZ276" s="2">
        <v>0</v>
      </c>
      <c r="BA276" s="2">
        <f t="shared" si="350"/>
        <v>0</v>
      </c>
      <c r="BB276" s="2">
        <f t="shared" si="363"/>
        <v>0</v>
      </c>
      <c r="BC276" s="2">
        <f t="shared" si="351"/>
        <v>0</v>
      </c>
      <c r="BD276" s="2">
        <f t="shared" si="352"/>
        <v>0</v>
      </c>
      <c r="BE276" s="2">
        <f t="shared" si="353"/>
        <v>0</v>
      </c>
      <c r="BF276" s="2">
        <f t="shared" si="354"/>
        <v>0</v>
      </c>
      <c r="BG276" s="2">
        <f t="shared" si="355"/>
        <v>0</v>
      </c>
      <c r="BH276" s="2">
        <f t="shared" si="364"/>
        <v>0</v>
      </c>
      <c r="BI276" s="2">
        <f t="shared" si="365"/>
        <v>0</v>
      </c>
      <c r="BJ276" s="2">
        <f t="shared" si="366"/>
        <v>0</v>
      </c>
      <c r="BK276" s="11">
        <f t="shared" si="369"/>
        <v>1.1092543848149811E-2</v>
      </c>
      <c r="BL276" s="11">
        <f t="shared" si="367"/>
        <v>2.9570570714323757E-2</v>
      </c>
      <c r="BM276" s="11">
        <f t="shared" si="368"/>
        <v>3.0458522937710314E-2</v>
      </c>
      <c r="BN276" s="17">
        <f t="shared" si="347"/>
        <v>6.8983015324905071E-4</v>
      </c>
      <c r="BO276" s="17">
        <f t="shared" si="348"/>
        <v>2.0564036437587381E-4</v>
      </c>
      <c r="BP276" s="17">
        <f t="shared" si="349"/>
        <v>2.3278243647284057E-4</v>
      </c>
      <c r="BQ276" s="12">
        <f>(BQ$3*temperature!$I386+BQ$4*temperature!$I386^2+BQ$5*temperature!$I386^6)*(K276/K$56)^$BS$1</f>
        <v>-66.186751450815592</v>
      </c>
      <c r="BR276" s="12">
        <f>(BR$3*temperature!$I386+BR$4*temperature!$I386^2+BR$5*temperature!$I386^6)*(L276/L$56)^$BS$1</f>
        <v>-38.624149090517619</v>
      </c>
      <c r="BS276" s="12">
        <f>(BS$3*temperature!$I386+BS$4*temperature!$I386^2+BS$5*temperature!$I386^6)*(M276/M$56)^$BS$1</f>
        <v>-32.541063841830066</v>
      </c>
      <c r="BT276" s="12">
        <f>(BT$3*temperature!$M386+BT$4*temperature!$M386^2+BT$5*temperature!$M386^6)*(K276/K$56)^$BS$1</f>
        <v>-66.186768310818394</v>
      </c>
      <c r="BU276" s="12">
        <f>(BU$3*temperature!$M386+BU$4*temperature!$M386^2+BU$5*temperature!$M386^6)*(L276/L$56)^$BS$1</f>
        <v>-38.624158435431625</v>
      </c>
      <c r="BV276" s="12">
        <f>(BV$3*temperature!$M386+BV$4*temperature!$M386^2+BV$5*temperature!$M386^6)*(M276/M$56)^$BS$1</f>
        <v>-32.541071298015531</v>
      </c>
      <c r="BW276" s="19">
        <f t="shared" si="356"/>
        <v>-1.6860002801877272E-5</v>
      </c>
      <c r="BX276" s="19">
        <f t="shared" si="357"/>
        <v>-9.3449140052825896E-6</v>
      </c>
      <c r="BY276" s="19">
        <f t="shared" si="358"/>
        <v>-7.4561854646049142E-6</v>
      </c>
      <c r="BZ276" s="19">
        <f t="shared" si="359"/>
        <v>-3.0244367404122362E-2</v>
      </c>
      <c r="CA276" s="19">
        <f t="shared" si="360"/>
        <v>-1.2760291448536774E-5</v>
      </c>
      <c r="CB276" s="19">
        <f t="shared" si="361"/>
        <v>-1.8459680701314496E-6</v>
      </c>
      <c r="CC276" s="19">
        <f t="shared" si="362"/>
        <v>-6.4479722595890106E-7</v>
      </c>
      <c r="CD276" s="19"/>
    </row>
    <row r="277" spans="1:82">
      <c r="A277" s="2">
        <f t="shared" si="304"/>
        <v>2231</v>
      </c>
      <c r="B277" s="5">
        <f t="shared" si="305"/>
        <v>1165.4047143362263</v>
      </c>
      <c r="C277" s="5">
        <f t="shared" si="306"/>
        <v>2964.165094375207</v>
      </c>
      <c r="D277" s="5">
        <f t="shared" si="307"/>
        <v>4369.9418571062006</v>
      </c>
      <c r="E277" s="15">
        <f t="shared" si="308"/>
        <v>4.9039354041242134E-8</v>
      </c>
      <c r="F277" s="15">
        <f t="shared" si="309"/>
        <v>9.6610815818703263E-8</v>
      </c>
      <c r="G277" s="15">
        <f t="shared" si="310"/>
        <v>1.972275438405793E-7</v>
      </c>
      <c r="H277" s="5">
        <f t="shared" si="311"/>
        <v>107529.74210934882</v>
      </c>
      <c r="I277" s="5">
        <f t="shared" si="312"/>
        <v>96014.509325428109</v>
      </c>
      <c r="J277" s="5">
        <f t="shared" si="313"/>
        <v>37165.73053394616</v>
      </c>
      <c r="K277" s="5">
        <f t="shared" si="314"/>
        <v>92268.15439012018</v>
      </c>
      <c r="L277" s="5">
        <f t="shared" si="315"/>
        <v>32391.754935521312</v>
      </c>
      <c r="M277" s="5">
        <f t="shared" si="316"/>
        <v>8504.8569864857454</v>
      </c>
      <c r="N277" s="15">
        <f t="shared" si="317"/>
        <v>-1.9905830920410872E-2</v>
      </c>
      <c r="O277" s="15">
        <f t="shared" si="318"/>
        <v>-4.6889416050777122E-4</v>
      </c>
      <c r="P277" s="15">
        <f t="shared" si="319"/>
        <v>4.2915424735312513E-4</v>
      </c>
      <c r="Q277" s="5">
        <f t="shared" si="320"/>
        <v>1392.6864764781537</v>
      </c>
      <c r="R277" s="5">
        <f t="shared" si="321"/>
        <v>3835.3339141885872</v>
      </c>
      <c r="S277" s="5">
        <f t="shared" si="322"/>
        <v>2806.4793751280968</v>
      </c>
      <c r="T277" s="5">
        <f t="shared" si="323"/>
        <v>12.951639696688822</v>
      </c>
      <c r="U277" s="5">
        <f t="shared" si="324"/>
        <v>39.945357645782941</v>
      </c>
      <c r="V277" s="5">
        <f t="shared" si="325"/>
        <v>75.512557800114692</v>
      </c>
      <c r="W277" s="15">
        <f t="shared" si="326"/>
        <v>-1.0734613539272964E-2</v>
      </c>
      <c r="X277" s="15">
        <f t="shared" si="327"/>
        <v>-1.217998157191269E-2</v>
      </c>
      <c r="Y277" s="15">
        <f t="shared" si="328"/>
        <v>-9.7425357312937999E-3</v>
      </c>
      <c r="Z277" s="5">
        <f t="shared" si="343"/>
        <v>1355.9774630933321</v>
      </c>
      <c r="AA277" s="5">
        <f t="shared" si="344"/>
        <v>11926.417178189615</v>
      </c>
      <c r="AB277" s="5">
        <f t="shared" si="345"/>
        <v>57315.271674046955</v>
      </c>
      <c r="AC277" s="16">
        <f t="shared" si="329"/>
        <v>0.94401686581322641</v>
      </c>
      <c r="AD277" s="16">
        <f t="shared" si="330"/>
        <v>3.0703012889401746</v>
      </c>
      <c r="AE277" s="16">
        <f t="shared" si="331"/>
        <v>20.232197231904436</v>
      </c>
      <c r="AF277" s="15">
        <f t="shared" si="332"/>
        <v>-4.0504037456468023E-3</v>
      </c>
      <c r="AG277" s="15">
        <f t="shared" si="333"/>
        <v>2.9673830763510267E-4</v>
      </c>
      <c r="AH277" s="15">
        <f t="shared" si="334"/>
        <v>9.7937136394747881E-3</v>
      </c>
      <c r="AI277" s="1">
        <f t="shared" si="298"/>
        <v>250615.61577331682</v>
      </c>
      <c r="AJ277" s="1">
        <f t="shared" si="299"/>
        <v>192197.71752751226</v>
      </c>
      <c r="AK277" s="1">
        <f t="shared" si="300"/>
        <v>73800.531822394973</v>
      </c>
      <c r="AL277" s="14">
        <f t="shared" si="335"/>
        <v>93.209175264100452</v>
      </c>
      <c r="AM277" s="14">
        <f t="shared" si="336"/>
        <v>22.912252380656916</v>
      </c>
      <c r="AN277" s="14">
        <f t="shared" si="337"/>
        <v>7.1632607560148678</v>
      </c>
      <c r="AO277" s="11">
        <f t="shared" si="338"/>
        <v>2.2371251266418263E-3</v>
      </c>
      <c r="AP277" s="11">
        <f t="shared" si="339"/>
        <v>2.8181876255722665E-3</v>
      </c>
      <c r="AQ277" s="11">
        <f t="shared" si="340"/>
        <v>2.556451759205412E-3</v>
      </c>
      <c r="AR277" s="1">
        <f t="shared" si="346"/>
        <v>107529.74210934882</v>
      </c>
      <c r="AS277" s="1">
        <f t="shared" si="341"/>
        <v>96014.509325428109</v>
      </c>
      <c r="AT277" s="1">
        <f t="shared" si="342"/>
        <v>37165.73053394616</v>
      </c>
      <c r="AU277" s="1">
        <f t="shared" si="301"/>
        <v>21505.948421869765</v>
      </c>
      <c r="AV277" s="1">
        <f t="shared" si="302"/>
        <v>19202.901865085623</v>
      </c>
      <c r="AW277" s="1">
        <f t="shared" si="303"/>
        <v>7433.1461067892324</v>
      </c>
      <c r="AX277" s="2">
        <v>0</v>
      </c>
      <c r="AY277" s="2">
        <v>0</v>
      </c>
      <c r="AZ277" s="2">
        <v>0</v>
      </c>
      <c r="BA277" s="2">
        <f t="shared" si="350"/>
        <v>0</v>
      </c>
      <c r="BB277" s="2">
        <f t="shared" si="363"/>
        <v>0</v>
      </c>
      <c r="BC277" s="2">
        <f t="shared" si="351"/>
        <v>0</v>
      </c>
      <c r="BD277" s="2">
        <f t="shared" si="352"/>
        <v>0</v>
      </c>
      <c r="BE277" s="2">
        <f t="shared" si="353"/>
        <v>0</v>
      </c>
      <c r="BF277" s="2">
        <f t="shared" si="354"/>
        <v>0</v>
      </c>
      <c r="BG277" s="2">
        <f t="shared" si="355"/>
        <v>0</v>
      </c>
      <c r="BH277" s="2">
        <f t="shared" si="364"/>
        <v>0</v>
      </c>
      <c r="BI277" s="2">
        <f t="shared" si="365"/>
        <v>0</v>
      </c>
      <c r="BJ277" s="2">
        <f t="shared" si="366"/>
        <v>0</v>
      </c>
      <c r="BK277" s="11">
        <f t="shared" si="369"/>
        <v>1.0094169079589127E-2</v>
      </c>
      <c r="BL277" s="11">
        <f t="shared" si="367"/>
        <v>2.9531105839492228E-2</v>
      </c>
      <c r="BM277" s="11">
        <f t="shared" si="368"/>
        <v>3.0429154247353124E-2</v>
      </c>
      <c r="BN277" s="17">
        <f t="shared" si="347"/>
        <v>6.8226213064889578E-4</v>
      </c>
      <c r="BO277" s="17">
        <f t="shared" si="348"/>
        <v>1.9973411267301376E-4</v>
      </c>
      <c r="BP277" s="17">
        <f t="shared" si="349"/>
        <v>2.2590180127697571E-4</v>
      </c>
      <c r="BQ277" s="12">
        <f>(BQ$3*temperature!$I387+BQ$4*temperature!$I387^2+BQ$5*temperature!$I387^6)*(K277/K$56)^$BS$1</f>
        <v>-66.876128278022478</v>
      </c>
      <c r="BR277" s="12">
        <f>(BR$3*temperature!$I387+BR$4*temperature!$I387^2+BR$5*temperature!$I387^6)*(L277/L$56)^$BS$1</f>
        <v>-38.82493386504558</v>
      </c>
      <c r="BS277" s="12">
        <f>(BS$3*temperature!$I387+BS$4*temperature!$I387^2+BS$5*temperature!$I387^6)*(M277/M$56)^$BS$1</f>
        <v>-32.694120504967522</v>
      </c>
      <c r="BT277" s="12">
        <f>(BT$3*temperature!$M387+BT$4*temperature!$M387^2+BT$5*temperature!$M387^6)*(K277/K$56)^$BS$1</f>
        <v>-66.876145201866393</v>
      </c>
      <c r="BU277" s="12">
        <f>(BU$3*temperature!$M387+BU$4*temperature!$M387^2+BU$5*temperature!$M387^6)*(L277/L$56)^$BS$1</f>
        <v>-38.824943198573919</v>
      </c>
      <c r="BV277" s="12">
        <f>(BV$3*temperature!$M387+BV$4*temperature!$M387^2+BV$5*temperature!$M387^6)*(M277/M$56)^$BS$1</f>
        <v>-32.694127949657677</v>
      </c>
      <c r="BW277" s="19">
        <f t="shared" si="356"/>
        <v>-1.6923843915606085E-5</v>
      </c>
      <c r="BX277" s="19">
        <f t="shared" si="357"/>
        <v>-9.3335283395390434E-6</v>
      </c>
      <c r="BY277" s="19">
        <f t="shared" si="358"/>
        <v>-7.4446901550118127E-6</v>
      </c>
      <c r="BZ277" s="19">
        <f t="shared" si="359"/>
        <v>-2.9926580637497046E-2</v>
      </c>
      <c r="CA277" s="19">
        <f t="shared" si="360"/>
        <v>-1.2415919316282268E-5</v>
      </c>
      <c r="CB277" s="19">
        <f t="shared" si="361"/>
        <v>-1.789925527293023E-6</v>
      </c>
      <c r="CC277" s="19">
        <f t="shared" si="362"/>
        <v>-6.250417035116416E-7</v>
      </c>
      <c r="CD277" s="19"/>
    </row>
    <row r="278" spans="1:82">
      <c r="A278" s="2">
        <f t="shared" si="304"/>
        <v>2232</v>
      </c>
      <c r="B278" s="5">
        <f t="shared" si="305"/>
        <v>1165.4047686293861</v>
      </c>
      <c r="C278" s="5">
        <f t="shared" si="306"/>
        <v>2964.1653664270943</v>
      </c>
      <c r="D278" s="5">
        <f t="shared" si="307"/>
        <v>4369.9426758854543</v>
      </c>
      <c r="E278" s="15">
        <f t="shared" si="308"/>
        <v>4.6587386339180026E-8</v>
      </c>
      <c r="F278" s="15">
        <f t="shared" si="309"/>
        <v>9.1780275027768093E-8</v>
      </c>
      <c r="G278" s="15">
        <f t="shared" si="310"/>
        <v>1.8736616664855034E-7</v>
      </c>
      <c r="H278" s="5">
        <f t="shared" si="311"/>
        <v>105269.47866715293</v>
      </c>
      <c r="I278" s="5">
        <f t="shared" si="312"/>
        <v>95965.734741302207</v>
      </c>
      <c r="J278" s="5">
        <f t="shared" si="313"/>
        <v>37180.607462828448</v>
      </c>
      <c r="K278" s="5">
        <f t="shared" si="314"/>
        <v>90328.683647792757</v>
      </c>
      <c r="L278" s="5">
        <f t="shared" si="315"/>
        <v>32375.297217974072</v>
      </c>
      <c r="M278" s="5">
        <f t="shared" si="316"/>
        <v>8508.2597691730061</v>
      </c>
      <c r="N278" s="15">
        <f t="shared" si="317"/>
        <v>-2.101993645745992E-2</v>
      </c>
      <c r="O278" s="15">
        <f t="shared" si="318"/>
        <v>-5.0808354101228304E-4</v>
      </c>
      <c r="P278" s="15">
        <f t="shared" si="319"/>
        <v>4.0009875447255538E-4</v>
      </c>
      <c r="Q278" s="5">
        <f t="shared" si="320"/>
        <v>1348.7766539893289</v>
      </c>
      <c r="R278" s="5">
        <f t="shared" si="321"/>
        <v>3786.6950300645613</v>
      </c>
      <c r="S278" s="5">
        <f t="shared" si="322"/>
        <v>2780.2495997734231</v>
      </c>
      <c r="T278" s="5">
        <f t="shared" si="323"/>
        <v>12.812608849844962</v>
      </c>
      <c r="U278" s="5">
        <f t="shared" si="324"/>
        <v>39.458823925773842</v>
      </c>
      <c r="V278" s="5">
        <f t="shared" si="325"/>
        <v>74.77687400758569</v>
      </c>
      <c r="W278" s="15">
        <f t="shared" si="326"/>
        <v>-1.0734613539272964E-2</v>
      </c>
      <c r="X278" s="15">
        <f t="shared" si="327"/>
        <v>-1.217998157191269E-2</v>
      </c>
      <c r="Y278" s="15">
        <f t="shared" si="328"/>
        <v>-9.7425357312937999E-3</v>
      </c>
      <c r="Z278" s="5">
        <f t="shared" si="343"/>
        <v>1309.3943777066177</v>
      </c>
      <c r="AA278" s="5">
        <f t="shared" si="344"/>
        <v>11779.124940962643</v>
      </c>
      <c r="AB278" s="5">
        <f t="shared" si="345"/>
        <v>57337.34349109084</v>
      </c>
      <c r="AC278" s="16">
        <f t="shared" si="329"/>
        <v>0.94019321636398279</v>
      </c>
      <c r="AD278" s="16">
        <f t="shared" si="330"/>
        <v>3.0712123649485847</v>
      </c>
      <c r="AE278" s="16">
        <f t="shared" si="331"/>
        <v>20.430345577891082</v>
      </c>
      <c r="AF278" s="15">
        <f t="shared" si="332"/>
        <v>-4.0504037456468023E-3</v>
      </c>
      <c r="AG278" s="15">
        <f t="shared" si="333"/>
        <v>2.9673830763510267E-4</v>
      </c>
      <c r="AH278" s="15">
        <f t="shared" si="334"/>
        <v>9.7937136394747881E-3</v>
      </c>
      <c r="AI278" s="1">
        <f t="shared" si="298"/>
        <v>247060.00261785492</v>
      </c>
      <c r="AJ278" s="1">
        <f t="shared" si="299"/>
        <v>192180.84763984664</v>
      </c>
      <c r="AK278" s="1">
        <f t="shared" si="300"/>
        <v>73853.624746944712</v>
      </c>
      <c r="AL278" s="14">
        <f t="shared" si="335"/>
        <v>93.41561064623717</v>
      </c>
      <c r="AM278" s="14">
        <f t="shared" si="336"/>
        <v>22.976177696528744</v>
      </c>
      <c r="AN278" s="14">
        <f t="shared" si="337"/>
        <v>7.1813901612706159</v>
      </c>
      <c r="AO278" s="11">
        <f t="shared" si="338"/>
        <v>2.2147538753754079E-3</v>
      </c>
      <c r="AP278" s="11">
        <f t="shared" si="339"/>
        <v>2.7900057493165436E-3</v>
      </c>
      <c r="AQ278" s="11">
        <f t="shared" si="340"/>
        <v>2.5308872416133577E-3</v>
      </c>
      <c r="AR278" s="1">
        <f t="shared" si="346"/>
        <v>105269.47866715293</v>
      </c>
      <c r="AS278" s="1">
        <f t="shared" si="341"/>
        <v>95965.734741302207</v>
      </c>
      <c r="AT278" s="1">
        <f t="shared" si="342"/>
        <v>37180.607462828448</v>
      </c>
      <c r="AU278" s="1">
        <f t="shared" si="301"/>
        <v>21053.895733430589</v>
      </c>
      <c r="AV278" s="1">
        <f t="shared" si="302"/>
        <v>19193.146948260441</v>
      </c>
      <c r="AW278" s="1">
        <f t="shared" si="303"/>
        <v>7436.1214925656896</v>
      </c>
      <c r="AX278" s="2">
        <v>0</v>
      </c>
      <c r="AY278" s="2">
        <v>0</v>
      </c>
      <c r="AZ278" s="2">
        <v>0</v>
      </c>
      <c r="BA278" s="2">
        <f t="shared" si="350"/>
        <v>0</v>
      </c>
      <c r="BB278" s="2">
        <f t="shared" si="363"/>
        <v>0</v>
      </c>
      <c r="BC278" s="2">
        <f t="shared" si="351"/>
        <v>0</v>
      </c>
      <c r="BD278" s="2">
        <f t="shared" si="352"/>
        <v>0</v>
      </c>
      <c r="BE278" s="2">
        <f t="shared" si="353"/>
        <v>0</v>
      </c>
      <c r="BF278" s="2">
        <f t="shared" si="354"/>
        <v>0</v>
      </c>
      <c r="BG278" s="2">
        <f t="shared" si="355"/>
        <v>0</v>
      </c>
      <c r="BH278" s="2">
        <f t="shared" si="364"/>
        <v>0</v>
      </c>
      <c r="BI278" s="2">
        <f t="shared" si="365"/>
        <v>0</v>
      </c>
      <c r="BJ278" s="2">
        <f t="shared" si="366"/>
        <v>0</v>
      </c>
      <c r="BK278" s="11">
        <f t="shared" si="369"/>
        <v>8.9800635425400788E-3</v>
      </c>
      <c r="BL278" s="11">
        <f t="shared" si="367"/>
        <v>2.9491916458987716E-2</v>
      </c>
      <c r="BM278" s="11">
        <f t="shared" si="368"/>
        <v>3.0400098754472554E-2</v>
      </c>
      <c r="BN278" s="17">
        <f t="shared" si="347"/>
        <v>6.7544408386257875E-4</v>
      </c>
      <c r="BO278" s="17">
        <f t="shared" si="348"/>
        <v>1.9400493247860454E-4</v>
      </c>
      <c r="BP278" s="17">
        <f t="shared" si="349"/>
        <v>2.192307936414892E-4</v>
      </c>
      <c r="BQ278" s="12">
        <f>(BQ$3*temperature!$I388+BQ$4*temperature!$I388^2+BQ$5*temperature!$I388^6)*(K278/K$56)^$BS$1</f>
        <v>-67.588342892010587</v>
      </c>
      <c r="BR278" s="12">
        <f>(BR$3*temperature!$I388+BR$4*temperature!$I388^2+BR$5*temperature!$I388^6)*(L278/L$56)^$BS$1</f>
        <v>-39.025227568859975</v>
      </c>
      <c r="BS278" s="12">
        <f>(BS$3*temperature!$I388+BS$4*temperature!$I388^2+BS$5*temperature!$I388^6)*(M278/M$56)^$BS$1</f>
        <v>-32.846633267748466</v>
      </c>
      <c r="BT278" s="12">
        <f>(BT$3*temperature!$M388+BT$4*temperature!$M388^2+BT$5*temperature!$M388^6)*(K278/K$56)^$BS$1</f>
        <v>-67.588359884815105</v>
      </c>
      <c r="BU278" s="12">
        <f>(BU$3*temperature!$M388+BU$4*temperature!$M388^2+BU$5*temperature!$M388^6)*(L278/L$56)^$BS$1</f>
        <v>-39.025236891143521</v>
      </c>
      <c r="BV278" s="12">
        <f>(BV$3*temperature!$M388+BV$4*temperature!$M388^2+BV$5*temperature!$M388^6)*(M278/M$56)^$BS$1</f>
        <v>-32.846640701052152</v>
      </c>
      <c r="BW278" s="19">
        <f t="shared" si="356"/>
        <v>-1.6992804518167759E-5</v>
      </c>
      <c r="BX278" s="19">
        <f t="shared" si="357"/>
        <v>-9.3222835459982889E-6</v>
      </c>
      <c r="BY278" s="19">
        <f t="shared" si="358"/>
        <v>-7.4333036863549751E-6</v>
      </c>
      <c r="BZ278" s="19">
        <f t="shared" si="359"/>
        <v>-2.959818209193199E-2</v>
      </c>
      <c r="CA278" s="19">
        <f t="shared" si="360"/>
        <v>-1.2082503668122977E-5</v>
      </c>
      <c r="CB278" s="19">
        <f t="shared" si="361"/>
        <v>-1.7356065194491788E-6</v>
      </c>
      <c r="CC278" s="19">
        <f t="shared" si="362"/>
        <v>-6.0589855020808553E-7</v>
      </c>
      <c r="CD278" s="19"/>
    </row>
    <row r="279" spans="1:82">
      <c r="A279" s="2">
        <f t="shared" si="304"/>
        <v>2233</v>
      </c>
      <c r="B279" s="5">
        <f t="shared" si="305"/>
        <v>1165.4048202078902</v>
      </c>
      <c r="C279" s="5">
        <f t="shared" si="306"/>
        <v>2964.1656248764116</v>
      </c>
      <c r="D279" s="5">
        <f t="shared" si="307"/>
        <v>4369.9434537258912</v>
      </c>
      <c r="E279" s="15">
        <f t="shared" si="308"/>
        <v>4.4258017022221023E-8</v>
      </c>
      <c r="F279" s="15">
        <f t="shared" si="309"/>
        <v>8.7191261276379687E-8</v>
      </c>
      <c r="G279" s="15">
        <f t="shared" si="310"/>
        <v>1.7799785831612283E-7</v>
      </c>
      <c r="H279" s="5">
        <f t="shared" si="311"/>
        <v>102924.85609884332</v>
      </c>
      <c r="I279" s="5">
        <f t="shared" si="312"/>
        <v>95913.249626614852</v>
      </c>
      <c r="J279" s="5">
        <f t="shared" si="313"/>
        <v>37194.421216338924</v>
      </c>
      <c r="K279" s="5">
        <f t="shared" si="314"/>
        <v>88316.827178115753</v>
      </c>
      <c r="L279" s="5">
        <f t="shared" si="315"/>
        <v>32357.587855980171</v>
      </c>
      <c r="M279" s="5">
        <f t="shared" si="316"/>
        <v>8511.4193376178137</v>
      </c>
      <c r="N279" s="15">
        <f t="shared" si="317"/>
        <v>-2.2272620262258958E-2</v>
      </c>
      <c r="O279" s="15">
        <f t="shared" si="318"/>
        <v>-5.4700229853232862E-4</v>
      </c>
      <c r="P279" s="15">
        <f t="shared" si="319"/>
        <v>3.7135307695423947E-4</v>
      </c>
      <c r="Q279" s="5">
        <f t="shared" si="320"/>
        <v>1304.5798016367326</v>
      </c>
      <c r="R279" s="5">
        <f t="shared" si="321"/>
        <v>3738.5273782335371</v>
      </c>
      <c r="S279" s="5">
        <f t="shared" si="322"/>
        <v>2754.1858044660194</v>
      </c>
      <c r="T279" s="5">
        <f t="shared" si="323"/>
        <v>12.675070445412008</v>
      </c>
      <c r="U279" s="5">
        <f t="shared" si="324"/>
        <v>38.978216177508571</v>
      </c>
      <c r="V279" s="5">
        <f t="shared" si="325"/>
        <v>74.048357640692331</v>
      </c>
      <c r="W279" s="15">
        <f t="shared" si="326"/>
        <v>-1.0734613539272964E-2</v>
      </c>
      <c r="X279" s="15">
        <f t="shared" si="327"/>
        <v>-1.217998157191269E-2</v>
      </c>
      <c r="Y279" s="15">
        <f t="shared" si="328"/>
        <v>-9.7425357312937999E-3</v>
      </c>
      <c r="Z279" s="5">
        <f t="shared" si="343"/>
        <v>1262.974300301812</v>
      </c>
      <c r="AA279" s="5">
        <f t="shared" si="344"/>
        <v>11633.195589354056</v>
      </c>
      <c r="AB279" s="5">
        <f t="shared" si="345"/>
        <v>57357.757350846165</v>
      </c>
      <c r="AC279" s="16">
        <f t="shared" si="329"/>
        <v>0.93638505423879037</v>
      </c>
      <c r="AD279" s="16">
        <f t="shared" si="330"/>
        <v>3.0721237113081474</v>
      </c>
      <c r="AE279" s="16">
        <f t="shared" si="331"/>
        <v>20.630434532036457</v>
      </c>
      <c r="AF279" s="15">
        <f t="shared" si="332"/>
        <v>-4.0504037456468023E-3</v>
      </c>
      <c r="AG279" s="15">
        <f t="shared" si="333"/>
        <v>2.9673830763510267E-4</v>
      </c>
      <c r="AH279" s="15">
        <f t="shared" si="334"/>
        <v>9.7937136394747881E-3</v>
      </c>
      <c r="AI279" s="1">
        <f t="shared" si="298"/>
        <v>243407.89808950003</v>
      </c>
      <c r="AJ279" s="1">
        <f t="shared" si="299"/>
        <v>192155.90982412241</v>
      </c>
      <c r="AK279" s="1">
        <f t="shared" si="300"/>
        <v>73904.383764815924</v>
      </c>
      <c r="AL279" s="14">
        <f t="shared" si="335"/>
        <v>93.620434306079474</v>
      </c>
      <c r="AM279" s="14">
        <f t="shared" si="336"/>
        <v>23.039640327720672</v>
      </c>
      <c r="AN279" s="14">
        <f t="shared" si="337"/>
        <v>7.1993836971194609</v>
      </c>
      <c r="AO279" s="11">
        <f t="shared" si="338"/>
        <v>2.1926063366216539E-3</v>
      </c>
      <c r="AP279" s="11">
        <f t="shared" si="339"/>
        <v>2.762105691823378E-3</v>
      </c>
      <c r="AQ279" s="11">
        <f t="shared" si="340"/>
        <v>2.5055783691972241E-3</v>
      </c>
      <c r="AR279" s="1">
        <f t="shared" si="346"/>
        <v>102924.85609884332</v>
      </c>
      <c r="AS279" s="1">
        <f t="shared" si="341"/>
        <v>95913.249626614852</v>
      </c>
      <c r="AT279" s="1">
        <f t="shared" si="342"/>
        <v>37194.421216338924</v>
      </c>
      <c r="AU279" s="1">
        <f t="shared" si="301"/>
        <v>20584.971219768664</v>
      </c>
      <c r="AV279" s="1">
        <f t="shared" si="302"/>
        <v>19182.64992532297</v>
      </c>
      <c r="AW279" s="1">
        <f t="shared" si="303"/>
        <v>7438.8842432677848</v>
      </c>
      <c r="AX279" s="2">
        <v>0</v>
      </c>
      <c r="AY279" s="2">
        <v>0</v>
      </c>
      <c r="AZ279" s="2">
        <v>0</v>
      </c>
      <c r="BA279" s="2">
        <f t="shared" si="350"/>
        <v>0</v>
      </c>
      <c r="BB279" s="2">
        <f t="shared" si="363"/>
        <v>0</v>
      </c>
      <c r="BC279" s="2">
        <f t="shared" si="351"/>
        <v>0</v>
      </c>
      <c r="BD279" s="2">
        <f t="shared" si="352"/>
        <v>0</v>
      </c>
      <c r="BE279" s="2">
        <f t="shared" si="353"/>
        <v>0</v>
      </c>
      <c r="BF279" s="2">
        <f t="shared" si="354"/>
        <v>0</v>
      </c>
      <c r="BG279" s="2">
        <f t="shared" si="355"/>
        <v>0</v>
      </c>
      <c r="BH279" s="2">
        <f t="shared" si="364"/>
        <v>0</v>
      </c>
      <c r="BI279" s="2">
        <f t="shared" si="365"/>
        <v>0</v>
      </c>
      <c r="BJ279" s="2">
        <f t="shared" si="366"/>
        <v>0</v>
      </c>
      <c r="BK279" s="11">
        <f t="shared" si="369"/>
        <v>7.7273797377410414E-3</v>
      </c>
      <c r="BL279" s="11">
        <f t="shared" si="367"/>
        <v>2.945299770146767E-2</v>
      </c>
      <c r="BM279" s="11">
        <f t="shared" si="368"/>
        <v>3.0371353076954238E-2</v>
      </c>
      <c r="BN279" s="17">
        <f t="shared" si="347"/>
        <v>6.694325371416033E-4</v>
      </c>
      <c r="BO279" s="17">
        <f t="shared" si="348"/>
        <v>1.8844726158307159E-4</v>
      </c>
      <c r="BP279" s="17">
        <f t="shared" si="349"/>
        <v>2.1276278399671262E-4</v>
      </c>
      <c r="BQ279" s="12">
        <f>(BQ$3*temperature!$I389+BQ$4*temperature!$I389^2+BQ$5*temperature!$I389^6)*(K279/K$56)^$BS$1</f>
        <v>-68.326463381758302</v>
      </c>
      <c r="BR279" s="12">
        <f>(BR$3*temperature!$I389+BR$4*temperature!$I389^2+BR$5*temperature!$I389^6)*(L279/L$56)^$BS$1</f>
        <v>-39.225035393450398</v>
      </c>
      <c r="BS279" s="12">
        <f>(BS$3*temperature!$I389+BS$4*temperature!$I389^2+BS$5*temperature!$I389^6)*(M279/M$56)^$BS$1</f>
        <v>-32.99860528138079</v>
      </c>
      <c r="BT279" s="12">
        <f>(BT$3*temperature!$M389+BT$4*temperature!$M389^2+BT$5*temperature!$M389^6)*(K279/K$56)^$BS$1</f>
        <v>-68.326480449314275</v>
      </c>
      <c r="BU279" s="12">
        <f>(BU$3*temperature!$M389+BU$4*temperature!$M389^2+BU$5*temperature!$M389^6)*(L279/L$56)^$BS$1</f>
        <v>-39.225044704629056</v>
      </c>
      <c r="BV279" s="12">
        <f>(BV$3*temperature!$M389+BV$4*temperature!$M389^2+BV$5*temperature!$M389^6)*(M279/M$56)^$BS$1</f>
        <v>-32.998612703405847</v>
      </c>
      <c r="BW279" s="19">
        <f t="shared" si="356"/>
        <v>-1.7067555972971604E-5</v>
      </c>
      <c r="BX279" s="19">
        <f t="shared" si="357"/>
        <v>-9.3111786583222056E-6</v>
      </c>
      <c r="BY279" s="19">
        <f t="shared" si="358"/>
        <v>-7.4220250567691437E-6</v>
      </c>
      <c r="BZ279" s="19">
        <f t="shared" si="359"/>
        <v>-2.9257990716904155E-2</v>
      </c>
      <c r="CA279" s="19">
        <f t="shared" si="360"/>
        <v>-1.1759758992215256E-5</v>
      </c>
      <c r="CB279" s="19">
        <f t="shared" si="361"/>
        <v>-1.6829572960496977E-6</v>
      </c>
      <c r="CC279" s="19">
        <f t="shared" si="362"/>
        <v>-5.8734852931116299E-7</v>
      </c>
      <c r="CD279" s="19"/>
    </row>
    <row r="280" spans="1:82">
      <c r="A280" s="2">
        <f t="shared" si="304"/>
        <v>2234</v>
      </c>
      <c r="B280" s="5">
        <f t="shared" si="305"/>
        <v>1165.4048692074714</v>
      </c>
      <c r="C280" s="5">
        <f t="shared" si="306"/>
        <v>2964.1658704032839</v>
      </c>
      <c r="D280" s="5">
        <f t="shared" si="307"/>
        <v>4369.9441926744385</v>
      </c>
      <c r="E280" s="15">
        <f t="shared" si="308"/>
        <v>4.2045116171109967E-8</v>
      </c>
      <c r="F280" s="15">
        <f t="shared" si="309"/>
        <v>8.2831698212560695E-8</v>
      </c>
      <c r="G280" s="15">
        <f t="shared" si="310"/>
        <v>1.6909796540031667E-7</v>
      </c>
      <c r="H280" s="5">
        <f t="shared" si="311"/>
        <v>100486.24229555637</v>
      </c>
      <c r="I280" s="5">
        <f t="shared" si="312"/>
        <v>95857.085486262135</v>
      </c>
      <c r="J280" s="5">
        <f t="shared" si="313"/>
        <v>37207.181996662934</v>
      </c>
      <c r="K280" s="5">
        <f t="shared" si="314"/>
        <v>86224.31993431742</v>
      </c>
      <c r="L280" s="5">
        <f t="shared" si="315"/>
        <v>32338.637470790552</v>
      </c>
      <c r="M280" s="5">
        <f t="shared" si="316"/>
        <v>8514.3380226766385</v>
      </c>
      <c r="N280" s="15">
        <f t="shared" si="317"/>
        <v>-2.3693188610344973E-2</v>
      </c>
      <c r="O280" s="15">
        <f t="shared" si="318"/>
        <v>-5.8565506409080648E-4</v>
      </c>
      <c r="P280" s="15">
        <f t="shared" si="319"/>
        <v>3.429140244477491E-4</v>
      </c>
      <c r="Q280" s="5">
        <f t="shared" si="320"/>
        <v>1259.9978425185991</v>
      </c>
      <c r="R280" s="5">
        <f t="shared" si="321"/>
        <v>3690.8296698042168</v>
      </c>
      <c r="S280" s="5">
        <f t="shared" si="322"/>
        <v>2728.288759814146</v>
      </c>
      <c r="T280" s="5">
        <f t="shared" si="323"/>
        <v>12.539008462597449</v>
      </c>
      <c r="U280" s="5">
        <f t="shared" si="324"/>
        <v>38.50346222276049</v>
      </c>
      <c r="V280" s="5">
        <f t="shared" si="325"/>
        <v>73.326938870534264</v>
      </c>
      <c r="W280" s="15">
        <f t="shared" si="326"/>
        <v>-1.0734613539272964E-2</v>
      </c>
      <c r="X280" s="15">
        <f t="shared" si="327"/>
        <v>-1.217998157191269E-2</v>
      </c>
      <c r="Y280" s="15">
        <f t="shared" si="328"/>
        <v>-9.7425357312937999E-3</v>
      </c>
      <c r="Z280" s="5">
        <f t="shared" si="343"/>
        <v>1216.6410995385163</v>
      </c>
      <c r="AA280" s="5">
        <f t="shared" si="344"/>
        <v>11488.626708377315</v>
      </c>
      <c r="AB280" s="5">
        <f t="shared" si="345"/>
        <v>57376.529226076847</v>
      </c>
      <c r="AC280" s="16">
        <f t="shared" si="329"/>
        <v>0.9325923167077339</v>
      </c>
      <c r="AD280" s="16">
        <f t="shared" si="330"/>
        <v>3.0730353280990865</v>
      </c>
      <c r="AE280" s="16">
        <f t="shared" si="331"/>
        <v>20.832483100101154</v>
      </c>
      <c r="AF280" s="15">
        <f t="shared" si="332"/>
        <v>-4.0504037456468023E-3</v>
      </c>
      <c r="AG280" s="15">
        <f t="shared" si="333"/>
        <v>2.9673830763510267E-4</v>
      </c>
      <c r="AH280" s="15">
        <f t="shared" si="334"/>
        <v>9.7937136394747881E-3</v>
      </c>
      <c r="AI280" s="1">
        <f t="shared" si="298"/>
        <v>239652.07950031868</v>
      </c>
      <c r="AJ280" s="1">
        <f t="shared" si="299"/>
        <v>192122.96876703313</v>
      </c>
      <c r="AK280" s="1">
        <f t="shared" si="300"/>
        <v>73952.82963160213</v>
      </c>
      <c r="AL280" s="14">
        <f t="shared" si="335"/>
        <v>93.823654336001297</v>
      </c>
      <c r="AM280" s="14">
        <f t="shared" si="336"/>
        <v>23.102641870190563</v>
      </c>
      <c r="AN280" s="14">
        <f t="shared" si="337"/>
        <v>7.2172419309818849</v>
      </c>
      <c r="AO280" s="11">
        <f t="shared" si="338"/>
        <v>2.1706802732554373E-3</v>
      </c>
      <c r="AP280" s="11">
        <f t="shared" si="339"/>
        <v>2.7344846349051442E-3</v>
      </c>
      <c r="AQ280" s="11">
        <f t="shared" si="340"/>
        <v>2.4805225855052517E-3</v>
      </c>
      <c r="AR280" s="1">
        <f t="shared" si="346"/>
        <v>100486.24229555637</v>
      </c>
      <c r="AS280" s="1">
        <f t="shared" si="341"/>
        <v>95857.085486262135</v>
      </c>
      <c r="AT280" s="1">
        <f t="shared" si="342"/>
        <v>37207.181996662934</v>
      </c>
      <c r="AU280" s="1">
        <f t="shared" si="301"/>
        <v>20097.248459111273</v>
      </c>
      <c r="AV280" s="1">
        <f t="shared" si="302"/>
        <v>19171.417097252426</v>
      </c>
      <c r="AW280" s="1">
        <f t="shared" si="303"/>
        <v>7441.4363993325869</v>
      </c>
      <c r="AX280" s="2">
        <v>0</v>
      </c>
      <c r="AY280" s="2">
        <v>0</v>
      </c>
      <c r="AZ280" s="2">
        <v>0</v>
      </c>
      <c r="BA280" s="2">
        <f t="shared" si="350"/>
        <v>0</v>
      </c>
      <c r="BB280" s="2">
        <f t="shared" si="363"/>
        <v>0</v>
      </c>
      <c r="BC280" s="2">
        <f t="shared" si="351"/>
        <v>0</v>
      </c>
      <c r="BD280" s="2">
        <f t="shared" si="352"/>
        <v>0</v>
      </c>
      <c r="BE280" s="2">
        <f t="shared" si="353"/>
        <v>0</v>
      </c>
      <c r="BF280" s="2">
        <f t="shared" si="354"/>
        <v>0</v>
      </c>
      <c r="BG280" s="2">
        <f t="shared" si="355"/>
        <v>0</v>
      </c>
      <c r="BH280" s="2">
        <f t="shared" si="364"/>
        <v>0</v>
      </c>
      <c r="BI280" s="2">
        <f t="shared" si="365"/>
        <v>0</v>
      </c>
      <c r="BJ280" s="2">
        <f t="shared" si="366"/>
        <v>0</v>
      </c>
      <c r="BK280" s="11">
        <f t="shared" si="369"/>
        <v>6.306811389655026E-3</v>
      </c>
      <c r="BL280" s="11">
        <f t="shared" si="367"/>
        <v>2.9414344935909192E-2</v>
      </c>
      <c r="BM280" s="11">
        <f t="shared" si="368"/>
        <v>3.0342914024447748E-2</v>
      </c>
      <c r="BN280" s="17">
        <f t="shared" si="347"/>
        <v>6.642992446189382E-4</v>
      </c>
      <c r="BO280" s="17">
        <f t="shared" si="348"/>
        <v>1.8305572182880723E-4</v>
      </c>
      <c r="BP280" s="17">
        <f t="shared" si="349"/>
        <v>2.0649136193601282E-4</v>
      </c>
      <c r="BQ280" s="12">
        <f>(BQ$3*temperature!$I390+BQ$4*temperature!$I390^2+BQ$5*temperature!$I390^6)*(K280/K$56)^$BS$1</f>
        <v>-69.094218750892239</v>
      </c>
      <c r="BR280" s="12">
        <f>(BR$3*temperature!$I390+BR$4*temperature!$I390^2+BR$5*temperature!$I390^6)*(L280/L$56)^$BS$1</f>
        <v>-39.424362495308131</v>
      </c>
      <c r="BS280" s="12">
        <f>(BS$3*temperature!$I390+BS$4*temperature!$I390^2+BS$5*temperature!$I390^6)*(M280/M$56)^$BS$1</f>
        <v>-33.15003965026888</v>
      </c>
      <c r="BT280" s="12">
        <f>(BT$3*temperature!$M390+BT$4*temperature!$M390^2+BT$5*temperature!$M390^6)*(K280/K$56)^$BS$1</f>
        <v>-69.094235899809107</v>
      </c>
      <c r="BU280" s="12">
        <f>(BU$3*temperature!$M390+BU$4*temperature!$M390^2+BU$5*temperature!$M390^6)*(L280/L$56)^$BS$1</f>
        <v>-39.424371795520855</v>
      </c>
      <c r="BV280" s="12">
        <f>(BV$3*temperature!$M390+BV$4*temperature!$M390^2+BV$5*temperature!$M390^6)*(M280/M$56)^$BS$1</f>
        <v>-33.150047061122095</v>
      </c>
      <c r="BW280" s="19">
        <f t="shared" si="356"/>
        <v>-1.714891686788178E-5</v>
      </c>
      <c r="BX280" s="19">
        <f t="shared" si="357"/>
        <v>-9.3002127243835275E-6</v>
      </c>
      <c r="BY280" s="19">
        <f t="shared" si="358"/>
        <v>-7.4108532146510697E-6</v>
      </c>
      <c r="BZ280" s="19">
        <f t="shared" si="359"/>
        <v>-2.8904584659620536E-2</v>
      </c>
      <c r="CA280" s="19">
        <f t="shared" si="360"/>
        <v>-1.1447405304560796E-5</v>
      </c>
      <c r="CB280" s="19">
        <f t="shared" si="361"/>
        <v>-1.6319258089241346E-6</v>
      </c>
      <c r="CC280" s="19">
        <f t="shared" si="362"/>
        <v>-5.6937301296076559E-7</v>
      </c>
      <c r="CD280" s="19"/>
    </row>
    <row r="281" spans="1:82">
      <c r="A281" s="2">
        <f t="shared" si="304"/>
        <v>2235</v>
      </c>
      <c r="B281" s="5">
        <f t="shared" si="305"/>
        <v>1165.4049157570753</v>
      </c>
      <c r="C281" s="5">
        <f t="shared" si="306"/>
        <v>2964.1661036538321</v>
      </c>
      <c r="D281" s="5">
        <f t="shared" si="307"/>
        <v>4369.9448946756766</v>
      </c>
      <c r="E281" s="15">
        <f t="shared" si="308"/>
        <v>3.9942860362554464E-8</v>
      </c>
      <c r="F281" s="15">
        <f t="shared" si="309"/>
        <v>7.8690113301932661E-8</v>
      </c>
      <c r="G281" s="15">
        <f t="shared" si="310"/>
        <v>1.6064306713030082E-7</v>
      </c>
      <c r="H281" s="5">
        <f t="shared" si="311"/>
        <v>97941.949332006261</v>
      </c>
      <c r="I281" s="5">
        <f t="shared" si="312"/>
        <v>95797.273774984278</v>
      </c>
      <c r="J281" s="5">
        <f t="shared" si="313"/>
        <v>37218.900000999485</v>
      </c>
      <c r="K281" s="5">
        <f t="shared" si="314"/>
        <v>84041.132835260782</v>
      </c>
      <c r="L281" s="5">
        <f t="shared" si="315"/>
        <v>32318.456667086928</v>
      </c>
      <c r="M281" s="5">
        <f t="shared" si="316"/>
        <v>8517.0181542441987</v>
      </c>
      <c r="N281" s="15">
        <f t="shared" si="317"/>
        <v>-2.531985292223482E-2</v>
      </c>
      <c r="O281" s="15">
        <f t="shared" si="318"/>
        <v>-6.2404619619027546E-4</v>
      </c>
      <c r="P281" s="15">
        <f t="shared" si="319"/>
        <v>3.1477861936202167E-4</v>
      </c>
      <c r="Q281" s="5">
        <f t="shared" si="320"/>
        <v>1214.9118070379388</v>
      </c>
      <c r="R281" s="5">
        <f t="shared" si="321"/>
        <v>3643.6005244608505</v>
      </c>
      <c r="S281" s="5">
        <f t="shared" si="322"/>
        <v>2702.5591832451491</v>
      </c>
      <c r="T281" s="5">
        <f t="shared" si="323"/>
        <v>12.404407052585793</v>
      </c>
      <c r="U281" s="5">
        <f t="shared" si="324"/>
        <v>38.034490762432434</v>
      </c>
      <c r="V281" s="5">
        <f t="shared" si="325"/>
        <v>72.612548548521687</v>
      </c>
      <c r="W281" s="15">
        <f t="shared" si="326"/>
        <v>-1.0734613539272964E-2</v>
      </c>
      <c r="X281" s="15">
        <f t="shared" si="327"/>
        <v>-1.217998157191269E-2</v>
      </c>
      <c r="Y281" s="15">
        <f t="shared" si="328"/>
        <v>-9.7425357312937999E-3</v>
      </c>
      <c r="Z281" s="5">
        <f t="shared" si="343"/>
        <v>1170.3048221307133</v>
      </c>
      <c r="AA281" s="5">
        <f t="shared" si="344"/>
        <v>11345.415586016461</v>
      </c>
      <c r="AB281" s="5">
        <f t="shared" si="345"/>
        <v>57393.675071879668</v>
      </c>
      <c r="AC281" s="16">
        <f t="shared" si="329"/>
        <v>0.92881494129497943</v>
      </c>
      <c r="AD281" s="16">
        <f t="shared" si="330"/>
        <v>3.0739472154016494</v>
      </c>
      <c r="AE281" s="16">
        <f t="shared" si="331"/>
        <v>21.036510473982741</v>
      </c>
      <c r="AF281" s="15">
        <f t="shared" si="332"/>
        <v>-4.0504037456468023E-3</v>
      </c>
      <c r="AG281" s="15">
        <f t="shared" si="333"/>
        <v>2.9673830763510267E-4</v>
      </c>
      <c r="AH281" s="15">
        <f t="shared" si="334"/>
        <v>9.7937136394747881E-3</v>
      </c>
      <c r="AI281" s="1">
        <f t="shared" si="298"/>
        <v>235784.12000939809</v>
      </c>
      <c r="AJ281" s="1">
        <f t="shared" si="299"/>
        <v>192082.08898758225</v>
      </c>
      <c r="AK281" s="1">
        <f t="shared" si="300"/>
        <v>73998.983067774505</v>
      </c>
      <c r="AL281" s="14">
        <f t="shared" si="335"/>
        <v>94.025278880076868</v>
      </c>
      <c r="AM281" s="14">
        <f t="shared" si="336"/>
        <v>23.165183951218118</v>
      </c>
      <c r="AN281" s="14">
        <f t="shared" si="337"/>
        <v>7.2349654372805929</v>
      </c>
      <c r="AO281" s="11">
        <f t="shared" si="338"/>
        <v>2.148973470522883E-3</v>
      </c>
      <c r="AP281" s="11">
        <f t="shared" si="339"/>
        <v>2.7071397885560927E-3</v>
      </c>
      <c r="AQ281" s="11">
        <f t="shared" si="340"/>
        <v>2.455717359650199E-3</v>
      </c>
      <c r="AR281" s="1">
        <f t="shared" si="346"/>
        <v>97941.949332006261</v>
      </c>
      <c r="AS281" s="1">
        <f t="shared" si="341"/>
        <v>95797.273774984278</v>
      </c>
      <c r="AT281" s="1">
        <f t="shared" si="342"/>
        <v>37218.900000999485</v>
      </c>
      <c r="AU281" s="1">
        <f t="shared" si="301"/>
        <v>19588.389866401252</v>
      </c>
      <c r="AV281" s="1">
        <f t="shared" si="302"/>
        <v>19159.454754996856</v>
      </c>
      <c r="AW281" s="1">
        <f t="shared" si="303"/>
        <v>7443.7800001998976</v>
      </c>
      <c r="AX281" s="2">
        <v>0</v>
      </c>
      <c r="AY281" s="2">
        <v>0</v>
      </c>
      <c r="AZ281" s="2">
        <v>0</v>
      </c>
      <c r="BA281" s="2">
        <f t="shared" si="350"/>
        <v>0</v>
      </c>
      <c r="BB281" s="2">
        <f t="shared" si="363"/>
        <v>0</v>
      </c>
      <c r="BC281" s="2">
        <f t="shared" si="351"/>
        <v>0</v>
      </c>
      <c r="BD281" s="2">
        <f t="shared" si="352"/>
        <v>0</v>
      </c>
      <c r="BE281" s="2">
        <f t="shared" si="353"/>
        <v>0</v>
      </c>
      <c r="BF281" s="2">
        <f t="shared" si="354"/>
        <v>0</v>
      </c>
      <c r="BG281" s="2">
        <f t="shared" si="355"/>
        <v>0</v>
      </c>
      <c r="BH281" s="2">
        <f t="shared" si="364"/>
        <v>0</v>
      </c>
      <c r="BI281" s="2">
        <f t="shared" si="365"/>
        <v>0</v>
      </c>
      <c r="BJ281" s="2">
        <f t="shared" si="366"/>
        <v>0</v>
      </c>
      <c r="BK281" s="11">
        <f t="shared" si="369"/>
        <v>4.6801470777651788E-3</v>
      </c>
      <c r="BL281" s="11">
        <f t="shared" si="367"/>
        <v>2.9375953803809723E-2</v>
      </c>
      <c r="BM281" s="11">
        <f t="shared" si="368"/>
        <v>3.0314778619362021E-2</v>
      </c>
      <c r="BN281" s="17">
        <f t="shared" si="347"/>
        <v>6.6013589205619818E-4</v>
      </c>
      <c r="BO281" s="17">
        <f t="shared" si="348"/>
        <v>1.7782511262770889E-4</v>
      </c>
      <c r="BP281" s="17">
        <f t="shared" si="349"/>
        <v>2.0041032856670204E-4</v>
      </c>
      <c r="BQ281" s="12">
        <f>(BQ$3*temperature!$I391+BQ$4*temperature!$I391^2+BQ$5*temperature!$I391^6)*(K281/K$56)^$BS$1</f>
        <v>-69.89620481706099</v>
      </c>
      <c r="BR281" s="12">
        <f>(BR$3*temperature!$I391+BR$4*temperature!$I391^2+BR$5*temperature!$I391^6)*(L281/L$56)^$BS$1</f>
        <v>-39.623213980628478</v>
      </c>
      <c r="BS281" s="12">
        <f>(BS$3*temperature!$I391+BS$4*temperature!$I391^2+BS$5*temperature!$I391^6)*(M281/M$56)^$BS$1</f>
        <v>-33.30093942009016</v>
      </c>
      <c r="BT281" s="12">
        <f>(BT$3*temperature!$M391+BT$4*temperature!$M391^2+BT$5*temperature!$M391^6)*(K281/K$56)^$BS$1</f>
        <v>-69.896222054960205</v>
      </c>
      <c r="BU281" s="12">
        <f>(BU$3*temperature!$M391+BU$4*temperature!$M391^2+BU$5*temperature!$M391^6)*(L281/L$56)^$BS$1</f>
        <v>-39.623223270013277</v>
      </c>
      <c r="BV281" s="12">
        <f>(BV$3*temperature!$M391+BV$4*temperature!$M391^2+BV$5*temperature!$M391^6)*(M281/M$56)^$BS$1</f>
        <v>-33.300946819877261</v>
      </c>
      <c r="BW281" s="19">
        <f t="shared" si="356"/>
        <v>-1.7237899214705976E-5</v>
      </c>
      <c r="BX281" s="19">
        <f t="shared" si="357"/>
        <v>-9.2893847991604162E-6</v>
      </c>
      <c r="BY281" s="19">
        <f t="shared" si="358"/>
        <v>-7.3997871012920768E-6</v>
      </c>
      <c r="BZ281" s="19">
        <f t="shared" si="359"/>
        <v>-2.8536231264349867E-2</v>
      </c>
      <c r="CA281" s="19">
        <f t="shared" si="360"/>
        <v>-1.114516306361224E-5</v>
      </c>
      <c r="CB281" s="19">
        <f t="shared" si="361"/>
        <v>-1.5824616563038226E-6</v>
      </c>
      <c r="CC281" s="19">
        <f t="shared" si="362"/>
        <v>-5.5195396615348878E-7</v>
      </c>
      <c r="CD281" s="19"/>
    </row>
    <row r="282" spans="1:82">
      <c r="A282" s="2">
        <f t="shared" si="304"/>
        <v>2236</v>
      </c>
      <c r="B282" s="5">
        <f t="shared" si="305"/>
        <v>1165.4049599792006</v>
      </c>
      <c r="C282" s="5">
        <f t="shared" si="306"/>
        <v>2964.1663252418707</v>
      </c>
      <c r="D282" s="5">
        <f t="shared" si="307"/>
        <v>4369.9455615769593</v>
      </c>
      <c r="E282" s="15">
        <f t="shared" si="308"/>
        <v>3.7945717344426738E-8</v>
      </c>
      <c r="F282" s="15">
        <f t="shared" si="309"/>
        <v>7.4755607636836019E-8</v>
      </c>
      <c r="G282" s="15">
        <f t="shared" si="310"/>
        <v>1.5261091377378576E-7</v>
      </c>
      <c r="H282" s="5">
        <f t="shared" si="311"/>
        <v>95277.602012635805</v>
      </c>
      <c r="I282" s="5">
        <f t="shared" si="312"/>
        <v>95733.845917812039</v>
      </c>
      <c r="J282" s="5">
        <f t="shared" si="313"/>
        <v>37229.585427288184</v>
      </c>
      <c r="K282" s="5">
        <f t="shared" si="314"/>
        <v>81754.930933481068</v>
      </c>
      <c r="L282" s="5">
        <f t="shared" si="315"/>
        <v>32297.056039863193</v>
      </c>
      <c r="M282" s="5">
        <f t="shared" si="316"/>
        <v>8519.4620625556108</v>
      </c>
      <c r="N282" s="15">
        <f t="shared" si="317"/>
        <v>-2.7203368453649679E-2</v>
      </c>
      <c r="O282" s="15">
        <f t="shared" si="318"/>
        <v>-6.6217973971294253E-4</v>
      </c>
      <c r="P282" s="15">
        <f t="shared" si="319"/>
        <v>2.8694412377117118E-4</v>
      </c>
      <c r="Q282" s="5">
        <f t="shared" si="320"/>
        <v>1169.1753248323271</v>
      </c>
      <c r="R282" s="5">
        <f t="shared" si="321"/>
        <v>3596.8384745206477</v>
      </c>
      <c r="S282" s="5">
        <f t="shared" si="322"/>
        <v>2676.9977406767503</v>
      </c>
      <c r="T282" s="5">
        <f t="shared" si="323"/>
        <v>12.271250536692452</v>
      </c>
      <c r="U282" s="5">
        <f t="shared" si="324"/>
        <v>37.571231365848924</v>
      </c>
      <c r="V282" s="5">
        <f t="shared" si="325"/>
        <v>71.905118199747406</v>
      </c>
      <c r="W282" s="15">
        <f t="shared" si="326"/>
        <v>-1.0734613539272964E-2</v>
      </c>
      <c r="X282" s="15">
        <f t="shared" si="327"/>
        <v>-1.217998157191269E-2</v>
      </c>
      <c r="Y282" s="15">
        <f t="shared" si="328"/>
        <v>-9.7425357312937999E-3</v>
      </c>
      <c r="Z282" s="5">
        <f t="shared" si="343"/>
        <v>1123.8576487676646</v>
      </c>
      <c r="AA282" s="5">
        <f t="shared" si="344"/>
        <v>11203.559225185059</v>
      </c>
      <c r="AB282" s="5">
        <f t="shared" si="345"/>
        <v>57409.210832856108</v>
      </c>
      <c r="AC282" s="16">
        <f t="shared" si="329"/>
        <v>0.92505286577774548</v>
      </c>
      <c r="AD282" s="16">
        <f t="shared" si="330"/>
        <v>3.0748593732961074</v>
      </c>
      <c r="AE282" s="16">
        <f t="shared" si="331"/>
        <v>21.242536033538741</v>
      </c>
      <c r="AF282" s="15">
        <f t="shared" si="332"/>
        <v>-4.0504037456468023E-3</v>
      </c>
      <c r="AG282" s="15">
        <f t="shared" si="333"/>
        <v>2.9673830763510267E-4</v>
      </c>
      <c r="AH282" s="15">
        <f t="shared" si="334"/>
        <v>9.7937136394747881E-3</v>
      </c>
      <c r="AI282" s="1">
        <f t="shared" si="298"/>
        <v>231794.09787485952</v>
      </c>
      <c r="AJ282" s="1">
        <f t="shared" si="299"/>
        <v>192033.33484382089</v>
      </c>
      <c r="AK282" s="1">
        <f t="shared" si="300"/>
        <v>74042.86476119695</v>
      </c>
      <c r="AL282" s="14">
        <f t="shared" si="335"/>
        <v>94.225316131649947</v>
      </c>
      <c r="AM282" s="14">
        <f t="shared" si="336"/>
        <v>23.227268228489844</v>
      </c>
      <c r="AN282" s="14">
        <f t="shared" si="337"/>
        <v>7.2525547971991831</v>
      </c>
      <c r="AO282" s="11">
        <f t="shared" si="338"/>
        <v>2.1274837358176541E-3</v>
      </c>
      <c r="AP282" s="11">
        <f t="shared" si="339"/>
        <v>2.6800683906705318E-3</v>
      </c>
      <c r="AQ282" s="11">
        <f t="shared" si="340"/>
        <v>2.4311601860536971E-3</v>
      </c>
      <c r="AR282" s="1">
        <f t="shared" si="346"/>
        <v>95277.602012635805</v>
      </c>
      <c r="AS282" s="1">
        <f t="shared" si="341"/>
        <v>95733.845917812039</v>
      </c>
      <c r="AT282" s="1">
        <f t="shared" si="342"/>
        <v>37229.585427288184</v>
      </c>
      <c r="AU282" s="1">
        <f t="shared" si="301"/>
        <v>19055.520402527163</v>
      </c>
      <c r="AV282" s="1">
        <f t="shared" si="302"/>
        <v>19146.76918356241</v>
      </c>
      <c r="AW282" s="1">
        <f t="shared" si="303"/>
        <v>7445.9170854576369</v>
      </c>
      <c r="AX282" s="2">
        <v>0</v>
      </c>
      <c r="AY282" s="2">
        <v>0</v>
      </c>
      <c r="AZ282" s="2">
        <v>0</v>
      </c>
      <c r="BA282" s="2">
        <f t="shared" si="350"/>
        <v>0</v>
      </c>
      <c r="BB282" s="2">
        <f t="shared" si="363"/>
        <v>0</v>
      </c>
      <c r="BC282" s="2">
        <f t="shared" si="351"/>
        <v>0</v>
      </c>
      <c r="BD282" s="2">
        <f t="shared" si="352"/>
        <v>0</v>
      </c>
      <c r="BE282" s="2">
        <f t="shared" si="353"/>
        <v>0</v>
      </c>
      <c r="BF282" s="2">
        <f t="shared" si="354"/>
        <v>0</v>
      </c>
      <c r="BG282" s="2">
        <f t="shared" si="355"/>
        <v>0</v>
      </c>
      <c r="BH282" s="2">
        <f t="shared" si="364"/>
        <v>0</v>
      </c>
      <c r="BI282" s="2">
        <f t="shared" si="365"/>
        <v>0</v>
      </c>
      <c r="BJ282" s="2">
        <f t="shared" si="366"/>
        <v>0</v>
      </c>
      <c r="BK282" s="11">
        <f t="shared" si="369"/>
        <v>2.79663154635032E-3</v>
      </c>
      <c r="BL282" s="11">
        <f t="shared" si="367"/>
        <v>2.9337820260287056E-2</v>
      </c>
      <c r="BM282" s="11">
        <f t="shared" si="368"/>
        <v>3.028694412377117E-2</v>
      </c>
      <c r="BN282" s="17">
        <f t="shared" si="347"/>
        <v>6.5706075110201392E-4</v>
      </c>
      <c r="BO282" s="17">
        <f t="shared" si="348"/>
        <v>1.7275040471909144E-4</v>
      </c>
      <c r="BP282" s="17">
        <f t="shared" si="349"/>
        <v>1.9451368914192907E-4</v>
      </c>
      <c r="BQ282" s="12">
        <f>(BQ$3*temperature!$I392+BQ$4*temperature!$I392^2+BQ$5*temperature!$I392^6)*(K282/K$56)^$BS$1</f>
        <v>-70.73817655218059</v>
      </c>
      <c r="BR282" s="12">
        <f>(BR$3*temperature!$I392+BR$4*temperature!$I392^2+BR$5*temperature!$I392^6)*(L282/L$56)^$BS$1</f>
        <v>-39.8215948872705</v>
      </c>
      <c r="BS282" s="12">
        <f>(BS$3*temperature!$I392+BS$4*temperature!$I392^2+BS$5*temperature!$I392^6)*(M282/M$56)^$BS$1</f>
        <v>-33.451307563824457</v>
      </c>
      <c r="BT282" s="12">
        <f>(BT$3*temperature!$M392+BT$4*temperature!$M392^2+BT$5*temperature!$M392^6)*(K282/K$56)^$BS$1</f>
        <v>-70.738193887954665</v>
      </c>
      <c r="BU282" s="12">
        <f>(BU$3*temperature!$M392+BU$4*temperature!$M392^2+BU$5*temperature!$M392^6)*(L282/L$56)^$BS$1</f>
        <v>-39.821604165964395</v>
      </c>
      <c r="BV282" s="12">
        <f>(BV$3*temperature!$M392+BV$4*temperature!$M392^2+BV$5*temperature!$M392^6)*(M282/M$56)^$BS$1</f>
        <v>-33.451314952650122</v>
      </c>
      <c r="BW282" s="19">
        <f t="shared" si="356"/>
        <v>-1.7335774074922483E-5</v>
      </c>
      <c r="BX282" s="19">
        <f t="shared" si="357"/>
        <v>-9.2786938949984687E-6</v>
      </c>
      <c r="BY282" s="19">
        <f t="shared" si="358"/>
        <v>-7.3888256650889161E-6</v>
      </c>
      <c r="BZ282" s="19">
        <f t="shared" si="359"/>
        <v>-2.8150789508595276E-2</v>
      </c>
      <c r="CA282" s="19">
        <f t="shared" si="360"/>
        <v>-1.0852744590220913E-5</v>
      </c>
      <c r="CB282" s="19">
        <f t="shared" si="361"/>
        <v>-1.5345160218058598E-6</v>
      </c>
      <c r="CC282" s="19">
        <f t="shared" si="362"/>
        <v>-5.3507392870555308E-7</v>
      </c>
      <c r="CD282" s="19"/>
    </row>
    <row r="283" spans="1:82">
      <c r="A283" s="2">
        <f t="shared" si="304"/>
        <v>2237</v>
      </c>
      <c r="B283" s="5">
        <f t="shared" si="305"/>
        <v>1165.4050019902215</v>
      </c>
      <c r="C283" s="5">
        <f t="shared" si="306"/>
        <v>2964.1665357505226</v>
      </c>
      <c r="D283" s="5">
        <f t="shared" si="307"/>
        <v>4369.946195133276</v>
      </c>
      <c r="E283" s="15">
        <f t="shared" si="308"/>
        <v>3.60484314772054E-8</v>
      </c>
      <c r="F283" s="15">
        <f t="shared" si="309"/>
        <v>7.1017827254994215E-8</v>
      </c>
      <c r="G283" s="15">
        <f t="shared" si="310"/>
        <v>1.4498036808509648E-7</v>
      </c>
      <c r="H283" s="5">
        <f t="shared" si="311"/>
        <v>92475.24383006712</v>
      </c>
      <c r="I283" s="5">
        <f t="shared" si="312"/>
        <v>95666.833335726624</v>
      </c>
      <c r="J283" s="5">
        <f t="shared" si="313"/>
        <v>37239.248481305396</v>
      </c>
      <c r="K283" s="5">
        <f t="shared" si="314"/>
        <v>79350.30626446809</v>
      </c>
      <c r="L283" s="5">
        <f t="shared" si="315"/>
        <v>32274.4461830664</v>
      </c>
      <c r="M283" s="5">
        <f t="shared" si="316"/>
        <v>8521.6720798022689</v>
      </c>
      <c r="N283" s="15">
        <f t="shared" si="317"/>
        <v>-2.9412594953685089E-2</v>
      </c>
      <c r="O283" s="15">
        <f t="shared" si="318"/>
        <v>-7.0005937286932163E-4</v>
      </c>
      <c r="P283" s="15">
        <f t="shared" si="319"/>
        <v>2.5940807417534906E-4</v>
      </c>
      <c r="Q283" s="5">
        <f t="shared" si="320"/>
        <v>1122.6053868154086</v>
      </c>
      <c r="R283" s="5">
        <f t="shared" si="321"/>
        <v>3550.5419690483404</v>
      </c>
      <c r="S283" s="5">
        <f t="shared" si="322"/>
        <v>2651.6050482385863</v>
      </c>
      <c r="T283" s="5">
        <f t="shared" si="323"/>
        <v>12.139523404537464</v>
      </c>
      <c r="U283" s="5">
        <f t="shared" si="324"/>
        <v>37.113614460178816</v>
      </c>
      <c r="V283" s="5">
        <f t="shared" si="325"/>
        <v>71.204580016423463</v>
      </c>
      <c r="W283" s="15">
        <f t="shared" si="326"/>
        <v>-1.0734613539272964E-2</v>
      </c>
      <c r="X283" s="15">
        <f t="shared" si="327"/>
        <v>-1.217998157191269E-2</v>
      </c>
      <c r="Y283" s="15">
        <f t="shared" si="328"/>
        <v>-9.7425357312937999E-3</v>
      </c>
      <c r="Z283" s="5">
        <f t="shared" si="343"/>
        <v>1077.1682747735035</v>
      </c>
      <c r="AA283" s="5">
        <f t="shared" si="344"/>
        <v>11063.054355785656</v>
      </c>
      <c r="AB283" s="5">
        <f t="shared" si="345"/>
        <v>57423.152451947622</v>
      </c>
      <c r="AC283" s="16">
        <f t="shared" si="329"/>
        <v>0.92130602818527796</v>
      </c>
      <c r="AD283" s="16">
        <f t="shared" si="330"/>
        <v>3.0757718018627553</v>
      </c>
      <c r="AE283" s="16">
        <f t="shared" si="331"/>
        <v>21.450579348427443</v>
      </c>
      <c r="AF283" s="15">
        <f t="shared" si="332"/>
        <v>-4.0504037456468023E-3</v>
      </c>
      <c r="AG283" s="15">
        <f t="shared" si="333"/>
        <v>2.9673830763510267E-4</v>
      </c>
      <c r="AH283" s="15">
        <f t="shared" si="334"/>
        <v>9.7937136394747881E-3</v>
      </c>
      <c r="AI283" s="1">
        <f t="shared" si="298"/>
        <v>227670.20848990072</v>
      </c>
      <c r="AJ283" s="1">
        <f t="shared" si="299"/>
        <v>191976.77054300121</v>
      </c>
      <c r="AK283" s="1">
        <f t="shared" si="300"/>
        <v>74084.495370534889</v>
      </c>
      <c r="AL283" s="14">
        <f t="shared" si="335"/>
        <v>94.4237743309466</v>
      </c>
      <c r="AM283" s="14">
        <f t="shared" si="336"/>
        <v>23.288896389196839</v>
      </c>
      <c r="AN283" s="14">
        <f t="shared" si="337"/>
        <v>7.270010598444606</v>
      </c>
      <c r="AO283" s="11">
        <f t="shared" si="338"/>
        <v>2.1062088984594774E-3</v>
      </c>
      <c r="AP283" s="11">
        <f t="shared" si="339"/>
        <v>2.6532677067638267E-3</v>
      </c>
      <c r="AQ283" s="11">
        <f t="shared" si="340"/>
        <v>2.4068485841931601E-3</v>
      </c>
      <c r="AR283" s="1">
        <f t="shared" si="346"/>
        <v>92475.24383006712</v>
      </c>
      <c r="AS283" s="1">
        <f t="shared" si="341"/>
        <v>95666.833335726624</v>
      </c>
      <c r="AT283" s="1">
        <f t="shared" si="342"/>
        <v>37239.248481305396</v>
      </c>
      <c r="AU283" s="1">
        <f t="shared" si="301"/>
        <v>18495.048766013424</v>
      </c>
      <c r="AV283" s="1">
        <f t="shared" si="302"/>
        <v>19133.366667145325</v>
      </c>
      <c r="AW283" s="1">
        <f t="shared" si="303"/>
        <v>7447.8496962610798</v>
      </c>
      <c r="AX283" s="2">
        <v>0</v>
      </c>
      <c r="AY283" s="2">
        <v>0</v>
      </c>
      <c r="AZ283" s="2">
        <v>0</v>
      </c>
      <c r="BA283" s="2">
        <f t="shared" si="350"/>
        <v>0</v>
      </c>
      <c r="BB283" s="2">
        <f t="shared" si="363"/>
        <v>0</v>
      </c>
      <c r="BC283" s="2">
        <f t="shared" si="351"/>
        <v>0</v>
      </c>
      <c r="BD283" s="2">
        <f t="shared" si="352"/>
        <v>0</v>
      </c>
      <c r="BE283" s="2">
        <f t="shared" si="353"/>
        <v>0</v>
      </c>
      <c r="BF283" s="2">
        <f t="shared" si="354"/>
        <v>0</v>
      </c>
      <c r="BG283" s="2">
        <f t="shared" si="355"/>
        <v>0</v>
      </c>
      <c r="BH283" s="2">
        <f t="shared" si="364"/>
        <v>0</v>
      </c>
      <c r="BI283" s="2">
        <f t="shared" si="365"/>
        <v>0</v>
      </c>
      <c r="BJ283" s="2">
        <f t="shared" si="366"/>
        <v>0</v>
      </c>
      <c r="BK283" s="11">
        <f t="shared" si="369"/>
        <v>5.8740504631490942E-4</v>
      </c>
      <c r="BL283" s="11">
        <f t="shared" si="367"/>
        <v>2.9299940627130677E-2</v>
      </c>
      <c r="BM283" s="11">
        <f t="shared" si="368"/>
        <v>3.0259408074175348E-2</v>
      </c>
      <c r="BN283" s="17">
        <f t="shared" si="347"/>
        <v>6.5522831891527331E-4</v>
      </c>
      <c r="BO283" s="17">
        <f t="shared" si="348"/>
        <v>1.6782673415750751E-4</v>
      </c>
      <c r="BP283" s="17">
        <f t="shared" si="349"/>
        <v>1.8879564596187059E-4</v>
      </c>
      <c r="BQ283" s="12">
        <f>(BQ$3*temperature!$I393+BQ$4*temperature!$I393^2+BQ$5*temperature!$I393^6)*(K283/K$56)^$BS$1</f>
        <v>-71.62747388963912</v>
      </c>
      <c r="BR283" s="12">
        <f>(BR$3*temperature!$I393+BR$4*temperature!$I393^2+BR$5*temperature!$I393^6)*(L283/L$56)^$BS$1</f>
        <v>-40.019510163107078</v>
      </c>
      <c r="BS283" s="12">
        <f>(BS$3*temperature!$I393+BS$4*temperature!$I393^2+BS$5*temperature!$I393^6)*(M283/M$56)^$BS$1</f>
        <v>-33.601146965084197</v>
      </c>
      <c r="BT283" s="12">
        <f>(BT$3*temperature!$M393+BT$4*temperature!$M393^2+BT$5*temperature!$M393^6)*(K283/K$56)^$BS$1</f>
        <v>-71.627491333806489</v>
      </c>
      <c r="BU283" s="12">
        <f>(BU$3*temperature!$M393+BU$4*temperature!$M393^2+BU$5*temperature!$M393^6)*(L283/L$56)^$BS$1</f>
        <v>-40.019519431246103</v>
      </c>
      <c r="BV283" s="12">
        <f>(BV$3*temperature!$M393+BV$4*temperature!$M393^2+BV$5*temperature!$M393^6)*(M283/M$56)^$BS$1</f>
        <v>-33.601154343052038</v>
      </c>
      <c r="BW283" s="19">
        <f t="shared" si="356"/>
        <v>-1.7444167369262686E-5</v>
      </c>
      <c r="BX283" s="19">
        <f t="shared" si="357"/>
        <v>-9.2681390242432826E-6</v>
      </c>
      <c r="BY283" s="19">
        <f t="shared" si="358"/>
        <v>-7.377967840227484E-6</v>
      </c>
      <c r="BZ283" s="19">
        <f t="shared" si="359"/>
        <v>-2.7745571199390046E-2</v>
      </c>
      <c r="CA283" s="19">
        <f t="shared" si="360"/>
        <v>-1.0569839417168921E-5</v>
      </c>
      <c r="CB283" s="19">
        <f t="shared" si="361"/>
        <v>-1.4880416314161167E-6</v>
      </c>
      <c r="CC283" s="19">
        <f t="shared" si="362"/>
        <v>-5.1871599515863075E-7</v>
      </c>
      <c r="CD283" s="19"/>
    </row>
    <row r="284" spans="1:82">
      <c r="A284" s="2">
        <f t="shared" si="304"/>
        <v>2238</v>
      </c>
      <c r="B284" s="5">
        <f t="shared" si="305"/>
        <v>1165.4050419006926</v>
      </c>
      <c r="C284" s="5">
        <f t="shared" si="306"/>
        <v>2964.166735733756</v>
      </c>
      <c r="D284" s="5">
        <f t="shared" si="307"/>
        <v>4369.9467970118631</v>
      </c>
      <c r="E284" s="15">
        <f t="shared" si="308"/>
        <v>3.4246009903345128E-8</v>
      </c>
      <c r="F284" s="15">
        <f t="shared" si="309"/>
        <v>6.7466935892244502E-8</v>
      </c>
      <c r="G284" s="15">
        <f t="shared" si="310"/>
        <v>1.3773134968084164E-7</v>
      </c>
      <c r="H284" s="5">
        <f t="shared" si="311"/>
        <v>89512.038502423224</v>
      </c>
      <c r="I284" s="5">
        <f t="shared" si="312"/>
        <v>95596.267478047055</v>
      </c>
      <c r="J284" s="5">
        <f t="shared" si="313"/>
        <v>37247.899385532924</v>
      </c>
      <c r="K284" s="5">
        <f t="shared" si="314"/>
        <v>76807.663674112366</v>
      </c>
      <c r="L284" s="5">
        <f t="shared" si="315"/>
        <v>32250.637700508087</v>
      </c>
      <c r="M284" s="5">
        <f t="shared" si="316"/>
        <v>8523.6505421536858</v>
      </c>
      <c r="N284" s="15">
        <f t="shared" si="317"/>
        <v>-3.2043261205335516E-2</v>
      </c>
      <c r="O284" s="15">
        <f t="shared" si="318"/>
        <v>-7.376883378035215E-4</v>
      </c>
      <c r="P284" s="15">
        <f t="shared" si="319"/>
        <v>2.3216832716510538E-4</v>
      </c>
      <c r="Q284" s="5">
        <f t="shared" si="320"/>
        <v>1074.968895852817</v>
      </c>
      <c r="R284" s="5">
        <f t="shared" si="321"/>
        <v>3504.7093780709533</v>
      </c>
      <c r="S284" s="5">
        <f t="shared" si="322"/>
        <v>2626.381674066974</v>
      </c>
      <c r="T284" s="5">
        <f t="shared" si="323"/>
        <v>12.009210312238794</v>
      </c>
      <c r="U284" s="5">
        <f t="shared" si="324"/>
        <v>36.661571319986763</v>
      </c>
      <c r="V284" s="5">
        <f t="shared" si="325"/>
        <v>70.510866851381692</v>
      </c>
      <c r="W284" s="15">
        <f t="shared" si="326"/>
        <v>-1.0734613539272964E-2</v>
      </c>
      <c r="X284" s="15">
        <f t="shared" si="327"/>
        <v>-1.217998157191269E-2</v>
      </c>
      <c r="Y284" s="15">
        <f t="shared" si="328"/>
        <v>-9.7425357312937999E-3</v>
      </c>
      <c r="Z284" s="5">
        <f t="shared" si="343"/>
        <v>1030.0739269709809</v>
      </c>
      <c r="AA284" s="5">
        <f t="shared" si="344"/>
        <v>10923.897446966936</v>
      </c>
      <c r="AB284" s="5">
        <f t="shared" si="345"/>
        <v>57435.515881380416</v>
      </c>
      <c r="AC284" s="16">
        <f t="shared" si="329"/>
        <v>0.91757436679782933</v>
      </c>
      <c r="AD284" s="16">
        <f t="shared" si="330"/>
        <v>3.0766845011819117</v>
      </c>
      <c r="AE284" s="16">
        <f t="shared" si="331"/>
        <v>21.660660179966772</v>
      </c>
      <c r="AF284" s="15">
        <f t="shared" si="332"/>
        <v>-4.0504037456468023E-3</v>
      </c>
      <c r="AG284" s="15">
        <f t="shared" si="333"/>
        <v>2.9673830763510267E-4</v>
      </c>
      <c r="AH284" s="15">
        <f t="shared" si="334"/>
        <v>9.7937136394747881E-3</v>
      </c>
      <c r="AI284" s="1">
        <f t="shared" si="298"/>
        <v>223398.23640692409</v>
      </c>
      <c r="AJ284" s="1">
        <f t="shared" si="299"/>
        <v>191912.46015584643</v>
      </c>
      <c r="AK284" s="1">
        <f t="shared" si="300"/>
        <v>74123.895529742484</v>
      </c>
      <c r="AL284" s="14">
        <f t="shared" si="335"/>
        <v>94.620661762731359</v>
      </c>
      <c r="AM284" s="14">
        <f t="shared" si="336"/>
        <v>23.35007014914531</v>
      </c>
      <c r="AN284" s="14">
        <f t="shared" si="337"/>
        <v>7.2873334350133812</v>
      </c>
      <c r="AO284" s="11">
        <f t="shared" si="338"/>
        <v>2.0851468094748825E-3</v>
      </c>
      <c r="AP284" s="11">
        <f t="shared" si="339"/>
        <v>2.6267350296961885E-3</v>
      </c>
      <c r="AQ284" s="11">
        <f t="shared" si="340"/>
        <v>2.3827800983512283E-3</v>
      </c>
      <c r="AR284" s="1">
        <f t="shared" si="346"/>
        <v>89512.038502423224</v>
      </c>
      <c r="AS284" s="1">
        <f t="shared" si="341"/>
        <v>95596.267478047055</v>
      </c>
      <c r="AT284" s="1">
        <f t="shared" si="342"/>
        <v>37247.899385532924</v>
      </c>
      <c r="AU284" s="1">
        <f t="shared" si="301"/>
        <v>17902.407700484644</v>
      </c>
      <c r="AV284" s="1">
        <f t="shared" si="302"/>
        <v>19119.253495609413</v>
      </c>
      <c r="AW284" s="1">
        <f t="shared" si="303"/>
        <v>7449.5798771065856</v>
      </c>
      <c r="AX284" s="2">
        <v>0</v>
      </c>
      <c r="AY284" s="2">
        <v>0</v>
      </c>
      <c r="AZ284" s="2">
        <v>0</v>
      </c>
      <c r="BA284" s="2">
        <f t="shared" si="350"/>
        <v>0</v>
      </c>
      <c r="BB284" s="2">
        <f t="shared" si="363"/>
        <v>0</v>
      </c>
      <c r="BC284" s="2">
        <f t="shared" si="351"/>
        <v>0</v>
      </c>
      <c r="BD284" s="2">
        <f t="shared" si="352"/>
        <v>0</v>
      </c>
      <c r="BE284" s="2">
        <f t="shared" si="353"/>
        <v>0</v>
      </c>
      <c r="BF284" s="2">
        <f t="shared" si="354"/>
        <v>0</v>
      </c>
      <c r="BG284" s="2">
        <f t="shared" si="355"/>
        <v>0</v>
      </c>
      <c r="BH284" s="2">
        <f t="shared" si="364"/>
        <v>0</v>
      </c>
      <c r="BI284" s="2">
        <f t="shared" si="365"/>
        <v>0</v>
      </c>
      <c r="BJ284" s="2">
        <f t="shared" si="366"/>
        <v>0</v>
      </c>
      <c r="BK284" s="11">
        <f t="shared" si="369"/>
        <v>-2.043261205335517E-3</v>
      </c>
      <c r="BL284" s="11">
        <f t="shared" si="367"/>
        <v>2.9262311662196477E-2</v>
      </c>
      <c r="BM284" s="11">
        <f t="shared" si="368"/>
        <v>3.0232168327165104E-2</v>
      </c>
      <c r="BN284" s="17">
        <f t="shared" si="347"/>
        <v>6.5484366044458087E-4</v>
      </c>
      <c r="BO284" s="17">
        <f t="shared" si="348"/>
        <v>1.6304939652017684E-4</v>
      </c>
      <c r="BP284" s="17">
        <f t="shared" si="349"/>
        <v>1.8325059153284423E-4</v>
      </c>
      <c r="BQ284" s="12">
        <f>(BQ$3*temperature!$I394+BQ$4*temperature!$I394^2+BQ$5*temperature!$I394^6)*(K284/K$56)^$BS$1</f>
        <v>-72.573660428514529</v>
      </c>
      <c r="BR284" s="12">
        <f>(BR$3*temperature!$I394+BR$4*temperature!$I394^2+BR$5*temperature!$I394^6)*(L284/L$56)^$BS$1</f>
        <v>-40.216964639553161</v>
      </c>
      <c r="BS284" s="12">
        <f>(BS$3*temperature!$I394+BS$4*temperature!$I394^2+BS$5*temperature!$I394^6)*(M284/M$56)^$BS$1</f>
        <v>-33.75046039783129</v>
      </c>
      <c r="BT284" s="12">
        <f>(BT$3*temperature!$M394+BT$4*temperature!$M394^2+BT$5*temperature!$M394^6)*(K284/K$56)^$BS$1</f>
        <v>-72.57367799371815</v>
      </c>
      <c r="BU284" s="12">
        <f>(BU$3*temperature!$M394+BU$4*temperature!$M394^2+BU$5*temperature!$M394^6)*(L284/L$56)^$BS$1</f>
        <v>-40.216973897272382</v>
      </c>
      <c r="BV284" s="12">
        <f>(BV$3*temperature!$M394+BV$4*temperature!$M394^2+BV$5*temperature!$M394^6)*(M284/M$56)^$BS$1</f>
        <v>-33.750467765043865</v>
      </c>
      <c r="BW284" s="19">
        <f t="shared" si="356"/>
        <v>-1.7565203620506509E-5</v>
      </c>
      <c r="BX284" s="19">
        <f t="shared" si="357"/>
        <v>-9.2577192205567371E-6</v>
      </c>
      <c r="BY284" s="19">
        <f t="shared" si="358"/>
        <v>-7.3672125751045314E-6</v>
      </c>
      <c r="BZ284" s="19">
        <f t="shared" si="359"/>
        <v>-2.7317137783760083E-2</v>
      </c>
      <c r="CA284" s="19">
        <f t="shared" si="360"/>
        <v>-1.0296088424794592E-5</v>
      </c>
      <c r="CB284" s="19">
        <f t="shared" si="361"/>
        <v>-1.4429927075218008E-6</v>
      </c>
      <c r="CC284" s="19">
        <f t="shared" si="362"/>
        <v>-5.0286379895730484E-7</v>
      </c>
      <c r="CD284" s="19"/>
    </row>
    <row r="285" spans="1:82">
      <c r="A285" s="2">
        <f t="shared" si="304"/>
        <v>2239</v>
      </c>
      <c r="B285" s="5">
        <f t="shared" si="305"/>
        <v>1165.4050798156418</v>
      </c>
      <c r="C285" s="5">
        <f t="shared" si="306"/>
        <v>2964.166925717841</v>
      </c>
      <c r="D285" s="5">
        <f t="shared" si="307"/>
        <v>4369.9473687965992</v>
      </c>
      <c r="E285" s="15">
        <f t="shared" si="308"/>
        <v>3.2533709408177867E-8</v>
      </c>
      <c r="F285" s="15">
        <f t="shared" si="309"/>
        <v>6.4093589097632269E-8</v>
      </c>
      <c r="G285" s="15">
        <f t="shared" si="310"/>
        <v>1.3084478219679956E-7</v>
      </c>
      <c r="H285" s="5">
        <f t="shared" si="311"/>
        <v>86358.328082712673</v>
      </c>
      <c r="I285" s="5">
        <f t="shared" si="312"/>
        <v>95522.179863654557</v>
      </c>
      <c r="J285" s="5">
        <f t="shared" si="313"/>
        <v>37255.548390356722</v>
      </c>
      <c r="K285" s="5">
        <f t="shared" si="314"/>
        <v>74101.554539623161</v>
      </c>
      <c r="L285" s="5">
        <f t="shared" si="315"/>
        <v>32225.641219757443</v>
      </c>
      <c r="M285" s="5">
        <f t="shared" si="316"/>
        <v>8525.3997923128754</v>
      </c>
      <c r="N285" s="15">
        <f t="shared" si="317"/>
        <v>-3.5232280283526984E-2</v>
      </c>
      <c r="O285" s="15">
        <f t="shared" si="318"/>
        <v>-7.7506934848148301E-4</v>
      </c>
      <c r="P285" s="15">
        <f t="shared" si="319"/>
        <v>2.0522312013371291E-4</v>
      </c>
      <c r="Q285" s="5">
        <f t="shared" si="320"/>
        <v>1025.9625066503845</v>
      </c>
      <c r="R285" s="5">
        <f t="shared" si="321"/>
        <v>3459.3389969527193</v>
      </c>
      <c r="S285" s="5">
        <f t="shared" si="322"/>
        <v>2601.3281402046841</v>
      </c>
      <c r="T285" s="5">
        <f t="shared" si="323"/>
        <v>11.88029608062506</v>
      </c>
      <c r="U285" s="5">
        <f t="shared" si="324"/>
        <v>36.215034056911961</v>
      </c>
      <c r="V285" s="5">
        <f t="shared" si="325"/>
        <v>69.823912211637605</v>
      </c>
      <c r="W285" s="15">
        <f t="shared" si="326"/>
        <v>-1.0734613539272964E-2</v>
      </c>
      <c r="X285" s="15">
        <f t="shared" si="327"/>
        <v>-1.217998157191269E-2</v>
      </c>
      <c r="Y285" s="15">
        <f t="shared" si="328"/>
        <v>-9.7425357312937999E-3</v>
      </c>
      <c r="Z285" s="5">
        <f t="shared" si="343"/>
        <v>982.36873188842287</v>
      </c>
      <c r="AA285" s="5">
        <f t="shared" si="344"/>
        <v>10786.08471971144</v>
      </c>
      <c r="AB285" s="5">
        <f t="shared" si="345"/>
        <v>57446.317096340892</v>
      </c>
      <c r="AC285" s="16">
        <f t="shared" si="329"/>
        <v>0.91385782014564187</v>
      </c>
      <c r="AD285" s="16">
        <f t="shared" si="330"/>
        <v>3.0775974713339198</v>
      </c>
      <c r="AE285" s="16">
        <f t="shared" si="331"/>
        <v>21.872798483011341</v>
      </c>
      <c r="AF285" s="15">
        <f t="shared" si="332"/>
        <v>-4.0504037456468023E-3</v>
      </c>
      <c r="AG285" s="15">
        <f t="shared" si="333"/>
        <v>2.9673830763510267E-4</v>
      </c>
      <c r="AH285" s="15">
        <f t="shared" si="334"/>
        <v>9.7937136394747881E-3</v>
      </c>
      <c r="AI285" s="1">
        <f t="shared" si="298"/>
        <v>218960.82046671634</v>
      </c>
      <c r="AJ285" s="1">
        <f t="shared" si="299"/>
        <v>191840.4676358712</v>
      </c>
      <c r="AK285" s="1">
        <f t="shared" si="300"/>
        <v>74161.085853874829</v>
      </c>
      <c r="AL285" s="14">
        <f t="shared" si="335"/>
        <v>94.81598675400646</v>
      </c>
      <c r="AM285" s="14">
        <f t="shared" si="336"/>
        <v>23.410791251879864</v>
      </c>
      <c r="AN285" s="14">
        <f t="shared" si="337"/>
        <v>7.3045239069615908</v>
      </c>
      <c r="AO285" s="11">
        <f t="shared" si="338"/>
        <v>2.0642953413801336E-3</v>
      </c>
      <c r="AP285" s="11">
        <f t="shared" si="339"/>
        <v>2.6004676793992265E-3</v>
      </c>
      <c r="AQ285" s="11">
        <f t="shared" si="340"/>
        <v>2.3589522973677161E-3</v>
      </c>
      <c r="AR285" s="1">
        <f t="shared" si="346"/>
        <v>86358.328082712673</v>
      </c>
      <c r="AS285" s="1">
        <f t="shared" si="341"/>
        <v>95522.179863654557</v>
      </c>
      <c r="AT285" s="1">
        <f t="shared" si="342"/>
        <v>37255.548390356722</v>
      </c>
      <c r="AU285" s="1">
        <f t="shared" si="301"/>
        <v>17271.665616542534</v>
      </c>
      <c r="AV285" s="1">
        <f t="shared" si="302"/>
        <v>19104.435972730913</v>
      </c>
      <c r="AW285" s="1">
        <f t="shared" si="303"/>
        <v>7451.1096780713451</v>
      </c>
      <c r="AX285" s="2">
        <v>0</v>
      </c>
      <c r="AY285" s="2">
        <v>0</v>
      </c>
      <c r="AZ285" s="2">
        <v>0</v>
      </c>
      <c r="BA285" s="2">
        <f t="shared" si="350"/>
        <v>0</v>
      </c>
      <c r="BB285" s="2">
        <f t="shared" si="363"/>
        <v>0</v>
      </c>
      <c r="BC285" s="2">
        <f t="shared" si="351"/>
        <v>0</v>
      </c>
      <c r="BD285" s="2">
        <f t="shared" si="352"/>
        <v>0</v>
      </c>
      <c r="BE285" s="2">
        <f t="shared" si="353"/>
        <v>0</v>
      </c>
      <c r="BF285" s="2">
        <f t="shared" si="354"/>
        <v>0</v>
      </c>
      <c r="BG285" s="2">
        <f t="shared" si="355"/>
        <v>0</v>
      </c>
      <c r="BH285" s="2">
        <f t="shared" si="364"/>
        <v>0</v>
      </c>
      <c r="BI285" s="2">
        <f t="shared" si="365"/>
        <v>0</v>
      </c>
      <c r="BJ285" s="2">
        <f t="shared" si="366"/>
        <v>0</v>
      </c>
      <c r="BK285" s="11">
        <f t="shared" si="369"/>
        <v>-5.2322802835269855E-3</v>
      </c>
      <c r="BL285" s="11">
        <f t="shared" si="367"/>
        <v>2.9224930651518516E-2</v>
      </c>
      <c r="BM285" s="11">
        <f t="shared" si="368"/>
        <v>3.0205223120133712E-2</v>
      </c>
      <c r="BN285" s="17">
        <f t="shared" si="347"/>
        <v>6.5618441660657875E-4</v>
      </c>
      <c r="BO285" s="17">
        <f t="shared" si="348"/>
        <v>1.5841384132375539E-4</v>
      </c>
      <c r="BP285" s="17">
        <f t="shared" si="349"/>
        <v>1.7787310197311791E-4</v>
      </c>
      <c r="BQ285" s="12">
        <f>(BQ$3*temperature!$I395+BQ$4*temperature!$I395^2+BQ$5*temperature!$I395^6)*(K285/K$56)^$BS$1</f>
        <v>-73.589514787454121</v>
      </c>
      <c r="BR285" s="12">
        <f>(BR$3*temperature!$I395+BR$4*temperature!$I395^2+BR$5*temperature!$I395^6)*(L285/L$56)^$BS$1</f>
        <v>-40.41396299853907</v>
      </c>
      <c r="BS285" s="12">
        <f>(BS$3*temperature!$I395+BS$4*temperature!$I395^2+BS$5*temperature!$I395^6)*(M285/M$56)^$BS$1</f>
        <v>-33.89925050117256</v>
      </c>
      <c r="BT285" s="12">
        <f>(BT$3*temperature!$M395+BT$4*temperature!$M395^2+BT$5*temperature!$M395^6)*(K285/K$56)^$BS$1</f>
        <v>-73.589532489183441</v>
      </c>
      <c r="BU285" s="12">
        <f>(BU$3*temperature!$M395+BU$4*temperature!$M395^2+BU$5*temperature!$M395^6)*(L285/L$56)^$BS$1</f>
        <v>-40.413972245972545</v>
      </c>
      <c r="BV285" s="12">
        <f>(BV$3*temperature!$M395+BV$4*temperature!$M395^2+BV$5*temperature!$M395^6)*(M285/M$56)^$BS$1</f>
        <v>-33.899257857731349</v>
      </c>
      <c r="BW285" s="19">
        <f t="shared" si="356"/>
        <v>-1.7701729319696824E-5</v>
      </c>
      <c r="BX285" s="19">
        <f t="shared" si="357"/>
        <v>-9.2474334749681475E-6</v>
      </c>
      <c r="BY285" s="19">
        <f t="shared" si="358"/>
        <v>-7.3565587896951001E-6</v>
      </c>
      <c r="BZ285" s="19">
        <f t="shared" si="359"/>
        <v>-2.6860993838708297E-2</v>
      </c>
      <c r="CA285" s="19">
        <f t="shared" si="360"/>
        <v>-1.0031037029781818E-5</v>
      </c>
      <c r="CB285" s="19">
        <f t="shared" si="361"/>
        <v>-1.3993249110758735E-6</v>
      </c>
      <c r="CC285" s="19">
        <f t="shared" si="362"/>
        <v>-4.8750149215506061E-7</v>
      </c>
      <c r="CD285" s="19"/>
    </row>
    <row r="286" spans="1:82">
      <c r="A286" s="2">
        <f t="shared" si="304"/>
        <v>2240</v>
      </c>
      <c r="B286" s="5">
        <f t="shared" si="305"/>
        <v>1165.4051158348443</v>
      </c>
      <c r="C286" s="5">
        <f t="shared" si="306"/>
        <v>2964.1671062027331</v>
      </c>
      <c r="D286" s="5">
        <f t="shared" si="307"/>
        <v>4369.9479119921707</v>
      </c>
      <c r="E286" s="15">
        <f t="shared" si="308"/>
        <v>3.0907023937768974E-8</v>
      </c>
      <c r="F286" s="15">
        <f t="shared" si="309"/>
        <v>6.0888909642750647E-8</v>
      </c>
      <c r="G286" s="15">
        <f t="shared" si="310"/>
        <v>1.2430254308695959E-7</v>
      </c>
      <c r="H286" s="5">
        <f t="shared" si="311"/>
        <v>82974.628135446299</v>
      </c>
      <c r="I286" s="5">
        <f t="shared" si="312"/>
        <v>95444.602134069763</v>
      </c>
      <c r="J286" s="5">
        <f t="shared" si="313"/>
        <v>37262.205788397754</v>
      </c>
      <c r="K286" s="5">
        <f t="shared" si="314"/>
        <v>71198.09841919817</v>
      </c>
      <c r="L286" s="5">
        <f t="shared" si="315"/>
        <v>32199.467410034023</v>
      </c>
      <c r="M286" s="5">
        <f t="shared" si="316"/>
        <v>8526.9221827888268</v>
      </c>
      <c r="N286" s="15">
        <f t="shared" si="317"/>
        <v>-3.9182121596011532E-2</v>
      </c>
      <c r="O286" s="15">
        <f t="shared" si="318"/>
        <v>-8.1220446615570818E-4</v>
      </c>
      <c r="P286" s="15">
        <f t="shared" si="319"/>
        <v>1.7857115361596954E-4</v>
      </c>
      <c r="Q286" s="5">
        <f t="shared" si="320"/>
        <v>975.18136297848901</v>
      </c>
      <c r="R286" s="5">
        <f t="shared" si="321"/>
        <v>3414.4290510159408</v>
      </c>
      <c r="S286" s="5">
        <f t="shared" si="322"/>
        <v>2576.4449246516583</v>
      </c>
      <c r="T286" s="5">
        <f t="shared" si="323"/>
        <v>11.75276569346741</v>
      </c>
      <c r="U286" s="5">
        <f t="shared" si="324"/>
        <v>35.773935609472581</v>
      </c>
      <c r="V286" s="5">
        <f t="shared" si="325"/>
        <v>69.143650252017011</v>
      </c>
      <c r="W286" s="15">
        <f t="shared" si="326"/>
        <v>-1.0734613539272964E-2</v>
      </c>
      <c r="X286" s="15">
        <f t="shared" si="327"/>
        <v>-1.217998157191269E-2</v>
      </c>
      <c r="Y286" s="15">
        <f t="shared" si="328"/>
        <v>-9.7425357312937999E-3</v>
      </c>
      <c r="Z286" s="5">
        <f t="shared" si="343"/>
        <v>933.78626670076846</v>
      </c>
      <c r="AA286" s="5">
        <f t="shared" si="344"/>
        <v>10649.612159939061</v>
      </c>
      <c r="AB286" s="5">
        <f t="shared" si="345"/>
        <v>57455.572112241018</v>
      </c>
      <c r="AC286" s="16">
        <f t="shared" si="329"/>
        <v>0.91015632700793536</v>
      </c>
      <c r="AD286" s="16">
        <f t="shared" si="330"/>
        <v>3.0785107123991455</v>
      </c>
      <c r="AE286" s="16">
        <f t="shared" si="331"/>
        <v>22.087014407847892</v>
      </c>
      <c r="AF286" s="15">
        <f t="shared" si="332"/>
        <v>-4.0504037456468023E-3</v>
      </c>
      <c r="AG286" s="15">
        <f t="shared" si="333"/>
        <v>2.9673830763510267E-4</v>
      </c>
      <c r="AH286" s="15">
        <f t="shared" si="334"/>
        <v>9.7937136394747881E-3</v>
      </c>
      <c r="AI286" s="1">
        <f t="shared" si="298"/>
        <v>214336.40403658725</v>
      </c>
      <c r="AJ286" s="1">
        <f t="shared" si="299"/>
        <v>191760.85684501502</v>
      </c>
      <c r="AK286" s="1">
        <f t="shared" si="300"/>
        <v>74196.086946558687</v>
      </c>
      <c r="AL286" s="14">
        <f t="shared" si="335"/>
        <v>95.009757671753675</v>
      </c>
      <c r="AM286" s="14">
        <f t="shared" si="336"/>
        <v>23.471061467819542</v>
      </c>
      <c r="AN286" s="14">
        <f t="shared" si="337"/>
        <v>7.3215826201785807</v>
      </c>
      <c r="AO286" s="11">
        <f t="shared" si="338"/>
        <v>2.0436523879663322E-3</v>
      </c>
      <c r="AP286" s="11">
        <f t="shared" si="339"/>
        <v>2.5744630026052341E-3</v>
      </c>
      <c r="AQ286" s="11">
        <f t="shared" si="340"/>
        <v>2.335362774394039E-3</v>
      </c>
      <c r="AR286" s="1">
        <f t="shared" si="346"/>
        <v>82974.628135446299</v>
      </c>
      <c r="AS286" s="1">
        <f t="shared" si="341"/>
        <v>95444.602134069763</v>
      </c>
      <c r="AT286" s="1">
        <f t="shared" si="342"/>
        <v>37262.205788397754</v>
      </c>
      <c r="AU286" s="1">
        <f t="shared" si="301"/>
        <v>16594.925627089262</v>
      </c>
      <c r="AV286" s="1">
        <f t="shared" si="302"/>
        <v>19088.920426813955</v>
      </c>
      <c r="AW286" s="1">
        <f t="shared" si="303"/>
        <v>7452.441157679551</v>
      </c>
      <c r="AX286" s="2">
        <v>0</v>
      </c>
      <c r="AY286" s="2">
        <v>0</v>
      </c>
      <c r="AZ286" s="2">
        <v>0</v>
      </c>
      <c r="BA286" s="2">
        <f t="shared" si="350"/>
        <v>0</v>
      </c>
      <c r="BB286" s="2">
        <f t="shared" si="363"/>
        <v>0</v>
      </c>
      <c r="BC286" s="2">
        <f t="shared" si="351"/>
        <v>0</v>
      </c>
      <c r="BD286" s="2">
        <f t="shared" si="352"/>
        <v>0</v>
      </c>
      <c r="BE286" s="2">
        <f t="shared" si="353"/>
        <v>0</v>
      </c>
      <c r="BF286" s="2">
        <f t="shared" si="354"/>
        <v>0</v>
      </c>
      <c r="BG286" s="2">
        <f t="shared" si="355"/>
        <v>0</v>
      </c>
      <c r="BH286" s="2">
        <f t="shared" si="364"/>
        <v>0</v>
      </c>
      <c r="BI286" s="2">
        <f t="shared" si="365"/>
        <v>0</v>
      </c>
      <c r="BJ286" s="2">
        <f t="shared" si="366"/>
        <v>0</v>
      </c>
      <c r="BK286" s="11">
        <f t="shared" si="369"/>
        <v>-9.1821215960115332E-3</v>
      </c>
      <c r="BL286" s="11">
        <f t="shared" si="367"/>
        <v>2.9187795533844291E-2</v>
      </c>
      <c r="BM286" s="11">
        <f t="shared" si="368"/>
        <v>3.0178571153615968E-2</v>
      </c>
      <c r="BN286" s="17">
        <f t="shared" si="347"/>
        <v>6.5963581608136947E-4</v>
      </c>
      <c r="BO286" s="17">
        <f t="shared" si="348"/>
        <v>1.5391566664001862E-4</v>
      </c>
      <c r="BP286" s="17">
        <f t="shared" si="349"/>
        <v>1.7265793065424583E-4</v>
      </c>
      <c r="BQ286" s="12">
        <f>(BQ$3*temperature!$I396+BQ$4*temperature!$I396^2+BQ$5*temperature!$I396^6)*(K286/K$56)^$BS$1</f>
        <v>-74.692632506380619</v>
      </c>
      <c r="BR286" s="12">
        <f>(BR$3*temperature!$I396+BR$4*temperature!$I396^2+BR$5*temperature!$I396^6)*(L286/L$56)^$BS$1</f>
        <v>-40.610509730387733</v>
      </c>
      <c r="BS286" s="12">
        <f>(BS$3*temperature!$I396+BS$4*temperature!$I396^2+BS$5*temperature!$I396^6)*(M286/M$56)^$BS$1</f>
        <v>-34.047519747311554</v>
      </c>
      <c r="BT286" s="12">
        <f>(BT$3*temperature!$M396+BT$4*temperature!$M396^2+BT$5*temperature!$M396^6)*(K286/K$56)^$BS$1</f>
        <v>-74.692650364055027</v>
      </c>
      <c r="BU286" s="12">
        <f>(BU$3*temperature!$M396+BU$4*temperature!$M396^2+BU$5*temperature!$M396^6)*(L286/L$56)^$BS$1</f>
        <v>-40.610518967668519</v>
      </c>
      <c r="BV286" s="12">
        <f>(BV$3*temperature!$M396+BV$4*temperature!$M396^2+BV$5*temperature!$M396^6)*(M286/M$56)^$BS$1</f>
        <v>-34.047527093316987</v>
      </c>
      <c r="BW286" s="19">
        <f t="shared" si="356"/>
        <v>-1.7857674407650848E-5</v>
      </c>
      <c r="BX286" s="19">
        <f t="shared" si="357"/>
        <v>-9.2372807856122563E-6</v>
      </c>
      <c r="BY286" s="19">
        <f t="shared" si="358"/>
        <v>-7.3460054323959412E-6</v>
      </c>
      <c r="BZ286" s="19">
        <f t="shared" si="359"/>
        <v>-2.6371108488667798E-2</v>
      </c>
      <c r="CA286" s="19">
        <f t="shared" si="360"/>
        <v>-9.774047459479016E-6</v>
      </c>
      <c r="CB286" s="19">
        <f t="shared" si="361"/>
        <v>-1.3569953037718563E-6</v>
      </c>
      <c r="CC286" s="19">
        <f t="shared" si="362"/>
        <v>-4.7261373259898738E-7</v>
      </c>
      <c r="CD286" s="19"/>
    </row>
    <row r="287" spans="1:82">
      <c r="A287" s="2">
        <f t="shared" si="304"/>
        <v>2241</v>
      </c>
      <c r="B287" s="5">
        <f t="shared" si="305"/>
        <v>1165.4051500530879</v>
      </c>
      <c r="C287" s="5">
        <f t="shared" si="306"/>
        <v>2964.1672776633909</v>
      </c>
      <c r="D287" s="5">
        <f t="shared" si="307"/>
        <v>4369.9484280280267</v>
      </c>
      <c r="E287" s="15">
        <f t="shared" si="308"/>
        <v>2.9361672740880525E-8</v>
      </c>
      <c r="F287" s="15">
        <f t="shared" si="309"/>
        <v>5.7844464160613111E-8</v>
      </c>
      <c r="G287" s="15">
        <f t="shared" si="310"/>
        <v>1.180874159326116E-7</v>
      </c>
      <c r="H287" s="5">
        <f t="shared" si="311"/>
        <v>79306.787764134817</v>
      </c>
      <c r="I287" s="5">
        <f t="shared" si="312"/>
        <v>95363.5661227862</v>
      </c>
      <c r="J287" s="5">
        <f t="shared" si="313"/>
        <v>37267.881933146928</v>
      </c>
      <c r="K287" s="5">
        <f t="shared" si="314"/>
        <v>68050.830014370658</v>
      </c>
      <c r="L287" s="5">
        <f t="shared" si="315"/>
        <v>32172.127005585153</v>
      </c>
      <c r="M287" s="5">
        <f t="shared" si="316"/>
        <v>8528.2200801542058</v>
      </c>
      <c r="N287" s="15">
        <f t="shared" si="317"/>
        <v>-4.420438852590014E-2</v>
      </c>
      <c r="O287" s="15">
        <f t="shared" si="318"/>
        <v>-8.4909492758722394E-4</v>
      </c>
      <c r="P287" s="15">
        <f t="shared" si="319"/>
        <v>1.5221170517998317E-4</v>
      </c>
      <c r="Q287" s="5">
        <f t="shared" si="320"/>
        <v>922.0686392990699</v>
      </c>
      <c r="R287" s="5">
        <f t="shared" si="321"/>
        <v>3369.9777005332999</v>
      </c>
      <c r="S287" s="5">
        <f t="shared" si="322"/>
        <v>2551.7324636340109</v>
      </c>
      <c r="T287" s="5">
        <f t="shared" si="323"/>
        <v>11.626604295730411</v>
      </c>
      <c r="U287" s="5">
        <f t="shared" si="324"/>
        <v>35.338209732994414</v>
      </c>
      <c r="V287" s="5">
        <f t="shared" si="325"/>
        <v>68.470015768844647</v>
      </c>
      <c r="W287" s="15">
        <f t="shared" si="326"/>
        <v>-1.0734613539272964E-2</v>
      </c>
      <c r="X287" s="15">
        <f t="shared" si="327"/>
        <v>-1.217998157191269E-2</v>
      </c>
      <c r="Y287" s="15">
        <f t="shared" si="328"/>
        <v>-9.7425357312937999E-3</v>
      </c>
      <c r="Z287" s="5">
        <f t="shared" si="343"/>
        <v>883.9724808192293</v>
      </c>
      <c r="AA287" s="5">
        <f t="shared" si="344"/>
        <v>10514.475532391558</v>
      </c>
      <c r="AB287" s="5">
        <f t="shared" si="345"/>
        <v>57463.297006809211</v>
      </c>
      <c r="AC287" s="16">
        <f t="shared" si="329"/>
        <v>0.90646982641189833</v>
      </c>
      <c r="AD287" s="16">
        <f t="shared" si="330"/>
        <v>3.0794242244579793</v>
      </c>
      <c r="AE287" s="16">
        <f t="shared" si="331"/>
        <v>22.303328302109307</v>
      </c>
      <c r="AF287" s="15">
        <f t="shared" si="332"/>
        <v>-4.0504037456468023E-3</v>
      </c>
      <c r="AG287" s="15">
        <f t="shared" si="333"/>
        <v>2.9673830763510267E-4</v>
      </c>
      <c r="AH287" s="15">
        <f t="shared" si="334"/>
        <v>9.7937136394747881E-3</v>
      </c>
      <c r="AI287" s="1">
        <f t="shared" si="298"/>
        <v>209497.68926001777</v>
      </c>
      <c r="AJ287" s="1">
        <f t="shared" si="299"/>
        <v>191673.69158732746</v>
      </c>
      <c r="AK287" s="1">
        <f t="shared" si="300"/>
        <v>74228.919409582377</v>
      </c>
      <c r="AL287" s="14">
        <f t="shared" si="335"/>
        <v>95.201982920718208</v>
      </c>
      <c r="AM287" s="14">
        <f t="shared" si="336"/>
        <v>23.53088259340651</v>
      </c>
      <c r="AN287" s="14">
        <f t="shared" si="337"/>
        <v>7.3385101861643891</v>
      </c>
      <c r="AO287" s="11">
        <f t="shared" si="338"/>
        <v>2.0232158640866691E-3</v>
      </c>
      <c r="AP287" s="11">
        <f t="shared" si="339"/>
        <v>2.5487183725791816E-3</v>
      </c>
      <c r="AQ287" s="11">
        <f t="shared" si="340"/>
        <v>2.3120091466500986E-3</v>
      </c>
      <c r="AR287" s="1">
        <f t="shared" si="346"/>
        <v>79306.787764134817</v>
      </c>
      <c r="AS287" s="1">
        <f t="shared" si="341"/>
        <v>95363.5661227862</v>
      </c>
      <c r="AT287" s="1">
        <f t="shared" si="342"/>
        <v>37267.881933146928</v>
      </c>
      <c r="AU287" s="1">
        <f t="shared" si="301"/>
        <v>15861.357552826965</v>
      </c>
      <c r="AV287" s="1">
        <f t="shared" si="302"/>
        <v>19072.713224557239</v>
      </c>
      <c r="AW287" s="1">
        <f t="shared" si="303"/>
        <v>7453.5763866293855</v>
      </c>
      <c r="AX287" s="2">
        <v>0</v>
      </c>
      <c r="AY287" s="2">
        <v>0</v>
      </c>
      <c r="AZ287" s="2">
        <v>0</v>
      </c>
      <c r="BA287" s="2">
        <f t="shared" si="350"/>
        <v>0</v>
      </c>
      <c r="BB287" s="2">
        <f t="shared" si="363"/>
        <v>0</v>
      </c>
      <c r="BC287" s="2">
        <f t="shared" si="351"/>
        <v>0</v>
      </c>
      <c r="BD287" s="2">
        <f t="shared" si="352"/>
        <v>0</v>
      </c>
      <c r="BE287" s="2">
        <f t="shared" si="353"/>
        <v>0</v>
      </c>
      <c r="BF287" s="2">
        <f t="shared" si="354"/>
        <v>0</v>
      </c>
      <c r="BG287" s="2">
        <f t="shared" si="355"/>
        <v>0</v>
      </c>
      <c r="BH287" s="2">
        <f t="shared" si="364"/>
        <v>0</v>
      </c>
      <c r="BI287" s="2">
        <f t="shared" si="365"/>
        <v>0</v>
      </c>
      <c r="BJ287" s="2">
        <f t="shared" si="366"/>
        <v>0</v>
      </c>
      <c r="BK287" s="11">
        <f t="shared" si="369"/>
        <v>-1.4204388525900141E-2</v>
      </c>
      <c r="BL287" s="11">
        <f t="shared" si="367"/>
        <v>2.9150905072412775E-2</v>
      </c>
      <c r="BM287" s="11">
        <f t="shared" si="368"/>
        <v>3.0152211705179982E-2</v>
      </c>
      <c r="BN287" s="17">
        <f t="shared" si="347"/>
        <v>6.6574880253867871E-4</v>
      </c>
      <c r="BO287" s="17">
        <f t="shared" si="348"/>
        <v>1.4955061389955747E-4</v>
      </c>
      <c r="BP287" s="17">
        <f t="shared" si="349"/>
        <v>1.6760000206653472E-4</v>
      </c>
      <c r="BQ287" s="12">
        <f>(BQ$3*temperature!$I397+BQ$4*temperature!$I397^2+BQ$5*temperature!$I397^6)*(K287/K$56)^$BS$1</f>
        <v>-75.908142098419816</v>
      </c>
      <c r="BR287" s="12">
        <f>(BR$3*temperature!$I397+BR$4*temperature!$I397^2+BR$5*temperature!$I397^6)*(L287/L$56)^$BS$1</f>
        <v>-40.806609078760864</v>
      </c>
      <c r="BS287" s="12">
        <f>(BS$3*temperature!$I397+BS$4*temperature!$I397^2+BS$5*temperature!$I397^6)*(M287/M$56)^$BS$1</f>
        <v>-34.195270399749838</v>
      </c>
      <c r="BT287" s="12">
        <f>(BT$3*temperature!$M397+BT$4*temperature!$M397^2+BT$5*temperature!$M397^6)*(K287/K$56)^$BS$1</f>
        <v>-75.90816013708482</v>
      </c>
      <c r="BU287" s="12">
        <f>(BU$3*temperature!$M397+BU$4*temperature!$M397^2+BU$5*temperature!$M397^6)*(L287/L$56)^$BS$1</f>
        <v>-40.806618306020994</v>
      </c>
      <c r="BV287" s="12">
        <f>(BV$3*temperature!$M397+BV$4*temperature!$M397^2+BV$5*temperature!$M397^6)*(M287/M$56)^$BS$1</f>
        <v>-34.195277735301254</v>
      </c>
      <c r="BW287" s="19">
        <f t="shared" si="356"/>
        <v>-1.8038665004382892E-5</v>
      </c>
      <c r="BX287" s="19">
        <f t="shared" si="357"/>
        <v>-9.227260129307524E-6</v>
      </c>
      <c r="BY287" s="19">
        <f t="shared" si="358"/>
        <v>-7.3355514160766688E-6</v>
      </c>
      <c r="BZ287" s="19">
        <f t="shared" si="359"/>
        <v>-2.5839134726131609E-2</v>
      </c>
      <c r="CA287" s="19">
        <f t="shared" si="360"/>
        <v>-9.5241263209716228E-6</v>
      </c>
      <c r="CB287" s="19">
        <f t="shared" si="361"/>
        <v>-1.3159622992433908E-6</v>
      </c>
      <c r="CC287" s="19">
        <f t="shared" si="362"/>
        <v>-4.5818566346245515E-7</v>
      </c>
      <c r="CD287" s="19"/>
    </row>
    <row r="288" spans="1:82">
      <c r="A288" s="2">
        <f t="shared" si="304"/>
        <v>2242</v>
      </c>
      <c r="B288" s="5">
        <f t="shared" si="305"/>
        <v>1165.4051825604201</v>
      </c>
      <c r="C288" s="5">
        <f t="shared" si="306"/>
        <v>2964.1674405510253</v>
      </c>
      <c r="D288" s="5">
        <f t="shared" si="307"/>
        <v>4369.9489182621483</v>
      </c>
      <c r="E288" s="15">
        <f t="shared" si="308"/>
        <v>2.7893589103836498E-8</v>
      </c>
      <c r="F288" s="15">
        <f t="shared" si="309"/>
        <v>5.4952240952582456E-8</v>
      </c>
      <c r="G288" s="15">
        <f t="shared" si="310"/>
        <v>1.1218304513598101E-7</v>
      </c>
      <c r="H288" s="5">
        <f t="shared" si="311"/>
        <v>75277.810478984</v>
      </c>
      <c r="I288" s="5">
        <f t="shared" si="312"/>
        <v>95279.103947491531</v>
      </c>
      <c r="J288" s="5">
        <f t="shared" si="313"/>
        <v>37272.587263671936</v>
      </c>
      <c r="K288" s="5">
        <f t="shared" si="314"/>
        <v>64593.680897829057</v>
      </c>
      <c r="L288" s="5">
        <f t="shared" si="315"/>
        <v>32143.630836785513</v>
      </c>
      <c r="M288" s="5">
        <f t="shared" si="316"/>
        <v>8529.2958706928293</v>
      </c>
      <c r="N288" s="15">
        <f t="shared" si="317"/>
        <v>-5.080245333982758E-2</v>
      </c>
      <c r="O288" s="15">
        <f t="shared" si="318"/>
        <v>-8.8574090220061574E-4</v>
      </c>
      <c r="P288" s="15">
        <f t="shared" si="319"/>
        <v>1.2614479088401964E-4</v>
      </c>
      <c r="Q288" s="5">
        <f t="shared" si="320"/>
        <v>865.83010917516947</v>
      </c>
      <c r="R288" s="5">
        <f t="shared" si="321"/>
        <v>3325.9830462813284</v>
      </c>
      <c r="S288" s="5">
        <f t="shared" si="322"/>
        <v>2527.1911541933537</v>
      </c>
      <c r="T288" s="5">
        <f t="shared" si="323"/>
        <v>11.501797191841694</v>
      </c>
      <c r="U288" s="5">
        <f t="shared" si="324"/>
        <v>34.907790989662153</v>
      </c>
      <c r="V288" s="5">
        <f t="shared" si="325"/>
        <v>67.802944193694429</v>
      </c>
      <c r="W288" s="15">
        <f t="shared" si="326"/>
        <v>-1.0734613539272964E-2</v>
      </c>
      <c r="X288" s="15">
        <f t="shared" si="327"/>
        <v>-1.217998157191269E-2</v>
      </c>
      <c r="Y288" s="15">
        <f t="shared" si="328"/>
        <v>-9.7425357312937999E-3</v>
      </c>
      <c r="Z288" s="5">
        <f t="shared" si="343"/>
        <v>832.44196097601775</v>
      </c>
      <c r="AA288" s="5">
        <f t="shared" si="344"/>
        <v>10380.670395686289</v>
      </c>
      <c r="AB288" s="5">
        <f t="shared" si="345"/>
        <v>57469.507948812425</v>
      </c>
      <c r="AC288" s="16">
        <f t="shared" si="329"/>
        <v>0.90279825763168375</v>
      </c>
      <c r="AD288" s="16">
        <f t="shared" si="330"/>
        <v>3.0803380075908353</v>
      </c>
      <c r="AE288" s="16">
        <f t="shared" si="331"/>
        <v>22.521760712707358</v>
      </c>
      <c r="AF288" s="15">
        <f t="shared" si="332"/>
        <v>-4.0504037456468023E-3</v>
      </c>
      <c r="AG288" s="15">
        <f t="shared" si="333"/>
        <v>2.9673830763510267E-4</v>
      </c>
      <c r="AH288" s="15">
        <f t="shared" si="334"/>
        <v>9.7937136394747881E-3</v>
      </c>
      <c r="AI288" s="1">
        <f t="shared" si="298"/>
        <v>204409.27788684296</v>
      </c>
      <c r="AJ288" s="1">
        <f t="shared" si="299"/>
        <v>191579.03565315195</v>
      </c>
      <c r="AK288" s="1">
        <f t="shared" si="300"/>
        <v>74259.603855253532</v>
      </c>
      <c r="AL288" s="14">
        <f t="shared" si="335"/>
        <v>95.392670941234542</v>
      </c>
      <c r="AM288" s="14">
        <f t="shared" si="336"/>
        <v>23.590256450267443</v>
      </c>
      <c r="AN288" s="14">
        <f t="shared" si="337"/>
        <v>7.3553072218108539</v>
      </c>
      <c r="AO288" s="11">
        <f t="shared" si="338"/>
        <v>2.0029837054458023E-3</v>
      </c>
      <c r="AP288" s="11">
        <f t="shared" si="339"/>
        <v>2.5232311888533899E-3</v>
      </c>
      <c r="AQ288" s="11">
        <f t="shared" si="340"/>
        <v>2.2888890551835974E-3</v>
      </c>
      <c r="AR288" s="1">
        <f t="shared" si="346"/>
        <v>75277.810478984</v>
      </c>
      <c r="AS288" s="1">
        <f t="shared" si="341"/>
        <v>95279.103947491531</v>
      </c>
      <c r="AT288" s="1">
        <f t="shared" si="342"/>
        <v>37272.587263671936</v>
      </c>
      <c r="AU288" s="1">
        <f t="shared" si="301"/>
        <v>15055.5620957968</v>
      </c>
      <c r="AV288" s="1">
        <f t="shared" si="302"/>
        <v>19055.820789498306</v>
      </c>
      <c r="AW288" s="1">
        <f t="shared" si="303"/>
        <v>7454.5174527343879</v>
      </c>
      <c r="AX288" s="2">
        <v>0</v>
      </c>
      <c r="AY288" s="2">
        <v>0</v>
      </c>
      <c r="AZ288" s="2">
        <v>0</v>
      </c>
      <c r="BA288" s="2">
        <f t="shared" si="350"/>
        <v>0</v>
      </c>
      <c r="BB288" s="2">
        <f t="shared" si="363"/>
        <v>0</v>
      </c>
      <c r="BC288" s="2">
        <f t="shared" si="351"/>
        <v>0</v>
      </c>
      <c r="BD288" s="2">
        <f t="shared" si="352"/>
        <v>0</v>
      </c>
      <c r="BE288" s="2">
        <f t="shared" si="353"/>
        <v>0</v>
      </c>
      <c r="BF288" s="2">
        <f t="shared" si="354"/>
        <v>0</v>
      </c>
      <c r="BG288" s="2">
        <f t="shared" si="355"/>
        <v>0</v>
      </c>
      <c r="BH288" s="2">
        <f t="shared" si="364"/>
        <v>0</v>
      </c>
      <c r="BI288" s="2">
        <f t="shared" si="365"/>
        <v>0</v>
      </c>
      <c r="BJ288" s="2">
        <f t="shared" si="366"/>
        <v>0</v>
      </c>
      <c r="BK288" s="11">
        <f t="shared" si="369"/>
        <v>-2.0802453339827581E-2</v>
      </c>
      <c r="BL288" s="11">
        <f t="shared" si="367"/>
        <v>2.9114259097799383E-2</v>
      </c>
      <c r="BM288" s="11">
        <f t="shared" si="368"/>
        <v>3.0126144790884019E-2</v>
      </c>
      <c r="BN288" s="17">
        <f t="shared" si="347"/>
        <v>6.7534161725791989E-4</v>
      </c>
      <c r="BO288" s="17">
        <f t="shared" si="348"/>
        <v>1.4531456287164693E-4</v>
      </c>
      <c r="BP288" s="17">
        <f t="shared" si="349"/>
        <v>1.6269440589668926E-4</v>
      </c>
      <c r="BQ288" s="12">
        <f>(BQ$3*temperature!$I398+BQ$4*temperature!$I398^2+BQ$5*temperature!$I398^6)*(K288/K$56)^$BS$1</f>
        <v>-77.273588065587944</v>
      </c>
      <c r="BR288" s="12">
        <f>(BR$3*temperature!$I398+BR$4*temperature!$I398^2+BR$5*temperature!$I398^6)*(L288/L$56)^$BS$1</f>
        <v>-41.002264966686326</v>
      </c>
      <c r="BS288" s="12">
        <f>(BS$3*temperature!$I398+BS$4*temperature!$I398^2+BS$5*temperature!$I398^6)*(M288/M$56)^$BS$1</f>
        <v>-34.342504457189854</v>
      </c>
      <c r="BT288" s="12">
        <f>(BT$3*temperature!$M398+BT$4*temperature!$M398^2+BT$5*temperature!$M398^6)*(K288/K$56)^$BS$1</f>
        <v>-77.273606318715025</v>
      </c>
      <c r="BU288" s="12">
        <f>(BU$3*temperature!$M398+BU$4*temperature!$M398^2+BU$5*temperature!$M398^6)*(L288/L$56)^$BS$1</f>
        <v>-41.002274184056816</v>
      </c>
      <c r="BV288" s="12">
        <f>(BV$3*temperature!$M398+BV$4*temperature!$M398^2+BV$5*temperature!$M398^6)*(M288/M$56)^$BS$1</f>
        <v>-34.342511782385536</v>
      </c>
      <c r="BW288" s="19">
        <f t="shared" si="356"/>
        <v>-1.8253127080924969E-5</v>
      </c>
      <c r="BX288" s="19">
        <f t="shared" si="357"/>
        <v>-9.2173704899778386E-6</v>
      </c>
      <c r="BY288" s="19">
        <f t="shared" si="358"/>
        <v>-7.3251956820286068E-6</v>
      </c>
      <c r="BZ288" s="19">
        <f t="shared" si="359"/>
        <v>-2.5253072373657037E-2</v>
      </c>
      <c r="CA288" s="19">
        <f t="shared" si="360"/>
        <v>-9.2795682375850939E-6</v>
      </c>
      <c r="CB288" s="19">
        <f t="shared" si="361"/>
        <v>-1.2761856243662527E-6</v>
      </c>
      <c r="CC288" s="19">
        <f t="shared" si="362"/>
        <v>-4.442029017995611E-7</v>
      </c>
      <c r="CD288" s="19"/>
    </row>
    <row r="289" spans="1:82">
      <c r="A289" s="2">
        <f t="shared" si="304"/>
        <v>2243</v>
      </c>
      <c r="B289" s="5">
        <f t="shared" si="305"/>
        <v>1165.4052134423869</v>
      </c>
      <c r="C289" s="5">
        <f t="shared" si="306"/>
        <v>2964.1675952942865</v>
      </c>
      <c r="D289" s="5">
        <f t="shared" si="307"/>
        <v>4369.9493839846164</v>
      </c>
      <c r="E289" s="15">
        <f t="shared" si="308"/>
        <v>2.6498909648644671E-8</v>
      </c>
      <c r="F289" s="15">
        <f t="shared" si="309"/>
        <v>5.2204628904953329E-8</v>
      </c>
      <c r="G289" s="15">
        <f t="shared" si="310"/>
        <v>1.0657389287918195E-7</v>
      </c>
      <c r="H289" s="5">
        <f t="shared" si="311"/>
        <v>70773.200152410674</v>
      </c>
      <c r="I289" s="5">
        <f t="shared" si="312"/>
        <v>95191.248135493835</v>
      </c>
      <c r="J289" s="5">
        <f t="shared" si="313"/>
        <v>37276.332338154112</v>
      </c>
      <c r="K289" s="5">
        <f t="shared" si="314"/>
        <v>60728.405310080954</v>
      </c>
      <c r="L289" s="5">
        <f t="shared" si="315"/>
        <v>32113.989872439426</v>
      </c>
      <c r="M289" s="5">
        <f t="shared" si="316"/>
        <v>8530.1519680680431</v>
      </c>
      <c r="N289" s="15">
        <f t="shared" si="317"/>
        <v>-5.9839840894993945E-2</v>
      </c>
      <c r="O289" s="15">
        <f t="shared" si="318"/>
        <v>-9.2214113883382076E-4</v>
      </c>
      <c r="P289" s="15">
        <f t="shared" si="319"/>
        <v>1.0037140089780294E-4</v>
      </c>
      <c r="Q289" s="5">
        <f t="shared" si="320"/>
        <v>805.28081544815689</v>
      </c>
      <c r="R289" s="5">
        <f t="shared" si="321"/>
        <v>3282.443135951456</v>
      </c>
      <c r="S289" s="5">
        <f t="shared" si="322"/>
        <v>2502.82135725632</v>
      </c>
      <c r="T289" s="5">
        <f t="shared" si="323"/>
        <v>11.378329843980179</v>
      </c>
      <c r="U289" s="5">
        <f t="shared" si="324"/>
        <v>34.482614738691886</v>
      </c>
      <c r="V289" s="5">
        <f t="shared" si="325"/>
        <v>67.142371587200444</v>
      </c>
      <c r="W289" s="15">
        <f t="shared" si="326"/>
        <v>-1.0734613539272964E-2</v>
      </c>
      <c r="X289" s="15">
        <f t="shared" si="327"/>
        <v>-1.217998157191269E-2</v>
      </c>
      <c r="Y289" s="15">
        <f t="shared" si="328"/>
        <v>-9.7425357312937999E-3</v>
      </c>
      <c r="Z289" s="5">
        <f t="shared" si="343"/>
        <v>778.50383522099651</v>
      </c>
      <c r="AA289" s="5">
        <f t="shared" si="344"/>
        <v>10248.192119126121</v>
      </c>
      <c r="AB289" s="5">
        <f t="shared" si="345"/>
        <v>57474.221236133715</v>
      </c>
      <c r="AC289" s="16">
        <f t="shared" si="329"/>
        <v>0.89914156018740898</v>
      </c>
      <c r="AD289" s="16">
        <f t="shared" si="330"/>
        <v>3.081252061878152</v>
      </c>
      <c r="AE289" s="16">
        <f t="shared" si="331"/>
        <v>22.742332387784387</v>
      </c>
      <c r="AF289" s="15">
        <f t="shared" si="332"/>
        <v>-4.0504037456468023E-3</v>
      </c>
      <c r="AG289" s="15">
        <f t="shared" si="333"/>
        <v>2.9673830763510267E-4</v>
      </c>
      <c r="AH289" s="15">
        <f t="shared" si="334"/>
        <v>9.7937136394747881E-3</v>
      </c>
      <c r="AI289" s="1">
        <f t="shared" si="298"/>
        <v>199023.91219395548</v>
      </c>
      <c r="AJ289" s="1">
        <f t="shared" si="299"/>
        <v>191476.95287733508</v>
      </c>
      <c r="AK289" s="1">
        <f t="shared" si="300"/>
        <v>74288.160922462572</v>
      </c>
      <c r="AL289" s="14">
        <f t="shared" si="335"/>
        <v>95.581830207093645</v>
      </c>
      <c r="AM289" s="14">
        <f t="shared" si="336"/>
        <v>23.649184884387523</v>
      </c>
      <c r="AN289" s="14">
        <f t="shared" si="337"/>
        <v>7.3719743491863943</v>
      </c>
      <c r="AO289" s="11">
        <f t="shared" si="338"/>
        <v>1.9829538683913445E-3</v>
      </c>
      <c r="AP289" s="11">
        <f t="shared" si="339"/>
        <v>2.4979988769648557E-3</v>
      </c>
      <c r="AQ289" s="11">
        <f t="shared" si="340"/>
        <v>2.2660001646317616E-3</v>
      </c>
      <c r="AR289" s="1">
        <f t="shared" si="346"/>
        <v>70773.200152410674</v>
      </c>
      <c r="AS289" s="1">
        <f t="shared" si="341"/>
        <v>95191.248135493835</v>
      </c>
      <c r="AT289" s="1">
        <f t="shared" si="342"/>
        <v>37276.332338154112</v>
      </c>
      <c r="AU289" s="1">
        <f t="shared" si="301"/>
        <v>14154.640030482136</v>
      </c>
      <c r="AV289" s="1">
        <f t="shared" si="302"/>
        <v>19038.249627098769</v>
      </c>
      <c r="AW289" s="1">
        <f t="shared" si="303"/>
        <v>7455.2664676308232</v>
      </c>
      <c r="AX289" s="2">
        <v>0</v>
      </c>
      <c r="AY289" s="2">
        <v>0</v>
      </c>
      <c r="AZ289" s="2">
        <v>0</v>
      </c>
      <c r="BA289" s="2">
        <f t="shared" si="350"/>
        <v>0</v>
      </c>
      <c r="BB289" s="2">
        <f t="shared" si="363"/>
        <v>0</v>
      </c>
      <c r="BC289" s="2">
        <f t="shared" si="351"/>
        <v>0</v>
      </c>
      <c r="BD289" s="2">
        <f t="shared" si="352"/>
        <v>0</v>
      </c>
      <c r="BE289" s="2">
        <f t="shared" si="353"/>
        <v>0</v>
      </c>
      <c r="BF289" s="2">
        <f t="shared" si="354"/>
        <v>0</v>
      </c>
      <c r="BG289" s="2">
        <f t="shared" si="355"/>
        <v>0</v>
      </c>
      <c r="BH289" s="2">
        <f t="shared" si="364"/>
        <v>0</v>
      </c>
      <c r="BI289" s="2">
        <f t="shared" si="365"/>
        <v>0</v>
      </c>
      <c r="BJ289" s="2">
        <f t="shared" si="366"/>
        <v>0</v>
      </c>
      <c r="BK289" s="11">
        <f t="shared" si="369"/>
        <v>-2.9839840894993946E-2</v>
      </c>
      <c r="BL289" s="11">
        <f t="shared" si="367"/>
        <v>2.9077858861166178E-2</v>
      </c>
      <c r="BM289" s="11">
        <f t="shared" si="368"/>
        <v>3.0100371400897802E-2</v>
      </c>
      <c r="BN289" s="17">
        <f t="shared" si="347"/>
        <v>6.8968883711091969E-4</v>
      </c>
      <c r="BO289" s="17">
        <f t="shared" si="348"/>
        <v>1.4120352680667436E-4</v>
      </c>
      <c r="BP289" s="17">
        <f t="shared" si="349"/>
        <v>1.5793639130450018E-4</v>
      </c>
      <c r="BQ289" s="12">
        <f>(BQ$3*temperature!$I399+BQ$4*temperature!$I399^2+BQ$5*temperature!$I399^6)*(K289/K$56)^$BS$1</f>
        <v>-78.848375170600349</v>
      </c>
      <c r="BR289" s="12">
        <f>(BR$3*temperature!$I399+BR$4*temperature!$I399^2+BR$5*temperature!$I399^6)*(L289/L$56)^$BS$1</f>
        <v>-41.197480893941112</v>
      </c>
      <c r="BS289" s="12">
        <f>(BS$3*temperature!$I399+BS$4*temperature!$I399^2+BS$5*temperature!$I399^6)*(M289/M$56)^$BS$1</f>
        <v>-34.489223575735025</v>
      </c>
      <c r="BT289" s="12">
        <f>(BT$3*temperature!$M399+BT$4*temperature!$M399^2+BT$5*temperature!$M399^6)*(K289/K$56)^$BS$1</f>
        <v>-78.84839368502135</v>
      </c>
      <c r="BU289" s="12">
        <f>(BU$3*temperature!$M399+BU$4*temperature!$M399^2+BU$5*temperature!$M399^6)*(L289/L$56)^$BS$1</f>
        <v>-41.197490101551928</v>
      </c>
      <c r="BV289" s="12">
        <f>(BV$3*temperature!$M399+BV$4*temperature!$M399^2+BV$5*temperature!$M399^6)*(M289/M$56)^$BS$1</f>
        <v>-34.489230890672154</v>
      </c>
      <c r="BW289" s="19">
        <f t="shared" si="356"/>
        <v>-1.8514421000759285E-5</v>
      </c>
      <c r="BX289" s="19">
        <f t="shared" si="357"/>
        <v>-9.207610816019951E-6</v>
      </c>
      <c r="BY289" s="19">
        <f t="shared" si="358"/>
        <v>-7.3149371289105147E-6</v>
      </c>
      <c r="BZ289" s="19">
        <f t="shared" si="359"/>
        <v>-2.4594828165655155E-2</v>
      </c>
      <c r="CA289" s="19">
        <f t="shared" si="360"/>
        <v>-9.0371640354536706E-6</v>
      </c>
      <c r="CB289" s="19">
        <f t="shared" si="361"/>
        <v>-1.2376262717780204E-6</v>
      </c>
      <c r="CC289" s="19">
        <f t="shared" si="362"/>
        <v>-4.3065151897912679E-7</v>
      </c>
      <c r="CD289" s="19"/>
    </row>
    <row r="290" spans="1:82">
      <c r="A290" s="2">
        <f t="shared" si="304"/>
        <v>2244</v>
      </c>
      <c r="B290" s="5">
        <f t="shared" si="305"/>
        <v>1165.405242780256</v>
      </c>
      <c r="C290" s="5">
        <f t="shared" si="306"/>
        <v>2964.1677423003925</v>
      </c>
      <c r="D290" s="5">
        <f t="shared" si="307"/>
        <v>4369.9498264210079</v>
      </c>
      <c r="E290" s="15">
        <f t="shared" si="308"/>
        <v>2.5173964166212438E-8</v>
      </c>
      <c r="F290" s="15">
        <f t="shared" si="309"/>
        <v>4.9594397459705657E-8</v>
      </c>
      <c r="G290" s="15">
        <f t="shared" si="310"/>
        <v>1.0124519823522286E-7</v>
      </c>
      <c r="H290" s="5">
        <f t="shared" si="311"/>
        <v>65612.720809245366</v>
      </c>
      <c r="I290" s="5">
        <f t="shared" si="312"/>
        <v>95100.031799050528</v>
      </c>
      <c r="J290" s="5">
        <f t="shared" si="313"/>
        <v>37279.127880726803</v>
      </c>
      <c r="K290" s="5">
        <f t="shared" si="314"/>
        <v>56300.348068381769</v>
      </c>
      <c r="L290" s="5">
        <f t="shared" si="315"/>
        <v>32083.215278918913</v>
      </c>
      <c r="M290" s="5">
        <f t="shared" si="316"/>
        <v>8530.7908240352572</v>
      </c>
      <c r="N290" s="15">
        <f t="shared" si="317"/>
        <v>-7.2915750365737386E-2</v>
      </c>
      <c r="O290" s="15">
        <f t="shared" si="318"/>
        <v>-9.5829243400624708E-4</v>
      </c>
      <c r="P290" s="15">
        <f t="shared" si="319"/>
        <v>7.4893855303681534E-5</v>
      </c>
      <c r="Q290" s="5">
        <f t="shared" si="320"/>
        <v>738.5491121158326</v>
      </c>
      <c r="R290" s="5">
        <f t="shared" si="321"/>
        <v>3239.3559719007544</v>
      </c>
      <c r="S290" s="5">
        <f t="shared" si="322"/>
        <v>2478.6234014447041</v>
      </c>
      <c r="T290" s="5">
        <f t="shared" si="323"/>
        <v>11.256187870382675</v>
      </c>
      <c r="U290" s="5">
        <f t="shared" si="324"/>
        <v>34.062617126623252</v>
      </c>
      <c r="V290" s="5">
        <f t="shared" si="325"/>
        <v>66.488234632928339</v>
      </c>
      <c r="W290" s="15">
        <f t="shared" si="326"/>
        <v>-1.0734613539272964E-2</v>
      </c>
      <c r="X290" s="15">
        <f t="shared" si="327"/>
        <v>-1.217998157191269E-2</v>
      </c>
      <c r="Y290" s="15">
        <f t="shared" si="328"/>
        <v>-9.7425357312937999E-3</v>
      </c>
      <c r="Z290" s="5">
        <f t="shared" si="343"/>
        <v>721.12870758678298</v>
      </c>
      <c r="AA290" s="5">
        <f t="shared" si="344"/>
        <v>10117.03590218271</v>
      </c>
      <c r="AB290" s="5">
        <f t="shared" si="345"/>
        <v>57477.453347454772</v>
      </c>
      <c r="AC290" s="16">
        <f t="shared" si="329"/>
        <v>0.89549967384415918</v>
      </c>
      <c r="AD290" s="16">
        <f t="shared" si="330"/>
        <v>3.0821663874003908</v>
      </c>
      <c r="AE290" s="16">
        <f t="shared" si="331"/>
        <v>22.9650642786841</v>
      </c>
      <c r="AF290" s="15">
        <f t="shared" si="332"/>
        <v>-4.0504037456468023E-3</v>
      </c>
      <c r="AG290" s="15">
        <f t="shared" si="333"/>
        <v>2.9673830763510267E-4</v>
      </c>
      <c r="AH290" s="15">
        <f t="shared" si="334"/>
        <v>9.7937136394747881E-3</v>
      </c>
      <c r="AI290" s="1">
        <f t="shared" si="298"/>
        <v>193276.16100504209</v>
      </c>
      <c r="AJ290" s="1">
        <f t="shared" si="299"/>
        <v>191367.50721670032</v>
      </c>
      <c r="AK290" s="1">
        <f t="shared" si="300"/>
        <v>74314.611297847136</v>
      </c>
      <c r="AL290" s="14">
        <f t="shared" si="335"/>
        <v>95.769469223451154</v>
      </c>
      <c r="AM290" s="14">
        <f t="shared" si="336"/>
        <v>23.707669765297034</v>
      </c>
      <c r="AN290" s="14">
        <f t="shared" si="337"/>
        <v>7.3885121953244237</v>
      </c>
      <c r="AO290" s="11">
        <f t="shared" si="338"/>
        <v>1.9631243297074312E-3</v>
      </c>
      <c r="AP290" s="11">
        <f t="shared" si="339"/>
        <v>2.4730188881952071E-3</v>
      </c>
      <c r="AQ290" s="11">
        <f t="shared" si="340"/>
        <v>2.2433401629854441E-3</v>
      </c>
      <c r="AR290" s="1">
        <f t="shared" si="346"/>
        <v>65612.720809245366</v>
      </c>
      <c r="AS290" s="1">
        <f t="shared" si="341"/>
        <v>95100.031799050528</v>
      </c>
      <c r="AT290" s="1">
        <f t="shared" si="342"/>
        <v>37279.127880726803</v>
      </c>
      <c r="AU290" s="1">
        <f t="shared" si="301"/>
        <v>13122.544161849073</v>
      </c>
      <c r="AV290" s="1">
        <f t="shared" si="302"/>
        <v>19020.006359810108</v>
      </c>
      <c r="AW290" s="1">
        <f t="shared" si="303"/>
        <v>7455.8255761453611</v>
      </c>
      <c r="AX290" s="2">
        <v>0</v>
      </c>
      <c r="AY290" s="2">
        <v>0</v>
      </c>
      <c r="AZ290" s="2">
        <v>0</v>
      </c>
      <c r="BA290" s="2">
        <f t="shared" si="350"/>
        <v>0</v>
      </c>
      <c r="BB290" s="2">
        <f t="shared" si="363"/>
        <v>0</v>
      </c>
      <c r="BC290" s="2">
        <f t="shared" si="351"/>
        <v>0</v>
      </c>
      <c r="BD290" s="2">
        <f t="shared" si="352"/>
        <v>0</v>
      </c>
      <c r="BE290" s="2">
        <f t="shared" si="353"/>
        <v>0</v>
      </c>
      <c r="BF290" s="2">
        <f t="shared" si="354"/>
        <v>0</v>
      </c>
      <c r="BG290" s="2">
        <f t="shared" si="355"/>
        <v>0</v>
      </c>
      <c r="BH290" s="2">
        <f t="shared" si="364"/>
        <v>0</v>
      </c>
      <c r="BI290" s="2">
        <f t="shared" si="365"/>
        <v>0</v>
      </c>
      <c r="BJ290" s="2">
        <f t="shared" si="366"/>
        <v>0</v>
      </c>
      <c r="BK290" s="11">
        <f t="shared" si="369"/>
        <v>-4.2915750365737387E-2</v>
      </c>
      <c r="BL290" s="11">
        <f t="shared" si="367"/>
        <v>2.9041707565993752E-2</v>
      </c>
      <c r="BM290" s="11">
        <f t="shared" si="368"/>
        <v>3.007489385530368E-2</v>
      </c>
      <c r="BN290" s="17">
        <f t="shared" si="347"/>
        <v>7.1090204090340373E-4</v>
      </c>
      <c r="BO290" s="17">
        <f t="shared" si="348"/>
        <v>1.3721364772432078E-4</v>
      </c>
      <c r="BP290" s="17">
        <f t="shared" si="349"/>
        <v>1.5332136138317533E-4</v>
      </c>
      <c r="BQ290" s="12">
        <f>(BQ$3*temperature!$I400+BQ$4*temperature!$I400^2+BQ$5*temperature!$I400^6)*(K290/K$56)^$BS$1</f>
        <v>-80.733834208533878</v>
      </c>
      <c r="BR290" s="12">
        <f>(BR$3*temperature!$I400+BR$4*temperature!$I400^2+BR$5*temperature!$I400^6)*(L290/L$56)^$BS$1</f>
        <v>-41.392259789224724</v>
      </c>
      <c r="BS290" s="12">
        <f>(BS$3*temperature!$I400+BS$4*temperature!$I400^2+BS$5*temperature!$I400^6)*(M290/M$56)^$BS$1</f>
        <v>-34.635428956743588</v>
      </c>
      <c r="BT290" s="12">
        <f>(BT$3*temperature!$M400+BT$4*temperature!$M400^2+BT$5*temperature!$M400^6)*(K290/K$56)^$BS$1</f>
        <v>-80.733853053915581</v>
      </c>
      <c r="BU290" s="12">
        <f>(BU$3*temperature!$M400+BU$4*temperature!$M400^2+BU$5*temperature!$M400^6)*(L290/L$56)^$BS$1</f>
        <v>-41.392268987204737</v>
      </c>
      <c r="BV290" s="12">
        <f>(BV$3*temperature!$M400+BV$4*temperature!$M400^2+BV$5*temperature!$M400^6)*(M290/M$56)^$BS$1</f>
        <v>-34.635436261518223</v>
      </c>
      <c r="BW290" s="19">
        <f t="shared" si="356"/>
        <v>-1.8845381703158637E-5</v>
      </c>
      <c r="BX290" s="19">
        <f t="shared" si="357"/>
        <v>-9.1979800131980483E-6</v>
      </c>
      <c r="BY290" s="19">
        <f t="shared" si="358"/>
        <v>-7.30477463406487E-6</v>
      </c>
      <c r="BZ290" s="19">
        <f t="shared" si="359"/>
        <v>-2.3835405876983677E-2</v>
      </c>
      <c r="CA290" s="19">
        <f t="shared" si="360"/>
        <v>-8.7902807610730874E-6</v>
      </c>
      <c r="CB290" s="19">
        <f t="shared" si="361"/>
        <v>-1.2002464595624164E-6</v>
      </c>
      <c r="CC290" s="19">
        <f t="shared" si="362"/>
        <v>-4.1751802768434009E-7</v>
      </c>
      <c r="CD290" s="19"/>
    </row>
    <row r="291" spans="1:82">
      <c r="A291" s="2">
        <f t="shared" si="304"/>
        <v>2245</v>
      </c>
      <c r="B291" s="5">
        <f t="shared" si="305"/>
        <v>1165.4052706512323</v>
      </c>
      <c r="C291" s="5">
        <f t="shared" si="306"/>
        <v>2964.1678819561998</v>
      </c>
      <c r="D291" s="5">
        <f t="shared" si="307"/>
        <v>4369.9502467356224</v>
      </c>
      <c r="E291" s="15">
        <f t="shared" si="308"/>
        <v>2.3915265957901815E-8</v>
      </c>
      <c r="F291" s="15">
        <f t="shared" si="309"/>
        <v>4.7114677586720375E-8</v>
      </c>
      <c r="G291" s="15">
        <f t="shared" si="310"/>
        <v>9.6182938323461708E-8</v>
      </c>
      <c r="H291" s="5">
        <f t="shared" si="311"/>
        <v>59490.623425065103</v>
      </c>
      <c r="I291" s="5">
        <f t="shared" si="312"/>
        <v>95005.488888933716</v>
      </c>
      <c r="J291" s="5">
        <f t="shared" si="313"/>
        <v>37280.984849224355</v>
      </c>
      <c r="K291" s="5">
        <f t="shared" si="314"/>
        <v>51047.154945353512</v>
      </c>
      <c r="L291" s="5">
        <f t="shared" si="315"/>
        <v>32051.318505696421</v>
      </c>
      <c r="M291" s="5">
        <f t="shared" si="316"/>
        <v>8531.2149439397999</v>
      </c>
      <c r="N291" s="15">
        <f t="shared" si="317"/>
        <v>-9.3306583409533905E-2</v>
      </c>
      <c r="O291" s="15">
        <f t="shared" si="318"/>
        <v>-9.9418879763746304E-4</v>
      </c>
      <c r="P291" s="15">
        <f t="shared" si="319"/>
        <v>4.9716364319607464E-5</v>
      </c>
      <c r="Q291" s="5">
        <f t="shared" si="320"/>
        <v>662.44933258853871</v>
      </c>
      <c r="R291" s="5">
        <f t="shared" si="321"/>
        <v>3196.7195210650498</v>
      </c>
      <c r="S291" s="5">
        <f t="shared" si="322"/>
        <v>2454.5975880715346</v>
      </c>
      <c r="T291" s="5">
        <f t="shared" si="323"/>
        <v>11.135357043668664</v>
      </c>
      <c r="U291" s="5">
        <f t="shared" si="324"/>
        <v>33.647735077729862</v>
      </c>
      <c r="V291" s="5">
        <f t="shared" si="325"/>
        <v>65.840470631306388</v>
      </c>
      <c r="W291" s="15">
        <f t="shared" si="326"/>
        <v>-1.0734613539272964E-2</v>
      </c>
      <c r="X291" s="15">
        <f t="shared" si="327"/>
        <v>-1.217998157191269E-2</v>
      </c>
      <c r="Y291" s="15">
        <f t="shared" si="328"/>
        <v>-9.7425357312937999E-3</v>
      </c>
      <c r="Z291" s="5">
        <f t="shared" si="343"/>
        <v>658.69167151164424</v>
      </c>
      <c r="AA291" s="5">
        <f t="shared" si="344"/>
        <v>9987.1967981451435</v>
      </c>
      <c r="AB291" s="5">
        <f t="shared" si="345"/>
        <v>57479.221014433737</v>
      </c>
      <c r="AC291" s="16">
        <f t="shared" si="329"/>
        <v>0.89187253861099536</v>
      </c>
      <c r="AD291" s="16">
        <f t="shared" si="330"/>
        <v>3.083080984238038</v>
      </c>
      <c r="AE291" s="16">
        <f t="shared" si="331"/>
        <v>23.189977541941662</v>
      </c>
      <c r="AF291" s="15">
        <f t="shared" si="332"/>
        <v>-4.0504037456468023E-3</v>
      </c>
      <c r="AG291" s="15">
        <f t="shared" si="333"/>
        <v>2.9673830763510267E-4</v>
      </c>
      <c r="AH291" s="15">
        <f t="shared" si="334"/>
        <v>9.7937136394747881E-3</v>
      </c>
      <c r="AI291" s="1">
        <f t="shared" si="298"/>
        <v>187071.08906638695</v>
      </c>
      <c r="AJ291" s="1">
        <f t="shared" si="299"/>
        <v>191250.7628548404</v>
      </c>
      <c r="AK291" s="1">
        <f t="shared" si="300"/>
        <v>74338.975744207783</v>
      </c>
      <c r="AL291" s="14">
        <f t="shared" si="335"/>
        <v>95.955596524776126</v>
      </c>
      <c r="AM291" s="14">
        <f t="shared" si="336"/>
        <v>23.765712985270465</v>
      </c>
      <c r="AN291" s="14">
        <f t="shared" si="337"/>
        <v>7.4049213920153782</v>
      </c>
      <c r="AO291" s="11">
        <f t="shared" si="338"/>
        <v>1.9434930864103569E-3</v>
      </c>
      <c r="AP291" s="11">
        <f t="shared" si="339"/>
        <v>2.4482886993132552E-3</v>
      </c>
      <c r="AQ291" s="11">
        <f t="shared" si="340"/>
        <v>2.2209067613555896E-3</v>
      </c>
      <c r="AR291" s="1">
        <f t="shared" si="346"/>
        <v>59490.623425065103</v>
      </c>
      <c r="AS291" s="1">
        <f t="shared" si="341"/>
        <v>95005.488888933716</v>
      </c>
      <c r="AT291" s="1">
        <f t="shared" si="342"/>
        <v>37280.984849224355</v>
      </c>
      <c r="AU291" s="1">
        <f t="shared" si="301"/>
        <v>11898.124685013021</v>
      </c>
      <c r="AV291" s="1">
        <f t="shared" si="302"/>
        <v>19001.097777786745</v>
      </c>
      <c r="AW291" s="1">
        <f t="shared" si="303"/>
        <v>7456.1969698448711</v>
      </c>
      <c r="AX291" s="2">
        <v>0</v>
      </c>
      <c r="AY291" s="2">
        <v>0</v>
      </c>
      <c r="AZ291" s="2">
        <v>0</v>
      </c>
      <c r="BA291" s="2">
        <f t="shared" si="350"/>
        <v>0</v>
      </c>
      <c r="BB291" s="2">
        <f t="shared" si="363"/>
        <v>0</v>
      </c>
      <c r="BC291" s="2">
        <f t="shared" si="351"/>
        <v>0</v>
      </c>
      <c r="BD291" s="2">
        <f t="shared" si="352"/>
        <v>0</v>
      </c>
      <c r="BE291" s="2">
        <f t="shared" si="353"/>
        <v>0</v>
      </c>
      <c r="BF291" s="2">
        <f t="shared" si="354"/>
        <v>0</v>
      </c>
      <c r="BG291" s="2">
        <f t="shared" si="355"/>
        <v>0</v>
      </c>
      <c r="BH291" s="2">
        <f t="shared" si="364"/>
        <v>0</v>
      </c>
      <c r="BI291" s="2">
        <f t="shared" si="365"/>
        <v>0</v>
      </c>
      <c r="BJ291" s="2">
        <f t="shared" si="366"/>
        <v>0</v>
      </c>
      <c r="BK291" s="11">
        <f t="shared" si="369"/>
        <v>-6.3306583409533906E-2</v>
      </c>
      <c r="BL291" s="11">
        <f t="shared" si="367"/>
        <v>2.9005811202362536E-2</v>
      </c>
      <c r="BM291" s="11">
        <f t="shared" si="368"/>
        <v>3.0049716364319606E-2</v>
      </c>
      <c r="BN291" s="17">
        <f t="shared" si="347"/>
        <v>7.4277895720785891E-4</v>
      </c>
      <c r="BO291" s="17">
        <f t="shared" si="348"/>
        <v>1.3334119182484264E-4</v>
      </c>
      <c r="BP291" s="17">
        <f t="shared" si="349"/>
        <v>1.4884486778367459E-4</v>
      </c>
      <c r="BQ291" s="12">
        <f>(BQ$3*temperature!$I401+BQ$4*temperature!$I401^2+BQ$5*temperature!$I401^6)*(K291/K$56)^$BS$1</f>
        <v>-83.121585833874704</v>
      </c>
      <c r="BR291" s="12">
        <f>(BR$3*temperature!$I401+BR$4*temperature!$I401^2+BR$5*temperature!$I401^6)*(L291/L$56)^$BS$1</f>
        <v>-41.586603787231482</v>
      </c>
      <c r="BS291" s="12">
        <f>(BS$3*temperature!$I401+BS$4*temperature!$I401^2+BS$5*temperature!$I401^6)*(M291/M$56)^$BS$1</f>
        <v>-34.781121177459838</v>
      </c>
      <c r="BT291" s="12">
        <f>(BT$3*temperature!$M401+BT$4*temperature!$M401^2+BT$5*temperature!$M401^6)*(K291/K$56)^$BS$1</f>
        <v>-83.121605123141137</v>
      </c>
      <c r="BU291" s="12">
        <f>(BU$3*temperature!$M401+BU$4*temperature!$M401^2+BU$5*temperature!$M401^6)*(L291/L$56)^$BS$1</f>
        <v>-41.586612975708533</v>
      </c>
      <c r="BV291" s="12">
        <f>(BV$3*temperature!$M401+BV$4*temperature!$M401^2+BV$5*temperature!$M401^6)*(M291/M$56)^$BS$1</f>
        <v>-34.781128472166969</v>
      </c>
      <c r="BW291" s="19">
        <f t="shared" si="356"/>
        <v>-1.9289266433020202E-5</v>
      </c>
      <c r="BX291" s="19">
        <f t="shared" si="357"/>
        <v>-9.1884770512251634E-6</v>
      </c>
      <c r="BY291" s="19">
        <f t="shared" si="358"/>
        <v>-7.2947071316775691E-6</v>
      </c>
      <c r="BZ291" s="19">
        <f t="shared" si="359"/>
        <v>-2.2924401059645487E-2</v>
      </c>
      <c r="CA291" s="19">
        <f t="shared" si="360"/>
        <v>-8.5236149739324257E-6</v>
      </c>
      <c r="CB291" s="19">
        <f t="shared" si="361"/>
        <v>-1.1640096070156989E-6</v>
      </c>
      <c r="CC291" s="19">
        <f t="shared" si="362"/>
        <v>-4.0478937236304977E-7</v>
      </c>
      <c r="CD291" s="19"/>
    </row>
    <row r="292" spans="1:82">
      <c r="A292" s="2">
        <f t="shared" si="304"/>
        <v>2246</v>
      </c>
      <c r="B292" s="5">
        <f t="shared" si="305"/>
        <v>1165.4052971286605</v>
      </c>
      <c r="C292" s="5">
        <f t="shared" si="306"/>
        <v>2964.1680146292229</v>
      </c>
      <c r="D292" s="5">
        <f t="shared" si="307"/>
        <v>4369.9506460345447</v>
      </c>
      <c r="E292" s="15">
        <f t="shared" si="308"/>
        <v>2.2719502660006724E-8</v>
      </c>
      <c r="F292" s="15">
        <f t="shared" si="309"/>
        <v>4.4758943707384355E-8</v>
      </c>
      <c r="G292" s="15">
        <f t="shared" si="310"/>
        <v>9.1373791407288624E-8</v>
      </c>
      <c r="H292" s="5">
        <f t="shared" si="311"/>
        <v>51832.150971215277</v>
      </c>
      <c r="I292" s="5">
        <f t="shared" si="312"/>
        <v>94907.654577159468</v>
      </c>
      <c r="J292" s="5">
        <f t="shared" si="313"/>
        <v>37281.914537552722</v>
      </c>
      <c r="K292" s="5">
        <f t="shared" si="314"/>
        <v>44475.643880219141</v>
      </c>
      <c r="L292" s="5">
        <f t="shared" si="315"/>
        <v>32018.311414453045</v>
      </c>
      <c r="M292" s="5">
        <f t="shared" si="316"/>
        <v>8531.4269101376958</v>
      </c>
      <c r="N292" s="15">
        <f t="shared" si="317"/>
        <v>-0.12873412969183573</v>
      </c>
      <c r="O292" s="15">
        <f t="shared" si="318"/>
        <v>-1.0298200754988995E-3</v>
      </c>
      <c r="P292" s="15">
        <f t="shared" si="319"/>
        <v>2.4845956793750901E-5</v>
      </c>
      <c r="Q292" s="5">
        <f t="shared" si="320"/>
        <v>570.97381579716557</v>
      </c>
      <c r="R292" s="5">
        <f t="shared" si="321"/>
        <v>3154.5317285217384</v>
      </c>
      <c r="S292" s="5">
        <f t="shared" si="322"/>
        <v>2430.7441981293846</v>
      </c>
      <c r="T292" s="5">
        <f t="shared" si="323"/>
        <v>11.015823289183061</v>
      </c>
      <c r="U292" s="5">
        <f t="shared" si="324"/>
        <v>33.237906284546511</v>
      </c>
      <c r="V292" s="5">
        <f t="shared" si="325"/>
        <v>65.199017493615685</v>
      </c>
      <c r="W292" s="15">
        <f t="shared" si="326"/>
        <v>-1.0734613539272964E-2</v>
      </c>
      <c r="X292" s="15">
        <f t="shared" si="327"/>
        <v>-1.217998157191269E-2</v>
      </c>
      <c r="Y292" s="15">
        <f t="shared" si="328"/>
        <v>-9.7425357312937999E-3</v>
      </c>
      <c r="Z292" s="5">
        <f t="shared" si="343"/>
        <v>588.42730692552254</v>
      </c>
      <c r="AA292" s="5">
        <f t="shared" si="344"/>
        <v>9858.6697444796228</v>
      </c>
      <c r="AB292" s="5">
        <f t="shared" si="345"/>
        <v>57479.541326104023</v>
      </c>
      <c r="AC292" s="16">
        <f t="shared" si="329"/>
        <v>0.88826009473996581</v>
      </c>
      <c r="AD292" s="16">
        <f t="shared" si="330"/>
        <v>3.0839958524716029</v>
      </c>
      <c r="AE292" s="16">
        <f t="shared" si="331"/>
        <v>23.417093541293291</v>
      </c>
      <c r="AF292" s="15">
        <f t="shared" si="332"/>
        <v>-4.0504037456468023E-3</v>
      </c>
      <c r="AG292" s="15">
        <f t="shared" si="333"/>
        <v>2.9673830763510267E-4</v>
      </c>
      <c r="AH292" s="15">
        <f t="shared" si="334"/>
        <v>9.7937136394747881E-3</v>
      </c>
      <c r="AI292" s="1">
        <f t="shared" si="298"/>
        <v>180262.10484476128</v>
      </c>
      <c r="AJ292" s="1">
        <f t="shared" si="299"/>
        <v>191126.78434714311</v>
      </c>
      <c r="AK292" s="1">
        <f t="shared" si="300"/>
        <v>74361.275139631878</v>
      </c>
      <c r="AL292" s="14">
        <f t="shared" si="335"/>
        <v>96.140220672839916</v>
      </c>
      <c r="AM292" s="14">
        <f t="shared" si="336"/>
        <v>23.823316458538095</v>
      </c>
      <c r="AN292" s="14">
        <f t="shared" si="337"/>
        <v>7.4212025756023436</v>
      </c>
      <c r="AO292" s="11">
        <f t="shared" si="338"/>
        <v>1.9240581555462534E-3</v>
      </c>
      <c r="AP292" s="11">
        <f t="shared" si="339"/>
        <v>2.4238058123201224E-3</v>
      </c>
      <c r="AQ292" s="11">
        <f t="shared" si="340"/>
        <v>2.1986976937420338E-3</v>
      </c>
      <c r="AR292" s="1">
        <f t="shared" si="346"/>
        <v>51832.150971215277</v>
      </c>
      <c r="AS292" s="1">
        <f t="shared" si="341"/>
        <v>94907.654577159468</v>
      </c>
      <c r="AT292" s="1">
        <f t="shared" si="342"/>
        <v>37281.914537552722</v>
      </c>
      <c r="AU292" s="1">
        <f t="shared" si="301"/>
        <v>10366.430194243056</v>
      </c>
      <c r="AV292" s="1">
        <f t="shared" si="302"/>
        <v>18981.530915431893</v>
      </c>
      <c r="AW292" s="1">
        <f t="shared" si="303"/>
        <v>7456.382907510545</v>
      </c>
      <c r="AX292" s="2">
        <v>0</v>
      </c>
      <c r="AY292" s="2">
        <v>0</v>
      </c>
      <c r="AZ292" s="2">
        <v>0</v>
      </c>
      <c r="BA292" s="2">
        <f t="shared" si="350"/>
        <v>0</v>
      </c>
      <c r="BB292" s="2">
        <f t="shared" si="363"/>
        <v>0</v>
      </c>
      <c r="BC292" s="2">
        <f t="shared" si="351"/>
        <v>0</v>
      </c>
      <c r="BD292" s="2">
        <f t="shared" si="352"/>
        <v>0</v>
      </c>
      <c r="BE292" s="2">
        <f t="shared" si="353"/>
        <v>0</v>
      </c>
      <c r="BF292" s="2">
        <f t="shared" si="354"/>
        <v>0</v>
      </c>
      <c r="BG292" s="2">
        <f t="shared" si="355"/>
        <v>0</v>
      </c>
      <c r="BH292" s="2">
        <f t="shared" si="364"/>
        <v>0</v>
      </c>
      <c r="BI292" s="2">
        <f t="shared" si="365"/>
        <v>0</v>
      </c>
      <c r="BJ292" s="2">
        <f t="shared" si="366"/>
        <v>0</v>
      </c>
      <c r="BK292" s="11">
        <f t="shared" si="369"/>
        <v>-9.8734129691835731E-2</v>
      </c>
      <c r="BL292" s="11">
        <f t="shared" si="367"/>
        <v>2.8970179924501099E-2</v>
      </c>
      <c r="BM292" s="11">
        <f t="shared" si="368"/>
        <v>3.002484595679375E-2</v>
      </c>
      <c r="BN292" s="17">
        <f t="shared" si="347"/>
        <v>7.9297979899501205E-4</v>
      </c>
      <c r="BO292" s="17">
        <f t="shared" si="348"/>
        <v>1.2958254498974834E-4</v>
      </c>
      <c r="BP292" s="17">
        <f t="shared" si="349"/>
        <v>1.4450260547523849E-4</v>
      </c>
      <c r="BQ292" s="12">
        <f>(BQ$3*temperature!$I402+BQ$4*temperature!$I402^2+BQ$5*temperature!$I402^6)*(K292/K$56)^$BS$1</f>
        <v>-86.433169741507015</v>
      </c>
      <c r="BR292" s="12">
        <f>(BR$3*temperature!$I402+BR$4*temperature!$I402^2+BR$5*temperature!$I402^6)*(L292/L$56)^$BS$1</f>
        <v>-41.780513872657117</v>
      </c>
      <c r="BS292" s="12">
        <f>(BS$3*temperature!$I402+BS$4*temperature!$I402^2+BS$5*temperature!$I402^6)*(M292/M$56)^$BS$1</f>
        <v>-34.926299919927267</v>
      </c>
      <c r="BT292" s="12">
        <f>(BT$3*temperature!$M402+BT$4*temperature!$M402^2+BT$5*temperature!$M402^6)*(K292/K$56)^$BS$1</f>
        <v>-86.433189682886976</v>
      </c>
      <c r="BU292" s="12">
        <f>(BU$3*temperature!$M402+BU$4*temperature!$M402^2+BU$5*temperature!$M402^6)*(L292/L$56)^$BS$1</f>
        <v>-41.780523051757875</v>
      </c>
      <c r="BV292" s="12">
        <f>(BV$3*temperature!$M402+BV$4*temperature!$M402^2+BV$5*temperature!$M402^6)*(M292/M$56)^$BS$1</f>
        <v>-34.926307204660731</v>
      </c>
      <c r="BW292" s="19">
        <f t="shared" si="356"/>
        <v>-1.9941379960641825E-5</v>
      </c>
      <c r="BX292" s="19">
        <f t="shared" si="357"/>
        <v>-9.1791007577057826E-6</v>
      </c>
      <c r="BY292" s="19">
        <f t="shared" si="358"/>
        <v>-7.2847334635639527E-6</v>
      </c>
      <c r="BZ292" s="19">
        <f t="shared" si="359"/>
        <v>-2.1763603511530789E-2</v>
      </c>
      <c r="CA292" s="19">
        <f t="shared" si="360"/>
        <v>-8.1962758118660533E-6</v>
      </c>
      <c r="CB292" s="19">
        <f t="shared" si="361"/>
        <v>-1.1288802712816025E-6</v>
      </c>
      <c r="CC292" s="19">
        <f t="shared" si="362"/>
        <v>-3.9245290723240928E-7</v>
      </c>
      <c r="CD292" s="19"/>
    </row>
    <row r="293" spans="1:82">
      <c r="A293" s="2">
        <f t="shared" si="304"/>
        <v>2247</v>
      </c>
      <c r="B293" s="5">
        <f t="shared" si="305"/>
        <v>1165.4053222822181</v>
      </c>
      <c r="C293" s="5">
        <f t="shared" si="306"/>
        <v>2964.1681406686007</v>
      </c>
      <c r="D293" s="5">
        <f t="shared" si="307"/>
        <v>4369.9510253685548</v>
      </c>
      <c r="E293" s="15">
        <f t="shared" si="308"/>
        <v>2.1583527527006385E-8</v>
      </c>
      <c r="F293" s="15">
        <f t="shared" si="309"/>
        <v>4.2520996522015135E-8</v>
      </c>
      <c r="G293" s="15">
        <f t="shared" si="310"/>
        <v>8.6805101836924189E-8</v>
      </c>
      <c r="H293" s="5">
        <f t="shared" si="311"/>
        <v>41380.99191776762</v>
      </c>
      <c r="I293" s="5">
        <f t="shared" si="312"/>
        <v>94806.565867221172</v>
      </c>
      <c r="J293" s="5">
        <f t="shared" si="313"/>
        <v>37281.928739239571</v>
      </c>
      <c r="K293" s="5">
        <f t="shared" si="314"/>
        <v>35507.810996375963</v>
      </c>
      <c r="L293" s="5">
        <f t="shared" si="315"/>
        <v>31984.206484938644</v>
      </c>
      <c r="M293" s="5">
        <f t="shared" si="316"/>
        <v>8531.4294194167251</v>
      </c>
      <c r="N293" s="15">
        <f t="shared" si="317"/>
        <v>-0.20163469489042485</v>
      </c>
      <c r="O293" s="15">
        <f t="shared" si="318"/>
        <v>-1.0651695235559533E-3</v>
      </c>
      <c r="P293" s="15">
        <f t="shared" si="319"/>
        <v>2.9412184576749212E-7</v>
      </c>
      <c r="Q293" s="5">
        <f t="shared" si="320"/>
        <v>450.9523671332712</v>
      </c>
      <c r="R293" s="5">
        <f t="shared" si="321"/>
        <v>3112.7905375917371</v>
      </c>
      <c r="S293" s="5">
        <f t="shared" si="322"/>
        <v>2407.0635028405386</v>
      </c>
      <c r="T293" s="5">
        <f t="shared" si="323"/>
        <v>10.897572683356758</v>
      </c>
      <c r="U293" s="5">
        <f t="shared" si="324"/>
        <v>32.833069198511772</v>
      </c>
      <c r="V293" s="5">
        <f t="shared" si="325"/>
        <v>64.563813736038881</v>
      </c>
      <c r="W293" s="15">
        <f t="shared" si="326"/>
        <v>-1.0734613539272964E-2</v>
      </c>
      <c r="X293" s="15">
        <f t="shared" si="327"/>
        <v>-1.217998157191269E-2</v>
      </c>
      <c r="Y293" s="15">
        <f t="shared" si="328"/>
        <v>-9.7425357312937999E-3</v>
      </c>
      <c r="Z293" s="5">
        <f t="shared" si="343"/>
        <v>505.11899925939412</v>
      </c>
      <c r="AA293" s="5">
        <f t="shared" si="344"/>
        <v>9731.4496045023934</v>
      </c>
      <c r="AB293" s="5">
        <f t="shared" si="345"/>
        <v>57478.431886621962</v>
      </c>
      <c r="AC293" s="16">
        <f t="shared" si="329"/>
        <v>0.88466228272512248</v>
      </c>
      <c r="AD293" s="16">
        <f t="shared" si="330"/>
        <v>3.0849109921816189</v>
      </c>
      <c r="AE293" s="16">
        <f t="shared" si="331"/>
        <v>23.646433849705513</v>
      </c>
      <c r="AF293" s="15">
        <f t="shared" si="332"/>
        <v>-4.0504037456468023E-3</v>
      </c>
      <c r="AG293" s="15">
        <f t="shared" si="333"/>
        <v>2.9673830763510267E-4</v>
      </c>
      <c r="AH293" s="15">
        <f t="shared" si="334"/>
        <v>9.7937136394747881E-3</v>
      </c>
      <c r="AI293" s="1">
        <f t="shared" si="298"/>
        <v>172602.32455452823</v>
      </c>
      <c r="AJ293" s="1">
        <f t="shared" si="299"/>
        <v>190995.6368278607</v>
      </c>
      <c r="AK293" s="1">
        <f t="shared" si="300"/>
        <v>74381.530533179233</v>
      </c>
      <c r="AL293" s="14">
        <f t="shared" si="335"/>
        <v>96.323350254744895</v>
      </c>
      <c r="AM293" s="14">
        <f t="shared" si="336"/>
        <v>23.880482120510035</v>
      </c>
      <c r="AN293" s="14">
        <f t="shared" si="337"/>
        <v>7.4373563867802357</v>
      </c>
      <c r="AO293" s="11">
        <f t="shared" si="338"/>
        <v>1.9048175739907907E-3</v>
      </c>
      <c r="AP293" s="11">
        <f t="shared" si="339"/>
        <v>2.3995677541969211E-3</v>
      </c>
      <c r="AQ293" s="11">
        <f t="shared" si="340"/>
        <v>2.1767107168046136E-3</v>
      </c>
      <c r="AR293" s="1">
        <f t="shared" si="346"/>
        <v>41380.99191776762</v>
      </c>
      <c r="AS293" s="1">
        <f t="shared" si="341"/>
        <v>94806.565867221172</v>
      </c>
      <c r="AT293" s="1">
        <f t="shared" si="342"/>
        <v>37281.928739239571</v>
      </c>
      <c r="AU293" s="1">
        <f t="shared" si="301"/>
        <v>8276.1983835535248</v>
      </c>
      <c r="AV293" s="1">
        <f t="shared" si="302"/>
        <v>18961.313173444236</v>
      </c>
      <c r="AW293" s="1">
        <f t="shared" si="303"/>
        <v>7456.3857478479149</v>
      </c>
      <c r="AX293" s="2">
        <v>0</v>
      </c>
      <c r="AY293" s="2">
        <v>0</v>
      </c>
      <c r="AZ293" s="2">
        <v>0</v>
      </c>
      <c r="BA293" s="2">
        <f t="shared" si="350"/>
        <v>0</v>
      </c>
      <c r="BB293" s="2">
        <f t="shared" si="363"/>
        <v>0</v>
      </c>
      <c r="BC293" s="2">
        <f t="shared" si="351"/>
        <v>0</v>
      </c>
      <c r="BD293" s="2">
        <f t="shared" si="352"/>
        <v>0</v>
      </c>
      <c r="BE293" s="2">
        <f t="shared" si="353"/>
        <v>0</v>
      </c>
      <c r="BF293" s="2">
        <f t="shared" si="354"/>
        <v>0</v>
      </c>
      <c r="BG293" s="2">
        <f t="shared" si="355"/>
        <v>0</v>
      </c>
      <c r="BH293" s="2">
        <f t="shared" si="364"/>
        <v>0</v>
      </c>
      <c r="BI293" s="2">
        <f t="shared" si="365"/>
        <v>0</v>
      </c>
      <c r="BJ293" s="2">
        <f t="shared" si="366"/>
        <v>0</v>
      </c>
      <c r="BK293" s="11">
        <f t="shared" si="369"/>
        <v>-0.17163469489042485</v>
      </c>
      <c r="BL293" s="11">
        <f t="shared" si="367"/>
        <v>2.8934830476444046E-2</v>
      </c>
      <c r="BM293" s="11">
        <f t="shared" si="368"/>
        <v>3.0000294121845766E-2</v>
      </c>
      <c r="BN293" s="17">
        <f t="shared" si="347"/>
        <v>8.7985113507501776E-4</v>
      </c>
      <c r="BO293" s="17">
        <f t="shared" si="348"/>
        <v>1.2593420831617905E-4</v>
      </c>
      <c r="BP293" s="17">
        <f t="shared" si="349"/>
        <v>1.4029040759789586E-4</v>
      </c>
      <c r="BQ293" s="12">
        <f>(BQ$3*temperature!$I403+BQ$4*temperature!$I403^2+BQ$5*temperature!$I403^6)*(K293/K$56)^$BS$1</f>
        <v>-91.857675289021955</v>
      </c>
      <c r="BR293" s="12">
        <f>(BR$3*temperature!$I403+BR$4*temperature!$I403^2+BR$5*temperature!$I403^6)*(L293/L$56)^$BS$1</f>
        <v>-41.973989267825857</v>
      </c>
      <c r="BS293" s="12">
        <f>(BS$3*temperature!$I403+BS$4*temperature!$I403^2+BS$5*temperature!$I403^6)*(M293/M$56)^$BS$1</f>
        <v>-35.07096350320645</v>
      </c>
      <c r="BT293" s="12">
        <f>(BT$3*temperature!$M403+BT$4*temperature!$M403^2+BT$5*temperature!$M403^6)*(K293/K$56)^$BS$1</f>
        <v>-91.85769635992969</v>
      </c>
      <c r="BU293" s="12">
        <f>(BU$3*temperature!$M403+BU$4*temperature!$M403^2+BU$5*temperature!$M403^6)*(L293/L$56)^$BS$1</f>
        <v>-41.973998437675796</v>
      </c>
      <c r="BV293" s="12">
        <f>(BV$3*temperature!$M403+BV$4*temperature!$M403^2+BV$5*temperature!$M403^6)*(M293/M$56)^$BS$1</f>
        <v>-35.070970778058928</v>
      </c>
      <c r="BW293" s="19">
        <f t="shared" si="356"/>
        <v>-2.1070907735065703E-5</v>
      </c>
      <c r="BX293" s="19">
        <f t="shared" si="357"/>
        <v>-9.1698499389281096E-6</v>
      </c>
      <c r="BY293" s="19">
        <f t="shared" si="358"/>
        <v>-7.2748524786447888E-6</v>
      </c>
      <c r="BZ293" s="19">
        <f t="shared" si="359"/>
        <v>-2.0125175766096182E-2</v>
      </c>
      <c r="CA293" s="19">
        <f t="shared" si="360"/>
        <v>-7.6717305461491144E-6</v>
      </c>
      <c r="CB293" s="19">
        <f t="shared" si="361"/>
        <v>-1.0948241297200708E-6</v>
      </c>
      <c r="CC293" s="19">
        <f t="shared" si="362"/>
        <v>-3.804963894073441E-7</v>
      </c>
      <c r="CD293" s="19"/>
    </row>
    <row r="294" spans="1:82">
      <c r="A294" s="2">
        <f t="shared" si="304"/>
        <v>2248</v>
      </c>
      <c r="B294" s="5">
        <f t="shared" si="305"/>
        <v>1165.4053461780979</v>
      </c>
      <c r="C294" s="5">
        <f t="shared" si="306"/>
        <v>2964.1682604060147</v>
      </c>
      <c r="D294" s="5">
        <f t="shared" si="307"/>
        <v>4369.9513857358961</v>
      </c>
      <c r="E294" s="15">
        <f t="shared" si="308"/>
        <v>2.0504351150656065E-8</v>
      </c>
      <c r="F294" s="15">
        <f t="shared" si="309"/>
        <v>4.0394946695914376E-8</v>
      </c>
      <c r="G294" s="15">
        <f t="shared" si="310"/>
        <v>8.2464846745077975E-8</v>
      </c>
      <c r="H294" s="5">
        <f t="shared" si="311"/>
        <v>24617.62661565702</v>
      </c>
      <c r="I294" s="5">
        <f t="shared" si="312"/>
        <v>94702.262640154324</v>
      </c>
      <c r="J294" s="5">
        <f t="shared" si="313"/>
        <v>37281.040028609401</v>
      </c>
      <c r="K294" s="5">
        <f t="shared" si="314"/>
        <v>21123.660275276394</v>
      </c>
      <c r="L294" s="5">
        <f t="shared" si="315"/>
        <v>31949.017167865684</v>
      </c>
      <c r="M294" s="5">
        <f t="shared" si="316"/>
        <v>8531.2253473344535</v>
      </c>
      <c r="N294" s="15">
        <f t="shared" si="317"/>
        <v>-0.4050982112799818</v>
      </c>
      <c r="O294" s="15">
        <f t="shared" si="318"/>
        <v>-1.1002091638424583E-3</v>
      </c>
      <c r="P294" s="15">
        <f t="shared" si="319"/>
        <v>-2.3920034057489659E-5</v>
      </c>
      <c r="Q294" s="5">
        <f t="shared" si="320"/>
        <v>265.39257506336696</v>
      </c>
      <c r="R294" s="5">
        <f t="shared" si="321"/>
        <v>3071.4939226395986</v>
      </c>
      <c r="S294" s="5">
        <f t="shared" si="322"/>
        <v>2383.5557811215799</v>
      </c>
      <c r="T294" s="5">
        <f t="shared" si="323"/>
        <v>10.780591452084785</v>
      </c>
      <c r="U294" s="5">
        <f t="shared" si="324"/>
        <v>32.433163020724564</v>
      </c>
      <c r="V294" s="5">
        <f t="shared" si="325"/>
        <v>63.934798473766925</v>
      </c>
      <c r="W294" s="15">
        <f t="shared" si="326"/>
        <v>-1.0734613539272964E-2</v>
      </c>
      <c r="X294" s="15">
        <f t="shared" si="327"/>
        <v>-1.217998157191269E-2</v>
      </c>
      <c r="Y294" s="15">
        <f t="shared" si="328"/>
        <v>-9.7425357312937999E-3</v>
      </c>
      <c r="Z294" s="5">
        <f t="shared" si="343"/>
        <v>397.3246802083475</v>
      </c>
      <c r="AA294" s="5">
        <f t="shared" si="344"/>
        <v>9605.5312293056813</v>
      </c>
      <c r="AB294" s="5">
        <f t="shared" si="345"/>
        <v>57475.911067290726</v>
      </c>
      <c r="AC294" s="16">
        <f t="shared" si="329"/>
        <v>0.88107904330154019</v>
      </c>
      <c r="AD294" s="16">
        <f t="shared" si="330"/>
        <v>3.0858264034486438</v>
      </c>
      <c r="AE294" s="16">
        <f t="shared" si="331"/>
        <v>23.878020251424314</v>
      </c>
      <c r="AF294" s="15">
        <f t="shared" si="332"/>
        <v>-4.0504037456468023E-3</v>
      </c>
      <c r="AG294" s="15">
        <f t="shared" si="333"/>
        <v>2.9673830763510267E-4</v>
      </c>
      <c r="AH294" s="15">
        <f t="shared" si="334"/>
        <v>9.7937136394747881E-3</v>
      </c>
      <c r="AI294" s="1">
        <f t="shared" si="298"/>
        <v>163618.29048262895</v>
      </c>
      <c r="AJ294" s="1">
        <f t="shared" si="299"/>
        <v>190857.38631851887</v>
      </c>
      <c r="AK294" s="1">
        <f t="shared" si="300"/>
        <v>74399.763227709234</v>
      </c>
      <c r="AL294" s="14">
        <f t="shared" si="335"/>
        <v>96.504993880992288</v>
      </c>
      <c r="AM294" s="14">
        <f t="shared" si="336"/>
        <v>23.937211927012576</v>
      </c>
      <c r="AN294" s="14">
        <f t="shared" si="337"/>
        <v>7.453383470398518</v>
      </c>
      <c r="AO294" s="11">
        <f t="shared" si="338"/>
        <v>1.8857693982508828E-3</v>
      </c>
      <c r="AP294" s="11">
        <f t="shared" si="339"/>
        <v>2.3755720766549518E-3</v>
      </c>
      <c r="AQ294" s="11">
        <f t="shared" si="340"/>
        <v>2.1549436096365672E-3</v>
      </c>
      <c r="AR294" s="1">
        <f t="shared" si="346"/>
        <v>24617.62661565702</v>
      </c>
      <c r="AS294" s="1">
        <f t="shared" si="341"/>
        <v>94702.262640154324</v>
      </c>
      <c r="AT294" s="1">
        <f t="shared" si="342"/>
        <v>37281.040028609401</v>
      </c>
      <c r="AU294" s="1">
        <f t="shared" si="301"/>
        <v>4923.5253231314045</v>
      </c>
      <c r="AV294" s="1">
        <f t="shared" si="302"/>
        <v>18940.452528030866</v>
      </c>
      <c r="AW294" s="1">
        <f t="shared" si="303"/>
        <v>7456.2080057218809</v>
      </c>
      <c r="AX294" s="2">
        <v>0</v>
      </c>
      <c r="AY294" s="2">
        <v>0</v>
      </c>
      <c r="AZ294" s="2">
        <v>0</v>
      </c>
      <c r="BA294" s="2">
        <f t="shared" si="350"/>
        <v>0</v>
      </c>
      <c r="BB294" s="2">
        <f t="shared" si="363"/>
        <v>0</v>
      </c>
      <c r="BC294" s="2">
        <f t="shared" si="351"/>
        <v>0</v>
      </c>
      <c r="BD294" s="2">
        <f t="shared" si="352"/>
        <v>0</v>
      </c>
      <c r="BE294" s="2">
        <f t="shared" si="353"/>
        <v>0</v>
      </c>
      <c r="BF294" s="2">
        <f t="shared" si="354"/>
        <v>0</v>
      </c>
      <c r="BG294" s="2">
        <f t="shared" si="355"/>
        <v>0</v>
      </c>
      <c r="BH294" s="2">
        <f t="shared" si="364"/>
        <v>0</v>
      </c>
      <c r="BI294" s="2">
        <f t="shared" si="365"/>
        <v>0</v>
      </c>
      <c r="BJ294" s="2">
        <f t="shared" si="366"/>
        <v>0</v>
      </c>
      <c r="BK294" s="11">
        <f t="shared" si="369"/>
        <v>-0.37509821127998177</v>
      </c>
      <c r="BL294" s="11">
        <f t="shared" si="367"/>
        <v>2.8899790836157541E-2</v>
      </c>
      <c r="BM294" s="11">
        <f t="shared" si="368"/>
        <v>2.9976079965942509E-2</v>
      </c>
      <c r="BN294" s="17">
        <f t="shared" si="347"/>
        <v>1.062153532563308E-3</v>
      </c>
      <c r="BO294" s="17">
        <f t="shared" si="348"/>
        <v>1.2239279358233575E-4</v>
      </c>
      <c r="BP294" s="17">
        <f t="shared" si="349"/>
        <v>1.3620424032743039E-4</v>
      </c>
      <c r="BQ294" s="12">
        <f>(BQ$3*temperature!$I404+BQ$4*temperature!$I404^2+BQ$5*temperature!$I404^6)*(K294/K$56)^$BS$1</f>
        <v>-105.06809158936173</v>
      </c>
      <c r="BR294" s="12">
        <f>(BR$3*temperature!$I404+BR$4*temperature!$I404^2+BR$5*temperature!$I404^6)*(L294/L$56)^$BS$1</f>
        <v>-42.167026266833552</v>
      </c>
      <c r="BS294" s="12">
        <f>(BS$3*temperature!$I404+BS$4*temperature!$I404^2+BS$5*temperature!$I404^6)*(M294/M$56)^$BS$1</f>
        <v>-35.215107989195111</v>
      </c>
      <c r="BT294" s="12">
        <f>(BT$3*temperature!$M404+BT$4*temperature!$M404^2+BT$5*temperature!$M404^6)*(K294/K$56)^$BS$1</f>
        <v>-105.06811555293913</v>
      </c>
      <c r="BU294" s="12">
        <f>(BU$3*temperature!$M404+BU$4*temperature!$M404^2+BU$5*temperature!$M404^6)*(L294/L$56)^$BS$1</f>
        <v>-42.167035427556847</v>
      </c>
      <c r="BV294" s="12">
        <f>(BV$3*temperature!$M404+BV$4*temperature!$M404^2+BV$5*temperature!$M404^6)*(M294/M$56)^$BS$1</f>
        <v>-35.215115254258073</v>
      </c>
      <c r="BW294" s="19">
        <f t="shared" si="356"/>
        <v>-2.3963577405083925E-5</v>
      </c>
      <c r="BX294" s="19">
        <f t="shared" si="357"/>
        <v>-9.1607232945989381E-6</v>
      </c>
      <c r="BY294" s="19">
        <f t="shared" si="358"/>
        <v>-7.2650629618919993E-6</v>
      </c>
      <c r="BZ294" s="19">
        <f t="shared" si="359"/>
        <v>-1.7283167274453028E-2</v>
      </c>
      <c r="CA294" s="19">
        <f t="shared" si="360"/>
        <v>-6.2659241070414215E-6</v>
      </c>
      <c r="CB294" s="19">
        <f t="shared" si="361"/>
        <v>-1.0618079388207505E-6</v>
      </c>
      <c r="CC294" s="19">
        <f t="shared" si="362"/>
        <v>-3.6890796330102064E-7</v>
      </c>
      <c r="CD294" s="19"/>
    </row>
    <row r="295" spans="1:82">
      <c r="A295" s="2">
        <f t="shared" si="304"/>
        <v>2249</v>
      </c>
      <c r="B295" s="5">
        <f t="shared" si="305"/>
        <v>1165.4053688791844</v>
      </c>
      <c r="C295" s="5">
        <f t="shared" si="306"/>
        <v>2964.168374156563</v>
      </c>
      <c r="D295" s="5">
        <f t="shared" si="307"/>
        <v>4369.9517280848986</v>
      </c>
      <c r="E295" s="15">
        <f t="shared" si="308"/>
        <v>1.9479133593123262E-8</v>
      </c>
      <c r="F295" s="15">
        <f t="shared" si="309"/>
        <v>3.8375199361118658E-8</v>
      </c>
      <c r="G295" s="15">
        <f t="shared" si="310"/>
        <v>7.834160440782407E-8</v>
      </c>
      <c r="H295" s="5">
        <f t="shared" si="311"/>
        <v>349.62161066375529</v>
      </c>
      <c r="I295" s="5">
        <f t="shared" si="312"/>
        <v>94594.789636129877</v>
      </c>
      <c r="J295" s="5">
        <f t="shared" si="313"/>
        <v>37279.26229549291</v>
      </c>
      <c r="K295" s="5">
        <f t="shared" si="314"/>
        <v>300</v>
      </c>
      <c r="L295" s="5">
        <f t="shared" si="315"/>
        <v>31912.758553415941</v>
      </c>
      <c r="M295" s="5">
        <f t="shared" si="316"/>
        <v>8530.8178705741211</v>
      </c>
      <c r="N295" s="15">
        <f t="shared" si="317"/>
        <v>-0.98579791588718524</v>
      </c>
      <c r="O295" s="15">
        <f t="shared" si="318"/>
        <v>-1.1348898233468629E-3</v>
      </c>
      <c r="P295" s="15">
        <f t="shared" si="319"/>
        <v>-4.7762981722154763E-5</v>
      </c>
      <c r="Q295" s="5">
        <f t="shared" si="320"/>
        <v>3.7286676176374587</v>
      </c>
      <c r="R295" s="5">
        <f t="shared" si="321"/>
        <v>3030.6399494371408</v>
      </c>
      <c r="S295" s="5">
        <f t="shared" si="322"/>
        <v>2360.2213520748801</v>
      </c>
      <c r="T295" s="5">
        <f t="shared" si="323"/>
        <v>10.664865969121866</v>
      </c>
      <c r="U295" s="5">
        <f t="shared" si="324"/>
        <v>32.038127692813298</v>
      </c>
      <c r="V295" s="5">
        <f t="shared" si="325"/>
        <v>63.311911415163181</v>
      </c>
      <c r="W295" s="15">
        <f t="shared" si="326"/>
        <v>-1.0734613539272964E-2</v>
      </c>
      <c r="X295" s="15">
        <f t="shared" si="327"/>
        <v>-1.217998157191269E-2</v>
      </c>
      <c r="Y295" s="15">
        <f t="shared" si="328"/>
        <v>-9.7425357312937999E-3</v>
      </c>
      <c r="Z295" s="5">
        <f t="shared" si="343"/>
        <v>232.88472279122615</v>
      </c>
      <c r="AA295" s="5">
        <f t="shared" si="344"/>
        <v>9480.9095589899098</v>
      </c>
      <c r="AB295" s="5">
        <f t="shared" si="345"/>
        <v>57471.998439846306</v>
      </c>
      <c r="AC295" s="16">
        <f t="shared" si="329"/>
        <v>0.87751031744434072</v>
      </c>
      <c r="AD295" s="16">
        <f t="shared" si="330"/>
        <v>3.0867420863532589</v>
      </c>
      <c r="AE295" s="16">
        <f t="shared" si="331"/>
        <v>24.111874744044343</v>
      </c>
      <c r="AF295" s="15">
        <f t="shared" si="332"/>
        <v>-4.0504037456468023E-3</v>
      </c>
      <c r="AG295" s="15">
        <f t="shared" si="333"/>
        <v>2.9673830763510267E-4</v>
      </c>
      <c r="AH295" s="15">
        <f t="shared" si="334"/>
        <v>9.7937136394747881E-3</v>
      </c>
      <c r="AI295" s="1">
        <f t="shared" si="298"/>
        <v>152179.98675749748</v>
      </c>
      <c r="AJ295" s="1">
        <f t="shared" si="299"/>
        <v>190712.10021469786</v>
      </c>
      <c r="AK295" s="1">
        <f t="shared" si="300"/>
        <v>74415.9949106602</v>
      </c>
      <c r="AL295" s="14">
        <f t="shared" si="335"/>
        <v>96.685160183589062</v>
      </c>
      <c r="AM295" s="14">
        <f t="shared" si="336"/>
        <v>23.993507853536894</v>
      </c>
      <c r="AN295" s="14">
        <f t="shared" si="337"/>
        <v>7.4692844752674272</v>
      </c>
      <c r="AO295" s="11">
        <f t="shared" si="338"/>
        <v>1.866911704268374E-3</v>
      </c>
      <c r="AP295" s="11">
        <f t="shared" si="339"/>
        <v>2.3518163558884021E-3</v>
      </c>
      <c r="AQ295" s="11">
        <f t="shared" si="340"/>
        <v>2.1333941735402016E-3</v>
      </c>
      <c r="AR295" s="1">
        <f t="shared" si="346"/>
        <v>349.62161066375529</v>
      </c>
      <c r="AS295" s="1">
        <f t="shared" si="341"/>
        <v>94594.789636129877</v>
      </c>
      <c r="AT295" s="1">
        <f t="shared" si="342"/>
        <v>37279.26229549291</v>
      </c>
      <c r="AU295" s="1">
        <f t="shared" si="301"/>
        <v>69.924322132751058</v>
      </c>
      <c r="AV295" s="1">
        <f t="shared" si="302"/>
        <v>18918.957927225976</v>
      </c>
      <c r="AW295" s="1">
        <f t="shared" si="303"/>
        <v>7455.8524590985826</v>
      </c>
      <c r="AX295" s="2">
        <v>0</v>
      </c>
      <c r="AY295" s="2">
        <v>0</v>
      </c>
      <c r="AZ295" s="2">
        <v>0</v>
      </c>
      <c r="BA295" s="2">
        <f t="shared" si="350"/>
        <v>0</v>
      </c>
      <c r="BB295" s="2">
        <f t="shared" si="363"/>
        <v>0</v>
      </c>
      <c r="BC295" s="2">
        <f t="shared" si="351"/>
        <v>0</v>
      </c>
      <c r="BD295" s="2">
        <f t="shared" si="352"/>
        <v>0</v>
      </c>
      <c r="BE295" s="2">
        <f t="shared" si="353"/>
        <v>0</v>
      </c>
      <c r="BF295" s="2">
        <f t="shared" si="354"/>
        <v>0</v>
      </c>
      <c r="BG295" s="2">
        <f t="shared" si="355"/>
        <v>0</v>
      </c>
      <c r="BH295" s="2">
        <f t="shared" si="364"/>
        <v>0</v>
      </c>
      <c r="BI295" s="2">
        <f t="shared" si="365"/>
        <v>0</v>
      </c>
      <c r="BJ295" s="2">
        <f t="shared" si="366"/>
        <v>0</v>
      </c>
      <c r="BK295" s="11">
        <f t="shared" si="369"/>
        <v>-0.95579791588718521</v>
      </c>
      <c r="BL295" s="11">
        <f t="shared" si="367"/>
        <v>2.8865110176653136E-2</v>
      </c>
      <c r="BM295" s="11">
        <f t="shared" si="368"/>
        <v>2.9952237018277844E-2</v>
      </c>
      <c r="BN295" s="17">
        <f t="shared" si="347"/>
        <v>1.699712741643626E-3</v>
      </c>
      <c r="BO295" s="17">
        <f t="shared" si="348"/>
        <v>1.189550184307751E-4</v>
      </c>
      <c r="BP295" s="17">
        <f t="shared" si="349"/>
        <v>1.3224019758976749E-4</v>
      </c>
      <c r="BQ295" s="12">
        <f>(BQ$3*temperature!$I405+BQ$4*temperature!$I405^2+BQ$5*temperature!$I405^6)*(K295/K$56)^$BS$1</f>
        <v>-305.7249825677701</v>
      </c>
      <c r="BR295" s="12">
        <f>(BR$3*temperature!$I405+BR$4*temperature!$I405^2+BR$5*temperature!$I405^6)*(L295/L$56)^$BS$1</f>
        <v>-42.359615660619994</v>
      </c>
      <c r="BS295" s="12">
        <f>(BS$3*temperature!$I405+BS$4*temperature!$I405^2+BS$5*temperature!$I405^6)*(M295/M$56)^$BS$1</f>
        <v>-35.358725197643203</v>
      </c>
      <c r="BT295" s="12">
        <f>(BT$3*temperature!$M405+BT$4*temperature!$M405^2+BT$5*temperature!$M405^6)*(K295/K$56)^$BS$1</f>
        <v>-305.72505190150889</v>
      </c>
      <c r="BU295" s="12">
        <f>(BU$3*temperature!$M405+BU$4*temperature!$M405^2+BU$5*temperature!$M405^6)*(L295/L$56)^$BS$1</f>
        <v>-42.359624812339391</v>
      </c>
      <c r="BV295" s="12">
        <f>(BV$3*temperature!$M405+BV$4*temperature!$M405^2+BV$5*temperature!$M405^6)*(M295/M$56)^$BS$1</f>
        <v>-35.358732453006844</v>
      </c>
      <c r="BW295" s="19">
        <f t="shared" si="356"/>
        <v>-6.9333738792920485E-5</v>
      </c>
      <c r="BX295" s="19">
        <f t="shared" si="357"/>
        <v>-9.1517193965273691E-6</v>
      </c>
      <c r="BY295" s="19">
        <f t="shared" si="358"/>
        <v>-7.2553636414340872E-6</v>
      </c>
      <c r="BZ295" s="19">
        <f t="shared" si="359"/>
        <v>-1.160420148791721E-2</v>
      </c>
      <c r="CA295" s="19">
        <f t="shared" si="360"/>
        <v>-4.120201152392452E-7</v>
      </c>
      <c r="CB295" s="19">
        <f t="shared" si="361"/>
        <v>-1.0297995079559718E-6</v>
      </c>
      <c r="CC295" s="19">
        <f t="shared" si="362"/>
        <v>-3.5767615107474242E-7</v>
      </c>
      <c r="CD295" s="19"/>
    </row>
    <row r="296" spans="1:82">
      <c r="A296" s="2">
        <f t="shared" si="304"/>
        <v>2250</v>
      </c>
      <c r="B296" s="5">
        <f t="shared" si="305"/>
        <v>1165.4053904452169</v>
      </c>
      <c r="C296" s="5">
        <f t="shared" si="306"/>
        <v>2964.168482219588</v>
      </c>
      <c r="D296" s="5">
        <f t="shared" si="307"/>
        <v>4369.9520533164759</v>
      </c>
      <c r="E296" s="15">
        <f t="shared" si="308"/>
        <v>1.8505176913467097E-8</v>
      </c>
      <c r="F296" s="15">
        <f t="shared" si="309"/>
        <v>3.6456439393062724E-8</v>
      </c>
      <c r="G296" s="15">
        <f t="shared" si="310"/>
        <v>7.4424524187432867E-8</v>
      </c>
      <c r="H296" s="5">
        <f t="shared" si="311"/>
        <v>349.62161713356505</v>
      </c>
      <c r="I296" s="5">
        <f t="shared" si="312"/>
        <v>94484.200803991975</v>
      </c>
      <c r="J296" s="5">
        <f t="shared" si="313"/>
        <v>37276.611924773089</v>
      </c>
      <c r="K296" s="5">
        <f t="shared" si="314"/>
        <v>300</v>
      </c>
      <c r="L296" s="5">
        <f t="shared" si="315"/>
        <v>31875.448838603672</v>
      </c>
      <c r="M296" s="5">
        <f t="shared" si="316"/>
        <v>8530.2107368621691</v>
      </c>
      <c r="N296" s="15">
        <f t="shared" si="317"/>
        <v>0</v>
      </c>
      <c r="O296" s="15">
        <f t="shared" si="318"/>
        <v>-1.1691159430740061E-3</v>
      </c>
      <c r="P296" s="15">
        <f t="shared" si="319"/>
        <v>-7.1169461259512623E-5</v>
      </c>
      <c r="Q296" s="5">
        <f t="shared" si="320"/>
        <v>3.6886418800046883</v>
      </c>
      <c r="R296" s="5">
        <f t="shared" si="321"/>
        <v>2990.2269059713171</v>
      </c>
      <c r="S296" s="5">
        <f t="shared" si="322"/>
        <v>2337.0606459801461</v>
      </c>
      <c r="T296" s="5">
        <f t="shared" si="323"/>
        <v>10.5503827544952</v>
      </c>
      <c r="U296" s="5">
        <f t="shared" si="324"/>
        <v>31.647903887916247</v>
      </c>
      <c r="V296" s="5">
        <f t="shared" si="325"/>
        <v>62.695092855984448</v>
      </c>
      <c r="W296" s="15">
        <f t="shared" si="326"/>
        <v>-1.0734613539272964E-2</v>
      </c>
      <c r="X296" s="15">
        <f t="shared" si="327"/>
        <v>-1.217998157191269E-2</v>
      </c>
      <c r="Y296" s="15">
        <f t="shared" si="328"/>
        <v>-9.7425357312937999E-3</v>
      </c>
      <c r="Z296" s="5">
        <f t="shared" si="343"/>
        <v>3.2586916093297802</v>
      </c>
      <c r="AA296" s="5">
        <f t="shared" si="344"/>
        <v>9357.5798091828965</v>
      </c>
      <c r="AB296" s="5">
        <f t="shared" si="345"/>
        <v>57466.715600456751</v>
      </c>
      <c r="AC296" s="16">
        <f t="shared" si="329"/>
        <v>0.8739560463677204</v>
      </c>
      <c r="AD296" s="16">
        <f t="shared" si="330"/>
        <v>3.0876580409760694</v>
      </c>
      <c r="AE296" s="16">
        <f t="shared" si="331"/>
        <v>24.348019540598397</v>
      </c>
      <c r="AF296" s="15">
        <f t="shared" si="332"/>
        <v>-4.0504037456468023E-3</v>
      </c>
      <c r="AG296" s="15">
        <f t="shared" si="333"/>
        <v>2.9673830763510267E-4</v>
      </c>
      <c r="AH296" s="15">
        <f t="shared" si="334"/>
        <v>9.7937136394747881E-3</v>
      </c>
      <c r="AI296" s="1">
        <f t="shared" si="298"/>
        <v>137031.91240388047</v>
      </c>
      <c r="AJ296" s="1">
        <f t="shared" si="299"/>
        <v>190559.84812045406</v>
      </c>
      <c r="AK296" s="1">
        <f t="shared" si="300"/>
        <v>74430.247878692753</v>
      </c>
      <c r="AL296" s="14">
        <f t="shared" si="335"/>
        <v>96.863857814193111</v>
      </c>
      <c r="AM296" s="14">
        <f t="shared" si="336"/>
        <v>24.049371894499931</v>
      </c>
      <c r="AN296" s="14">
        <f t="shared" si="337"/>
        <v>7.4850600539676764</v>
      </c>
      <c r="AO296" s="11">
        <f t="shared" si="338"/>
        <v>1.8482425872256903E-3</v>
      </c>
      <c r="AP296" s="11">
        <f t="shared" si="339"/>
        <v>2.3282981923295181E-3</v>
      </c>
      <c r="AQ296" s="11">
        <f t="shared" si="340"/>
        <v>2.1120602318047996E-3</v>
      </c>
      <c r="AR296" s="1">
        <f t="shared" si="346"/>
        <v>349.62161713356505</v>
      </c>
      <c r="AS296" s="1">
        <f t="shared" si="341"/>
        <v>94484.200803991975</v>
      </c>
      <c r="AT296" s="1">
        <f t="shared" si="342"/>
        <v>37276.611924773089</v>
      </c>
      <c r="AU296" s="1">
        <f t="shared" si="301"/>
        <v>69.924323426713016</v>
      </c>
      <c r="AV296" s="1">
        <f t="shared" si="302"/>
        <v>18896.840160798394</v>
      </c>
      <c r="AW296" s="1">
        <f t="shared" si="303"/>
        <v>7455.3223849546184</v>
      </c>
      <c r="AX296" s="2">
        <v>0</v>
      </c>
      <c r="AY296" s="2">
        <v>0</v>
      </c>
      <c r="AZ296" s="2">
        <v>0</v>
      </c>
      <c r="BA296" s="2">
        <f t="shared" si="350"/>
        <v>0</v>
      </c>
      <c r="BB296" s="2">
        <f t="shared" si="363"/>
        <v>0</v>
      </c>
      <c r="BC296" s="2">
        <f t="shared" si="351"/>
        <v>0</v>
      </c>
      <c r="BD296" s="2">
        <f t="shared" si="352"/>
        <v>0</v>
      </c>
      <c r="BE296" s="2">
        <f t="shared" si="353"/>
        <v>0</v>
      </c>
      <c r="BF296" s="2">
        <f t="shared" si="354"/>
        <v>0</v>
      </c>
      <c r="BG296" s="2">
        <f t="shared" si="355"/>
        <v>0</v>
      </c>
      <c r="BH296" s="2">
        <f t="shared" si="364"/>
        <v>0</v>
      </c>
      <c r="BI296" s="2">
        <f t="shared" si="365"/>
        <v>0</v>
      </c>
      <c r="BJ296" s="2">
        <f t="shared" si="366"/>
        <v>0</v>
      </c>
      <c r="BK296" s="11">
        <f t="shared" si="369"/>
        <v>0.03</v>
      </c>
      <c r="BL296" s="11">
        <f t="shared" si="367"/>
        <v>2.8830884056925993E-2</v>
      </c>
      <c r="BM296" s="11">
        <f t="shared" si="368"/>
        <v>2.9928830538740486E-2</v>
      </c>
      <c r="BN296" s="17">
        <f t="shared" si="347"/>
        <v>3.8453226262036275E-2</v>
      </c>
      <c r="BO296" s="17">
        <f t="shared" si="348"/>
        <v>1.1561770075996733E-4</v>
      </c>
      <c r="BP296" s="17">
        <f t="shared" si="349"/>
        <v>1.2839449523659874E-4</v>
      </c>
      <c r="BQ296" s="12">
        <f>(BQ$3*temperature!$I406+BQ$4*temperature!$I406^2+BQ$5*temperature!$I406^6)*(K296/K$56)^$BS$1</f>
        <v>-307.08627315852851</v>
      </c>
      <c r="BR296" s="12">
        <f>(BR$3*temperature!$I406+BR$4*temperature!$I406^2+BR$5*temperature!$I406^6)*(L296/L$56)^$BS$1</f>
        <v>-42.551735476113592</v>
      </c>
      <c r="BS296" s="12">
        <f>(BS$3*temperature!$I406+BS$4*temperature!$I406^2+BS$5*temperature!$I406^6)*(M296/M$56)^$BS$1</f>
        <v>-35.501797072308889</v>
      </c>
      <c r="BT296" s="12">
        <f>(BT$3*temperature!$M406+BT$4*temperature!$M406^2+BT$5*temperature!$M406^6)*(K296/K$56)^$BS$1</f>
        <v>-307.08634240965665</v>
      </c>
      <c r="BU296" s="12">
        <f>(BU$3*temperature!$M406+BU$4*temperature!$M406^2+BU$5*temperature!$M406^6)*(L296/L$56)^$BS$1</f>
        <v>-42.551744618950011</v>
      </c>
      <c r="BV296" s="12">
        <f>(BV$3*temperature!$M406+BV$4*temperature!$M406^2+BV$5*temperature!$M406^6)*(M296/M$56)^$BS$1</f>
        <v>-35.501804318061907</v>
      </c>
      <c r="BW296" s="19">
        <f t="shared" si="356"/>
        <v>-6.9251128138603235E-5</v>
      </c>
      <c r="BX296" s="19">
        <f t="shared" si="357"/>
        <v>-9.1428364186185718E-6</v>
      </c>
      <c r="BY296" s="19">
        <f t="shared" si="358"/>
        <v>-7.24575301802588E-6</v>
      </c>
      <c r="BZ296" s="19">
        <f t="shared" si="359"/>
        <v>-1.1581624068586543E-2</v>
      </c>
      <c r="CA296" s="19">
        <f t="shared" si="360"/>
        <v>-9.3101764790389128E-6</v>
      </c>
      <c r="CB296" s="19">
        <f t="shared" si="361"/>
        <v>-9.9876766111240379E-7</v>
      </c>
      <c r="CC296" s="19">
        <f t="shared" si="362"/>
        <v>-3.4678983818112978E-7</v>
      </c>
      <c r="CD296" s="19"/>
    </row>
    <row r="297" spans="1:82">
      <c r="A297" s="2">
        <f t="shared" si="304"/>
        <v>2251</v>
      </c>
      <c r="B297" s="5">
        <f t="shared" si="305"/>
        <v>1165.4054109329481</v>
      </c>
      <c r="C297" s="5">
        <f t="shared" si="306"/>
        <v>2964.1685848794655</v>
      </c>
      <c r="D297" s="5">
        <f t="shared" si="307"/>
        <v>4369.9523622864981</v>
      </c>
      <c r="E297" s="15">
        <f t="shared" si="308"/>
        <v>1.7579918067793741E-8</v>
      </c>
      <c r="F297" s="15">
        <f t="shared" si="309"/>
        <v>3.4633617423409587E-8</v>
      </c>
      <c r="G297" s="15">
        <f t="shared" si="310"/>
        <v>7.0703297978061215E-8</v>
      </c>
      <c r="H297" s="5">
        <f t="shared" si="311"/>
        <v>349.62162327988443</v>
      </c>
      <c r="I297" s="5">
        <f t="shared" si="312"/>
        <v>94370.571478592581</v>
      </c>
      <c r="J297" s="5">
        <f t="shared" si="313"/>
        <v>37273.111120132009</v>
      </c>
      <c r="K297" s="5">
        <f t="shared" si="314"/>
        <v>300</v>
      </c>
      <c r="L297" s="5">
        <f t="shared" si="315"/>
        <v>31837.113435445866</v>
      </c>
      <c r="M297" s="5">
        <f t="shared" si="316"/>
        <v>8529.4090255550364</v>
      </c>
      <c r="N297" s="15">
        <f t="shared" si="317"/>
        <v>0</v>
      </c>
      <c r="O297" s="15">
        <f t="shared" si="318"/>
        <v>-1.2026623798118141E-3</v>
      </c>
      <c r="P297" s="15">
        <f t="shared" si="319"/>
        <v>-9.3984935643942613E-5</v>
      </c>
      <c r="Q297" s="5">
        <f t="shared" si="320"/>
        <v>3.6490457990879852</v>
      </c>
      <c r="R297" s="5">
        <f t="shared" si="321"/>
        <v>2950.2536681884135</v>
      </c>
      <c r="S297" s="5">
        <f t="shared" si="322"/>
        <v>2314.0744041820612</v>
      </c>
      <c r="T297" s="5">
        <f t="shared" si="323"/>
        <v>10.437128472934283</v>
      </c>
      <c r="U297" s="5">
        <f t="shared" si="324"/>
        <v>31.262433001771761</v>
      </c>
      <c r="V297" s="5">
        <f t="shared" si="325"/>
        <v>62.084283673658234</v>
      </c>
      <c r="W297" s="15">
        <f t="shared" si="326"/>
        <v>-1.0734613539272964E-2</v>
      </c>
      <c r="X297" s="15">
        <f t="shared" si="327"/>
        <v>-1.217998157191269E-2</v>
      </c>
      <c r="Y297" s="15">
        <f t="shared" si="328"/>
        <v>-9.7425357312937999E-3</v>
      </c>
      <c r="Z297" s="5">
        <f t="shared" si="343"/>
        <v>3.2106535433167038</v>
      </c>
      <c r="AA297" s="5">
        <f t="shared" si="344"/>
        <v>9235.5378754632657</v>
      </c>
      <c r="AB297" s="5">
        <f t="shared" si="345"/>
        <v>57460.087987486957</v>
      </c>
      <c r="AC297" s="16">
        <f t="shared" si="329"/>
        <v>0.87041617152398187</v>
      </c>
      <c r="AD297" s="16">
        <f t="shared" si="330"/>
        <v>3.0885742673977048</v>
      </c>
      <c r="AE297" s="16">
        <f t="shared" si="331"/>
        <v>24.586477071667353</v>
      </c>
      <c r="AF297" s="15">
        <f t="shared" si="332"/>
        <v>-4.0504037456468023E-3</v>
      </c>
      <c r="AG297" s="15">
        <f t="shared" si="333"/>
        <v>2.9673830763510267E-4</v>
      </c>
      <c r="AH297" s="15">
        <f t="shared" si="334"/>
        <v>9.7937136394747881E-3</v>
      </c>
      <c r="AI297" s="1">
        <f t="shared" si="298"/>
        <v>123398.64548691915</v>
      </c>
      <c r="AJ297" s="1">
        <f t="shared" si="299"/>
        <v>190400.70346920704</v>
      </c>
      <c r="AK297" s="1">
        <f t="shared" si="300"/>
        <v>74442.545475778097</v>
      </c>
      <c r="AL297" s="14">
        <f t="shared" si="335"/>
        <v>97.041095442296537</v>
      </c>
      <c r="AM297" s="14">
        <f t="shared" si="336"/>
        <v>24.104806062517468</v>
      </c>
      <c r="AN297" s="14">
        <f t="shared" si="337"/>
        <v>7.5007108626636061</v>
      </c>
      <c r="AO297" s="11">
        <f t="shared" si="338"/>
        <v>1.8297601613534334E-3</v>
      </c>
      <c r="AP297" s="11">
        <f t="shared" si="339"/>
        <v>2.3050152104062229E-3</v>
      </c>
      <c r="AQ297" s="11">
        <f t="shared" si="340"/>
        <v>2.0909396294867513E-3</v>
      </c>
      <c r="AR297" s="1">
        <f t="shared" si="346"/>
        <v>349.62162327988443</v>
      </c>
      <c r="AS297" s="1">
        <f t="shared" si="341"/>
        <v>94370.571478592581</v>
      </c>
      <c r="AT297" s="1">
        <f t="shared" si="342"/>
        <v>37273.111120132009</v>
      </c>
      <c r="AU297" s="1">
        <f t="shared" si="301"/>
        <v>69.924324655976889</v>
      </c>
      <c r="AV297" s="1">
        <f t="shared" si="302"/>
        <v>18874.114295718518</v>
      </c>
      <c r="AW297" s="1">
        <f t="shared" si="303"/>
        <v>7454.6222240264024</v>
      </c>
      <c r="AX297" s="2">
        <v>0</v>
      </c>
      <c r="AY297" s="2">
        <v>0</v>
      </c>
      <c r="AZ297" s="2">
        <v>0</v>
      </c>
      <c r="BA297" s="2">
        <f t="shared" si="350"/>
        <v>0</v>
      </c>
      <c r="BB297" s="2">
        <f t="shared" si="363"/>
        <v>0</v>
      </c>
      <c r="BC297" s="2">
        <f t="shared" si="351"/>
        <v>0</v>
      </c>
      <c r="BD297" s="2">
        <f t="shared" si="352"/>
        <v>0</v>
      </c>
      <c r="BE297" s="2">
        <f t="shared" si="353"/>
        <v>0</v>
      </c>
      <c r="BF297" s="2">
        <f t="shared" si="354"/>
        <v>0</v>
      </c>
      <c r="BG297" s="2">
        <f t="shared" si="355"/>
        <v>0</v>
      </c>
      <c r="BH297" s="2">
        <f t="shared" si="364"/>
        <v>0</v>
      </c>
      <c r="BI297" s="2">
        <f t="shared" si="365"/>
        <v>0</v>
      </c>
      <c r="BJ297" s="2">
        <f t="shared" si="366"/>
        <v>0</v>
      </c>
      <c r="BK297" s="11">
        <f t="shared" si="369"/>
        <v>0.03</v>
      </c>
      <c r="BL297" s="11">
        <f t="shared" si="367"/>
        <v>2.8797337620188185E-2</v>
      </c>
      <c r="BM297" s="11">
        <f t="shared" si="368"/>
        <v>2.9906015064356056E-2</v>
      </c>
      <c r="BN297" s="17">
        <f t="shared" si="347"/>
        <v>3.7333229380617741E-2</v>
      </c>
      <c r="BO297" s="17">
        <f t="shared" si="348"/>
        <v>1.1237775085450304E-4</v>
      </c>
      <c r="BP297" s="17">
        <f t="shared" si="349"/>
        <v>1.2466346356130014E-4</v>
      </c>
      <c r="BQ297" s="12">
        <f>(BQ$3*temperature!$I407+BQ$4*temperature!$I407^2+BQ$5*temperature!$I407^6)*(K297/K$56)^$BS$1</f>
        <v>-308.44028197190124</v>
      </c>
      <c r="BR297" s="12">
        <f>(BR$3*temperature!$I407+BR$4*temperature!$I407^2+BR$5*temperature!$I407^6)*(L297/L$56)^$BS$1</f>
        <v>-42.743348578549394</v>
      </c>
      <c r="BS297" s="12">
        <f>(BS$3*temperature!$I407+BS$4*temperature!$I407^2+BS$5*temperature!$I407^6)*(M297/M$56)^$BS$1</f>
        <v>-35.64429410752232</v>
      </c>
      <c r="BT297" s="12">
        <f>(BT$3*temperature!$M407+BT$4*temperature!$M407^2+BT$5*temperature!$M407^6)*(K297/K$56)^$BS$1</f>
        <v>-308.44035114071113</v>
      </c>
      <c r="BU297" s="12">
        <f>(BU$3*temperature!$M407+BU$4*temperature!$M407^2+BU$5*temperature!$M407^6)*(L297/L$56)^$BS$1</f>
        <v>-42.743357712621339</v>
      </c>
      <c r="BV297" s="12">
        <f>(BV$3*temperature!$M407+BV$4*temperature!$M407^2+BV$5*temperature!$M407^6)*(M297/M$56)^$BS$1</f>
        <v>-35.644301343751607</v>
      </c>
      <c r="BW297" s="19">
        <f t="shared" si="356"/>
        <v>-6.9168809886832605E-5</v>
      </c>
      <c r="BX297" s="19">
        <f t="shared" si="357"/>
        <v>-9.1340719450272445E-6</v>
      </c>
      <c r="BY297" s="19">
        <f t="shared" si="358"/>
        <v>-7.2362292868888289E-6</v>
      </c>
      <c r="BZ297" s="19">
        <f t="shared" si="359"/>
        <v>-1.1558872792727336E-2</v>
      </c>
      <c r="CA297" s="19">
        <f t="shared" si="360"/>
        <v>-9.0282618559162862E-6</v>
      </c>
      <c r="CB297" s="19">
        <f t="shared" si="361"/>
        <v>-9.6868226558884531E-7</v>
      </c>
      <c r="CC297" s="19">
        <f t="shared" si="362"/>
        <v>-3.362382776359311E-7</v>
      </c>
      <c r="CD297" s="19"/>
    </row>
    <row r="298" spans="1:82">
      <c r="A298" s="2">
        <f t="shared" si="304"/>
        <v>2252</v>
      </c>
      <c r="B298" s="5">
        <f t="shared" si="305"/>
        <v>1165.4054303962932</v>
      </c>
      <c r="C298" s="5">
        <f t="shared" si="306"/>
        <v>2964.1686824063522</v>
      </c>
      <c r="D298" s="5">
        <f t="shared" si="307"/>
        <v>4369.9526558080397</v>
      </c>
      <c r="E298" s="15">
        <f t="shared" si="308"/>
        <v>1.6700922164404053E-8</v>
      </c>
      <c r="F298" s="15">
        <f t="shared" si="309"/>
        <v>3.2901936552239103E-8</v>
      </c>
      <c r="G298" s="15">
        <f t="shared" si="310"/>
        <v>6.7168133079158156E-8</v>
      </c>
      <c r="H298" s="5">
        <f t="shared" si="311"/>
        <v>349.62162911888794</v>
      </c>
      <c r="I298" s="5">
        <f t="shared" si="312"/>
        <v>94254.002924921806</v>
      </c>
      <c r="J298" s="5">
        <f t="shared" si="313"/>
        <v>37268.788978723496</v>
      </c>
      <c r="K298" s="5">
        <f t="shared" si="314"/>
        <v>300</v>
      </c>
      <c r="L298" s="5">
        <f t="shared" si="315"/>
        <v>31797.786503973563</v>
      </c>
      <c r="M298" s="5">
        <f t="shared" si="316"/>
        <v>8528.4193935579824</v>
      </c>
      <c r="N298" s="15">
        <f t="shared" si="317"/>
        <v>0</v>
      </c>
      <c r="O298" s="15">
        <f t="shared" si="318"/>
        <v>-1.2352543063316457E-3</v>
      </c>
      <c r="P298" s="15">
        <f t="shared" si="319"/>
        <v>-1.1602585760506212E-4</v>
      </c>
      <c r="Q298" s="5">
        <f t="shared" si="320"/>
        <v>3.6098747629359051</v>
      </c>
      <c r="R298" s="5">
        <f t="shared" si="321"/>
        <v>2910.7198027691879</v>
      </c>
      <c r="S298" s="5">
        <f t="shared" si="322"/>
        <v>2291.2637288444903</v>
      </c>
      <c r="T298" s="5">
        <f t="shared" si="323"/>
        <v>10.325089932317592</v>
      </c>
      <c r="U298" s="5">
        <f t="shared" si="324"/>
        <v>30.881657143917025</v>
      </c>
      <c r="V298" s="5">
        <f t="shared" si="325"/>
        <v>61.479425321615835</v>
      </c>
      <c r="W298" s="15">
        <f t="shared" si="326"/>
        <v>-1.0734613539272964E-2</v>
      </c>
      <c r="X298" s="15">
        <f t="shared" si="327"/>
        <v>-1.217998157191269E-2</v>
      </c>
      <c r="Y298" s="15">
        <f t="shared" si="328"/>
        <v>-9.7425357312937999E-3</v>
      </c>
      <c r="Z298" s="5">
        <f t="shared" si="343"/>
        <v>3.163323628465224</v>
      </c>
      <c r="AA298" s="5">
        <f t="shared" si="344"/>
        <v>9114.7814643371676</v>
      </c>
      <c r="AB298" s="5">
        <f t="shared" si="345"/>
        <v>57452.150003816168</v>
      </c>
      <c r="AC298" s="16">
        <f t="shared" si="329"/>
        <v>0.86689063460256954</v>
      </c>
      <c r="AD298" s="16">
        <f t="shared" si="330"/>
        <v>3.0894907656988178</v>
      </c>
      <c r="AE298" s="16">
        <f t="shared" si="331"/>
        <v>24.827269987510775</v>
      </c>
      <c r="AF298" s="15">
        <f t="shared" si="332"/>
        <v>-4.0504037456468023E-3</v>
      </c>
      <c r="AG298" s="15">
        <f t="shared" si="333"/>
        <v>2.9673830763510267E-4</v>
      </c>
      <c r="AH298" s="15">
        <f t="shared" si="334"/>
        <v>9.7937136394747881E-3</v>
      </c>
      <c r="AI298" s="1">
        <f t="shared" si="298"/>
        <v>111128.70526288322</v>
      </c>
      <c r="AJ298" s="1">
        <f t="shared" si="299"/>
        <v>190234.74741800487</v>
      </c>
      <c r="AK298" s="1">
        <f t="shared" si="300"/>
        <v>74452.913152226698</v>
      </c>
      <c r="AL298" s="14">
        <f t="shared" si="335"/>
        <v>97.216881753446401</v>
      </c>
      <c r="AM298" s="14">
        <f t="shared" si="336"/>
        <v>24.159812387689282</v>
      </c>
      <c r="AN298" s="14">
        <f t="shared" si="337"/>
        <v>7.5162375609197509</v>
      </c>
      <c r="AO298" s="11">
        <f t="shared" si="338"/>
        <v>1.811462559739899E-3</v>
      </c>
      <c r="AP298" s="11">
        <f t="shared" si="339"/>
        <v>2.2819650583021608E-3</v>
      </c>
      <c r="AQ298" s="11">
        <f t="shared" si="340"/>
        <v>2.0700302331918838E-3</v>
      </c>
      <c r="AR298" s="1">
        <f t="shared" si="346"/>
        <v>349.62162911888794</v>
      </c>
      <c r="AS298" s="1">
        <f t="shared" si="341"/>
        <v>94254.002924921806</v>
      </c>
      <c r="AT298" s="1">
        <f t="shared" si="342"/>
        <v>37268.788978723496</v>
      </c>
      <c r="AU298" s="1">
        <f t="shared" si="301"/>
        <v>69.924325823777593</v>
      </c>
      <c r="AV298" s="1">
        <f t="shared" si="302"/>
        <v>18850.800584984361</v>
      </c>
      <c r="AW298" s="1">
        <f t="shared" si="303"/>
        <v>7453.7577957446993</v>
      </c>
      <c r="AX298" s="2">
        <v>0</v>
      </c>
      <c r="AY298" s="2">
        <v>0</v>
      </c>
      <c r="AZ298" s="2">
        <v>0</v>
      </c>
      <c r="BA298" s="2">
        <f t="shared" si="350"/>
        <v>0</v>
      </c>
      <c r="BB298" s="2">
        <f t="shared" si="363"/>
        <v>0</v>
      </c>
      <c r="BC298" s="2">
        <f t="shared" si="351"/>
        <v>0</v>
      </c>
      <c r="BD298" s="2">
        <f t="shared" si="352"/>
        <v>0</v>
      </c>
      <c r="BE298" s="2">
        <f t="shared" si="353"/>
        <v>0</v>
      </c>
      <c r="BF298" s="2">
        <f t="shared" si="354"/>
        <v>0</v>
      </c>
      <c r="BG298" s="2">
        <f t="shared" si="355"/>
        <v>0</v>
      </c>
      <c r="BH298" s="2">
        <f t="shared" si="364"/>
        <v>0</v>
      </c>
      <c r="BI298" s="2">
        <f t="shared" si="365"/>
        <v>0</v>
      </c>
      <c r="BJ298" s="2">
        <f t="shared" si="366"/>
        <v>0</v>
      </c>
      <c r="BK298" s="11">
        <f t="shared" si="369"/>
        <v>0.03</v>
      </c>
      <c r="BL298" s="11">
        <f t="shared" si="367"/>
        <v>2.8764745693668353E-2</v>
      </c>
      <c r="BM298" s="11">
        <f t="shared" si="368"/>
        <v>2.9883974142394937E-2</v>
      </c>
      <c r="BN298" s="17">
        <f t="shared" si="347"/>
        <v>3.6245853767590042E-2</v>
      </c>
      <c r="BO298" s="17">
        <f t="shared" si="348"/>
        <v>1.0923215559096898E-4</v>
      </c>
      <c r="BP298" s="17">
        <f t="shared" si="349"/>
        <v>1.2104353381556886E-4</v>
      </c>
      <c r="BQ298" s="12">
        <f>(BQ$3*temperature!$I408+BQ$4*temperature!$I408^2+BQ$5*temperature!$I408^6)*(K298/K$56)^$BS$1</f>
        <v>-309.78715596280591</v>
      </c>
      <c r="BR298" s="12">
        <f>(BR$3*temperature!$I408+BR$4*temperature!$I408^2+BR$5*temperature!$I408^6)*(L298/L$56)^$BS$1</f>
        <v>-42.934468413477759</v>
      </c>
      <c r="BS298" s="12">
        <f>(BS$3*temperature!$I408+BS$4*temperature!$I408^2+BS$5*temperature!$I408^6)*(M298/M$56)^$BS$1</f>
        <v>-35.786227608986501</v>
      </c>
      <c r="BT298" s="12">
        <f>(BT$3*temperature!$M408+BT$4*temperature!$M408^2+BT$5*temperature!$M408^6)*(K298/K$56)^$BS$1</f>
        <v>-309.78722504959126</v>
      </c>
      <c r="BU298" s="12">
        <f>(BU$3*temperature!$M408+BU$4*temperature!$M408^2+BU$5*temperature!$M408^6)*(L298/L$56)^$BS$1</f>
        <v>-42.934477538901312</v>
      </c>
      <c r="BV298" s="12">
        <f>(BV$3*temperature!$M408+BV$4*temperature!$M408^2+BV$5*temperature!$M408^6)*(M298/M$56)^$BS$1</f>
        <v>-35.786234835777172</v>
      </c>
      <c r="BW298" s="19">
        <f t="shared" si="356"/>
        <v>-6.9086785345007229E-5</v>
      </c>
      <c r="BX298" s="19">
        <f t="shared" si="357"/>
        <v>-9.1254235528026584E-6</v>
      </c>
      <c r="BY298" s="19">
        <f t="shared" si="358"/>
        <v>-7.2267906716660946E-6</v>
      </c>
      <c r="BZ298" s="19">
        <f t="shared" si="359"/>
        <v>-1.1535956692156514E-2</v>
      </c>
      <c r="CA298" s="19">
        <f t="shared" si="360"/>
        <v>-8.7549084948574238E-6</v>
      </c>
      <c r="CB298" s="19">
        <f t="shared" si="361"/>
        <v>-9.3951417918815507E-7</v>
      </c>
      <c r="CC298" s="19">
        <f t="shared" si="362"/>
        <v>-3.2601107246036279E-7</v>
      </c>
      <c r="CD298" s="19"/>
    </row>
    <row r="299" spans="1:82">
      <c r="A299" s="2">
        <f t="shared" si="304"/>
        <v>2253</v>
      </c>
      <c r="B299" s="5">
        <f t="shared" si="305"/>
        <v>1165.4054488864713</v>
      </c>
      <c r="C299" s="5">
        <f t="shared" si="306"/>
        <v>2964.1687750568976</v>
      </c>
      <c r="D299" s="5">
        <f t="shared" si="307"/>
        <v>4369.9529346535228</v>
      </c>
      <c r="E299" s="15">
        <f t="shared" si="308"/>
        <v>1.5865876056183849E-8</v>
      </c>
      <c r="F299" s="15">
        <f t="shared" si="309"/>
        <v>3.1256839724627149E-8</v>
      </c>
      <c r="G299" s="15">
        <f t="shared" si="310"/>
        <v>6.3809726425200242E-8</v>
      </c>
      <c r="H299" s="5">
        <f t="shared" si="311"/>
        <v>349.62163466594137</v>
      </c>
      <c r="I299" s="5">
        <f t="shared" si="312"/>
        <v>94134.514571866937</v>
      </c>
      <c r="J299" s="5">
        <f t="shared" si="313"/>
        <v>37263.651345801518</v>
      </c>
      <c r="K299" s="5">
        <f t="shared" si="314"/>
        <v>300</v>
      </c>
      <c r="L299" s="5">
        <f t="shared" si="315"/>
        <v>31757.474595912649</v>
      </c>
      <c r="M299" s="5">
        <f t="shared" si="316"/>
        <v>8527.2431769922514</v>
      </c>
      <c r="N299" s="15">
        <f t="shared" si="317"/>
        <v>0</v>
      </c>
      <c r="O299" s="15">
        <f t="shared" si="318"/>
        <v>-1.2677583093991807E-3</v>
      </c>
      <c r="P299" s="15">
        <f t="shared" si="319"/>
        <v>-1.3791729879275572E-4</v>
      </c>
      <c r="Q299" s="5">
        <f t="shared" si="320"/>
        <v>3.5711242090896267</v>
      </c>
      <c r="R299" s="5">
        <f t="shared" si="321"/>
        <v>2871.62223497065</v>
      </c>
      <c r="S299" s="5">
        <f t="shared" si="322"/>
        <v>2268.6282286417104</v>
      </c>
      <c r="T299" s="5">
        <f t="shared" si="323"/>
        <v>10.214254082135925</v>
      </c>
      <c r="U299" s="5">
        <f t="shared" si="324"/>
        <v>30.505519128993988</v>
      </c>
      <c r="V299" s="5">
        <f t="shared" si="325"/>
        <v>60.880459823680582</v>
      </c>
      <c r="W299" s="15">
        <f t="shared" si="326"/>
        <v>-1.0734613539272964E-2</v>
      </c>
      <c r="X299" s="15">
        <f t="shared" si="327"/>
        <v>-1.217998157191269E-2</v>
      </c>
      <c r="Y299" s="15">
        <f t="shared" si="328"/>
        <v>-9.7425357312937999E-3</v>
      </c>
      <c r="Z299" s="5">
        <f t="shared" si="343"/>
        <v>3.1166914257816423</v>
      </c>
      <c r="AA299" s="5">
        <f t="shared" si="344"/>
        <v>8995.3104135461526</v>
      </c>
      <c r="AB299" s="5">
        <f t="shared" si="345"/>
        <v>57442.94667126378</v>
      </c>
      <c r="AC299" s="16">
        <f t="shared" si="329"/>
        <v>0.8633793775291092</v>
      </c>
      <c r="AD299" s="16">
        <f t="shared" si="330"/>
        <v>3.0904075359600855</v>
      </c>
      <c r="AE299" s="16">
        <f t="shared" si="331"/>
        <v>25.07042116021838</v>
      </c>
      <c r="AF299" s="15">
        <f t="shared" si="332"/>
        <v>-4.0504037456468023E-3</v>
      </c>
      <c r="AG299" s="15">
        <f t="shared" si="333"/>
        <v>2.9673830763510267E-4</v>
      </c>
      <c r="AH299" s="15">
        <f t="shared" si="334"/>
        <v>9.7937136394747881E-3</v>
      </c>
      <c r="AI299" s="1">
        <f t="shared" si="298"/>
        <v>100085.75906241869</v>
      </c>
      <c r="AJ299" s="1">
        <f t="shared" si="299"/>
        <v>190062.07326118875</v>
      </c>
      <c r="AK299" s="1">
        <f t="shared" si="300"/>
        <v>74461.379632748722</v>
      </c>
      <c r="AL299" s="14">
        <f t="shared" si="335"/>
        <v>97.39122544750272</v>
      </c>
      <c r="AM299" s="14">
        <f t="shared" si="336"/>
        <v>24.214392916896287</v>
      </c>
      <c r="AN299" s="14">
        <f t="shared" si="337"/>
        <v>7.5316408115207976</v>
      </c>
      <c r="AO299" s="11">
        <f t="shared" si="338"/>
        <v>1.7933479341424999E-3</v>
      </c>
      <c r="AP299" s="11">
        <f t="shared" si="339"/>
        <v>2.259145407719139E-3</v>
      </c>
      <c r="AQ299" s="11">
        <f t="shared" si="340"/>
        <v>2.049329930859965E-3</v>
      </c>
      <c r="AR299" s="1">
        <f t="shared" si="346"/>
        <v>349.62163466594137</v>
      </c>
      <c r="AS299" s="1">
        <f t="shared" si="341"/>
        <v>94134.514571866937</v>
      </c>
      <c r="AT299" s="1">
        <f t="shared" si="342"/>
        <v>37263.651345801518</v>
      </c>
      <c r="AU299" s="1">
        <f t="shared" si="301"/>
        <v>69.924326933188283</v>
      </c>
      <c r="AV299" s="1">
        <f t="shared" si="302"/>
        <v>18826.90291437339</v>
      </c>
      <c r="AW299" s="1">
        <f t="shared" si="303"/>
        <v>7452.7302691603036</v>
      </c>
      <c r="AX299" s="2">
        <v>0</v>
      </c>
      <c r="AY299" s="2">
        <v>0</v>
      </c>
      <c r="AZ299" s="2">
        <v>0</v>
      </c>
      <c r="BA299" s="2">
        <f t="shared" si="350"/>
        <v>0</v>
      </c>
      <c r="BB299" s="2">
        <f t="shared" si="363"/>
        <v>0</v>
      </c>
      <c r="BC299" s="2">
        <f t="shared" si="351"/>
        <v>0</v>
      </c>
      <c r="BD299" s="2">
        <f t="shared" si="352"/>
        <v>0</v>
      </c>
      <c r="BE299" s="2">
        <f t="shared" si="353"/>
        <v>0</v>
      </c>
      <c r="BF299" s="2">
        <f t="shared" si="354"/>
        <v>0</v>
      </c>
      <c r="BG299" s="2">
        <f t="shared" si="355"/>
        <v>0</v>
      </c>
      <c r="BH299" s="2">
        <f t="shared" si="364"/>
        <v>0</v>
      </c>
      <c r="BI299" s="2">
        <f t="shared" si="365"/>
        <v>0</v>
      </c>
      <c r="BJ299" s="2">
        <f t="shared" si="366"/>
        <v>0</v>
      </c>
      <c r="BK299" s="11">
        <f t="shared" si="369"/>
        <v>0.03</v>
      </c>
      <c r="BL299" s="11">
        <f t="shared" si="367"/>
        <v>2.8732241690600818E-2</v>
      </c>
      <c r="BM299" s="11">
        <f t="shared" si="368"/>
        <v>2.9862082701207243E-2</v>
      </c>
      <c r="BN299" s="17">
        <f t="shared" si="347"/>
        <v>3.5190149288922369E-2</v>
      </c>
      <c r="BO299" s="17">
        <f t="shared" si="348"/>
        <v>1.0617797319378074E-4</v>
      </c>
      <c r="BP299" s="17">
        <f t="shared" si="349"/>
        <v>1.1753123347352235E-4</v>
      </c>
      <c r="BQ299" s="12">
        <f>(BQ$3*temperature!$I409+BQ$4*temperature!$I409^2+BQ$5*temperature!$I409^6)*(K299/K$56)^$BS$1</f>
        <v>-311.12702567007631</v>
      </c>
      <c r="BR299" s="12">
        <f>(BR$3*temperature!$I409+BR$4*temperature!$I409^2+BR$5*temperature!$I409^6)*(L299/L$56)^$BS$1</f>
        <v>-43.125115409640088</v>
      </c>
      <c r="BS299" s="12">
        <f>(BS$3*temperature!$I409+BS$4*temperature!$I409^2+BS$5*temperature!$I409^6)*(M299/M$56)^$BS$1</f>
        <v>-35.927612633238063</v>
      </c>
      <c r="BT299" s="12">
        <f>(BT$3*temperature!$M409+BT$4*temperature!$M409^2+BT$5*temperature!$M409^6)*(K299/K$56)^$BS$1</f>
        <v>-311.12709467513179</v>
      </c>
      <c r="BU299" s="12">
        <f>(BU$3*temperature!$M409+BU$4*temperature!$M409^2+BU$5*temperature!$M409^6)*(L299/L$56)^$BS$1</f>
        <v>-43.125124526530911</v>
      </c>
      <c r="BV299" s="12">
        <f>(BV$3*temperature!$M409+BV$4*temperature!$M409^2+BV$5*temperature!$M409^6)*(M299/M$56)^$BS$1</f>
        <v>-35.927619850674589</v>
      </c>
      <c r="BW299" s="19">
        <f t="shared" si="356"/>
        <v>-6.9005055479465227E-5</v>
      </c>
      <c r="BX299" s="19">
        <f t="shared" si="357"/>
        <v>-9.1168908227245993E-6</v>
      </c>
      <c r="BY299" s="19">
        <f t="shared" si="358"/>
        <v>-7.2174365257637874E-6</v>
      </c>
      <c r="BZ299" s="19">
        <f t="shared" si="359"/>
        <v>-1.1512877906053482E-2</v>
      </c>
      <c r="CA299" s="19">
        <f t="shared" si="360"/>
        <v>-8.4898558754330794E-6</v>
      </c>
      <c r="CB299" s="19">
        <f t="shared" si="361"/>
        <v>-9.1123432855101417E-7</v>
      </c>
      <c r="CC299" s="19">
        <f t="shared" si="362"/>
        <v>-3.160979468244882E-7</v>
      </c>
      <c r="CD299" s="19"/>
    </row>
    <row r="300" spans="1:82">
      <c r="A300" s="2">
        <f t="shared" si="304"/>
        <v>2254</v>
      </c>
      <c r="B300" s="5">
        <f t="shared" si="305"/>
        <v>1165.4054664521409</v>
      </c>
      <c r="C300" s="5">
        <f t="shared" si="306"/>
        <v>2964.1688630749186</v>
      </c>
      <c r="D300" s="5">
        <f t="shared" si="307"/>
        <v>4369.9531995567486</v>
      </c>
      <c r="E300" s="15">
        <f t="shared" si="308"/>
        <v>1.5072582253374657E-8</v>
      </c>
      <c r="F300" s="15">
        <f t="shared" si="309"/>
        <v>2.969399773839579E-8</v>
      </c>
      <c r="G300" s="15">
        <f t="shared" si="310"/>
        <v>6.0619240103940226E-8</v>
      </c>
      <c r="H300" s="5">
        <f t="shared" si="311"/>
        <v>349.62163993564224</v>
      </c>
      <c r="I300" s="5">
        <f t="shared" si="312"/>
        <v>94012.113459222295</v>
      </c>
      <c r="J300" s="5">
        <f t="shared" si="313"/>
        <v>37257.701619556043</v>
      </c>
      <c r="K300" s="5">
        <f t="shared" si="314"/>
        <v>300</v>
      </c>
      <c r="L300" s="5">
        <f t="shared" si="315"/>
        <v>31716.180083511714</v>
      </c>
      <c r="M300" s="5">
        <f t="shared" si="316"/>
        <v>8525.8811520762174</v>
      </c>
      <c r="N300" s="15">
        <f t="shared" si="317"/>
        <v>0</v>
      </c>
      <c r="O300" s="15">
        <f t="shared" si="318"/>
        <v>-1.3003084447479329E-3</v>
      </c>
      <c r="P300" s="15">
        <f t="shared" si="319"/>
        <v>-1.5972628993499161E-4</v>
      </c>
      <c r="Q300" s="5">
        <f t="shared" si="320"/>
        <v>3.5327896240525694</v>
      </c>
      <c r="R300" s="5">
        <f t="shared" si="321"/>
        <v>2832.9574985327181</v>
      </c>
      <c r="S300" s="5">
        <f t="shared" si="322"/>
        <v>2246.1673439549531</v>
      </c>
      <c r="T300" s="5">
        <f t="shared" si="323"/>
        <v>10.104608011972255</v>
      </c>
      <c r="U300" s="5">
        <f t="shared" si="324"/>
        <v>30.133962468161211</v>
      </c>
      <c r="V300" s="5">
        <f t="shared" si="325"/>
        <v>60.28732976851078</v>
      </c>
      <c r="W300" s="15">
        <f t="shared" si="326"/>
        <v>-1.0734613539272964E-2</v>
      </c>
      <c r="X300" s="15">
        <f t="shared" si="327"/>
        <v>-1.217998157191269E-2</v>
      </c>
      <c r="Y300" s="15">
        <f t="shared" si="328"/>
        <v>-9.7425357312937999E-3</v>
      </c>
      <c r="Z300" s="5">
        <f t="shared" si="343"/>
        <v>3.0707466501434983</v>
      </c>
      <c r="AA300" s="5">
        <f t="shared" si="344"/>
        <v>8877.1163944490272</v>
      </c>
      <c r="AB300" s="5">
        <f t="shared" si="345"/>
        <v>57432.4871667794</v>
      </c>
      <c r="AC300" s="16">
        <f t="shared" si="329"/>
        <v>0.85988234246445105</v>
      </c>
      <c r="AD300" s="16">
        <f t="shared" si="330"/>
        <v>3.091324578262209</v>
      </c>
      <c r="AE300" s="16">
        <f t="shared" si="331"/>
        <v>25.31595368588259</v>
      </c>
      <c r="AF300" s="15">
        <f t="shared" si="332"/>
        <v>-4.0504037456468023E-3</v>
      </c>
      <c r="AG300" s="15">
        <f t="shared" si="333"/>
        <v>2.9673830763510267E-4</v>
      </c>
      <c r="AH300" s="15">
        <f t="shared" si="334"/>
        <v>9.7937136394747881E-3</v>
      </c>
      <c r="AI300" s="1">
        <f t="shared" si="298"/>
        <v>90147.107483110012</v>
      </c>
      <c r="AJ300" s="1">
        <f t="shared" si="299"/>
        <v>189882.76884944327</v>
      </c>
      <c r="AK300" s="1">
        <f t="shared" si="300"/>
        <v>74467.971938634146</v>
      </c>
      <c r="AL300" s="14">
        <f t="shared" si="335"/>
        <v>97.564135236932998</v>
      </c>
      <c r="AM300" s="14">
        <f t="shared" si="336"/>
        <v>24.268549713109611</v>
      </c>
      <c r="AN300" s="14">
        <f t="shared" si="337"/>
        <v>7.5469212802948977</v>
      </c>
      <c r="AO300" s="11">
        <f t="shared" si="338"/>
        <v>1.775414454801075E-3</v>
      </c>
      <c r="AP300" s="11">
        <f t="shared" si="339"/>
        <v>2.2365539536419476E-3</v>
      </c>
      <c r="AQ300" s="11">
        <f t="shared" si="340"/>
        <v>2.0288366315513655E-3</v>
      </c>
      <c r="AR300" s="1">
        <f t="shared" si="346"/>
        <v>349.62163993564224</v>
      </c>
      <c r="AS300" s="1">
        <f t="shared" si="341"/>
        <v>94012.113459222295</v>
      </c>
      <c r="AT300" s="1">
        <f t="shared" si="342"/>
        <v>37257.701619556043</v>
      </c>
      <c r="AU300" s="1">
        <f t="shared" si="301"/>
        <v>69.92432798712845</v>
      </c>
      <c r="AV300" s="1">
        <f t="shared" si="302"/>
        <v>18802.422691844458</v>
      </c>
      <c r="AW300" s="1">
        <f t="shared" si="303"/>
        <v>7451.5403239112093</v>
      </c>
      <c r="AX300" s="2">
        <v>0</v>
      </c>
      <c r="AY300" s="2">
        <v>0</v>
      </c>
      <c r="AZ300" s="2">
        <v>0</v>
      </c>
      <c r="BA300" s="2">
        <f t="shared" si="350"/>
        <v>0</v>
      </c>
      <c r="BB300" s="2">
        <f t="shared" si="363"/>
        <v>0</v>
      </c>
      <c r="BC300" s="2">
        <f t="shared" si="351"/>
        <v>0</v>
      </c>
      <c r="BD300" s="2">
        <f t="shared" si="352"/>
        <v>0</v>
      </c>
      <c r="BE300" s="2">
        <f t="shared" si="353"/>
        <v>0</v>
      </c>
      <c r="BF300" s="2">
        <f t="shared" si="354"/>
        <v>0</v>
      </c>
      <c r="BG300" s="2">
        <f t="shared" si="355"/>
        <v>0</v>
      </c>
      <c r="BH300" s="2">
        <f t="shared" si="364"/>
        <v>0</v>
      </c>
      <c r="BI300" s="2">
        <f t="shared" si="365"/>
        <v>0</v>
      </c>
      <c r="BJ300" s="2">
        <f t="shared" si="366"/>
        <v>0</v>
      </c>
      <c r="BK300" s="11">
        <f t="shared" si="369"/>
        <v>0.03</v>
      </c>
      <c r="BL300" s="11">
        <f t="shared" si="367"/>
        <v>2.8699691555252066E-2</v>
      </c>
      <c r="BM300" s="11">
        <f t="shared" si="368"/>
        <v>2.9840273710065007E-2</v>
      </c>
      <c r="BN300" s="17">
        <f t="shared" si="347"/>
        <v>3.4165193484390649E-2</v>
      </c>
      <c r="BO300" s="17">
        <f t="shared" si="348"/>
        <v>1.0321244818699343E-4</v>
      </c>
      <c r="BP300" s="17">
        <f t="shared" si="349"/>
        <v>1.141232748032161E-4</v>
      </c>
      <c r="BQ300" s="12">
        <f>(BQ$3*temperature!$I410+BQ$4*temperature!$I410^2+BQ$5*temperature!$I410^6)*(K300/K$56)^$BS$1</f>
        <v>-312.46001003071137</v>
      </c>
      <c r="BR300" s="12">
        <f>(BR$3*temperature!$I410+BR$4*temperature!$I410^2+BR$5*temperature!$I410^6)*(L300/L$56)^$BS$1</f>
        <v>-43.315309880216041</v>
      </c>
      <c r="BS300" s="12">
        <f>(BS$3*temperature!$I410+BS$4*temperature!$I410^2+BS$5*temperature!$I410^6)*(M300/M$56)^$BS$1</f>
        <v>-36.068463572260292</v>
      </c>
      <c r="BT300" s="12">
        <f>(BT$3*temperature!$M410+BT$4*temperature!$M410^2+BT$5*temperature!$M410^6)*(K300/K$56)^$BS$1</f>
        <v>-312.46007895433195</v>
      </c>
      <c r="BU300" s="12">
        <f>(BU$3*temperature!$M410+BU$4*temperature!$M410^2+BU$5*temperature!$M410^6)*(L300/L$56)^$BS$1</f>
        <v>-43.315318988689576</v>
      </c>
      <c r="BV300" s="12">
        <f>(BV$3*temperature!$M410+BV$4*temperature!$M410^2+BV$5*temperature!$M410^6)*(M300/M$56)^$BS$1</f>
        <v>-36.068470780426566</v>
      </c>
      <c r="BW300" s="19">
        <f t="shared" si="356"/>
        <v>-6.8923620574423694E-5</v>
      </c>
      <c r="BX300" s="19">
        <f t="shared" si="357"/>
        <v>-9.1084735345248191E-6</v>
      </c>
      <c r="BY300" s="19">
        <f t="shared" si="358"/>
        <v>-7.2081662736422913E-6</v>
      </c>
      <c r="BZ300" s="19">
        <f t="shared" si="359"/>
        <v>-1.1489637448711143E-2</v>
      </c>
      <c r="CA300" s="19">
        <f t="shared" si="360"/>
        <v>-8.2328513334522969E-6</v>
      </c>
      <c r="CB300" s="19">
        <f t="shared" si="361"/>
        <v>-8.8381526116144702E-7</v>
      </c>
      <c r="CC300" s="19">
        <f t="shared" si="362"/>
        <v>-3.0648913385402316E-7</v>
      </c>
      <c r="CD300" s="19"/>
    </row>
    <row r="301" spans="1:82">
      <c r="A301" s="2">
        <f t="shared" si="304"/>
        <v>2255</v>
      </c>
      <c r="B301" s="5">
        <f t="shared" si="305"/>
        <v>1165.4054831395272</v>
      </c>
      <c r="C301" s="5">
        <f t="shared" si="306"/>
        <v>2964.1689466920407</v>
      </c>
      <c r="D301" s="5">
        <f t="shared" si="307"/>
        <v>4369.9534512148293</v>
      </c>
      <c r="E301" s="15">
        <f t="shared" si="308"/>
        <v>1.4318953140705924E-8</v>
      </c>
      <c r="F301" s="15">
        <f t="shared" si="309"/>
        <v>2.8209297851475999E-8</v>
      </c>
      <c r="G301" s="15">
        <f t="shared" si="310"/>
        <v>5.7588278098743212E-8</v>
      </c>
      <c r="H301" s="5">
        <f t="shared" si="311"/>
        <v>349.62164494185816</v>
      </c>
      <c r="I301" s="5">
        <f t="shared" si="312"/>
        <v>93886.805689640038</v>
      </c>
      <c r="J301" s="5">
        <f t="shared" si="313"/>
        <v>37250.943270382799</v>
      </c>
      <c r="K301" s="5">
        <f t="shared" si="314"/>
        <v>300</v>
      </c>
      <c r="L301" s="5">
        <f t="shared" si="315"/>
        <v>31673.905022996758</v>
      </c>
      <c r="M301" s="5">
        <f t="shared" si="316"/>
        <v>8524.3341116201555</v>
      </c>
      <c r="N301" s="15">
        <f t="shared" si="317"/>
        <v>0</v>
      </c>
      <c r="O301" s="15">
        <f t="shared" si="318"/>
        <v>-1.3329177852957619E-3</v>
      </c>
      <c r="P301" s="15">
        <f t="shared" si="319"/>
        <v>-1.8145226616084198E-4</v>
      </c>
      <c r="Q301" s="5">
        <f t="shared" si="320"/>
        <v>3.4948665427656418</v>
      </c>
      <c r="R301" s="5">
        <f t="shared" si="321"/>
        <v>2794.7221006304717</v>
      </c>
      <c r="S301" s="5">
        <f t="shared" si="322"/>
        <v>2223.8805050489932</v>
      </c>
      <c r="T301" s="5">
        <f t="shared" si="323"/>
        <v>9.9961389499978921</v>
      </c>
      <c r="U301" s="5">
        <f t="shared" si="324"/>
        <v>29.7669313606103</v>
      </c>
      <c r="V301" s="5">
        <f t="shared" si="325"/>
        <v>59.699978304096774</v>
      </c>
      <c r="W301" s="15">
        <f t="shared" si="326"/>
        <v>-1.0734613539272964E-2</v>
      </c>
      <c r="X301" s="15">
        <f t="shared" si="327"/>
        <v>-1.217998157191269E-2</v>
      </c>
      <c r="Y301" s="15">
        <f t="shared" si="328"/>
        <v>-9.7425357312937999E-3</v>
      </c>
      <c r="Z301" s="5">
        <f t="shared" si="343"/>
        <v>3.0254791680322741</v>
      </c>
      <c r="AA301" s="5">
        <f t="shared" si="344"/>
        <v>8760.189857161562</v>
      </c>
      <c r="AB301" s="5">
        <f t="shared" si="345"/>
        <v>57420.776894340561</v>
      </c>
      <c r="AC301" s="16">
        <f t="shared" si="329"/>
        <v>0.85639947180371745</v>
      </c>
      <c r="AD301" s="16">
        <f t="shared" si="330"/>
        <v>3.0922418926859132</v>
      </c>
      <c r="AE301" s="16">
        <f t="shared" si="331"/>
        <v>25.563890886792329</v>
      </c>
      <c r="AF301" s="15">
        <f t="shared" si="332"/>
        <v>-4.0504037456468023E-3</v>
      </c>
      <c r="AG301" s="15">
        <f t="shared" si="333"/>
        <v>2.9673830763510267E-4</v>
      </c>
      <c r="AH301" s="15">
        <f t="shared" si="334"/>
        <v>9.7937136394747881E-3</v>
      </c>
      <c r="AI301" s="1">
        <f t="shared" si="298"/>
        <v>81202.321062786141</v>
      </c>
      <c r="AJ301" s="1">
        <f t="shared" si="299"/>
        <v>189696.9146563434</v>
      </c>
      <c r="AK301" s="1">
        <f t="shared" si="300"/>
        <v>74472.715068681937</v>
      </c>
      <c r="AL301" s="14">
        <f t="shared" si="335"/>
        <v>97.73561984514312</v>
      </c>
      <c r="AM301" s="14">
        <f t="shared" si="336"/>
        <v>24.322284854711523</v>
      </c>
      <c r="AN301" s="14">
        <f t="shared" si="337"/>
        <v>7.5620796359403055</v>
      </c>
      <c r="AO301" s="11">
        <f t="shared" si="338"/>
        <v>1.7576603102530642E-3</v>
      </c>
      <c r="AP301" s="11">
        <f t="shared" si="339"/>
        <v>2.2141884141055283E-3</v>
      </c>
      <c r="AQ301" s="11">
        <f t="shared" si="340"/>
        <v>2.0085482652358517E-3</v>
      </c>
      <c r="AR301" s="1">
        <f t="shared" si="346"/>
        <v>349.62164494185816</v>
      </c>
      <c r="AS301" s="1">
        <f t="shared" si="341"/>
        <v>93886.805689640038</v>
      </c>
      <c r="AT301" s="1">
        <f t="shared" si="342"/>
        <v>37250.943270382799</v>
      </c>
      <c r="AU301" s="1">
        <f t="shared" si="301"/>
        <v>69.924328988371641</v>
      </c>
      <c r="AV301" s="1">
        <f t="shared" si="302"/>
        <v>18777.361137928008</v>
      </c>
      <c r="AW301" s="1">
        <f t="shared" si="303"/>
        <v>7450.1886540765599</v>
      </c>
      <c r="AX301" s="2">
        <v>0</v>
      </c>
      <c r="AY301" s="2">
        <v>0</v>
      </c>
      <c r="AZ301" s="2">
        <v>0</v>
      </c>
      <c r="BA301" s="2">
        <f t="shared" si="350"/>
        <v>0</v>
      </c>
      <c r="BB301" s="2">
        <f t="shared" si="363"/>
        <v>0</v>
      </c>
      <c r="BC301" s="2">
        <f t="shared" si="351"/>
        <v>0</v>
      </c>
      <c r="BD301" s="2">
        <f t="shared" si="352"/>
        <v>0</v>
      </c>
      <c r="BE301" s="2">
        <f t="shared" si="353"/>
        <v>0</v>
      </c>
      <c r="BF301" s="2">
        <f t="shared" si="354"/>
        <v>0</v>
      </c>
      <c r="BG301" s="2">
        <f t="shared" si="355"/>
        <v>0</v>
      </c>
      <c r="BH301" s="2">
        <f t="shared" si="364"/>
        <v>0</v>
      </c>
      <c r="BI301" s="2">
        <f t="shared" si="365"/>
        <v>0</v>
      </c>
      <c r="BJ301" s="2">
        <f t="shared" si="366"/>
        <v>0</v>
      </c>
      <c r="BK301" s="11">
        <f t="shared" si="369"/>
        <v>0.03</v>
      </c>
      <c r="BL301" s="11">
        <f t="shared" si="367"/>
        <v>2.8667082214704237E-2</v>
      </c>
      <c r="BM301" s="11">
        <f t="shared" si="368"/>
        <v>2.9818547733839157E-2</v>
      </c>
      <c r="BN301" s="17">
        <f t="shared" si="347"/>
        <v>3.317009076154432E-2</v>
      </c>
      <c r="BO301" s="17">
        <f t="shared" si="348"/>
        <v>1.0033292420934865E-4</v>
      </c>
      <c r="BP301" s="17">
        <f t="shared" si="349"/>
        <v>1.1081648068790295E-4</v>
      </c>
      <c r="BQ301" s="12">
        <f>(BQ$3*temperature!$I411+BQ$4*temperature!$I411^2+BQ$5*temperature!$I411^6)*(K301/K$56)^$BS$1</f>
        <v>-313.78621933089437</v>
      </c>
      <c r="BR301" s="12">
        <f>(BR$3*temperature!$I411+BR$4*temperature!$I411^2+BR$5*temperature!$I411^6)*(L301/L$56)^$BS$1</f>
        <v>-43.505071127171156</v>
      </c>
      <c r="BS301" s="12">
        <f>(BS$3*temperature!$I411+BS$4*temperature!$I411^2+BS$5*temperature!$I411^6)*(M301/M$56)^$BS$1</f>
        <v>-36.208793863872906</v>
      </c>
      <c r="BT301" s="12">
        <f>(BT$3*temperature!$M411+BT$4*temperature!$M411^2+BT$5*temperature!$M411^6)*(K301/K$56)^$BS$1</f>
        <v>-313.78628817337528</v>
      </c>
      <c r="BU301" s="12">
        <f>(BU$3*temperature!$M411+BU$4*temperature!$M411^2+BU$5*temperature!$M411^6)*(L301/L$56)^$BS$1</f>
        <v>-43.505080227342646</v>
      </c>
      <c r="BV301" s="12">
        <f>(BV$3*temperature!$M411+BV$4*temperature!$M411^2+BV$5*temperature!$M411^6)*(M301/M$56)^$BS$1</f>
        <v>-36.208801062852203</v>
      </c>
      <c r="BW301" s="19">
        <f t="shared" si="356"/>
        <v>-6.8842480914099724E-5</v>
      </c>
      <c r="BX301" s="19">
        <f t="shared" si="357"/>
        <v>-9.1001714892513519E-6</v>
      </c>
      <c r="BY301" s="19">
        <f t="shared" si="358"/>
        <v>-7.1989792971294264E-6</v>
      </c>
      <c r="BZ301" s="19">
        <f t="shared" si="359"/>
        <v>-1.1466236231748384E-2</v>
      </c>
      <c r="CA301" s="19">
        <f t="shared" si="360"/>
        <v>-7.9836499099382184E-6</v>
      </c>
      <c r="CB301" s="19">
        <f t="shared" si="361"/>
        <v>-8.5723049029674284E-7</v>
      </c>
      <c r="CC301" s="19">
        <f t="shared" si="362"/>
        <v>-2.9717519255538589E-7</v>
      </c>
      <c r="CD301" s="19"/>
    </row>
    <row r="302" spans="1:82">
      <c r="A302" s="2">
        <f t="shared" si="304"/>
        <v>2256</v>
      </c>
      <c r="B302" s="5">
        <f t="shared" si="305"/>
        <v>1165.4054989925442</v>
      </c>
      <c r="C302" s="5">
        <f t="shared" si="306"/>
        <v>2964.1690261283093</v>
      </c>
      <c r="D302" s="5">
        <f t="shared" si="307"/>
        <v>4369.953690290019</v>
      </c>
      <c r="E302" s="15">
        <f t="shared" si="308"/>
        <v>1.3603005483670627E-8</v>
      </c>
      <c r="F302" s="15">
        <f t="shared" si="309"/>
        <v>2.6798832958902197E-8</v>
      </c>
      <c r="G302" s="15">
        <f t="shared" si="310"/>
        <v>5.4708864193806049E-8</v>
      </c>
      <c r="H302" s="5">
        <f t="shared" si="311"/>
        <v>349.62164969776325</v>
      </c>
      <c r="I302" s="5">
        <f t="shared" si="312"/>
        <v>93758.597976846679</v>
      </c>
      <c r="J302" s="5">
        <f t="shared" si="313"/>
        <v>37243.380036535418</v>
      </c>
      <c r="K302" s="5">
        <f t="shared" si="314"/>
        <v>300</v>
      </c>
      <c r="L302" s="5">
        <f t="shared" si="315"/>
        <v>31630.651676875113</v>
      </c>
      <c r="M302" s="5">
        <f t="shared" si="316"/>
        <v>8522.6029097950686</v>
      </c>
      <c r="N302" s="15">
        <f t="shared" si="317"/>
        <v>0</v>
      </c>
      <c r="O302" s="15">
        <f t="shared" si="318"/>
        <v>-1.3655829961679578E-3</v>
      </c>
      <c r="P302" s="15">
        <f t="shared" si="319"/>
        <v>-2.0308939119673131E-4</v>
      </c>
      <c r="Q302" s="5">
        <f t="shared" si="320"/>
        <v>3.4573505480880748</v>
      </c>
      <c r="R302" s="5">
        <f t="shared" si="321"/>
        <v>2756.9125698344997</v>
      </c>
      <c r="S302" s="5">
        <f t="shared" si="322"/>
        <v>2201.7671438672669</v>
      </c>
      <c r="T302" s="5">
        <f t="shared" si="323"/>
        <v>9.8888342614847904</v>
      </c>
      <c r="U302" s="5">
        <f t="shared" si="324"/>
        <v>29.404370685185675</v>
      </c>
      <c r="V302" s="5">
        <f t="shared" si="325"/>
        <v>59.11834913231165</v>
      </c>
      <c r="W302" s="15">
        <f t="shared" si="326"/>
        <v>-1.0734613539272964E-2</v>
      </c>
      <c r="X302" s="15">
        <f t="shared" si="327"/>
        <v>-1.217998157191269E-2</v>
      </c>
      <c r="Y302" s="15">
        <f t="shared" si="328"/>
        <v>-9.7425357312937999E-3</v>
      </c>
      <c r="Z302" s="5">
        <f t="shared" si="343"/>
        <v>2.9808789952994492</v>
      </c>
      <c r="AA302" s="5">
        <f t="shared" si="344"/>
        <v>8644.52115760774</v>
      </c>
      <c r="AB302" s="5">
        <f t="shared" si="345"/>
        <v>57407.821368260462</v>
      </c>
      <c r="AC302" s="16">
        <f t="shared" si="329"/>
        <v>0.85293070817535377</v>
      </c>
      <c r="AD302" s="16">
        <f t="shared" si="330"/>
        <v>3.093159479311947</v>
      </c>
      <c r="AE302" s="16">
        <f t="shared" si="331"/>
        <v>25.814256313648354</v>
      </c>
      <c r="AF302" s="15">
        <f t="shared" si="332"/>
        <v>-4.0504037456468023E-3</v>
      </c>
      <c r="AG302" s="15">
        <f t="shared" si="333"/>
        <v>2.9673830763510267E-4</v>
      </c>
      <c r="AH302" s="15">
        <f t="shared" si="334"/>
        <v>9.7937136394747881E-3</v>
      </c>
      <c r="AI302" s="1">
        <f t="shared" si="298"/>
        <v>73152.013285495908</v>
      </c>
      <c r="AJ302" s="1">
        <f t="shared" si="299"/>
        <v>189504.58432863708</v>
      </c>
      <c r="AK302" s="1">
        <f t="shared" si="300"/>
        <v>74475.632215890306</v>
      </c>
      <c r="AL302" s="14">
        <f t="shared" si="335"/>
        <v>97.905688004843924</v>
      </c>
      <c r="AM302" s="14">
        <f t="shared" si="336"/>
        <v>24.375600434828101</v>
      </c>
      <c r="AN302" s="14">
        <f t="shared" si="337"/>
        <v>7.5771165498553055</v>
      </c>
      <c r="AO302" s="11">
        <f t="shared" si="338"/>
        <v>1.7400837071505336E-3</v>
      </c>
      <c r="AP302" s="11">
        <f t="shared" si="339"/>
        <v>2.1920465299644729E-3</v>
      </c>
      <c r="AQ302" s="11">
        <f t="shared" si="340"/>
        <v>1.9884627825834931E-3</v>
      </c>
      <c r="AR302" s="1">
        <f t="shared" si="346"/>
        <v>349.62164969776325</v>
      </c>
      <c r="AS302" s="1">
        <f t="shared" si="341"/>
        <v>93758.597976846679</v>
      </c>
      <c r="AT302" s="1">
        <f t="shared" si="342"/>
        <v>37243.380036535418</v>
      </c>
      <c r="AU302" s="1">
        <f t="shared" si="301"/>
        <v>69.924329939552649</v>
      </c>
      <c r="AV302" s="1">
        <f t="shared" si="302"/>
        <v>18751.719595369337</v>
      </c>
      <c r="AW302" s="1">
        <f t="shared" si="303"/>
        <v>7448.6760073070836</v>
      </c>
      <c r="AX302" s="2">
        <v>0</v>
      </c>
      <c r="AY302" s="2">
        <v>0</v>
      </c>
      <c r="AZ302" s="2">
        <v>0</v>
      </c>
      <c r="BA302" s="2">
        <f t="shared" si="350"/>
        <v>0</v>
      </c>
      <c r="BB302" s="2">
        <f t="shared" si="363"/>
        <v>0</v>
      </c>
      <c r="BC302" s="2">
        <f t="shared" si="351"/>
        <v>0</v>
      </c>
      <c r="BD302" s="2">
        <f t="shared" si="352"/>
        <v>0</v>
      </c>
      <c r="BE302" s="2">
        <f t="shared" si="353"/>
        <v>0</v>
      </c>
      <c r="BF302" s="2">
        <f t="shared" si="354"/>
        <v>0</v>
      </c>
      <c r="BG302" s="2">
        <f t="shared" si="355"/>
        <v>0</v>
      </c>
      <c r="BH302" s="2">
        <f t="shared" si="364"/>
        <v>0</v>
      </c>
      <c r="BI302" s="2">
        <f t="shared" si="365"/>
        <v>0</v>
      </c>
      <c r="BJ302" s="2">
        <f t="shared" si="366"/>
        <v>0</v>
      </c>
      <c r="BK302" s="11">
        <f t="shared" si="369"/>
        <v>0.03</v>
      </c>
      <c r="BL302" s="11">
        <f t="shared" si="367"/>
        <v>2.8634417003832041E-2</v>
      </c>
      <c r="BM302" s="11">
        <f t="shared" si="368"/>
        <v>2.9796910608803268E-2</v>
      </c>
      <c r="BN302" s="17">
        <f t="shared" si="347"/>
        <v>3.2203971613149827E-2</v>
      </c>
      <c r="BO302" s="17">
        <f t="shared" si="348"/>
        <v>9.753682794372444E-5</v>
      </c>
      <c r="BP302" s="17">
        <f t="shared" si="349"/>
        <v>1.0760777316718512E-4</v>
      </c>
      <c r="BQ302" s="12">
        <f>(BQ$3*temperature!$I412+BQ$4*temperature!$I412^2+BQ$5*temperature!$I412^6)*(K302/K$56)^$BS$1</f>
        <v>-315.10575706374777</v>
      </c>
      <c r="BR302" s="12">
        <f>(BR$3*temperature!$I412+BR$4*temperature!$I412^2+BR$5*temperature!$I412^6)*(L302/L$56)^$BS$1</f>
        <v>-43.694417510541477</v>
      </c>
      <c r="BS302" s="12">
        <f>(BS$3*temperature!$I412+BS$4*temperature!$I412^2+BS$5*temperature!$I412^6)*(M302/M$56)^$BS$1</f>
        <v>-36.348616139579882</v>
      </c>
      <c r="BT302" s="12">
        <f>(BT$3*temperature!$M412+BT$4*temperature!$M412^2+BT$5*temperature!$M412^6)*(K302/K$56)^$BS$1</f>
        <v>-315.10582582538353</v>
      </c>
      <c r="BU302" s="12">
        <f>(BU$3*temperature!$M412+BU$4*temperature!$M412^2+BU$5*temperature!$M412^6)*(L302/L$56)^$BS$1</f>
        <v>-43.694426602525922</v>
      </c>
      <c r="BV302" s="12">
        <f>(BV$3*temperature!$M412+BV$4*temperature!$M412^2+BV$5*temperature!$M412^6)*(M302/M$56)^$BS$1</f>
        <v>-36.348623329454867</v>
      </c>
      <c r="BW302" s="19">
        <f t="shared" si="356"/>
        <v>-6.8761635759528872E-5</v>
      </c>
      <c r="BX302" s="19">
        <f t="shared" si="357"/>
        <v>-9.0919844453196674E-6</v>
      </c>
      <c r="BY302" s="19">
        <f t="shared" si="358"/>
        <v>-7.1898749851584398E-6</v>
      </c>
      <c r="BZ302" s="19">
        <f t="shared" si="359"/>
        <v>-1.1442675174380685E-2</v>
      </c>
      <c r="CA302" s="19">
        <f t="shared" si="360"/>
        <v>-7.7420140006169921E-6</v>
      </c>
      <c r="CB302" s="19">
        <f t="shared" si="361"/>
        <v>-8.3145436199762306E-7</v>
      </c>
      <c r="CC302" s="19">
        <f t="shared" si="362"/>
        <v>-2.8814697983807012E-7</v>
      </c>
      <c r="CD302" s="19"/>
    </row>
    <row r="303" spans="1:82">
      <c r="A303" s="2">
        <f t="shared" si="304"/>
        <v>2257</v>
      </c>
      <c r="B303" s="5">
        <f t="shared" si="305"/>
        <v>1165.4055140529108</v>
      </c>
      <c r="C303" s="5">
        <f t="shared" si="306"/>
        <v>2964.1691015927659</v>
      </c>
      <c r="D303" s="5">
        <f t="shared" si="307"/>
        <v>4369.9539174114616</v>
      </c>
      <c r="E303" s="15">
        <f t="shared" si="308"/>
        <v>1.2922855209487094E-8</v>
      </c>
      <c r="F303" s="15">
        <f t="shared" si="309"/>
        <v>2.5458891310957086E-8</v>
      </c>
      <c r="G303" s="15">
        <f t="shared" si="310"/>
        <v>5.1973420984115747E-8</v>
      </c>
      <c r="H303" s="5">
        <f t="shared" si="311"/>
        <v>349.62165421587321</v>
      </c>
      <c r="I303" s="5">
        <f t="shared" si="312"/>
        <v>93627.497631822363</v>
      </c>
      <c r="J303" s="5">
        <f t="shared" si="313"/>
        <v>37235.0158674712</v>
      </c>
      <c r="K303" s="5">
        <f t="shared" si="314"/>
        <v>300</v>
      </c>
      <c r="L303" s="5">
        <f t="shared" si="315"/>
        <v>31586.422509266624</v>
      </c>
      <c r="M303" s="5">
        <f t="shared" si="316"/>
        <v>8520.6884491650035</v>
      </c>
      <c r="N303" s="15">
        <f t="shared" si="317"/>
        <v>0</v>
      </c>
      <c r="O303" s="15">
        <f t="shared" si="318"/>
        <v>-1.3983008652592721E-3</v>
      </c>
      <c r="P303" s="15">
        <f t="shared" si="319"/>
        <v>-2.2463332509192746E-4</v>
      </c>
      <c r="Q303" s="5">
        <f t="shared" si="320"/>
        <v>3.4202372702837862</v>
      </c>
      <c r="R303" s="5">
        <f t="shared" si="321"/>
        <v>2719.5254552893216</v>
      </c>
      <c r="S303" s="5">
        <f t="shared" si="322"/>
        <v>2179.8266903780132</v>
      </c>
      <c r="T303" s="5">
        <f t="shared" si="323"/>
        <v>9.7826814473338288</v>
      </c>
      <c r="U303" s="5">
        <f t="shared" si="324"/>
        <v>29.046225992106425</v>
      </c>
      <c r="V303" s="5">
        <f t="shared" si="325"/>
        <v>58.542386503515004</v>
      </c>
      <c r="W303" s="15">
        <f t="shared" si="326"/>
        <v>-1.0734613539272964E-2</v>
      </c>
      <c r="X303" s="15">
        <f t="shared" si="327"/>
        <v>-1.217998157191269E-2</v>
      </c>
      <c r="Y303" s="15">
        <f t="shared" si="328"/>
        <v>-9.7425357312937999E-3</v>
      </c>
      <c r="Z303" s="5">
        <f t="shared" si="343"/>
        <v>2.9369362949654296</v>
      </c>
      <c r="AA303" s="5">
        <f t="shared" si="344"/>
        <v>8530.1007057817751</v>
      </c>
      <c r="AB303" s="5">
        <f t="shared" si="345"/>
        <v>57393.626514671523</v>
      </c>
      <c r="AC303" s="16">
        <f t="shared" si="329"/>
        <v>0.84947599444018318</v>
      </c>
      <c r="AD303" s="16">
        <f t="shared" si="330"/>
        <v>3.0940773382210836</v>
      </c>
      <c r="AE303" s="16">
        <f t="shared" si="331"/>
        <v>26.067073747800229</v>
      </c>
      <c r="AF303" s="15">
        <f t="shared" si="332"/>
        <v>-4.0504037456468023E-3</v>
      </c>
      <c r="AG303" s="15">
        <f t="shared" si="333"/>
        <v>2.9673830763510267E-4</v>
      </c>
      <c r="AH303" s="15">
        <f t="shared" si="334"/>
        <v>9.7937136394747881E-3</v>
      </c>
      <c r="AI303" s="1">
        <f t="shared" si="298"/>
        <v>65906.736286885862</v>
      </c>
      <c r="AJ303" s="1">
        <f t="shared" si="299"/>
        <v>189305.84549114271</v>
      </c>
      <c r="AK303" s="1">
        <f t="shared" si="300"/>
        <v>74476.74500160836</v>
      </c>
      <c r="AL303" s="14">
        <f t="shared" si="335"/>
        <v>98.074348456453166</v>
      </c>
      <c r="AM303" s="14">
        <f t="shared" si="336"/>
        <v>24.428498560673578</v>
      </c>
      <c r="AN303" s="14">
        <f t="shared" si="337"/>
        <v>7.5920326959714028</v>
      </c>
      <c r="AO303" s="11">
        <f t="shared" si="338"/>
        <v>1.7226828700790283E-3</v>
      </c>
      <c r="AP303" s="11">
        <f t="shared" si="339"/>
        <v>2.1701260646648283E-3</v>
      </c>
      <c r="AQ303" s="11">
        <f t="shared" si="340"/>
        <v>1.968578154757658E-3</v>
      </c>
      <c r="AR303" s="1">
        <f t="shared" si="346"/>
        <v>349.62165421587321</v>
      </c>
      <c r="AS303" s="1">
        <f t="shared" si="341"/>
        <v>93627.497631822363</v>
      </c>
      <c r="AT303" s="1">
        <f t="shared" si="342"/>
        <v>37235.0158674712</v>
      </c>
      <c r="AU303" s="1">
        <f t="shared" si="301"/>
        <v>69.924330843174644</v>
      </c>
      <c r="AV303" s="1">
        <f t="shared" si="302"/>
        <v>18725.499526364474</v>
      </c>
      <c r="AW303" s="1">
        <f t="shared" si="303"/>
        <v>7447.0031734942404</v>
      </c>
      <c r="AX303" s="2">
        <v>0</v>
      </c>
      <c r="AY303" s="2">
        <v>0</v>
      </c>
      <c r="AZ303" s="2">
        <v>0</v>
      </c>
      <c r="BA303" s="2">
        <f t="shared" si="350"/>
        <v>0</v>
      </c>
      <c r="BB303" s="2">
        <f t="shared" si="363"/>
        <v>0</v>
      </c>
      <c r="BC303" s="2">
        <f t="shared" si="351"/>
        <v>0</v>
      </c>
      <c r="BD303" s="2">
        <f t="shared" si="352"/>
        <v>0</v>
      </c>
      <c r="BE303" s="2">
        <f t="shared" si="353"/>
        <v>0</v>
      </c>
      <c r="BF303" s="2">
        <f t="shared" si="354"/>
        <v>0</v>
      </c>
      <c r="BG303" s="2">
        <f t="shared" si="355"/>
        <v>0</v>
      </c>
      <c r="BH303" s="2">
        <f t="shared" si="364"/>
        <v>0</v>
      </c>
      <c r="BI303" s="2">
        <f t="shared" si="365"/>
        <v>0</v>
      </c>
      <c r="BJ303" s="2">
        <f t="shared" si="366"/>
        <v>0</v>
      </c>
      <c r="BK303" s="11">
        <f t="shared" si="369"/>
        <v>0.03</v>
      </c>
      <c r="BL303" s="11">
        <f t="shared" si="367"/>
        <v>2.8601699134740727E-2</v>
      </c>
      <c r="BM303" s="11">
        <f t="shared" si="368"/>
        <v>2.9775366674908071E-2</v>
      </c>
      <c r="BN303" s="17">
        <f t="shared" si="347"/>
        <v>3.1265991857427018E-2</v>
      </c>
      <c r="BO303" s="17">
        <f t="shared" si="348"/>
        <v>9.4821664851372638E-5</v>
      </c>
      <c r="BP303" s="17">
        <f t="shared" si="349"/>
        <v>1.0449416973252399E-4</v>
      </c>
      <c r="BQ303" s="12">
        <f>(BQ$3*temperature!$I413+BQ$4*temperature!$I413^2+BQ$5*temperature!$I413^6)*(K303/K$56)^$BS$1</f>
        <v>-316.41872112558099</v>
      </c>
      <c r="BR303" s="12">
        <f>(BR$3*temperature!$I413+BR$4*temperature!$I413^2+BR$5*temperature!$I413^6)*(L303/L$56)^$BS$1</f>
        <v>-43.883366607391366</v>
      </c>
      <c r="BS303" s="12">
        <f>(BS$3*temperature!$I413+BS$4*temperature!$I413^2+BS$5*temperature!$I413^6)*(M303/M$56)^$BS$1</f>
        <v>-36.487942363687772</v>
      </c>
      <c r="BT303" s="12">
        <f>(BT$3*temperature!$M413+BT$4*temperature!$M413^2+BT$5*temperature!$M413^6)*(K303/K$56)^$BS$1</f>
        <v>-316.41878980666627</v>
      </c>
      <c r="BU303" s="12">
        <f>(BU$3*temperature!$M413+BU$4*temperature!$M413^2+BU$5*temperature!$M413^6)*(L303/L$56)^$BS$1</f>
        <v>-43.883375691303534</v>
      </c>
      <c r="BV303" s="12">
        <f>(BV$3*temperature!$M413+BV$4*temperature!$M413^2+BV$5*temperature!$M413^6)*(M303/M$56)^$BS$1</f>
        <v>-36.487949544540484</v>
      </c>
      <c r="BW303" s="19">
        <f t="shared" si="356"/>
        <v>-6.8681085281241394E-5</v>
      </c>
      <c r="BX303" s="19">
        <f t="shared" si="357"/>
        <v>-9.0839121682506629E-6</v>
      </c>
      <c r="BY303" s="19">
        <f t="shared" si="358"/>
        <v>-7.1808527124517241E-6</v>
      </c>
      <c r="BZ303" s="19">
        <f t="shared" si="359"/>
        <v>-1.1418955243600539E-2</v>
      </c>
      <c r="CA303" s="19">
        <f t="shared" si="360"/>
        <v>-7.5077133558449768E-6</v>
      </c>
      <c r="CB303" s="19">
        <f t="shared" si="361"/>
        <v>-8.0646201925944164E-7</v>
      </c>
      <c r="CC303" s="19">
        <f t="shared" si="362"/>
        <v>-2.7939563818069212E-7</v>
      </c>
      <c r="CD303" s="19"/>
    </row>
    <row r="304" spans="1:82">
      <c r="A304" s="2">
        <f t="shared" si="304"/>
        <v>2258</v>
      </c>
      <c r="B304" s="5">
        <f t="shared" si="305"/>
        <v>1165.4055283602593</v>
      </c>
      <c r="C304" s="5">
        <f t="shared" si="306"/>
        <v>2964.1691732840022</v>
      </c>
      <c r="D304" s="5">
        <f t="shared" si="307"/>
        <v>4369.9541331768432</v>
      </c>
      <c r="E304" s="15">
        <f t="shared" si="308"/>
        <v>1.227671244901274E-8</v>
      </c>
      <c r="F304" s="15">
        <f t="shared" si="309"/>
        <v>2.4185946745409231E-8</v>
      </c>
      <c r="G304" s="15">
        <f t="shared" si="310"/>
        <v>4.9374749934909955E-8</v>
      </c>
      <c r="H304" s="5">
        <f t="shared" si="311"/>
        <v>349.62165850807776</v>
      </c>
      <c r="I304" s="5">
        <f t="shared" si="312"/>
        <v>93493.512389257783</v>
      </c>
      <c r="J304" s="5">
        <f t="shared" si="313"/>
        <v>37225.854867632333</v>
      </c>
      <c r="K304" s="5">
        <f t="shared" si="314"/>
        <v>300</v>
      </c>
      <c r="L304" s="5">
        <f t="shared" si="315"/>
        <v>31541.220127350676</v>
      </c>
      <c r="M304" s="5">
        <f t="shared" si="316"/>
        <v>8518.5916678191988</v>
      </c>
      <c r="N304" s="15">
        <f t="shared" si="317"/>
        <v>0</v>
      </c>
      <c r="O304" s="15">
        <f t="shared" si="318"/>
        <v>-1.4310700080923944E-3</v>
      </c>
      <c r="P304" s="15">
        <f t="shared" si="319"/>
        <v>-2.4608121260549787E-4</v>
      </c>
      <c r="Q304" s="5">
        <f t="shared" si="320"/>
        <v>3.3835223865132029</v>
      </c>
      <c r="R304" s="5">
        <f t="shared" si="321"/>
        <v>2682.5573213581301</v>
      </c>
      <c r="S304" s="5">
        <f t="shared" si="322"/>
        <v>2158.0585691537485</v>
      </c>
      <c r="T304" s="5">
        <f t="shared" si="323"/>
        <v>9.6776681426188844</v>
      </c>
      <c r="U304" s="5">
        <f t="shared" si="324"/>
        <v>28.692443494788957</v>
      </c>
      <c r="V304" s="5">
        <f t="shared" si="325"/>
        <v>57.972035211209295</v>
      </c>
      <c r="W304" s="15">
        <f t="shared" si="326"/>
        <v>-1.0734613539272964E-2</v>
      </c>
      <c r="X304" s="15">
        <f t="shared" si="327"/>
        <v>-1.217998157191269E-2</v>
      </c>
      <c r="Y304" s="15">
        <f t="shared" si="328"/>
        <v>-9.7425357312937999E-3</v>
      </c>
      <c r="Z304" s="5">
        <f t="shared" si="343"/>
        <v>2.893641375050874</v>
      </c>
      <c r="AA304" s="5">
        <f t="shared" si="344"/>
        <v>8416.9189632943835</v>
      </c>
      <c r="AB304" s="5">
        <f t="shared" si="345"/>
        <v>57378.19858413162</v>
      </c>
      <c r="AC304" s="16">
        <f t="shared" si="329"/>
        <v>0.84603527369046561</v>
      </c>
      <c r="AD304" s="16">
        <f t="shared" si="330"/>
        <v>3.0949954694941195</v>
      </c>
      <c r="AE304" s="16">
        <f t="shared" si="331"/>
        <v>26.322367203505255</v>
      </c>
      <c r="AF304" s="15">
        <f t="shared" si="332"/>
        <v>-4.0504037456468023E-3</v>
      </c>
      <c r="AG304" s="15">
        <f t="shared" si="333"/>
        <v>2.9673830763510267E-4</v>
      </c>
      <c r="AH304" s="15">
        <f t="shared" si="334"/>
        <v>9.7937136394747881E-3</v>
      </c>
      <c r="AI304" s="1">
        <f t="shared" si="298"/>
        <v>59385.986989040452</v>
      </c>
      <c r="AJ304" s="1">
        <f t="shared" si="299"/>
        <v>189100.76046839292</v>
      </c>
      <c r="AK304" s="1">
        <f t="shared" si="300"/>
        <v>74476.07367494177</v>
      </c>
      <c r="AL304" s="14">
        <f t="shared" si="335"/>
        <v>98.241609946532463</v>
      </c>
      <c r="AM304" s="14">
        <f t="shared" si="336"/>
        <v>24.480981352906252</v>
      </c>
      <c r="AN304" s="14">
        <f t="shared" si="337"/>
        <v>7.6068287505897425</v>
      </c>
      <c r="AO304" s="11">
        <f t="shared" si="338"/>
        <v>1.705456041378238E-3</v>
      </c>
      <c r="AP304" s="11">
        <f t="shared" si="339"/>
        <v>2.1484248040181801E-3</v>
      </c>
      <c r="AQ304" s="11">
        <f t="shared" si="340"/>
        <v>1.9488923732100814E-3</v>
      </c>
      <c r="AR304" s="1">
        <f t="shared" si="346"/>
        <v>349.62165850807776</v>
      </c>
      <c r="AS304" s="1">
        <f t="shared" si="341"/>
        <v>93493.512389257783</v>
      </c>
      <c r="AT304" s="1">
        <f t="shared" si="342"/>
        <v>37225.854867632333</v>
      </c>
      <c r="AU304" s="1">
        <f t="shared" si="301"/>
        <v>69.924331701615557</v>
      </c>
      <c r="AV304" s="1">
        <f t="shared" si="302"/>
        <v>18698.702477851559</v>
      </c>
      <c r="AW304" s="1">
        <f t="shared" si="303"/>
        <v>7445.1709735264667</v>
      </c>
      <c r="AX304" s="2">
        <v>0</v>
      </c>
      <c r="AY304" s="2">
        <v>0</v>
      </c>
      <c r="AZ304" s="2">
        <v>0</v>
      </c>
      <c r="BA304" s="2">
        <f t="shared" si="350"/>
        <v>0</v>
      </c>
      <c r="BB304" s="2">
        <f t="shared" si="363"/>
        <v>0</v>
      </c>
      <c r="BC304" s="2">
        <f t="shared" si="351"/>
        <v>0</v>
      </c>
      <c r="BD304" s="2">
        <f t="shared" si="352"/>
        <v>0</v>
      </c>
      <c r="BE304" s="2">
        <f t="shared" si="353"/>
        <v>0</v>
      </c>
      <c r="BF304" s="2">
        <f t="shared" si="354"/>
        <v>0</v>
      </c>
      <c r="BG304" s="2">
        <f t="shared" si="355"/>
        <v>0</v>
      </c>
      <c r="BH304" s="2">
        <f t="shared" si="364"/>
        <v>0</v>
      </c>
      <c r="BI304" s="2">
        <f t="shared" si="365"/>
        <v>0</v>
      </c>
      <c r="BJ304" s="2">
        <f t="shared" si="366"/>
        <v>0</v>
      </c>
      <c r="BK304" s="11">
        <f t="shared" si="369"/>
        <v>0.03</v>
      </c>
      <c r="BL304" s="11">
        <f t="shared" si="367"/>
        <v>2.8568929991907605E-2</v>
      </c>
      <c r="BM304" s="11">
        <f t="shared" si="368"/>
        <v>2.9753918787394501E-2</v>
      </c>
      <c r="BN304" s="17">
        <f t="shared" si="347"/>
        <v>3.0355331900414579E-2</v>
      </c>
      <c r="BO304" s="17">
        <f t="shared" si="348"/>
        <v>9.2185016737904071E-5</v>
      </c>
      <c r="BP304" s="17">
        <f t="shared" si="349"/>
        <v>1.0147278048602999E-4</v>
      </c>
      <c r="BQ304" s="12">
        <f>(BQ$3*temperature!$I414+BQ$4*temperature!$I414^2+BQ$5*temperature!$I414^6)*(K304/K$56)^$BS$1</f>
        <v>-317.72520460798643</v>
      </c>
      <c r="BR304" s="12">
        <f>(BR$3*temperature!$I414+BR$4*temperature!$I414^2+BR$5*temperature!$I414^6)*(L304/L$56)^$BS$1</f>
        <v>-44.071935336308805</v>
      </c>
      <c r="BS304" s="12">
        <f>(BS$3*temperature!$I414+BS$4*temperature!$I414^2+BS$5*temperature!$I414^6)*(M304/M$56)^$BS$1</f>
        <v>-36.626783930241402</v>
      </c>
      <c r="BT304" s="12">
        <f>(BT$3*temperature!$M414+BT$4*temperature!$M414^2+BT$5*temperature!$M414^6)*(K304/K$56)^$BS$1</f>
        <v>-317.72527320881483</v>
      </c>
      <c r="BU304" s="12">
        <f>(BU$3*temperature!$M414+BU$4*temperature!$M414^2+BU$5*temperature!$M414^6)*(L304/L$56)^$BS$1</f>
        <v>-44.07194441226315</v>
      </c>
      <c r="BV304" s="12">
        <f>(BV$3*temperature!$M414+BV$4*temperature!$M414^2+BV$5*temperature!$M414^6)*(M304/M$56)^$BS$1</f>
        <v>-36.626791102153213</v>
      </c>
      <c r="BW304" s="19">
        <f t="shared" si="356"/>
        <v>-6.8600828399212332E-5</v>
      </c>
      <c r="BX304" s="19">
        <f t="shared" si="357"/>
        <v>-9.0759543454055347E-6</v>
      </c>
      <c r="BY304" s="19">
        <f t="shared" si="358"/>
        <v>-7.1719118110991076E-6</v>
      </c>
      <c r="BZ304" s="19">
        <f t="shared" si="359"/>
        <v>-1.1395077336399046E-2</v>
      </c>
      <c r="CA304" s="19">
        <f t="shared" si="360"/>
        <v>-7.280524614766684E-6</v>
      </c>
      <c r="CB304" s="19">
        <f t="shared" si="361"/>
        <v>-7.8222936833444526E-7</v>
      </c>
      <c r="CC304" s="19">
        <f t="shared" si="362"/>
        <v>-2.7091258561886963E-7</v>
      </c>
      <c r="CD304" s="19"/>
    </row>
    <row r="305" spans="1:82">
      <c r="A305" s="2">
        <f t="shared" si="304"/>
        <v>2259</v>
      </c>
      <c r="B305" s="5">
        <f t="shared" si="305"/>
        <v>1165.4055419522404</v>
      </c>
      <c r="C305" s="5">
        <f t="shared" si="306"/>
        <v>2964.1692413906785</v>
      </c>
      <c r="D305" s="5">
        <f t="shared" si="307"/>
        <v>4369.9543381539661</v>
      </c>
      <c r="E305" s="15">
        <f t="shared" si="308"/>
        <v>1.1662876826562102E-8</v>
      </c>
      <c r="F305" s="15">
        <f t="shared" si="309"/>
        <v>2.2976649408138768E-8</v>
      </c>
      <c r="G305" s="15">
        <f t="shared" si="310"/>
        <v>4.6906012438164453E-8</v>
      </c>
      <c r="H305" s="5">
        <f t="shared" si="311"/>
        <v>349.62166258567208</v>
      </c>
      <c r="I305" s="5">
        <f t="shared" si="312"/>
        <v>93356.650277262946</v>
      </c>
      <c r="J305" s="5">
        <f t="shared" si="313"/>
        <v>37215.901260778715</v>
      </c>
      <c r="K305" s="5">
        <f t="shared" si="314"/>
        <v>300</v>
      </c>
      <c r="L305" s="5">
        <f t="shared" si="315"/>
        <v>31495.047237405197</v>
      </c>
      <c r="M305" s="5">
        <f t="shared" si="316"/>
        <v>8516.3135312073118</v>
      </c>
      <c r="N305" s="15">
        <f t="shared" si="317"/>
        <v>0</v>
      </c>
      <c r="O305" s="15">
        <f t="shared" si="318"/>
        <v>-1.463890418920144E-3</v>
      </c>
      <c r="P305" s="15">
        <f t="shared" si="319"/>
        <v>-2.6743113189631185E-4</v>
      </c>
      <c r="Q305" s="5">
        <f t="shared" si="320"/>
        <v>3.3472016203305048</v>
      </c>
      <c r="R305" s="5">
        <f t="shared" si="321"/>
        <v>2646.0047438755287</v>
      </c>
      <c r="S305" s="5">
        <f t="shared" si="322"/>
        <v>2136.4621973301919</v>
      </c>
      <c r="T305" s="5">
        <f t="shared" si="323"/>
        <v>9.5737821151465372</v>
      </c>
      <c r="U305" s="5">
        <f t="shared" si="324"/>
        <v>28.342970061769282</v>
      </c>
      <c r="V305" s="5">
        <f t="shared" si="325"/>
        <v>57.407240586748266</v>
      </c>
      <c r="W305" s="15">
        <f t="shared" si="326"/>
        <v>-1.0734613539272964E-2</v>
      </c>
      <c r="X305" s="15">
        <f t="shared" si="327"/>
        <v>-1.217998157191269E-2</v>
      </c>
      <c r="Y305" s="15">
        <f t="shared" si="328"/>
        <v>-9.7425357312937999E-3</v>
      </c>
      <c r="Z305" s="5">
        <f t="shared" si="343"/>
        <v>2.8509846864399271</v>
      </c>
      <c r="AA305" s="5">
        <f t="shared" si="344"/>
        <v>8304.9664268787219</v>
      </c>
      <c r="AB305" s="5">
        <f t="shared" si="345"/>
        <v>57361.544064924259</v>
      </c>
      <c r="AC305" s="16">
        <f t="shared" si="329"/>
        <v>0.84260848924896048</v>
      </c>
      <c r="AD305" s="16">
        <f t="shared" si="330"/>
        <v>3.0959138732118756</v>
      </c>
      <c r="AE305" s="16">
        <f t="shared" si="331"/>
        <v>26.580160930209487</v>
      </c>
      <c r="AF305" s="15">
        <f t="shared" si="332"/>
        <v>-4.0504037456468023E-3</v>
      </c>
      <c r="AG305" s="15">
        <f t="shared" si="333"/>
        <v>2.9673830763510267E-4</v>
      </c>
      <c r="AH305" s="15">
        <f t="shared" si="334"/>
        <v>9.7937136394747881E-3</v>
      </c>
      <c r="AI305" s="1">
        <f t="shared" si="298"/>
        <v>53517.31262183802</v>
      </c>
      <c r="AJ305" s="1">
        <f t="shared" si="299"/>
        <v>188889.38689940519</v>
      </c>
      <c r="AK305" s="1">
        <f t="shared" si="300"/>
        <v>74473.637280974071</v>
      </c>
      <c r="AL305" s="14">
        <f t="shared" si="335"/>
        <v>98.407481226258511</v>
      </c>
      <c r="AM305" s="14">
        <f t="shared" si="336"/>
        <v>24.533050944995889</v>
      </c>
      <c r="AN305" s="14">
        <f t="shared" si="337"/>
        <v>7.6215053922207181</v>
      </c>
      <c r="AO305" s="11">
        <f t="shared" si="338"/>
        <v>1.6884014809644557E-3</v>
      </c>
      <c r="AP305" s="11">
        <f t="shared" si="339"/>
        <v>2.1269405559779984E-3</v>
      </c>
      <c r="AQ305" s="11">
        <f t="shared" si="340"/>
        <v>1.9294034494779806E-3</v>
      </c>
      <c r="AR305" s="1">
        <f t="shared" si="346"/>
        <v>349.62166258567208</v>
      </c>
      <c r="AS305" s="1">
        <f t="shared" si="341"/>
        <v>93356.650277262946</v>
      </c>
      <c r="AT305" s="1">
        <f t="shared" si="342"/>
        <v>37215.901260778715</v>
      </c>
      <c r="AU305" s="1">
        <f t="shared" si="301"/>
        <v>69.924332517134417</v>
      </c>
      <c r="AV305" s="1">
        <f t="shared" si="302"/>
        <v>18671.330055452589</v>
      </c>
      <c r="AW305" s="1">
        <f t="shared" si="303"/>
        <v>7443.1802521557438</v>
      </c>
      <c r="AX305" s="2">
        <v>0</v>
      </c>
      <c r="AY305" s="2">
        <v>0</v>
      </c>
      <c r="AZ305" s="2">
        <v>0</v>
      </c>
      <c r="BA305" s="2">
        <f t="shared" si="350"/>
        <v>0</v>
      </c>
      <c r="BB305" s="2">
        <f t="shared" si="363"/>
        <v>0</v>
      </c>
      <c r="BC305" s="2">
        <f t="shared" si="351"/>
        <v>0</v>
      </c>
      <c r="BD305" s="2">
        <f t="shared" si="352"/>
        <v>0</v>
      </c>
      <c r="BE305" s="2">
        <f t="shared" si="353"/>
        <v>0</v>
      </c>
      <c r="BF305" s="2">
        <f t="shared" si="354"/>
        <v>0</v>
      </c>
      <c r="BG305" s="2">
        <f t="shared" si="355"/>
        <v>0</v>
      </c>
      <c r="BH305" s="2">
        <f t="shared" si="364"/>
        <v>0</v>
      </c>
      <c r="BI305" s="2">
        <f t="shared" si="365"/>
        <v>0</v>
      </c>
      <c r="BJ305" s="2">
        <f t="shared" si="366"/>
        <v>0</v>
      </c>
      <c r="BK305" s="11">
        <f t="shared" si="369"/>
        <v>0.03</v>
      </c>
      <c r="BL305" s="11">
        <f t="shared" si="367"/>
        <v>2.8536109581079855E-2</v>
      </c>
      <c r="BM305" s="11">
        <f t="shared" si="368"/>
        <v>2.9732568868103687E-2</v>
      </c>
      <c r="BN305" s="17">
        <f t="shared" si="347"/>
        <v>2.9471196019819977E-2</v>
      </c>
      <c r="BO305" s="17">
        <f t="shared" si="348"/>
        <v>8.9624539542166947E-5</v>
      </c>
      <c r="BP305" s="17">
        <f t="shared" si="349"/>
        <v>9.8540805365927731E-5</v>
      </c>
      <c r="BQ305" s="12">
        <f>(BQ$3*temperature!$I415+BQ$4*temperature!$I415^2+BQ$5*temperature!$I415^6)*(K305/K$56)^$BS$1</f>
        <v>-319.02529634151352</v>
      </c>
      <c r="BR305" s="12">
        <f>(BR$3*temperature!$I415+BR$4*temperature!$I415^2+BR$5*temperature!$I415^6)*(L305/L$56)^$BS$1</f>
        <v>-44.260140044663487</v>
      </c>
      <c r="BS305" s="12">
        <f>(BS$3*temperature!$I415+BS$4*temperature!$I415^2+BS$5*temperature!$I415^6)*(M305/M$56)^$BS$1</f>
        <v>-36.765151729127986</v>
      </c>
      <c r="BT305" s="12">
        <f>(BT$3*temperature!$M415+BT$4*temperature!$M415^2+BT$5*temperature!$M415^6)*(K305/K$56)^$BS$1</f>
        <v>-319.02536486237796</v>
      </c>
      <c r="BU305" s="12">
        <f>(BU$3*temperature!$M415+BU$4*temperature!$M415^2+BU$5*temperature!$M415^6)*(L305/L$56)^$BS$1</f>
        <v>-44.260149112774172</v>
      </c>
      <c r="BV305" s="12">
        <f>(BV$3*temperature!$M415+BV$4*temperature!$M415^2+BV$5*temperature!$M415^6)*(M305/M$56)^$BS$1</f>
        <v>-36.76515889217962</v>
      </c>
      <c r="BW305" s="19">
        <f t="shared" si="356"/>
        <v>-6.8520864431320661E-5</v>
      </c>
      <c r="BX305" s="19">
        <f t="shared" si="357"/>
        <v>-9.068110685461761E-6</v>
      </c>
      <c r="BY305" s="19">
        <f t="shared" si="358"/>
        <v>-7.1630516345067008E-6</v>
      </c>
      <c r="BZ305" s="19">
        <f t="shared" si="359"/>
        <v>-1.1371042388381117E-2</v>
      </c>
      <c r="CA305" s="19">
        <f t="shared" si="360"/>
        <v>-7.0602312800365551E-6</v>
      </c>
      <c r="CB305" s="19">
        <f t="shared" si="361"/>
        <v>-7.5873306441139566E-7</v>
      </c>
      <c r="CC305" s="19">
        <f t="shared" si="362"/>
        <v>-2.6268950972910632E-7</v>
      </c>
      <c r="CD305" s="19"/>
    </row>
    <row r="306" spans="1:82">
      <c r="A306" s="2">
        <f t="shared" si="304"/>
        <v>2260</v>
      </c>
      <c r="B306" s="5">
        <f t="shared" si="305"/>
        <v>1165.4055548646224</v>
      </c>
      <c r="C306" s="5">
        <f t="shared" si="306"/>
        <v>2964.169306092022</v>
      </c>
      <c r="D306" s="5">
        <f t="shared" si="307"/>
        <v>4369.9545328822414</v>
      </c>
      <c r="E306" s="15">
        <f t="shared" si="308"/>
        <v>1.1079732985233995E-8</v>
      </c>
      <c r="F306" s="15">
        <f t="shared" si="309"/>
        <v>2.1827816937731829E-8</v>
      </c>
      <c r="G306" s="15">
        <f t="shared" si="310"/>
        <v>4.4560711816256225E-8</v>
      </c>
      <c r="H306" s="5">
        <f t="shared" si="311"/>
        <v>349.62166645938674</v>
      </c>
      <c r="I306" s="5">
        <f t="shared" si="312"/>
        <v>93216.919537810056</v>
      </c>
      <c r="J306" s="5">
        <f t="shared" si="313"/>
        <v>37205.159369289366</v>
      </c>
      <c r="K306" s="5">
        <f t="shared" si="314"/>
        <v>300</v>
      </c>
      <c r="L306" s="5">
        <f t="shared" si="315"/>
        <v>31447.906617961638</v>
      </c>
      <c r="M306" s="5">
        <f t="shared" si="316"/>
        <v>8513.8550274001082</v>
      </c>
      <c r="N306" s="15">
        <f t="shared" si="317"/>
        <v>0</v>
      </c>
      <c r="O306" s="15">
        <f t="shared" si="318"/>
        <v>-1.4967629382556247E-3</v>
      </c>
      <c r="P306" s="15">
        <f t="shared" si="319"/>
        <v>-2.8868169287032952E-4</v>
      </c>
      <c r="Q306" s="5">
        <f t="shared" si="320"/>
        <v>3.3112707411862239</v>
      </c>
      <c r="R306" s="5">
        <f t="shared" si="321"/>
        <v>2609.8643080970564</v>
      </c>
      <c r="S306" s="5">
        <f t="shared" si="322"/>
        <v>2115.0369835400284</v>
      </c>
      <c r="T306" s="5">
        <f t="shared" si="323"/>
        <v>9.4710112640312367</v>
      </c>
      <c r="U306" s="5">
        <f t="shared" si="324"/>
        <v>27.997753208723658</v>
      </c>
      <c r="V306" s="5">
        <f t="shared" si="325"/>
        <v>56.84794849409689</v>
      </c>
      <c r="W306" s="15">
        <f t="shared" si="326"/>
        <v>-1.0734613539272964E-2</v>
      </c>
      <c r="X306" s="15">
        <f t="shared" si="327"/>
        <v>-1.217998157191269E-2</v>
      </c>
      <c r="Y306" s="15">
        <f t="shared" si="328"/>
        <v>-9.7425357312937999E-3</v>
      </c>
      <c r="Z306" s="5">
        <f t="shared" si="343"/>
        <v>2.8089568207749105</v>
      </c>
      <c r="AA306" s="5">
        <f t="shared" si="344"/>
        <v>8194.2336168465972</v>
      </c>
      <c r="AB306" s="5">
        <f t="shared" si="345"/>
        <v>57343.669628048592</v>
      </c>
      <c r="AC306" s="16">
        <f t="shared" si="329"/>
        <v>0.83919558466799271</v>
      </c>
      <c r="AD306" s="16">
        <f t="shared" si="330"/>
        <v>3.0968325494551965</v>
      </c>
      <c r="AE306" s="16">
        <f t="shared" si="331"/>
        <v>26.840479414851114</v>
      </c>
      <c r="AF306" s="15">
        <f t="shared" si="332"/>
        <v>-4.0504037456468023E-3</v>
      </c>
      <c r="AG306" s="15">
        <f t="shared" si="333"/>
        <v>2.9673830763510267E-4</v>
      </c>
      <c r="AH306" s="15">
        <f t="shared" si="334"/>
        <v>9.7937136394747881E-3</v>
      </c>
      <c r="AI306" s="1">
        <f t="shared" si="298"/>
        <v>48235.505692171355</v>
      </c>
      <c r="AJ306" s="1">
        <f t="shared" si="299"/>
        <v>188671.77826491726</v>
      </c>
      <c r="AK306" s="1">
        <f t="shared" si="300"/>
        <v>74469.453805032404</v>
      </c>
      <c r="AL306" s="14">
        <f t="shared" si="335"/>
        <v>98.571971049928507</v>
      </c>
      <c r="AM306" s="14">
        <f t="shared" si="336"/>
        <v>24.584709482602506</v>
      </c>
      <c r="AN306" s="14">
        <f t="shared" si="337"/>
        <v>7.6360633014267441</v>
      </c>
      <c r="AO306" s="11">
        <f t="shared" si="338"/>
        <v>1.6715174661548111E-3</v>
      </c>
      <c r="AP306" s="11">
        <f t="shared" si="339"/>
        <v>2.1056711504182182E-3</v>
      </c>
      <c r="AQ306" s="11">
        <f t="shared" si="340"/>
        <v>1.9101094149832007E-3</v>
      </c>
      <c r="AR306" s="1">
        <f t="shared" si="346"/>
        <v>349.62166645938674</v>
      </c>
      <c r="AS306" s="1">
        <f t="shared" si="341"/>
        <v>93216.919537810056</v>
      </c>
      <c r="AT306" s="1">
        <f t="shared" si="342"/>
        <v>37205.159369289366</v>
      </c>
      <c r="AU306" s="1">
        <f t="shared" si="301"/>
        <v>69.924333291877346</v>
      </c>
      <c r="AV306" s="1">
        <f t="shared" si="302"/>
        <v>18643.383907562013</v>
      </c>
      <c r="AW306" s="1">
        <f t="shared" si="303"/>
        <v>7441.0318738578735</v>
      </c>
      <c r="AX306" s="2">
        <v>0</v>
      </c>
      <c r="AY306" s="2">
        <v>0</v>
      </c>
      <c r="AZ306" s="2">
        <v>0</v>
      </c>
      <c r="BA306" s="2">
        <f t="shared" si="350"/>
        <v>0</v>
      </c>
      <c r="BB306" s="2">
        <f t="shared" si="363"/>
        <v>0</v>
      </c>
      <c r="BC306" s="2">
        <f t="shared" si="351"/>
        <v>0</v>
      </c>
      <c r="BD306" s="2">
        <f t="shared" si="352"/>
        <v>0</v>
      </c>
      <c r="BE306" s="2">
        <f t="shared" si="353"/>
        <v>0</v>
      </c>
      <c r="BF306" s="2">
        <f t="shared" si="354"/>
        <v>0</v>
      </c>
      <c r="BG306" s="2">
        <f t="shared" si="355"/>
        <v>0</v>
      </c>
      <c r="BH306" s="2">
        <f t="shared" si="364"/>
        <v>0</v>
      </c>
      <c r="BI306" s="2">
        <f t="shared" si="365"/>
        <v>0</v>
      </c>
      <c r="BJ306" s="2">
        <f t="shared" si="366"/>
        <v>0</v>
      </c>
      <c r="BK306" s="11">
        <f t="shared" si="369"/>
        <v>0.03</v>
      </c>
      <c r="BL306" s="11">
        <f t="shared" si="367"/>
        <v>2.8503237061744374E-2</v>
      </c>
      <c r="BM306" s="11">
        <f t="shared" si="368"/>
        <v>2.9711318307129669E-2</v>
      </c>
      <c r="BN306" s="17">
        <f t="shared" si="347"/>
        <v>2.8612811669728132E-2</v>
      </c>
      <c r="BO306" s="17">
        <f t="shared" si="348"/>
        <v>8.7137961134559286E-5</v>
      </c>
      <c r="BP306" s="17">
        <f t="shared" si="349"/>
        <v>9.5695531388547962E-5</v>
      </c>
      <c r="BQ306" s="12">
        <f>(BQ$3*temperature!$I416+BQ$4*temperature!$I416^2+BQ$5*temperature!$I416^6)*(K306/K$56)^$BS$1</f>
        <v>-320.31908128554147</v>
      </c>
      <c r="BR306" s="12">
        <f>(BR$3*temperature!$I416+BR$4*temperature!$I416^2+BR$5*temperature!$I416^6)*(L306/L$56)^$BS$1</f>
        <v>-44.447996570019988</v>
      </c>
      <c r="BS306" s="12">
        <f>(BS$3*temperature!$I416+BS$4*temperature!$I416^2+BS$5*temperature!$I416^6)*(M306/M$56)^$BS$1</f>
        <v>-36.903056192508984</v>
      </c>
      <c r="BT306" s="12">
        <f>(BT$3*temperature!$M416+BT$4*temperature!$M416^2+BT$5*temperature!$M416^6)*(K306/K$56)^$BS$1</f>
        <v>-320.31914972673337</v>
      </c>
      <c r="BU306" s="12">
        <f>(BU$3*temperature!$M416+BU$4*temperature!$M416^2+BU$5*temperature!$M416^6)*(L306/L$56)^$BS$1</f>
        <v>-44.448005630400829</v>
      </c>
      <c r="BV306" s="12">
        <f>(BV$3*temperature!$M416+BV$4*temperature!$M416^2+BV$5*temperature!$M416^6)*(M306/M$56)^$BS$1</f>
        <v>-36.903063346780435</v>
      </c>
      <c r="BW306" s="19">
        <f t="shared" si="356"/>
        <v>-6.8441191899637488E-5</v>
      </c>
      <c r="BX306" s="19">
        <f t="shared" si="357"/>
        <v>-9.0603808402534014E-6</v>
      </c>
      <c r="BY306" s="19">
        <f t="shared" si="358"/>
        <v>-7.1542714508154859E-6</v>
      </c>
      <c r="BZ306" s="19">
        <f t="shared" si="359"/>
        <v>-1.1346851248329824E-2</v>
      </c>
      <c r="CA306" s="19">
        <f t="shared" si="360"/>
        <v>-6.8466233834056784E-6</v>
      </c>
      <c r="CB306" s="19">
        <f t="shared" si="361"/>
        <v>-7.3595048208059357E-7</v>
      </c>
      <c r="CC306" s="19">
        <f t="shared" si="362"/>
        <v>-2.547183553275953E-7</v>
      </c>
      <c r="CD306" s="19"/>
    </row>
    <row r="307" spans="1:82">
      <c r="A307" s="2">
        <f t="shared" si="304"/>
        <v>2261</v>
      </c>
      <c r="B307" s="5">
        <f t="shared" si="305"/>
        <v>1165.4055671313856</v>
      </c>
      <c r="C307" s="5">
        <f t="shared" si="306"/>
        <v>2964.1693675582997</v>
      </c>
      <c r="D307" s="5">
        <f t="shared" si="307"/>
        <v>4369.9547178741122</v>
      </c>
      <c r="E307" s="15">
        <f t="shared" si="308"/>
        <v>1.0525746335972294E-8</v>
      </c>
      <c r="F307" s="15">
        <f t="shared" si="309"/>
        <v>2.0736426090845238E-8</v>
      </c>
      <c r="G307" s="15">
        <f t="shared" si="310"/>
        <v>4.2332676225443413E-8</v>
      </c>
      <c r="H307" s="5">
        <f t="shared" si="311"/>
        <v>349.6216701394157</v>
      </c>
      <c r="I307" s="5">
        <f t="shared" si="312"/>
        <v>93074.328581628884</v>
      </c>
      <c r="J307" s="5">
        <f t="shared" si="313"/>
        <v>37193.633602659989</v>
      </c>
      <c r="K307" s="5">
        <f t="shared" si="314"/>
        <v>300</v>
      </c>
      <c r="L307" s="5">
        <f t="shared" si="315"/>
        <v>31399.801104583232</v>
      </c>
      <c r="M307" s="5">
        <f t="shared" si="316"/>
        <v>8511.2171644547107</v>
      </c>
      <c r="N307" s="15">
        <f t="shared" si="317"/>
        <v>0</v>
      </c>
      <c r="O307" s="15">
        <f t="shared" si="318"/>
        <v>-1.5296888903546524E-3</v>
      </c>
      <c r="P307" s="15">
        <f t="shared" si="319"/>
        <v>-3.0983179028865049E-4</v>
      </c>
      <c r="Q307" s="5">
        <f t="shared" si="320"/>
        <v>3.2757255639351439</v>
      </c>
      <c r="R307" s="5">
        <f t="shared" si="321"/>
        <v>2574.1326077622798</v>
      </c>
      <c r="S307" s="5">
        <f t="shared" si="322"/>
        <v>2093.7823274343</v>
      </c>
      <c r="T307" s="5">
        <f t="shared" si="323"/>
        <v>9.369343618285761</v>
      </c>
      <c r="U307" s="5">
        <f t="shared" si="324"/>
        <v>27.656741090586443</v>
      </c>
      <c r="V307" s="5">
        <f t="shared" si="325"/>
        <v>56.294105324642402</v>
      </c>
      <c r="W307" s="15">
        <f t="shared" si="326"/>
        <v>-1.0734613539272964E-2</v>
      </c>
      <c r="X307" s="15">
        <f t="shared" si="327"/>
        <v>-1.217998157191269E-2</v>
      </c>
      <c r="Y307" s="15">
        <f t="shared" si="328"/>
        <v>-9.7425357312937999E-3</v>
      </c>
      <c r="Z307" s="5">
        <f t="shared" si="343"/>
        <v>2.7675485083820015</v>
      </c>
      <c r="AA307" s="5">
        <f t="shared" si="344"/>
        <v>8084.7110707802713</v>
      </c>
      <c r="AB307" s="5">
        <f t="shared" si="345"/>
        <v>57324.582095287085</v>
      </c>
      <c r="AC307" s="16">
        <f t="shared" si="329"/>
        <v>0.83579650372852321</v>
      </c>
      <c r="AD307" s="16">
        <f t="shared" si="330"/>
        <v>3.0977514983049512</v>
      </c>
      <c r="AE307" s="16">
        <f t="shared" si="331"/>
        <v>27.103347384186382</v>
      </c>
      <c r="AF307" s="15">
        <f t="shared" si="332"/>
        <v>-4.0504037456468023E-3</v>
      </c>
      <c r="AG307" s="15">
        <f t="shared" si="333"/>
        <v>2.9673830763510267E-4</v>
      </c>
      <c r="AH307" s="15">
        <f t="shared" si="334"/>
        <v>9.7937136394747881E-3</v>
      </c>
      <c r="AI307" s="1">
        <f t="shared" si="298"/>
        <v>43481.879456246097</v>
      </c>
      <c r="AJ307" s="1">
        <f t="shared" si="299"/>
        <v>188447.98434598756</v>
      </c>
      <c r="AK307" s="1">
        <f t="shared" si="300"/>
        <v>74463.540298387044</v>
      </c>
      <c r="AL307" s="14">
        <f t="shared" si="335"/>
        <v>98.735088173498937</v>
      </c>
      <c r="AM307" s="14">
        <f t="shared" si="336"/>
        <v>24.635959122966444</v>
      </c>
      <c r="AN307" s="14">
        <f t="shared" si="337"/>
        <v>7.6505031606681531</v>
      </c>
      <c r="AO307" s="11">
        <f t="shared" si="338"/>
        <v>1.654802291493263E-3</v>
      </c>
      <c r="AP307" s="11">
        <f t="shared" si="339"/>
        <v>2.084614438914036E-3</v>
      </c>
      <c r="AQ307" s="11">
        <f t="shared" si="340"/>
        <v>1.8910083208333686E-3</v>
      </c>
      <c r="AR307" s="1">
        <f t="shared" si="346"/>
        <v>349.6216701394157</v>
      </c>
      <c r="AS307" s="1">
        <f t="shared" si="341"/>
        <v>93074.328581628884</v>
      </c>
      <c r="AT307" s="1">
        <f t="shared" si="342"/>
        <v>37193.633602659989</v>
      </c>
      <c r="AU307" s="1">
        <f t="shared" si="301"/>
        <v>69.924334027883148</v>
      </c>
      <c r="AV307" s="1">
        <f t="shared" si="302"/>
        <v>18614.865716325778</v>
      </c>
      <c r="AW307" s="1">
        <f t="shared" si="303"/>
        <v>7438.7267205319986</v>
      </c>
      <c r="AX307" s="2">
        <v>0</v>
      </c>
      <c r="AY307" s="2">
        <v>0</v>
      </c>
      <c r="AZ307" s="2">
        <v>0</v>
      </c>
      <c r="BA307" s="2">
        <f t="shared" si="350"/>
        <v>0</v>
      </c>
      <c r="BB307" s="2">
        <f t="shared" si="363"/>
        <v>0</v>
      </c>
      <c r="BC307" s="2">
        <f t="shared" si="351"/>
        <v>0</v>
      </c>
      <c r="BD307" s="2">
        <f t="shared" si="352"/>
        <v>0</v>
      </c>
      <c r="BE307" s="2">
        <f t="shared" si="353"/>
        <v>0</v>
      </c>
      <c r="BF307" s="2">
        <f t="shared" si="354"/>
        <v>0</v>
      </c>
      <c r="BG307" s="2">
        <f t="shared" si="355"/>
        <v>0</v>
      </c>
      <c r="BH307" s="2">
        <f t="shared" si="364"/>
        <v>0</v>
      </c>
      <c r="BI307" s="2">
        <f t="shared" si="365"/>
        <v>0</v>
      </c>
      <c r="BJ307" s="2">
        <f t="shared" si="366"/>
        <v>0</v>
      </c>
      <c r="BK307" s="11">
        <f t="shared" si="369"/>
        <v>0.03</v>
      </c>
      <c r="BL307" s="11">
        <f t="shared" si="367"/>
        <v>2.8470311109645347E-2</v>
      </c>
      <c r="BM307" s="11">
        <f t="shared" si="368"/>
        <v>2.9690168209711348E-2</v>
      </c>
      <c r="BN307" s="17">
        <f t="shared" si="347"/>
        <v>2.7779428805561293E-2</v>
      </c>
      <c r="BO307" s="17">
        <f t="shared" si="348"/>
        <v>8.4723079125640239E-5</v>
      </c>
      <c r="BP307" s="17">
        <f t="shared" si="349"/>
        <v>9.2934329930328177E-5</v>
      </c>
      <c r="BQ307" s="12">
        <f>(BQ$3*temperature!$I417+BQ$4*temperature!$I417^2+BQ$5*temperature!$I417^6)*(K307/K$56)^$BS$1</f>
        <v>-321.60664082194398</v>
      </c>
      <c r="BR307" s="12">
        <f>(BR$3*temperature!$I417+BR$4*temperature!$I417^2+BR$5*temperature!$I417^6)*(L307/L$56)^$BS$1</f>
        <v>-44.635520285021464</v>
      </c>
      <c r="BS307" s="12">
        <f>(BS$3*temperature!$I417+BS$4*temperature!$I417^2+BS$5*temperature!$I417^6)*(M307/M$56)^$BS$1</f>
        <v>-37.040507328948721</v>
      </c>
      <c r="BT307" s="12">
        <f>(BT$3*temperature!$M417+BT$4*temperature!$M417^2+BT$5*temperature!$M417^6)*(K307/K$56)^$BS$1</f>
        <v>-321.60670918375382</v>
      </c>
      <c r="BU307" s="12">
        <f>(BU$3*temperature!$M417+BU$4*temperature!$M417^2+BU$5*temperature!$M417^6)*(L307/L$56)^$BS$1</f>
        <v>-44.635529337785933</v>
      </c>
      <c r="BV307" s="12">
        <f>(BV$3*temperature!$M417+BV$4*temperature!$M417^2+BV$5*temperature!$M417^6)*(M307/M$56)^$BS$1</f>
        <v>-37.040514474519334</v>
      </c>
      <c r="BW307" s="19">
        <f t="shared" si="356"/>
        <v>-6.8361809837824694E-5</v>
      </c>
      <c r="BX307" s="19">
        <f t="shared" si="357"/>
        <v>-9.0527644687199427E-6</v>
      </c>
      <c r="BY307" s="19">
        <f t="shared" si="358"/>
        <v>-7.1455706134315733E-6</v>
      </c>
      <c r="BZ307" s="19">
        <f t="shared" si="359"/>
        <v>-1.1322504801408968E-2</v>
      </c>
      <c r="CA307" s="19">
        <f t="shared" si="360"/>
        <v>-6.6394974220368102E-6</v>
      </c>
      <c r="CB307" s="19">
        <f t="shared" si="361"/>
        <v>-7.1385969869046185E-7</v>
      </c>
      <c r="CC307" s="19">
        <f t="shared" si="362"/>
        <v>-2.4699132263813111E-7</v>
      </c>
      <c r="CD307" s="19"/>
    </row>
    <row r="308" spans="1:82">
      <c r="A308" s="2">
        <f t="shared" si="304"/>
        <v>2262</v>
      </c>
      <c r="B308" s="5">
        <f t="shared" si="305"/>
        <v>1165.4055787848108</v>
      </c>
      <c r="C308" s="5">
        <f t="shared" si="306"/>
        <v>2964.1694259512647</v>
      </c>
      <c r="D308" s="5">
        <f t="shared" si="307"/>
        <v>4369.9548936163965</v>
      </c>
      <c r="E308" s="15">
        <f t="shared" si="308"/>
        <v>9.9994590191736791E-9</v>
      </c>
      <c r="F308" s="15">
        <f t="shared" si="309"/>
        <v>1.9699604786302975E-8</v>
      </c>
      <c r="G308" s="15">
        <f t="shared" si="310"/>
        <v>4.021604241417124E-8</v>
      </c>
      <c r="H308" s="5">
        <f t="shared" si="311"/>
        <v>349.62167363544324</v>
      </c>
      <c r="I308" s="5">
        <f t="shared" si="312"/>
        <v>92928.885963923356</v>
      </c>
      <c r="J308" s="5">
        <f t="shared" si="313"/>
        <v>37181.328451386413</v>
      </c>
      <c r="K308" s="5">
        <f t="shared" si="314"/>
        <v>300</v>
      </c>
      <c r="L308" s="5">
        <f t="shared" si="315"/>
        <v>31350.733581667824</v>
      </c>
      <c r="M308" s="5">
        <f t="shared" si="316"/>
        <v>8508.4009690124421</v>
      </c>
      <c r="N308" s="15">
        <f t="shared" si="317"/>
        <v>0</v>
      </c>
      <c r="O308" s="15">
        <f t="shared" si="318"/>
        <v>-1.5626698637988268E-3</v>
      </c>
      <c r="P308" s="15">
        <f t="shared" si="319"/>
        <v>-3.3088045902873731E-4</v>
      </c>
      <c r="Q308" s="5">
        <f t="shared" si="320"/>
        <v>3.2405619483494492</v>
      </c>
      <c r="R308" s="5">
        <f t="shared" si="321"/>
        <v>2538.8062448107753</v>
      </c>
      <c r="S308" s="5">
        <f t="shared" si="322"/>
        <v>2072.6976195412826</v>
      </c>
      <c r="T308" s="5">
        <f t="shared" si="323"/>
        <v>9.2687673354268103</v>
      </c>
      <c r="U308" s="5">
        <f t="shared" si="324"/>
        <v>27.319882493763942</v>
      </c>
      <c r="V308" s="5">
        <f t="shared" si="325"/>
        <v>55.745657992055854</v>
      </c>
      <c r="W308" s="15">
        <f t="shared" si="326"/>
        <v>-1.0734613539272964E-2</v>
      </c>
      <c r="X308" s="15">
        <f t="shared" si="327"/>
        <v>-1.217998157191269E-2</v>
      </c>
      <c r="Y308" s="15">
        <f t="shared" si="328"/>
        <v>-9.7425357312937999E-3</v>
      </c>
      <c r="Z308" s="5">
        <f t="shared" si="343"/>
        <v>2.7267506162274473</v>
      </c>
      <c r="AA308" s="5">
        <f t="shared" si="344"/>
        <v>7976.3893406635916</v>
      </c>
      <c r="AB308" s="5">
        <f t="shared" si="345"/>
        <v>57304.288421450197</v>
      </c>
      <c r="AC308" s="16">
        <f t="shared" si="329"/>
        <v>0.83241119043922274</v>
      </c>
      <c r="AD308" s="16">
        <f t="shared" si="330"/>
        <v>3.0986707198420325</v>
      </c>
      <c r="AE308" s="16">
        <f t="shared" si="331"/>
        <v>27.36878980713831</v>
      </c>
      <c r="AF308" s="15">
        <f t="shared" si="332"/>
        <v>-4.0504037456468023E-3</v>
      </c>
      <c r="AG308" s="15">
        <f t="shared" si="333"/>
        <v>2.9673830763510267E-4</v>
      </c>
      <c r="AH308" s="15">
        <f t="shared" si="334"/>
        <v>9.7937136394747881E-3</v>
      </c>
      <c r="AI308" s="1">
        <f t="shared" si="298"/>
        <v>39203.615844649372</v>
      </c>
      <c r="AJ308" s="1">
        <f t="shared" si="299"/>
        <v>188218.05162771459</v>
      </c>
      <c r="AK308" s="1">
        <f t="shared" si="300"/>
        <v>74455.912989080331</v>
      </c>
      <c r="AL308" s="14">
        <f t="shared" si="335"/>
        <v>98.896841353157612</v>
      </c>
      <c r="AM308" s="14">
        <f t="shared" si="336"/>
        <v>24.686802034309633</v>
      </c>
      <c r="AN308" s="14">
        <f t="shared" si="337"/>
        <v>7.6648256541521844</v>
      </c>
      <c r="AO308" s="11">
        <f t="shared" si="338"/>
        <v>1.6382542685783304E-3</v>
      </c>
      <c r="AP308" s="11">
        <f t="shared" si="339"/>
        <v>2.0637682945248955E-3</v>
      </c>
      <c r="AQ308" s="11">
        <f t="shared" si="340"/>
        <v>1.8720982376250349E-3</v>
      </c>
      <c r="AR308" s="1">
        <f t="shared" si="346"/>
        <v>349.62167363544324</v>
      </c>
      <c r="AS308" s="1">
        <f t="shared" si="341"/>
        <v>92928.885963923356</v>
      </c>
      <c r="AT308" s="1">
        <f t="shared" si="342"/>
        <v>37181.328451386413</v>
      </c>
      <c r="AU308" s="1">
        <f t="shared" si="301"/>
        <v>69.924334727088649</v>
      </c>
      <c r="AV308" s="1">
        <f t="shared" si="302"/>
        <v>18585.777192784673</v>
      </c>
      <c r="AW308" s="1">
        <f t="shared" si="303"/>
        <v>7436.2656902772833</v>
      </c>
      <c r="AX308" s="2">
        <v>0</v>
      </c>
      <c r="AY308" s="2">
        <v>0</v>
      </c>
      <c r="AZ308" s="2">
        <v>0</v>
      </c>
      <c r="BA308" s="2">
        <f t="shared" si="350"/>
        <v>0</v>
      </c>
      <c r="BB308" s="2">
        <f t="shared" si="363"/>
        <v>0</v>
      </c>
      <c r="BC308" s="2">
        <f t="shared" si="351"/>
        <v>0</v>
      </c>
      <c r="BD308" s="2">
        <f t="shared" si="352"/>
        <v>0</v>
      </c>
      <c r="BE308" s="2">
        <f t="shared" si="353"/>
        <v>0</v>
      </c>
      <c r="BF308" s="2">
        <f t="shared" si="354"/>
        <v>0</v>
      </c>
      <c r="BG308" s="2">
        <f t="shared" si="355"/>
        <v>0</v>
      </c>
      <c r="BH308" s="2">
        <f t="shared" si="364"/>
        <v>0</v>
      </c>
      <c r="BI308" s="2">
        <f t="shared" si="365"/>
        <v>0</v>
      </c>
      <c r="BJ308" s="2">
        <f t="shared" si="366"/>
        <v>0</v>
      </c>
      <c r="BK308" s="11">
        <f t="shared" si="369"/>
        <v>0.03</v>
      </c>
      <c r="BL308" s="11">
        <f t="shared" si="367"/>
        <v>2.8437330136201172E-2</v>
      </c>
      <c r="BM308" s="11">
        <f t="shared" si="368"/>
        <v>2.9669119540971262E-2</v>
      </c>
      <c r="BN308" s="17">
        <f t="shared" si="347"/>
        <v>2.6970319228700284E-2</v>
      </c>
      <c r="BO308" s="17">
        <f t="shared" si="348"/>
        <v>8.2377758706743943E-5</v>
      </c>
      <c r="BP308" s="17">
        <f t="shared" si="349"/>
        <v>9.0254654069301318E-5</v>
      </c>
      <c r="BQ308" s="12">
        <f>(BQ$3*temperature!$I418+BQ$4*temperature!$I418^2+BQ$5*temperature!$I418^6)*(K308/K$56)^$BS$1</f>
        <v>-322.88805298765851</v>
      </c>
      <c r="BR308" s="12">
        <f>(BR$3*temperature!$I418+BR$4*temperature!$I418^2+BR$5*temperature!$I418^6)*(L308/L$56)^$BS$1</f>
        <v>-44.822726131860527</v>
      </c>
      <c r="BS308" s="12">
        <f>(BS$3*temperature!$I418+BS$4*temperature!$I418^2+BS$5*temperature!$I418^6)*(M308/M$56)^$BS$1</f>
        <v>-37.177514749809511</v>
      </c>
      <c r="BT308" s="12">
        <f>(BT$3*temperature!$M418+BT$4*temperature!$M418^2+BT$5*temperature!$M418^6)*(K308/K$56)^$BS$1</f>
        <v>-322.88812127037528</v>
      </c>
      <c r="BU308" s="12">
        <f>(BU$3*temperature!$M418+BU$4*temperature!$M418^2+BU$5*temperature!$M418^6)*(L308/L$56)^$BS$1</f>
        <v>-44.822735177121793</v>
      </c>
      <c r="BV308" s="12">
        <f>(BV$3*temperature!$M418+BV$4*temperature!$M418^2+BV$5*temperature!$M418^6)*(M308/M$56)^$BS$1</f>
        <v>-37.177521886757916</v>
      </c>
      <c r="BW308" s="19">
        <f t="shared" si="356"/>
        <v>-6.8282716767953389E-5</v>
      </c>
      <c r="BX308" s="19">
        <f t="shared" si="357"/>
        <v>-9.0452612653280084E-6</v>
      </c>
      <c r="BY308" s="19">
        <f t="shared" si="358"/>
        <v>-7.1369484047067999E-6</v>
      </c>
      <c r="BZ308" s="19">
        <f t="shared" si="359"/>
        <v>-1.1298003931323481E-2</v>
      </c>
      <c r="CA308" s="19">
        <f t="shared" si="360"/>
        <v>-6.4386560580608063E-6</v>
      </c>
      <c r="CB308" s="19">
        <f t="shared" si="361"/>
        <v>-6.9243947461421861E-7</v>
      </c>
      <c r="CC308" s="19">
        <f t="shared" si="362"/>
        <v>-2.3950085365054843E-7</v>
      </c>
      <c r="CD308" s="19"/>
    </row>
    <row r="309" spans="1:82">
      <c r="A309" s="2">
        <f t="shared" si="304"/>
        <v>2263</v>
      </c>
      <c r="B309" s="5">
        <f t="shared" si="305"/>
        <v>1165.4055898555648</v>
      </c>
      <c r="C309" s="5">
        <f t="shared" si="306"/>
        <v>2964.1694814245825</v>
      </c>
      <c r="D309" s="5">
        <f t="shared" si="307"/>
        <v>4369.9550605715731</v>
      </c>
      <c r="E309" s="15">
        <f t="shared" si="308"/>
        <v>9.499486068214995E-9</v>
      </c>
      <c r="F309" s="15">
        <f t="shared" si="309"/>
        <v>1.8714624546987826E-8</v>
      </c>
      <c r="G309" s="15">
        <f t="shared" si="310"/>
        <v>3.8205240293462678E-8</v>
      </c>
      <c r="H309" s="5">
        <f t="shared" si="311"/>
        <v>349.62167695666943</v>
      </c>
      <c r="I309" s="5">
        <f t="shared" si="312"/>
        <v>92780.600371996668</v>
      </c>
      <c r="J309" s="5">
        <f t="shared" si="313"/>
        <v>37168.248483893665</v>
      </c>
      <c r="K309" s="5">
        <f t="shared" si="314"/>
        <v>300</v>
      </c>
      <c r="L309" s="5">
        <f t="shared" si="315"/>
        <v>31300.706978268405</v>
      </c>
      <c r="M309" s="5">
        <f t="shared" si="316"/>
        <v>8505.4074855937306</v>
      </c>
      <c r="N309" s="15">
        <f t="shared" si="317"/>
        <v>0</v>
      </c>
      <c r="O309" s="15">
        <f t="shared" si="318"/>
        <v>-1.5957075858878955E-3</v>
      </c>
      <c r="P309" s="15">
        <f t="shared" si="319"/>
        <v>-3.5182679208634049E-4</v>
      </c>
      <c r="Q309" s="5">
        <f t="shared" si="320"/>
        <v>3.2057757986370663</v>
      </c>
      <c r="R309" s="5">
        <f t="shared" si="321"/>
        <v>2503.8818294581674</v>
      </c>
      <c r="S309" s="5">
        <f t="shared" si="322"/>
        <v>2051.7822413118497</v>
      </c>
      <c r="T309" s="5">
        <f t="shared" si="323"/>
        <v>9.1692707000955664</v>
      </c>
      <c r="U309" s="5">
        <f t="shared" si="324"/>
        <v>26.987126828443078</v>
      </c>
      <c r="V309" s="5">
        <f t="shared" si="325"/>
        <v>55.202553927203766</v>
      </c>
      <c r="W309" s="15">
        <f t="shared" si="326"/>
        <v>-1.0734613539272964E-2</v>
      </c>
      <c r="X309" s="15">
        <f t="shared" si="327"/>
        <v>-1.217998157191269E-2</v>
      </c>
      <c r="Y309" s="15">
        <f t="shared" si="328"/>
        <v>-9.7425357312937999E-3</v>
      </c>
      <c r="Z309" s="5">
        <f t="shared" si="343"/>
        <v>2.6865541459038669</v>
      </c>
      <c r="AA309" s="5">
        <f t="shared" si="344"/>
        <v>7869.2589920316777</v>
      </c>
      <c r="AB309" s="5">
        <f t="shared" si="345"/>
        <v>57282.795684923527</v>
      </c>
      <c r="AC309" s="16">
        <f t="shared" si="329"/>
        <v>0.82903958903554942</v>
      </c>
      <c r="AD309" s="16">
        <f t="shared" si="330"/>
        <v>3.0995902141473568</v>
      </c>
      <c r="AE309" s="16">
        <f t="shared" si="331"/>
        <v>27.636831897168399</v>
      </c>
      <c r="AF309" s="15">
        <f t="shared" si="332"/>
        <v>-4.0504037456468023E-3</v>
      </c>
      <c r="AG309" s="15">
        <f t="shared" si="333"/>
        <v>2.9673830763510267E-4</v>
      </c>
      <c r="AH309" s="15">
        <f t="shared" si="334"/>
        <v>9.7937136394747881E-3</v>
      </c>
      <c r="AI309" s="1">
        <f t="shared" si="298"/>
        <v>35353.178594911522</v>
      </c>
      <c r="AJ309" s="1">
        <f t="shared" si="299"/>
        <v>187982.02365772781</v>
      </c>
      <c r="AK309" s="1">
        <f t="shared" si="300"/>
        <v>74446.587380449593</v>
      </c>
      <c r="AL309" s="14">
        <f t="shared" si="335"/>
        <v>99.057239343928373</v>
      </c>
      <c r="AM309" s="14">
        <f t="shared" si="336"/>
        <v>24.737240395247934</v>
      </c>
      <c r="AN309" s="14">
        <f t="shared" si="337"/>
        <v>7.6790314676850366</v>
      </c>
      <c r="AO309" s="11">
        <f t="shared" si="338"/>
        <v>1.621871725892547E-3</v>
      </c>
      <c r="AP309" s="11">
        <f t="shared" si="339"/>
        <v>2.0431306115796465E-3</v>
      </c>
      <c r="AQ309" s="11">
        <f t="shared" si="340"/>
        <v>1.8533772552487846E-3</v>
      </c>
      <c r="AR309" s="1">
        <f t="shared" si="346"/>
        <v>349.62167695666943</v>
      </c>
      <c r="AS309" s="1">
        <f t="shared" si="341"/>
        <v>92780.600371996668</v>
      </c>
      <c r="AT309" s="1">
        <f t="shared" si="342"/>
        <v>37168.248483893665</v>
      </c>
      <c r="AU309" s="1">
        <f t="shared" si="301"/>
        <v>69.924335391333884</v>
      </c>
      <c r="AV309" s="1">
        <f t="shared" si="302"/>
        <v>18556.120074399336</v>
      </c>
      <c r="AW309" s="1">
        <f t="shared" si="303"/>
        <v>7433.6496967787334</v>
      </c>
      <c r="AX309" s="2">
        <v>0</v>
      </c>
      <c r="AY309" s="2">
        <v>0</v>
      </c>
      <c r="AZ309" s="2">
        <v>0</v>
      </c>
      <c r="BA309" s="2">
        <f t="shared" si="350"/>
        <v>0</v>
      </c>
      <c r="BB309" s="2">
        <f t="shared" si="363"/>
        <v>0</v>
      </c>
      <c r="BC309" s="2">
        <f t="shared" si="351"/>
        <v>0</v>
      </c>
      <c r="BD309" s="2">
        <f t="shared" si="352"/>
        <v>0</v>
      </c>
      <c r="BE309" s="2">
        <f t="shared" si="353"/>
        <v>0</v>
      </c>
      <c r="BF309" s="2">
        <f t="shared" si="354"/>
        <v>0</v>
      </c>
      <c r="BG309" s="2">
        <f t="shared" si="355"/>
        <v>0</v>
      </c>
      <c r="BH309" s="2">
        <f t="shared" si="364"/>
        <v>0</v>
      </c>
      <c r="BI309" s="2">
        <f t="shared" si="365"/>
        <v>0</v>
      </c>
      <c r="BJ309" s="2">
        <f t="shared" si="366"/>
        <v>0</v>
      </c>
      <c r="BK309" s="11">
        <f t="shared" si="369"/>
        <v>0.03</v>
      </c>
      <c r="BL309" s="11">
        <f t="shared" si="367"/>
        <v>2.8404292414112103E-2</v>
      </c>
      <c r="BM309" s="11">
        <f t="shared" si="368"/>
        <v>2.9648173207913658E-2</v>
      </c>
      <c r="BN309" s="17">
        <f t="shared" si="347"/>
        <v>2.6184775950194451E-2</v>
      </c>
      <c r="BO309" s="17">
        <f t="shared" si="348"/>
        <v>8.0099930538143969E-5</v>
      </c>
      <c r="BP309" s="17">
        <f t="shared" si="349"/>
        <v>8.7654035997056055E-5</v>
      </c>
      <c r="BQ309" s="12">
        <f>(BQ$3*temperature!$I419+BQ$4*temperature!$I419^2+BQ$5*temperature!$I419^6)*(K309/K$56)^$BS$1</f>
        <v>-324.16339266761474</v>
      </c>
      <c r="BR309" s="12">
        <f>(BR$3*temperature!$I419+BR$4*temperature!$I419^2+BR$5*temperature!$I419^6)*(L309/L$56)^$BS$1</f>
        <v>-45.009628650153346</v>
      </c>
      <c r="BS309" s="12">
        <f>(BS$3*temperature!$I419+BS$4*temperature!$I419^2+BS$5*temperature!$I419^6)*(M309/M$56)^$BS$1</f>
        <v>-37.314087690712441</v>
      </c>
      <c r="BT309" s="12">
        <f>(BT$3*temperature!$M419+BT$4*temperature!$M419^2+BT$5*temperature!$M419^6)*(K309/K$56)^$BS$1</f>
        <v>-324.16346087152596</v>
      </c>
      <c r="BU309" s="12">
        <f>(BU$3*temperature!$M419+BU$4*temperature!$M419^2+BU$5*temperature!$M419^6)*(L309/L$56)^$BS$1</f>
        <v>-45.009637688024213</v>
      </c>
      <c r="BV309" s="12">
        <f>(BV$3*temperature!$M419+BV$4*temperature!$M419^2+BV$5*temperature!$M419^6)*(M309/M$56)^$BS$1</f>
        <v>-37.31409481911659</v>
      </c>
      <c r="BW309" s="19">
        <f t="shared" si="356"/>
        <v>-6.8203911212094681E-5</v>
      </c>
      <c r="BX309" s="19">
        <f t="shared" si="357"/>
        <v>-9.0378708677008035E-6</v>
      </c>
      <c r="BY309" s="19">
        <f t="shared" si="358"/>
        <v>-7.1284041496255668E-6</v>
      </c>
      <c r="BZ309" s="19">
        <f t="shared" si="359"/>
        <v>-1.1273349477297372E-2</v>
      </c>
      <c r="CA309" s="19">
        <f t="shared" si="360"/>
        <v>-6.2439079821840162E-6</v>
      </c>
      <c r="CB309" s="19">
        <f t="shared" si="361"/>
        <v>-6.7166922477226495E-7</v>
      </c>
      <c r="CC309" s="19">
        <f t="shared" si="362"/>
        <v>-2.3223962846730532E-7</v>
      </c>
      <c r="CD309" s="19"/>
    </row>
    <row r="310" spans="1:82">
      <c r="A310" s="2">
        <f t="shared" si="304"/>
        <v>2264</v>
      </c>
      <c r="B310" s="5">
        <f t="shared" si="305"/>
        <v>1165.4056003727812</v>
      </c>
      <c r="C310" s="5">
        <f t="shared" si="306"/>
        <v>2964.1695341242353</v>
      </c>
      <c r="D310" s="5">
        <f t="shared" si="307"/>
        <v>4369.9552191789971</v>
      </c>
      <c r="E310" s="15">
        <f t="shared" si="308"/>
        <v>9.0245117648042454E-9</v>
      </c>
      <c r="F310" s="15">
        <f t="shared" si="309"/>
        <v>1.7778893319638433E-8</v>
      </c>
      <c r="G310" s="15">
        <f t="shared" si="310"/>
        <v>3.629497827878954E-8</v>
      </c>
      <c r="H310" s="5">
        <f t="shared" si="311"/>
        <v>349.62168011183434</v>
      </c>
      <c r="I310" s="5">
        <f t="shared" si="312"/>
        <v>92629.4806193041</v>
      </c>
      <c r="J310" s="5">
        <f t="shared" si="313"/>
        <v>37154.398345105001</v>
      </c>
      <c r="K310" s="5">
        <f t="shared" si="314"/>
        <v>300</v>
      </c>
      <c r="L310" s="5">
        <f t="shared" si="315"/>
        <v>31249.724266082339</v>
      </c>
      <c r="M310" s="5">
        <f t="shared" si="316"/>
        <v>8502.2377762684173</v>
      </c>
      <c r="N310" s="15">
        <f t="shared" si="317"/>
        <v>0</v>
      </c>
      <c r="O310" s="15">
        <f t="shared" si="318"/>
        <v>-1.6288038548606387E-3</v>
      </c>
      <c r="P310" s="15">
        <f t="shared" si="319"/>
        <v>-3.7266989626094649E-4</v>
      </c>
      <c r="Q310" s="5">
        <f t="shared" si="320"/>
        <v>3.1713630629651459</v>
      </c>
      <c r="R310" s="5">
        <f t="shared" si="321"/>
        <v>2469.3559804567817</v>
      </c>
      <c r="S310" s="5">
        <f t="shared" si="322"/>
        <v>2031.0355652623261</v>
      </c>
      <c r="T310" s="5">
        <f t="shared" si="323"/>
        <v>9.0708421226930618</v>
      </c>
      <c r="U310" s="5">
        <f t="shared" si="324"/>
        <v>26.658424120993772</v>
      </c>
      <c r="V310" s="5">
        <f t="shared" si="325"/>
        <v>54.664741073109312</v>
      </c>
      <c r="W310" s="15">
        <f t="shared" si="326"/>
        <v>-1.0734613539272964E-2</v>
      </c>
      <c r="X310" s="15">
        <f t="shared" si="327"/>
        <v>-1.217998157191269E-2</v>
      </c>
      <c r="Y310" s="15">
        <f t="shared" si="328"/>
        <v>-9.7425357312937999E-3</v>
      </c>
      <c r="Z310" s="5">
        <f t="shared" si="343"/>
        <v>2.6469502316462008</v>
      </c>
      <c r="AA310" s="5">
        <f t="shared" si="344"/>
        <v>7763.3106042354229</v>
      </c>
      <c r="AB310" s="5">
        <f t="shared" si="345"/>
        <v>57260.111082909294</v>
      </c>
      <c r="AC310" s="16">
        <f t="shared" si="329"/>
        <v>0.82568164397883037</v>
      </c>
      <c r="AD310" s="16">
        <f t="shared" si="330"/>
        <v>3.1005099813018653</v>
      </c>
      <c r="AE310" s="16">
        <f t="shared" si="331"/>
        <v>27.90749911467157</v>
      </c>
      <c r="AF310" s="15">
        <f t="shared" si="332"/>
        <v>-4.0504037456468023E-3</v>
      </c>
      <c r="AG310" s="15">
        <f t="shared" si="333"/>
        <v>2.9673830763510267E-4</v>
      </c>
      <c r="AH310" s="15">
        <f t="shared" si="334"/>
        <v>9.7937136394747881E-3</v>
      </c>
      <c r="AI310" s="1">
        <f t="shared" si="298"/>
        <v>31887.785070811704</v>
      </c>
      <c r="AJ310" s="1">
        <f t="shared" si="299"/>
        <v>187739.94136635438</v>
      </c>
      <c r="AK310" s="1">
        <f t="shared" si="300"/>
        <v>74435.578339183368</v>
      </c>
      <c r="AL310" s="14">
        <f t="shared" si="335"/>
        <v>99.216290898307903</v>
      </c>
      <c r="AM310" s="14">
        <f t="shared" si="336"/>
        <v>24.787276394214498</v>
      </c>
      <c r="AN310" s="14">
        <f t="shared" si="337"/>
        <v>7.693121288526938</v>
      </c>
      <c r="AO310" s="11">
        <f t="shared" si="338"/>
        <v>1.6056530086336215E-3</v>
      </c>
      <c r="AP310" s="11">
        <f t="shared" si="339"/>
        <v>2.0226993054638502E-3</v>
      </c>
      <c r="AQ310" s="11">
        <f t="shared" si="340"/>
        <v>1.8348434826962966E-3</v>
      </c>
      <c r="AR310" s="1">
        <f t="shared" si="346"/>
        <v>349.62168011183434</v>
      </c>
      <c r="AS310" s="1">
        <f t="shared" si="341"/>
        <v>92629.4806193041</v>
      </c>
      <c r="AT310" s="1">
        <f t="shared" si="342"/>
        <v>37154.398345105001</v>
      </c>
      <c r="AU310" s="1">
        <f t="shared" si="301"/>
        <v>69.924336022366873</v>
      </c>
      <c r="AV310" s="1">
        <f t="shared" si="302"/>
        <v>18525.896123860821</v>
      </c>
      <c r="AW310" s="1">
        <f t="shared" si="303"/>
        <v>7430.8796690210002</v>
      </c>
      <c r="AX310" s="2">
        <v>0</v>
      </c>
      <c r="AY310" s="2">
        <v>0</v>
      </c>
      <c r="AZ310" s="2">
        <v>0</v>
      </c>
      <c r="BA310" s="2">
        <f t="shared" si="350"/>
        <v>0</v>
      </c>
      <c r="BB310" s="2">
        <f t="shared" si="363"/>
        <v>0</v>
      </c>
      <c r="BC310" s="2">
        <f t="shared" si="351"/>
        <v>0</v>
      </c>
      <c r="BD310" s="2">
        <f t="shared" si="352"/>
        <v>0</v>
      </c>
      <c r="BE310" s="2">
        <f t="shared" si="353"/>
        <v>0</v>
      </c>
      <c r="BF310" s="2">
        <f t="shared" si="354"/>
        <v>0</v>
      </c>
      <c r="BG310" s="2">
        <f t="shared" si="355"/>
        <v>0</v>
      </c>
      <c r="BH310" s="2">
        <f t="shared" si="364"/>
        <v>0</v>
      </c>
      <c r="BI310" s="2">
        <f t="shared" si="365"/>
        <v>0</v>
      </c>
      <c r="BJ310" s="2">
        <f t="shared" si="366"/>
        <v>0</v>
      </c>
      <c r="BK310" s="11">
        <f t="shared" si="369"/>
        <v>0.03</v>
      </c>
      <c r="BL310" s="11">
        <f t="shared" si="367"/>
        <v>2.837119614513936E-2</v>
      </c>
      <c r="BM310" s="11">
        <f t="shared" si="368"/>
        <v>2.9627330103739052E-2</v>
      </c>
      <c r="BN310" s="17">
        <f t="shared" si="347"/>
        <v>2.5422112573004321E-2</v>
      </c>
      <c r="BO310" s="17">
        <f t="shared" si="348"/>
        <v>7.7887588693464698E-5</v>
      </c>
      <c r="BP310" s="17">
        <f t="shared" si="349"/>
        <v>8.5130084506405813E-5</v>
      </c>
      <c r="BQ310" s="12">
        <f>(BQ$3*temperature!$I420+BQ$4*temperature!$I420^2+BQ$5*temperature!$I420^6)*(K310/K$56)^$BS$1</f>
        <v>-325.43273176118089</v>
      </c>
      <c r="BR310" s="12">
        <f>(BR$3*temperature!$I420+BR$4*temperature!$I420^2+BR$5*temperature!$I420^6)*(L310/L$56)^$BS$1</f>
        <v>-45.196242000566677</v>
      </c>
      <c r="BS310" s="12">
        <f>(BS$3*temperature!$I420+BS$4*temperature!$I420^2+BS$5*temperature!$I420^6)*(M310/M$56)^$BS$1</f>
        <v>-37.450235029777538</v>
      </c>
      <c r="BT310" s="12">
        <f>(BT$3*temperature!$M420+BT$4*temperature!$M420^2+BT$5*temperature!$M420^6)*(K310/K$56)^$BS$1</f>
        <v>-325.43279988657224</v>
      </c>
      <c r="BU310" s="12">
        <f>(BU$3*temperature!$M420+BU$4*temperature!$M420^2+BU$5*temperature!$M420^6)*(L310/L$56)^$BS$1</f>
        <v>-45.196251031159569</v>
      </c>
      <c r="BV310" s="12">
        <f>(BV$3*temperature!$M420+BV$4*temperature!$M420^2+BV$5*temperature!$M420^6)*(M310/M$56)^$BS$1</f>
        <v>-37.450242149714654</v>
      </c>
      <c r="BW310" s="19">
        <f t="shared" si="356"/>
        <v>-6.8125391351259168E-5</v>
      </c>
      <c r="BX310" s="19">
        <f t="shared" si="357"/>
        <v>-9.0305928921452505E-6</v>
      </c>
      <c r="BY310" s="19">
        <f t="shared" si="358"/>
        <v>-7.1199371163288561E-6</v>
      </c>
      <c r="BZ310" s="19">
        <f t="shared" si="359"/>
        <v>-1.124854222878478E-2</v>
      </c>
      <c r="CA310" s="19">
        <f t="shared" si="360"/>
        <v>-6.0550676985542867E-6</v>
      </c>
      <c r="CB310" s="19">
        <f t="shared" si="361"/>
        <v>-6.5152900124097493E-7</v>
      </c>
      <c r="CC310" s="19">
        <f t="shared" si="362"/>
        <v>-2.2520055446480298E-7</v>
      </c>
      <c r="CD310" s="19"/>
    </row>
    <row r="311" spans="1:82">
      <c r="A311" s="2">
        <f t="shared" si="304"/>
        <v>2265</v>
      </c>
      <c r="B311" s="5">
        <f t="shared" si="305"/>
        <v>1165.4056103641369</v>
      </c>
      <c r="C311" s="5">
        <f t="shared" si="306"/>
        <v>2964.1695841889064</v>
      </c>
      <c r="D311" s="5">
        <f t="shared" si="307"/>
        <v>4369.9553698560549</v>
      </c>
      <c r="E311" s="15">
        <f t="shared" si="308"/>
        <v>8.573286176564033E-9</v>
      </c>
      <c r="F311" s="15">
        <f t="shared" si="309"/>
        <v>1.6889948653656511E-8</v>
      </c>
      <c r="G311" s="15">
        <f t="shared" si="310"/>
        <v>3.4480229364850064E-8</v>
      </c>
      <c r="H311" s="5">
        <f t="shared" si="311"/>
        <v>349.62168310924108</v>
      </c>
      <c r="I311" s="5">
        <f t="shared" si="312"/>
        <v>92475.5356426504</v>
      </c>
      <c r="J311" s="5">
        <f t="shared" si="313"/>
        <v>37139.782755815984</v>
      </c>
      <c r="K311" s="5">
        <f t="shared" si="314"/>
        <v>300</v>
      </c>
      <c r="L311" s="5">
        <f t="shared" si="315"/>
        <v>31197.788458501684</v>
      </c>
      <c r="M311" s="5">
        <f t="shared" si="316"/>
        <v>8498.8929205103886</v>
      </c>
      <c r="N311" s="15">
        <f t="shared" si="317"/>
        <v>0</v>
      </c>
      <c r="O311" s="15">
        <f t="shared" si="318"/>
        <v>-1.6619605068651788E-3</v>
      </c>
      <c r="P311" s="15">
        <f t="shared" si="319"/>
        <v>-3.9340887023475712E-4</v>
      </c>
      <c r="Q311" s="5">
        <f t="shared" si="320"/>
        <v>3.1373197329886304</v>
      </c>
      <c r="R311" s="5">
        <f t="shared" si="321"/>
        <v>2435.2253254390007</v>
      </c>
      <c r="S311" s="5">
        <f t="shared" si="322"/>
        <v>2010.4569551631716</v>
      </c>
      <c r="T311" s="5">
        <f t="shared" si="323"/>
        <v>8.9734701380301942</v>
      </c>
      <c r="U311" s="5">
        <f t="shared" si="324"/>
        <v>26.333725006463833</v>
      </c>
      <c r="V311" s="5">
        <f t="shared" si="325"/>
        <v>54.132167879962623</v>
      </c>
      <c r="W311" s="15">
        <f t="shared" si="326"/>
        <v>-1.0734613539272964E-2</v>
      </c>
      <c r="X311" s="15">
        <f t="shared" si="327"/>
        <v>-1.217998157191269E-2</v>
      </c>
      <c r="Y311" s="15">
        <f t="shared" si="328"/>
        <v>-9.7425357312937999E-3</v>
      </c>
      <c r="Z311" s="5">
        <f t="shared" si="343"/>
        <v>2.6079301383768763</v>
      </c>
      <c r="AA311" s="5">
        <f t="shared" si="344"/>
        <v>7658.5347712790135</v>
      </c>
      <c r="AB311" s="5">
        <f t="shared" si="345"/>
        <v>57236.241929195545</v>
      </c>
      <c r="AC311" s="16">
        <f t="shared" si="329"/>
        <v>0.82233729995534666</v>
      </c>
      <c r="AD311" s="16">
        <f t="shared" si="330"/>
        <v>3.1014300213865225</v>
      </c>
      <c r="AE311" s="16">
        <f t="shared" si="331"/>
        <v>28.180817169394558</v>
      </c>
      <c r="AF311" s="15">
        <f t="shared" si="332"/>
        <v>-4.0504037456468023E-3</v>
      </c>
      <c r="AG311" s="15">
        <f t="shared" si="333"/>
        <v>2.9673830763510267E-4</v>
      </c>
      <c r="AH311" s="15">
        <f t="shared" si="334"/>
        <v>9.7937136394747881E-3</v>
      </c>
      <c r="AI311" s="1">
        <f t="shared" si="298"/>
        <v>28768.930899752901</v>
      </c>
      <c r="AJ311" s="1">
        <f t="shared" si="299"/>
        <v>187491.84335357975</v>
      </c>
      <c r="AK311" s="1">
        <f t="shared" si="300"/>
        <v>74422.900174286027</v>
      </c>
      <c r="AL311" s="14">
        <f t="shared" si="335"/>
        <v>99.374004764934384</v>
      </c>
      <c r="AM311" s="14">
        <f t="shared" si="336"/>
        <v>24.836912228893947</v>
      </c>
      <c r="AN311" s="14">
        <f t="shared" si="337"/>
        <v>7.7070958052502059</v>
      </c>
      <c r="AO311" s="11">
        <f t="shared" si="338"/>
        <v>1.5895964785472853E-3</v>
      </c>
      <c r="AP311" s="11">
        <f t="shared" si="339"/>
        <v>2.0024723124092117E-3</v>
      </c>
      <c r="AQ311" s="11">
        <f t="shared" si="340"/>
        <v>1.8164950478693337E-3</v>
      </c>
      <c r="AR311" s="1">
        <f t="shared" si="346"/>
        <v>349.62168310924108</v>
      </c>
      <c r="AS311" s="1">
        <f t="shared" si="341"/>
        <v>92475.5356426504</v>
      </c>
      <c r="AT311" s="1">
        <f t="shared" si="342"/>
        <v>37139.782755815984</v>
      </c>
      <c r="AU311" s="1">
        <f t="shared" si="301"/>
        <v>69.924336621848212</v>
      </c>
      <c r="AV311" s="1">
        <f t="shared" si="302"/>
        <v>18495.107128530082</v>
      </c>
      <c r="AW311" s="1">
        <f t="shared" si="303"/>
        <v>7427.9565511631972</v>
      </c>
      <c r="AX311" s="2">
        <v>0</v>
      </c>
      <c r="AY311" s="2">
        <v>0</v>
      </c>
      <c r="AZ311" s="2">
        <v>0</v>
      </c>
      <c r="BA311" s="2">
        <f t="shared" si="350"/>
        <v>0</v>
      </c>
      <c r="BB311" s="2">
        <f t="shared" si="363"/>
        <v>0</v>
      </c>
      <c r="BC311" s="2">
        <f t="shared" si="351"/>
        <v>0</v>
      </c>
      <c r="BD311" s="2">
        <f t="shared" si="352"/>
        <v>0</v>
      </c>
      <c r="BE311" s="2">
        <f t="shared" si="353"/>
        <v>0</v>
      </c>
      <c r="BF311" s="2">
        <f t="shared" si="354"/>
        <v>0</v>
      </c>
      <c r="BG311" s="2">
        <f t="shared" si="355"/>
        <v>0</v>
      </c>
      <c r="BH311" s="2">
        <f t="shared" si="364"/>
        <v>0</v>
      </c>
      <c r="BI311" s="2">
        <f t="shared" si="365"/>
        <v>0</v>
      </c>
      <c r="BJ311" s="2">
        <f t="shared" si="366"/>
        <v>0</v>
      </c>
      <c r="BK311" s="11">
        <f t="shared" si="369"/>
        <v>0.03</v>
      </c>
      <c r="BL311" s="11">
        <f t="shared" si="367"/>
        <v>2.833803949313482E-2</v>
      </c>
      <c r="BM311" s="11">
        <f t="shared" si="368"/>
        <v>2.9606591129765242E-2</v>
      </c>
      <c r="BN311" s="17">
        <f t="shared" si="347"/>
        <v>2.4681662692237205E-2</v>
      </c>
      <c r="BO311" s="17">
        <f t="shared" si="348"/>
        <v>7.5738788664469762E-5</v>
      </c>
      <c r="BP311" s="17">
        <f t="shared" si="349"/>
        <v>8.2680482556565996E-5</v>
      </c>
      <c r="BQ311" s="12">
        <f>(BQ$3*temperature!$I421+BQ$4*temperature!$I421^2+BQ$5*temperature!$I421^6)*(K311/K$56)^$BS$1</f>
        <v>-326.69613933023709</v>
      </c>
      <c r="BR311" s="12">
        <f>(BR$3*temperature!$I421+BR$4*temperature!$I421^2+BR$5*temperature!$I421^6)*(L311/L$56)^$BS$1</f>
        <v>-45.382579985642494</v>
      </c>
      <c r="BS311" s="12">
        <f>(BS$3*temperature!$I421+BS$4*temperature!$I421^2+BS$5*temperature!$I421^6)*(M311/M$56)^$BS$1</f>
        <v>-37.585965303694756</v>
      </c>
      <c r="BT311" s="12">
        <f>(BT$3*temperature!$M421+BT$4*temperature!$M421^2+BT$5*temperature!$M421^6)*(K311/K$56)^$BS$1</f>
        <v>-326.69620737739234</v>
      </c>
      <c r="BU311" s="12">
        <f>(BU$3*temperature!$M421+BU$4*temperature!$M421^2+BU$5*temperature!$M421^6)*(L311/L$56)^$BS$1</f>
        <v>-45.38258900906947</v>
      </c>
      <c r="BV311" s="12">
        <f>(BV$3*temperature!$M421+BV$4*temperature!$M421^2+BV$5*temperature!$M421^6)*(M311/M$56)^$BS$1</f>
        <v>-37.585972415241336</v>
      </c>
      <c r="BW311" s="19">
        <f t="shared" si="356"/>
        <v>-6.8047155252770608E-5</v>
      </c>
      <c r="BX311" s="19">
        <f t="shared" si="357"/>
        <v>-9.0234269762845543E-6</v>
      </c>
      <c r="BY311" s="19">
        <f t="shared" si="358"/>
        <v>-7.1115465800630773E-6</v>
      </c>
      <c r="BZ311" s="19">
        <f t="shared" si="359"/>
        <v>-1.1223582989559335E-2</v>
      </c>
      <c r="CA311" s="19">
        <f t="shared" si="360"/>
        <v>-5.8719553696620037E-6</v>
      </c>
      <c r="CB311" s="19">
        <f t="shared" si="361"/>
        <v>-6.3199947647730524E-7</v>
      </c>
      <c r="CC311" s="19">
        <f t="shared" si="362"/>
        <v>-2.1837676127488824E-7</v>
      </c>
      <c r="CD311" s="19"/>
    </row>
    <row r="312" spans="1:82">
      <c r="A312" s="2">
        <f t="shared" si="304"/>
        <v>2266</v>
      </c>
      <c r="B312" s="5">
        <f t="shared" si="305"/>
        <v>1165.4056198559249</v>
      </c>
      <c r="C312" s="5">
        <f t="shared" si="306"/>
        <v>2964.1696317503447</v>
      </c>
      <c r="D312" s="5">
        <f t="shared" si="307"/>
        <v>4369.955512999265</v>
      </c>
      <c r="E312" s="15">
        <f t="shared" si="308"/>
        <v>8.1446218677358315E-9</v>
      </c>
      <c r="F312" s="15">
        <f t="shared" si="309"/>
        <v>1.6045451220973685E-8</v>
      </c>
      <c r="G312" s="15">
        <f t="shared" si="310"/>
        <v>3.2756217896607561E-8</v>
      </c>
      <c r="H312" s="5">
        <f t="shared" si="311"/>
        <v>349.62168595677747</v>
      </c>
      <c r="I312" s="5">
        <f t="shared" si="312"/>
        <v>92318.774500597108</v>
      </c>
      <c r="J312" s="5">
        <f t="shared" si="313"/>
        <v>37124.406512385394</v>
      </c>
      <c r="K312" s="5">
        <f t="shared" si="314"/>
        <v>300</v>
      </c>
      <c r="L312" s="5">
        <f t="shared" si="315"/>
        <v>31144.902610071877</v>
      </c>
      <c r="M312" s="5">
        <f t="shared" si="316"/>
        <v>8495.3740151248167</v>
      </c>
      <c r="N312" s="15">
        <f t="shared" si="317"/>
        <v>0</v>
      </c>
      <c r="O312" s="15">
        <f t="shared" si="318"/>
        <v>-1.6951794035066081E-3</v>
      </c>
      <c r="P312" s="15">
        <f t="shared" si="319"/>
        <v>-4.1404279574808189E-4</v>
      </c>
      <c r="Q312" s="5">
        <f t="shared" si="320"/>
        <v>3.1036418433838513</v>
      </c>
      <c r="R312" s="5">
        <f t="shared" si="321"/>
        <v>2401.486501285638</v>
      </c>
      <c r="S312" s="5">
        <f t="shared" si="322"/>
        <v>1990.0457662441986</v>
      </c>
      <c r="T312" s="5">
        <f t="shared" si="323"/>
        <v>8.8771434039922337</v>
      </c>
      <c r="U312" s="5">
        <f t="shared" si="324"/>
        <v>26.012980721165288</v>
      </c>
      <c r="V312" s="5">
        <f t="shared" si="325"/>
        <v>53.60478330017969</v>
      </c>
      <c r="W312" s="15">
        <f t="shared" si="326"/>
        <v>-1.0734613539272964E-2</v>
      </c>
      <c r="X312" s="15">
        <f t="shared" si="327"/>
        <v>-1.217998157191269E-2</v>
      </c>
      <c r="Y312" s="15">
        <f t="shared" si="328"/>
        <v>-9.7425357312937999E-3</v>
      </c>
      <c r="Z312" s="5">
        <f t="shared" si="343"/>
        <v>2.5694852597797526</v>
      </c>
      <c r="AA312" s="5">
        <f t="shared" si="344"/>
        <v>7554.9221029154942</v>
      </c>
      <c r="AB312" s="5">
        <f t="shared" si="345"/>
        <v>57211.195653166047</v>
      </c>
      <c r="AC312" s="16">
        <f t="shared" si="329"/>
        <v>0.81900650187542245</v>
      </c>
      <c r="AD312" s="16">
        <f t="shared" si="330"/>
        <v>3.1023503344823173</v>
      </c>
      <c r="AE312" s="16">
        <f t="shared" si="331"/>
        <v>28.456812022878005</v>
      </c>
      <c r="AF312" s="15">
        <f t="shared" si="332"/>
        <v>-4.0504037456468023E-3</v>
      </c>
      <c r="AG312" s="15">
        <f t="shared" si="333"/>
        <v>2.9673830763510267E-4</v>
      </c>
      <c r="AH312" s="15">
        <f t="shared" si="334"/>
        <v>9.7937136394747881E-3</v>
      </c>
      <c r="AI312" s="1">
        <f t="shared" si="298"/>
        <v>25961.962146399459</v>
      </c>
      <c r="AJ312" s="1">
        <f t="shared" si="299"/>
        <v>187237.76614675185</v>
      </c>
      <c r="AK312" s="1">
        <f t="shared" si="300"/>
        <v>74408.566708020619</v>
      </c>
      <c r="AL312" s="14">
        <f t="shared" si="335"/>
        <v>99.530389687287524</v>
      </c>
      <c r="AM312" s="14">
        <f t="shared" si="336"/>
        <v>24.886150105667404</v>
      </c>
      <c r="AN312" s="14">
        <f t="shared" si="337"/>
        <v>7.7209557076002611</v>
      </c>
      <c r="AO312" s="11">
        <f t="shared" si="338"/>
        <v>1.5737005137618125E-3</v>
      </c>
      <c r="AP312" s="11">
        <f t="shared" si="339"/>
        <v>1.9824475892851194E-3</v>
      </c>
      <c r="AQ312" s="11">
        <f t="shared" si="340"/>
        <v>1.7983300973906404E-3</v>
      </c>
      <c r="AR312" s="1">
        <f t="shared" si="346"/>
        <v>349.62168595677747</v>
      </c>
      <c r="AS312" s="1">
        <f t="shared" si="341"/>
        <v>92318.774500597108</v>
      </c>
      <c r="AT312" s="1">
        <f t="shared" si="342"/>
        <v>37124.406512385394</v>
      </c>
      <c r="AU312" s="1">
        <f t="shared" si="301"/>
        <v>69.924337191355491</v>
      </c>
      <c r="AV312" s="1">
        <f t="shared" si="302"/>
        <v>18463.754900119424</v>
      </c>
      <c r="AW312" s="1">
        <f t="shared" si="303"/>
        <v>7424.8813024770789</v>
      </c>
      <c r="AX312" s="2">
        <v>0</v>
      </c>
      <c r="AY312" s="2">
        <v>0</v>
      </c>
      <c r="AZ312" s="2">
        <v>0</v>
      </c>
      <c r="BA312" s="2">
        <f t="shared" si="350"/>
        <v>0</v>
      </c>
      <c r="BB312" s="2">
        <f t="shared" si="363"/>
        <v>0</v>
      </c>
      <c r="BC312" s="2">
        <f t="shared" si="351"/>
        <v>0</v>
      </c>
      <c r="BD312" s="2">
        <f t="shared" si="352"/>
        <v>0</v>
      </c>
      <c r="BE312" s="2">
        <f t="shared" si="353"/>
        <v>0</v>
      </c>
      <c r="BF312" s="2">
        <f t="shared" si="354"/>
        <v>0</v>
      </c>
      <c r="BG312" s="2">
        <f t="shared" si="355"/>
        <v>0</v>
      </c>
      <c r="BH312" s="2">
        <f t="shared" si="364"/>
        <v>0</v>
      </c>
      <c r="BI312" s="2">
        <f t="shared" si="365"/>
        <v>0</v>
      </c>
      <c r="BJ312" s="2">
        <f t="shared" si="366"/>
        <v>0</v>
      </c>
      <c r="BK312" s="11">
        <f t="shared" si="369"/>
        <v>0.03</v>
      </c>
      <c r="BL312" s="11">
        <f t="shared" si="367"/>
        <v>2.8304820596493391E-2</v>
      </c>
      <c r="BM312" s="11">
        <f t="shared" si="368"/>
        <v>2.9585957204251917E-2</v>
      </c>
      <c r="BN312" s="17">
        <f t="shared" si="347"/>
        <v>2.3962779312851654E-2</v>
      </c>
      <c r="BO312" s="17">
        <f t="shared" si="348"/>
        <v>7.3651645427607861E-5</v>
      </c>
      <c r="BP312" s="17">
        <f t="shared" si="349"/>
        <v>8.0302984915668111E-5</v>
      </c>
      <c r="BQ312" s="12">
        <f>(BQ$3*temperature!$I422+BQ$4*temperature!$I422^2+BQ$5*temperature!$I422^6)*(K312/K$56)^$BS$1</f>
        <v>-327.95368173391688</v>
      </c>
      <c r="BR312" s="12">
        <f>(BR$3*temperature!$I422+BR$4*temperature!$I422^2+BR$5*temperature!$I422^6)*(L312/L$56)^$BS$1</f>
        <v>-45.568656068710808</v>
      </c>
      <c r="BS312" s="12">
        <f>(BS$3*temperature!$I422+BS$4*temperature!$I422^2+BS$5*temperature!$I422^6)*(M312/M$56)^$BS$1</f>
        <v>-37.721286722274208</v>
      </c>
      <c r="BT312" s="12">
        <f>(BT$3*temperature!$M422+BT$4*temperature!$M422^2+BT$5*temperature!$M422^6)*(K312/K$56)^$BS$1</f>
        <v>-327.95374970311809</v>
      </c>
      <c r="BU312" s="12">
        <f>(BU$3*temperature!$M422+BU$4*temperature!$M422^2+BU$5*temperature!$M422^6)*(L312/L$56)^$BS$1</f>
        <v>-45.568665085083587</v>
      </c>
      <c r="BV312" s="12">
        <f>(BV$3*temperature!$M422+BV$4*temperature!$M422^2+BV$5*temperature!$M422^6)*(M312/M$56)^$BS$1</f>
        <v>-37.721293825506052</v>
      </c>
      <c r="BW312" s="19">
        <f t="shared" si="356"/>
        <v>-6.7969201211326435E-5</v>
      </c>
      <c r="BX312" s="19">
        <f t="shared" si="357"/>
        <v>-9.0163727790582016E-6</v>
      </c>
      <c r="BY312" s="19">
        <f t="shared" si="358"/>
        <v>-7.1032318444963494E-6</v>
      </c>
      <c r="BZ312" s="19">
        <f t="shared" si="359"/>
        <v>-1.1198472586706391E-2</v>
      </c>
      <c r="CA312" s="19">
        <f t="shared" si="360"/>
        <v>-5.6943966724614888E-6</v>
      </c>
      <c r="CB312" s="19">
        <f t="shared" si="361"/>
        <v>-6.1306192371776328E-7</v>
      </c>
      <c r="CC312" s="19">
        <f t="shared" si="362"/>
        <v>-2.1176159435720374E-7</v>
      </c>
      <c r="CD312" s="19"/>
    </row>
    <row r="313" spans="1:82">
      <c r="A313" s="2">
        <f t="shared" si="304"/>
        <v>2267</v>
      </c>
      <c r="B313" s="5">
        <f t="shared" si="305"/>
        <v>1165.4056288731235</v>
      </c>
      <c r="C313" s="5">
        <f t="shared" si="306"/>
        <v>2964.1696769337123</v>
      </c>
      <c r="D313" s="5">
        <f t="shared" si="307"/>
        <v>4369.9556489853194</v>
      </c>
      <c r="E313" s="15">
        <f t="shared" si="308"/>
        <v>7.7373907743490388E-9</v>
      </c>
      <c r="F313" s="15">
        <f t="shared" si="309"/>
        <v>1.5243178659925E-8</v>
      </c>
      <c r="G313" s="15">
        <f t="shared" si="310"/>
        <v>3.1118407001777183E-8</v>
      </c>
      <c r="H313" s="5">
        <f t="shared" si="311"/>
        <v>349.62168866193707</v>
      </c>
      <c r="I313" s="5">
        <f t="shared" si="312"/>
        <v>92159.206371969034</v>
      </c>
      <c r="J313" s="5">
        <f t="shared" si="313"/>
        <v>37108.274486465445</v>
      </c>
      <c r="K313" s="5">
        <f t="shared" si="314"/>
        <v>300</v>
      </c>
      <c r="L313" s="5">
        <f t="shared" si="315"/>
        <v>31091.069815984083</v>
      </c>
      <c r="M313" s="5">
        <f t="shared" si="316"/>
        <v>8491.6821741844888</v>
      </c>
      <c r="N313" s="15">
        <f t="shared" si="317"/>
        <v>0</v>
      </c>
      <c r="O313" s="15">
        <f t="shared" si="318"/>
        <v>-1.7284624312932095E-3</v>
      </c>
      <c r="P313" s="15">
        <f t="shared" si="319"/>
        <v>-4.345707362330975E-4</v>
      </c>
      <c r="Q313" s="5">
        <f t="shared" si="320"/>
        <v>3.0703254713871164</v>
      </c>
      <c r="R313" s="5">
        <f t="shared" si="321"/>
        <v>2368.1361544880979</v>
      </c>
      <c r="S313" s="5">
        <f t="shared" si="322"/>
        <v>1969.8013454003662</v>
      </c>
      <c r="T313" s="5">
        <f t="shared" si="323"/>
        <v>8.7818507002176709</v>
      </c>
      <c r="U313" s="5">
        <f t="shared" si="324"/>
        <v>25.696143095350976</v>
      </c>
      <c r="V313" s="5">
        <f t="shared" si="325"/>
        <v>53.082536783509426</v>
      </c>
      <c r="W313" s="15">
        <f t="shared" si="326"/>
        <v>-1.0734613539272964E-2</v>
      </c>
      <c r="X313" s="15">
        <f t="shared" si="327"/>
        <v>-1.217998157191269E-2</v>
      </c>
      <c r="Y313" s="15">
        <f t="shared" si="328"/>
        <v>-9.7425357312937999E-3</v>
      </c>
      <c r="Z313" s="5">
        <f t="shared" si="343"/>
        <v>2.5316071164024287</v>
      </c>
      <c r="AA313" s="5">
        <f t="shared" si="344"/>
        <v>7452.4632258218908</v>
      </c>
      <c r="AB313" s="5">
        <f t="shared" si="345"/>
        <v>57184.97979929849</v>
      </c>
      <c r="AC313" s="16">
        <f t="shared" si="329"/>
        <v>0.81568919487251712</v>
      </c>
      <c r="AD313" s="16">
        <f t="shared" si="330"/>
        <v>3.1032709206702629</v>
      </c>
      <c r="AE313" s="16">
        <f t="shared" si="331"/>
        <v>28.735509890922437</v>
      </c>
      <c r="AF313" s="15">
        <f t="shared" si="332"/>
        <v>-4.0504037456468023E-3</v>
      </c>
      <c r="AG313" s="15">
        <f t="shared" si="333"/>
        <v>2.9673830763510267E-4</v>
      </c>
      <c r="AH313" s="15">
        <f t="shared" si="334"/>
        <v>9.7937136394747881E-3</v>
      </c>
      <c r="AI313" s="1">
        <f t="shared" ref="AI313:AI346" si="370">(1-$AI$5)*AI312+AU312</f>
        <v>23435.690268950868</v>
      </c>
      <c r="AJ313" s="1">
        <f t="shared" ref="AJ313:AJ346" si="371">(1-$AI$5)*AJ312+AV312</f>
        <v>186977.74443219608</v>
      </c>
      <c r="AK313" s="1">
        <f t="shared" ref="AK313:AK346" si="372">(1-$AI$5)*AK312+AW312</f>
        <v>74392.591339695631</v>
      </c>
      <c r="AL313" s="14">
        <f t="shared" si="335"/>
        <v>99.685454402419467</v>
      </c>
      <c r="AM313" s="14">
        <f t="shared" si="336"/>
        <v>24.934992239068137</v>
      </c>
      <c r="AN313" s="14">
        <f t="shared" si="337"/>
        <v>7.7347016863595632</v>
      </c>
      <c r="AO313" s="11">
        <f t="shared" si="338"/>
        <v>1.5579635086241943E-3</v>
      </c>
      <c r="AP313" s="11">
        <f t="shared" si="339"/>
        <v>1.9626231133922684E-3</v>
      </c>
      <c r="AQ313" s="11">
        <f t="shared" si="340"/>
        <v>1.7803467964167339E-3</v>
      </c>
      <c r="AR313" s="1">
        <f t="shared" si="346"/>
        <v>349.62168866193707</v>
      </c>
      <c r="AS313" s="1">
        <f t="shared" si="341"/>
        <v>92159.206371969034</v>
      </c>
      <c r="AT313" s="1">
        <f t="shared" si="342"/>
        <v>37108.274486465445</v>
      </c>
      <c r="AU313" s="1">
        <f t="shared" ref="AU313:AU346" si="373">$AU$5*AR313</f>
        <v>69.924337732387414</v>
      </c>
      <c r="AV313" s="1">
        <f t="shared" ref="AV313:AV346" si="374">$AU$5*AS313</f>
        <v>18431.841274393806</v>
      </c>
      <c r="AW313" s="1">
        <f t="shared" ref="AW313:AW346" si="375">$AU$5*AT313</f>
        <v>7421.6548972930896</v>
      </c>
      <c r="AX313" s="2">
        <v>0</v>
      </c>
      <c r="AY313" s="2">
        <v>0</v>
      </c>
      <c r="AZ313" s="2">
        <v>0</v>
      </c>
      <c r="BA313" s="2">
        <f t="shared" si="350"/>
        <v>0</v>
      </c>
      <c r="BB313" s="2">
        <f t="shared" si="363"/>
        <v>0</v>
      </c>
      <c r="BC313" s="2">
        <f t="shared" si="351"/>
        <v>0</v>
      </c>
      <c r="BD313" s="2">
        <f t="shared" si="352"/>
        <v>0</v>
      </c>
      <c r="BE313" s="2">
        <f t="shared" si="353"/>
        <v>0</v>
      </c>
      <c r="BF313" s="2">
        <f t="shared" si="354"/>
        <v>0</v>
      </c>
      <c r="BG313" s="2">
        <f t="shared" si="355"/>
        <v>0</v>
      </c>
      <c r="BH313" s="2">
        <f t="shared" si="364"/>
        <v>0</v>
      </c>
      <c r="BI313" s="2">
        <f t="shared" si="365"/>
        <v>0</v>
      </c>
      <c r="BJ313" s="2">
        <f t="shared" si="366"/>
        <v>0</v>
      </c>
      <c r="BK313" s="11">
        <f t="shared" si="369"/>
        <v>0.03</v>
      </c>
      <c r="BL313" s="11">
        <f t="shared" si="367"/>
        <v>2.8271537568706789E-2</v>
      </c>
      <c r="BM313" s="11">
        <f t="shared" si="368"/>
        <v>2.9565429263766901E-2</v>
      </c>
      <c r="BN313" s="17">
        <f t="shared" si="347"/>
        <v>2.3264834284321995E-2</v>
      </c>
      <c r="BO313" s="17">
        <f t="shared" si="348"/>
        <v>7.162433157211539E-5</v>
      </c>
      <c r="BP313" s="17">
        <f t="shared" si="349"/>
        <v>7.7995415879334308E-5</v>
      </c>
      <c r="BQ313" s="12">
        <f>(BQ$3*temperature!$I423+BQ$4*temperature!$I423^2+BQ$5*temperature!$I423^6)*(K313/K$56)^$BS$1</f>
        <v>-329.2054227531865</v>
      </c>
      <c r="BR313" s="12">
        <f>(BR$3*temperature!$I423+BR$4*temperature!$I423^2+BR$5*temperature!$I423^6)*(L313/L$56)^$BS$1</f>
        <v>-45.754483391442761</v>
      </c>
      <c r="BS313" s="12">
        <f>(BS$3*temperature!$I423+BS$4*temperature!$I423^2+BS$5*temperature!$I423^6)*(M313/M$56)^$BS$1</f>
        <v>-37.856207181878467</v>
      </c>
      <c r="BT313" s="12">
        <f>(BT$3*temperature!$M423+BT$4*temperature!$M423^2+BT$5*temperature!$M423^6)*(K313/K$56)^$BS$1</f>
        <v>-329.20549064471385</v>
      </c>
      <c r="BU313" s="12">
        <f>(BU$3*temperature!$M423+BU$4*temperature!$M423^2+BU$5*temperature!$M423^6)*(L313/L$56)^$BS$1</f>
        <v>-45.754492400872714</v>
      </c>
      <c r="BV313" s="12">
        <f>(BV$3*temperature!$M423+BV$4*temperature!$M423^2+BV$5*temperature!$M423^6)*(M313/M$56)^$BS$1</f>
        <v>-37.856214276870695</v>
      </c>
      <c r="BW313" s="19">
        <f t="shared" si="356"/>
        <v>-6.7891527351093828E-5</v>
      </c>
      <c r="BX313" s="19">
        <f t="shared" si="357"/>
        <v>-9.0094299523002519E-6</v>
      </c>
      <c r="BY313" s="19">
        <f t="shared" si="358"/>
        <v>-7.094992227507646E-6</v>
      </c>
      <c r="BZ313" s="19">
        <f t="shared" si="359"/>
        <v>-1.1173211837638584E-2</v>
      </c>
      <c r="CA313" s="19">
        <f t="shared" si="360"/>
        <v>-5.5222225946228325E-6</v>
      </c>
      <c r="CB313" s="19">
        <f t="shared" si="361"/>
        <v>-5.9469819612481763E-7</v>
      </c>
      <c r="CC313" s="19">
        <f t="shared" si="362"/>
        <v>-2.0534860765829849E-7</v>
      </c>
      <c r="CD313" s="19"/>
    </row>
    <row r="314" spans="1:82">
      <c r="A314" s="2">
        <f t="shared" ref="A314:A346" si="376">1+A313</f>
        <v>2268</v>
      </c>
      <c r="B314" s="5">
        <f t="shared" ref="B314:B346" si="377">B313*(1+E314)</f>
        <v>1165.4056374394625</v>
      </c>
      <c r="C314" s="5">
        <f t="shared" ref="C314:C346" si="378">C313*(1+F314)</f>
        <v>2964.1697198579118</v>
      </c>
      <c r="D314" s="5">
        <f t="shared" ref="D314:D346" si="379">D313*(1+G314)</f>
        <v>4369.955778172075</v>
      </c>
      <c r="E314" s="15">
        <f t="shared" ref="E314:E346" si="380">E313*$E$5</f>
        <v>7.3505212356315861E-9</v>
      </c>
      <c r="F314" s="15">
        <f t="shared" ref="F314:F346" si="381">F313*$E$5</f>
        <v>1.4481019726928749E-8</v>
      </c>
      <c r="G314" s="15">
        <f t="shared" ref="G314:G346" si="382">G313*$E$5</f>
        <v>2.9562486651688323E-8</v>
      </c>
      <c r="H314" s="5">
        <f t="shared" ref="H314:H346" si="383">AR314</f>
        <v>349.62169123183872</v>
      </c>
      <c r="I314" s="5">
        <f t="shared" ref="I314:I346" si="384">AS314</f>
        <v>91996.840553842281</v>
      </c>
      <c r="J314" s="5">
        <f t="shared" ref="J314:J346" si="385">AT314</f>
        <v>37091.391624619377</v>
      </c>
      <c r="K314" s="5">
        <f t="shared" ref="K314:K346" si="386">H314/B314*1000</f>
        <v>300</v>
      </c>
      <c r="L314" s="5">
        <f t="shared" ref="L314:L346" si="387">I314/C314*1000</f>
        <v>31036.293211392829</v>
      </c>
      <c r="M314" s="5">
        <f t="shared" ref="M314:M346" si="388">J314/D314*1000</f>
        <v>8487.8185289404628</v>
      </c>
      <c r="N314" s="15">
        <f t="shared" ref="N314:N346" si="389">K314/K313-1</f>
        <v>0</v>
      </c>
      <c r="O314" s="15">
        <f t="shared" ref="O314:O346" si="390">L314/L313-1</f>
        <v>-1.7618115077884244E-3</v>
      </c>
      <c r="P314" s="15">
        <f t="shared" ref="P314:P346" si="391">M314/M313-1</f>
        <v>-4.5499173953678085E-4</v>
      </c>
      <c r="Q314" s="5">
        <f t="shared" ref="Q314:Q346" si="392">T314*H314/1000</f>
        <v>3.0373667363382184</v>
      </c>
      <c r="R314" s="5">
        <f t="shared" ref="R314:R346" si="393">U314*I314/1000</f>
        <v>2335.1709414884986</v>
      </c>
      <c r="S314" s="5">
        <f t="shared" ref="S314:S346" si="394">V314*J314/1000</f>
        <v>1949.723031389997</v>
      </c>
      <c r="T314" s="5">
        <f t="shared" ref="T314:T346" si="395">T313*(1+W314)</f>
        <v>8.6875809267912398</v>
      </c>
      <c r="U314" s="5">
        <f t="shared" ref="U314:U346" si="396">U313*(1+X314)</f>
        <v>25.383164545980371</v>
      </c>
      <c r="V314" s="5">
        <f t="shared" ref="V314:V346" si="397">V313*(1+Y314)</f>
        <v>52.565378272188369</v>
      </c>
      <c r="W314" s="15">
        <f t="shared" ref="W314:W346" si="398">T$5-1</f>
        <v>-1.0734613539272964E-2</v>
      </c>
      <c r="X314" s="15">
        <f t="shared" ref="X314:X346" si="399">U$5-1</f>
        <v>-1.217998157191269E-2</v>
      </c>
      <c r="Y314" s="15">
        <f t="shared" ref="Y314:Y346" si="400">V$5-1</f>
        <v>-9.7425357312937999E-3</v>
      </c>
      <c r="Z314" s="5">
        <f t="shared" si="343"/>
        <v>2.4942873537865018</v>
      </c>
      <c r="AA314" s="5">
        <f t="shared" si="344"/>
        <v>7351.1487847571125</v>
      </c>
      <c r="AB314" s="5">
        <f t="shared" si="345"/>
        <v>57157.602026723282</v>
      </c>
      <c r="AC314" s="16">
        <f t="shared" ref="AC314:AC346" si="401">AC313*(1+AF314)</f>
        <v>0.8123853243023218</v>
      </c>
      <c r="AD314" s="16">
        <f t="shared" ref="AD314:AD346" si="402">AD313*(1+AG314)</f>
        <v>3.1041917800313956</v>
      </c>
      <c r="AE314" s="16">
        <f t="shared" ref="AE314:AE346" si="403">AE313*(1+AH314)</f>
        <v>29.016937246078427</v>
      </c>
      <c r="AF314" s="15">
        <f t="shared" ref="AF314:AF346" si="404">AC$5-1</f>
        <v>-4.0504037456468023E-3</v>
      </c>
      <c r="AG314" s="15">
        <f t="shared" ref="AG314:AG346" si="405">AD$5-1</f>
        <v>2.9673830763510267E-4</v>
      </c>
      <c r="AH314" s="15">
        <f t="shared" ref="AH314:AH346" si="406">AE$5-1</f>
        <v>9.7937136394747881E-3</v>
      </c>
      <c r="AI314" s="1">
        <f t="shared" si="370"/>
        <v>21162.04557978817</v>
      </c>
      <c r="AJ314" s="1">
        <f t="shared" si="371"/>
        <v>186711.8112633703</v>
      </c>
      <c r="AK314" s="1">
        <f t="shared" si="372"/>
        <v>74374.987103019157</v>
      </c>
      <c r="AL314" s="14">
        <f t="shared" ref="AL314:AL346" si="407">AL313*(1+AO314)</f>
        <v>99.839207639716065</v>
      </c>
      <c r="AM314" s="14">
        <f t="shared" ref="AM314:AM346" si="408">AM313*(1+AP314)</f>
        <v>24.983440851247785</v>
      </c>
      <c r="AN314" s="14">
        <f t="shared" ref="AN314:AN346" si="409">AN313*(1+AQ314)</f>
        <v>7.7483344332144268</v>
      </c>
      <c r="AO314" s="11">
        <f t="shared" ref="AO314:AO346" si="410">AO$5*AO313</f>
        <v>1.5423838735379523E-3</v>
      </c>
      <c r="AP314" s="11">
        <f t="shared" ref="AP314:AP346" si="411">AP$5*AP313</f>
        <v>1.9429968822583456E-3</v>
      </c>
      <c r="AQ314" s="11">
        <f t="shared" ref="AQ314:AQ346" si="412">AQ$5*AQ313</f>
        <v>1.7625433284525665E-3</v>
      </c>
      <c r="AR314" s="1">
        <f t="shared" si="346"/>
        <v>349.62169123183872</v>
      </c>
      <c r="AS314" s="1">
        <f t="shared" si="341"/>
        <v>91996.840553842281</v>
      </c>
      <c r="AT314" s="1">
        <f t="shared" si="342"/>
        <v>37091.391624619377</v>
      </c>
      <c r="AU314" s="1">
        <f t="shared" si="373"/>
        <v>69.924338246367753</v>
      </c>
      <c r="AV314" s="1">
        <f t="shared" si="374"/>
        <v>18399.368110768457</v>
      </c>
      <c r="AW314" s="1">
        <f t="shared" si="375"/>
        <v>7418.2783249238755</v>
      </c>
      <c r="AX314" s="2">
        <v>0</v>
      </c>
      <c r="AY314" s="2">
        <v>0</v>
      </c>
      <c r="AZ314" s="2">
        <v>0</v>
      </c>
      <c r="BA314" s="2">
        <f t="shared" si="350"/>
        <v>0</v>
      </c>
      <c r="BB314" s="2">
        <f t="shared" si="363"/>
        <v>0</v>
      </c>
      <c r="BC314" s="2">
        <f t="shared" si="351"/>
        <v>0</v>
      </c>
      <c r="BD314" s="2">
        <f t="shared" si="352"/>
        <v>0</v>
      </c>
      <c r="BE314" s="2">
        <f t="shared" si="353"/>
        <v>0</v>
      </c>
      <c r="BF314" s="2">
        <f t="shared" si="354"/>
        <v>0</v>
      </c>
      <c r="BG314" s="2">
        <f t="shared" si="355"/>
        <v>0</v>
      </c>
      <c r="BH314" s="2">
        <f t="shared" si="364"/>
        <v>0</v>
      </c>
      <c r="BI314" s="2">
        <f t="shared" si="365"/>
        <v>0</v>
      </c>
      <c r="BJ314" s="2">
        <f t="shared" si="366"/>
        <v>0</v>
      </c>
      <c r="BK314" s="11">
        <f t="shared" si="369"/>
        <v>0.03</v>
      </c>
      <c r="BL314" s="11">
        <f t="shared" si="367"/>
        <v>2.8238188492211574E-2</v>
      </c>
      <c r="BM314" s="11">
        <f t="shared" si="368"/>
        <v>2.9545008260463218E-2</v>
      </c>
      <c r="BN314" s="17">
        <f t="shared" si="347"/>
        <v>2.2587217751768925E-2</v>
      </c>
      <c r="BO314" s="17">
        <f t="shared" si="348"/>
        <v>6.9655075488588643E-5</v>
      </c>
      <c r="BP314" s="17">
        <f t="shared" si="349"/>
        <v>7.5755667063440681E-5</v>
      </c>
      <c r="BQ314" s="12">
        <f>(BQ$3*temperature!$I424+BQ$4*temperature!$I424^2+BQ$5*temperature!$I424^6)*(K314/K$56)^$BS$1</f>
        <v>-330.45142370729025</v>
      </c>
      <c r="BR314" s="12">
        <f>(BR$3*temperature!$I424+BR$4*temperature!$I424^2+BR$5*temperature!$I424^6)*(L314/L$56)^$BS$1</f>
        <v>-45.940074790390263</v>
      </c>
      <c r="BS314" s="12">
        <f>(BS$3*temperature!$I424+BS$4*temperature!$I424^2+BS$5*temperature!$I424^6)*(M314/M$56)^$BS$1</f>
        <v>-37.990734277990221</v>
      </c>
      <c r="BT314" s="12">
        <f>(BT$3*temperature!$M424+BT$4*temperature!$M424^2+BT$5*temperature!$M424^6)*(K314/K$56)^$BS$1</f>
        <v>-330.45149152142159</v>
      </c>
      <c r="BU314" s="12">
        <f>(BU$3*temperature!$M424+BU$4*temperature!$M424^2+BU$5*temperature!$M424^6)*(L314/L$56)^$BS$1</f>
        <v>-45.940083792988354</v>
      </c>
      <c r="BV314" s="12">
        <f>(BV$3*temperature!$M424+BV$4*temperature!$M424^2+BV$5*temperature!$M424^6)*(M314/M$56)^$BS$1</f>
        <v>-37.99074136481719</v>
      </c>
      <c r="BW314" s="19">
        <f t="shared" si="356"/>
        <v>-6.7814131341492612E-5</v>
      </c>
      <c r="BX314" s="19">
        <f t="shared" si="357"/>
        <v>-9.0025980910013459E-6</v>
      </c>
      <c r="BY314" s="19">
        <f t="shared" si="358"/>
        <v>-7.08682696881624E-6</v>
      </c>
      <c r="BZ314" s="19">
        <f t="shared" si="359"/>
        <v>-1.1147801469134837E-2</v>
      </c>
      <c r="CA314" s="19">
        <f t="shared" si="360"/>
        <v>-5.3552692508545422E-6</v>
      </c>
      <c r="CB314" s="19">
        <f t="shared" si="361"/>
        <v>-5.7689070550324047E-7</v>
      </c>
      <c r="CC314" s="19">
        <f t="shared" si="362"/>
        <v>-1.9913155437429505E-7</v>
      </c>
      <c r="CD314" s="19"/>
    </row>
    <row r="315" spans="1:82">
      <c r="A315" s="2">
        <f t="shared" si="376"/>
        <v>2269</v>
      </c>
      <c r="B315" s="5">
        <f t="shared" si="377"/>
        <v>1165.4056455774842</v>
      </c>
      <c r="C315" s="5">
        <f t="shared" si="378"/>
        <v>2964.1697606359016</v>
      </c>
      <c r="D315" s="5">
        <f t="shared" si="379"/>
        <v>4369.9559008994966</v>
      </c>
      <c r="E315" s="15">
        <f t="shared" si="380"/>
        <v>6.9829951738500065E-9</v>
      </c>
      <c r="F315" s="15">
        <f t="shared" si="381"/>
        <v>1.3756968740582312E-8</v>
      </c>
      <c r="G315" s="15">
        <f t="shared" si="382"/>
        <v>2.8084362319103905E-8</v>
      </c>
      <c r="H315" s="5">
        <f t="shared" si="383"/>
        <v>349.62169367324526</v>
      </c>
      <c r="I315" s="5">
        <f t="shared" si="384"/>
        <v>91831.686458696582</v>
      </c>
      <c r="J315" s="5">
        <f t="shared" si="385"/>
        <v>37073.762947749034</v>
      </c>
      <c r="K315" s="5">
        <f t="shared" si="386"/>
        <v>300</v>
      </c>
      <c r="L315" s="5">
        <f t="shared" si="387"/>
        <v>30980.575970451835</v>
      </c>
      <c r="M315" s="5">
        <f t="shared" si="388"/>
        <v>8483.7842276893225</v>
      </c>
      <c r="N315" s="15">
        <f t="shared" si="389"/>
        <v>0</v>
      </c>
      <c r="O315" s="15">
        <f t="shared" si="390"/>
        <v>-1.7952285912977706E-3</v>
      </c>
      <c r="P315" s="15">
        <f t="shared" si="391"/>
        <v>-4.7530484274427298E-4</v>
      </c>
      <c r="Q315" s="5">
        <f t="shared" si="392"/>
        <v>3.0047617992288211</v>
      </c>
      <c r="R315" s="5">
        <f t="shared" si="393"/>
        <v>2302.5875289910368</v>
      </c>
      <c r="S315" s="5">
        <f t="shared" si="394"/>
        <v>1929.8101550217652</v>
      </c>
      <c r="T315" s="5">
        <f t="shared" si="395"/>
        <v>8.5943231029509768</v>
      </c>
      <c r="U315" s="5">
        <f t="shared" si="396"/>
        <v>25.073998069573502</v>
      </c>
      <c r="V315" s="5">
        <f t="shared" si="397"/>
        <v>52.0532581961426</v>
      </c>
      <c r="W315" s="15">
        <f t="shared" si="398"/>
        <v>-1.0734613539272964E-2</v>
      </c>
      <c r="X315" s="15">
        <f t="shared" si="399"/>
        <v>-1.217998157191269E-2</v>
      </c>
      <c r="Y315" s="15">
        <f t="shared" si="400"/>
        <v>-9.7425357312937999E-3</v>
      </c>
      <c r="Z315" s="5">
        <f t="shared" si="343"/>
        <v>2.4575177406253577</v>
      </c>
      <c r="AA315" s="5">
        <f t="shared" si="344"/>
        <v>7250.9694436534683</v>
      </c>
      <c r="AB315" s="5">
        <f t="shared" si="345"/>
        <v>57129.070108609114</v>
      </c>
      <c r="AC315" s="16">
        <f t="shared" si="401"/>
        <v>0.80909483574185914</v>
      </c>
      <c r="AD315" s="16">
        <f t="shared" si="402"/>
        <v>3.1051129126467769</v>
      </c>
      <c r="AE315" s="16">
        <f t="shared" si="403"/>
        <v>29.301120820161131</v>
      </c>
      <c r="AF315" s="15">
        <f t="shared" si="404"/>
        <v>-4.0504037456468023E-3</v>
      </c>
      <c r="AG315" s="15">
        <f t="shared" si="405"/>
        <v>2.9673830763510267E-4</v>
      </c>
      <c r="AH315" s="15">
        <f t="shared" si="406"/>
        <v>9.7937136394747881E-3</v>
      </c>
      <c r="AI315" s="1">
        <f t="shared" si="370"/>
        <v>19115.765360055721</v>
      </c>
      <c r="AJ315" s="1">
        <f t="shared" si="371"/>
        <v>186439.99824780173</v>
      </c>
      <c r="AK315" s="1">
        <f t="shared" si="372"/>
        <v>74355.76671764112</v>
      </c>
      <c r="AL315" s="14">
        <f t="shared" si="407"/>
        <v>99.991658119688282</v>
      </c>
      <c r="AM315" s="14">
        <f t="shared" si="408"/>
        <v>25.031498171453027</v>
      </c>
      <c r="AN315" s="14">
        <f t="shared" si="409"/>
        <v>7.7618546406246898</v>
      </c>
      <c r="AO315" s="11">
        <f t="shared" si="410"/>
        <v>1.5269600348025727E-3</v>
      </c>
      <c r="AP315" s="11">
        <f t="shared" si="411"/>
        <v>1.9235669134357622E-3</v>
      </c>
      <c r="AQ315" s="11">
        <f t="shared" si="412"/>
        <v>1.7449178951680407E-3</v>
      </c>
      <c r="AR315" s="1">
        <f t="shared" si="346"/>
        <v>349.62169367324526</v>
      </c>
      <c r="AS315" s="1">
        <f t="shared" si="341"/>
        <v>91831.686458696582</v>
      </c>
      <c r="AT315" s="1">
        <f t="shared" si="342"/>
        <v>37073.762947749034</v>
      </c>
      <c r="AU315" s="1">
        <f t="shared" si="373"/>
        <v>69.924338734649055</v>
      </c>
      <c r="AV315" s="1">
        <f t="shared" si="374"/>
        <v>18366.337291739317</v>
      </c>
      <c r="AW315" s="1">
        <f t="shared" si="375"/>
        <v>7414.7525895498075</v>
      </c>
      <c r="AX315" s="2">
        <v>0</v>
      </c>
      <c r="AY315" s="2">
        <v>0</v>
      </c>
      <c r="AZ315" s="2">
        <v>0</v>
      </c>
      <c r="BA315" s="2">
        <f t="shared" si="350"/>
        <v>0</v>
      </c>
      <c r="BB315" s="2">
        <f t="shared" si="363"/>
        <v>0</v>
      </c>
      <c r="BC315" s="2">
        <f t="shared" si="351"/>
        <v>0</v>
      </c>
      <c r="BD315" s="2">
        <f t="shared" si="352"/>
        <v>0</v>
      </c>
      <c r="BE315" s="2">
        <f t="shared" si="353"/>
        <v>0</v>
      </c>
      <c r="BF315" s="2">
        <f t="shared" si="354"/>
        <v>0</v>
      </c>
      <c r="BG315" s="2">
        <f t="shared" si="355"/>
        <v>0</v>
      </c>
      <c r="BH315" s="2">
        <f t="shared" si="364"/>
        <v>0</v>
      </c>
      <c r="BI315" s="2">
        <f t="shared" si="365"/>
        <v>0</v>
      </c>
      <c r="BJ315" s="2">
        <f t="shared" si="366"/>
        <v>0</v>
      </c>
      <c r="BK315" s="11">
        <f t="shared" si="369"/>
        <v>0.03</v>
      </c>
      <c r="BL315" s="11">
        <f t="shared" si="367"/>
        <v>2.8204771408702228E-2</v>
      </c>
      <c r="BM315" s="11">
        <f t="shared" si="368"/>
        <v>2.9524695157255726E-2</v>
      </c>
      <c r="BN315" s="17">
        <f t="shared" si="347"/>
        <v>2.1929337623076625E-2</v>
      </c>
      <c r="BO315" s="17">
        <f t="shared" si="348"/>
        <v>6.7742159616469296E-5</v>
      </c>
      <c r="BP315" s="17">
        <f t="shared" si="349"/>
        <v>7.3581695268902088E-5</v>
      </c>
      <c r="BQ315" s="12">
        <f>(BQ$3*temperature!$I425+BQ$4*temperature!$I425^2+BQ$5*temperature!$I425^6)*(K315/K$56)^$BS$1</f>
        <v>-331.69174356338891</v>
      </c>
      <c r="BR315" s="12">
        <f>(BR$3*temperature!$I425+BR$4*temperature!$I425^2+BR$5*temperature!$I425^6)*(L315/L$56)^$BS$1</f>
        <v>-46.125442812731855</v>
      </c>
      <c r="BS315" s="12">
        <f>(BS$3*temperature!$I425+BS$4*temperature!$I425^2+BS$5*temperature!$I425^6)*(M315/M$56)^$BS$1</f>
        <v>-38.124875317076928</v>
      </c>
      <c r="BT315" s="12">
        <f>(BT$3*temperature!$M425+BT$4*temperature!$M425^2+BT$5*temperature!$M425^6)*(K315/K$56)^$BS$1</f>
        <v>-331.6918113004001</v>
      </c>
      <c r="BU315" s="12">
        <f>(BU$3*temperature!$M425+BU$4*temperature!$M425^2+BU$5*temperature!$M425^6)*(L315/L$56)^$BS$1</f>
        <v>-46.125451808608695</v>
      </c>
      <c r="BV315" s="12">
        <f>(BV$3*temperature!$M425+BV$4*temperature!$M425^2+BV$5*temperature!$M425^6)*(M315/M$56)^$BS$1</f>
        <v>-38.12488239581225</v>
      </c>
      <c r="BW315" s="19">
        <f t="shared" si="356"/>
        <v>-6.7737011193003127E-5</v>
      </c>
      <c r="BX315" s="19">
        <f t="shared" si="357"/>
        <v>-8.9958768398901157E-6</v>
      </c>
      <c r="BY315" s="19">
        <f t="shared" si="358"/>
        <v>-7.0787353223522587E-6</v>
      </c>
      <c r="BZ315" s="19">
        <f t="shared" si="359"/>
        <v>-1.1122242252702461E-2</v>
      </c>
      <c r="CA315" s="19">
        <f t="shared" si="360"/>
        <v>-5.1933777908017118E-6</v>
      </c>
      <c r="CB315" s="19">
        <f t="shared" si="361"/>
        <v>-5.5962241186497966E-7</v>
      </c>
      <c r="CC315" s="19">
        <f t="shared" si="362"/>
        <v>-1.9310438342261319E-7</v>
      </c>
      <c r="CD315" s="19"/>
    </row>
    <row r="316" spans="1:82">
      <c r="A316" s="2">
        <f t="shared" si="376"/>
        <v>2270</v>
      </c>
      <c r="B316" s="5">
        <f t="shared" si="377"/>
        <v>1165.4056533086052</v>
      </c>
      <c r="C316" s="5">
        <f t="shared" si="378"/>
        <v>2964.1697993749926</v>
      </c>
      <c r="D316" s="5">
        <f t="shared" si="379"/>
        <v>4369.95601749055</v>
      </c>
      <c r="E316" s="15">
        <f t="shared" si="380"/>
        <v>6.6338454151575061E-9</v>
      </c>
      <c r="F316" s="15">
        <f t="shared" si="381"/>
        <v>1.3069120303553195E-8</v>
      </c>
      <c r="G316" s="15">
        <f t="shared" si="382"/>
        <v>2.6680144203148707E-8</v>
      </c>
      <c r="H316" s="5">
        <f t="shared" si="383"/>
        <v>349.62169599258158</v>
      </c>
      <c r="I316" s="5">
        <f t="shared" si="384"/>
        <v>91663.753610589571</v>
      </c>
      <c r="J316" s="5">
        <f t="shared" si="385"/>
        <v>37055.393550301145</v>
      </c>
      <c r="K316" s="5">
        <f t="shared" si="386"/>
        <v>300</v>
      </c>
      <c r="L316" s="5">
        <f t="shared" si="387"/>
        <v>30923.921305020125</v>
      </c>
      <c r="M316" s="5">
        <f t="shared" si="388"/>
        <v>8479.5804355898836</v>
      </c>
      <c r="N316" s="15">
        <f t="shared" si="389"/>
        <v>0</v>
      </c>
      <c r="O316" s="15">
        <f t="shared" si="390"/>
        <v>-1.8287156922370817E-3</v>
      </c>
      <c r="P316" s="15">
        <f t="shared" si="391"/>
        <v>-4.9550907786155562E-4</v>
      </c>
      <c r="Q316" s="5">
        <f t="shared" si="392"/>
        <v>2.9725068622556807</v>
      </c>
      <c r="R316" s="5">
        <f t="shared" si="393"/>
        <v>2270.3825942428962</v>
      </c>
      <c r="S316" s="5">
        <f t="shared" si="394"/>
        <v>1910.0620393294885</v>
      </c>
      <c r="T316" s="5">
        <f t="shared" si="395"/>
        <v>8.5020663658091529</v>
      </c>
      <c r="U316" s="5">
        <f t="shared" si="396"/>
        <v>24.768597235151923</v>
      </c>
      <c r="V316" s="5">
        <f t="shared" si="397"/>
        <v>51.546127468236421</v>
      </c>
      <c r="W316" s="15">
        <f t="shared" si="398"/>
        <v>-1.0734613539272964E-2</v>
      </c>
      <c r="X316" s="15">
        <f t="shared" si="399"/>
        <v>-1.217998157191269E-2</v>
      </c>
      <c r="Y316" s="15">
        <f t="shared" si="400"/>
        <v>-9.7425357312937999E-3</v>
      </c>
      <c r="Z316" s="5">
        <f t="shared" si="343"/>
        <v>2.4212901669490914</v>
      </c>
      <c r="AA316" s="5">
        <f t="shared" si="344"/>
        <v>7151.9158866207572</v>
      </c>
      <c r="AB316" s="5">
        <f t="shared" si="345"/>
        <v>57099.391931255908</v>
      </c>
      <c r="AC316" s="16">
        <f t="shared" si="401"/>
        <v>0.80581767498858681</v>
      </c>
      <c r="AD316" s="16">
        <f t="shared" si="402"/>
        <v>3.1060343185974917</v>
      </c>
      <c r="AE316" s="16">
        <f t="shared" si="403"/>
        <v>29.588087606789443</v>
      </c>
      <c r="AF316" s="15">
        <f t="shared" si="404"/>
        <v>-4.0504037456468023E-3</v>
      </c>
      <c r="AG316" s="15">
        <f t="shared" si="405"/>
        <v>2.9673830763510267E-4</v>
      </c>
      <c r="AH316" s="15">
        <f t="shared" si="406"/>
        <v>9.7937136394747881E-3</v>
      </c>
      <c r="AI316" s="1">
        <f t="shared" si="370"/>
        <v>17274.113162784801</v>
      </c>
      <c r="AJ316" s="1">
        <f t="shared" si="371"/>
        <v>186162.33571476091</v>
      </c>
      <c r="AK316" s="1">
        <f t="shared" si="372"/>
        <v>74334.942635426822</v>
      </c>
      <c r="AL316" s="14">
        <f t="shared" si="407"/>
        <v>100.14281455279307</v>
      </c>
      <c r="AM316" s="14">
        <f t="shared" si="408"/>
        <v>25.079166435512601</v>
      </c>
      <c r="AN316" s="14">
        <f t="shared" si="409"/>
        <v>7.775263001696187</v>
      </c>
      <c r="AO316" s="11">
        <f t="shared" si="410"/>
        <v>1.511690434454547E-3</v>
      </c>
      <c r="AP316" s="11">
        <f t="shared" si="411"/>
        <v>1.9043312443014046E-3</v>
      </c>
      <c r="AQ316" s="11">
        <f t="shared" si="412"/>
        <v>1.7274687162163603E-3</v>
      </c>
      <c r="AR316" s="1">
        <f t="shared" si="346"/>
        <v>349.62169599258158</v>
      </c>
      <c r="AS316" s="1">
        <f t="shared" si="341"/>
        <v>91663.753610589571</v>
      </c>
      <c r="AT316" s="1">
        <f t="shared" si="342"/>
        <v>37055.393550301145</v>
      </c>
      <c r="AU316" s="1">
        <f t="shared" si="373"/>
        <v>69.924339198516321</v>
      </c>
      <c r="AV316" s="1">
        <f t="shared" si="374"/>
        <v>18332.750722117915</v>
      </c>
      <c r="AW316" s="1">
        <f t="shared" si="375"/>
        <v>7411.0787100602292</v>
      </c>
      <c r="AX316" s="2">
        <v>0</v>
      </c>
      <c r="AY316" s="2">
        <v>0</v>
      </c>
      <c r="AZ316" s="2">
        <v>0</v>
      </c>
      <c r="BA316" s="2">
        <f t="shared" si="350"/>
        <v>0</v>
      </c>
      <c r="BB316" s="2">
        <f t="shared" si="363"/>
        <v>0</v>
      </c>
      <c r="BC316" s="2">
        <f t="shared" si="351"/>
        <v>0</v>
      </c>
      <c r="BD316" s="2">
        <f t="shared" si="352"/>
        <v>0</v>
      </c>
      <c r="BE316" s="2">
        <f t="shared" si="353"/>
        <v>0</v>
      </c>
      <c r="BF316" s="2">
        <f t="shared" si="354"/>
        <v>0</v>
      </c>
      <c r="BG316" s="2">
        <f t="shared" si="355"/>
        <v>0</v>
      </c>
      <c r="BH316" s="2">
        <f t="shared" si="364"/>
        <v>0</v>
      </c>
      <c r="BI316" s="2">
        <f t="shared" si="365"/>
        <v>0</v>
      </c>
      <c r="BJ316" s="2">
        <f t="shared" si="366"/>
        <v>0</v>
      </c>
      <c r="BK316" s="11">
        <f t="shared" si="369"/>
        <v>0.03</v>
      </c>
      <c r="BL316" s="11">
        <f t="shared" si="367"/>
        <v>2.8171284307762917E-2</v>
      </c>
      <c r="BM316" s="11">
        <f t="shared" si="368"/>
        <v>2.9504490922138443E-2</v>
      </c>
      <c r="BN316" s="17">
        <f t="shared" si="347"/>
        <v>2.1290619051530704E-2</v>
      </c>
      <c r="BO316" s="17">
        <f t="shared" si="348"/>
        <v>6.5883918748653998E-5</v>
      </c>
      <c r="BP316" s="17">
        <f t="shared" si="349"/>
        <v>7.1471520416188544E-5</v>
      </c>
      <c r="BQ316" s="12">
        <f>(BQ$3*temperature!$I426+BQ$4*temperature!$I426^2+BQ$5*temperature!$I426^6)*(K316/K$56)^$BS$1</f>
        <v>-332.92643904029421</v>
      </c>
      <c r="BR316" s="12">
        <f>(BR$3*temperature!$I426+BR$4*temperature!$I426^2+BR$5*temperature!$I426^6)*(L316/L$56)^$BS$1</f>
        <v>-46.310599731367411</v>
      </c>
      <c r="BS316" s="12">
        <f>(BS$3*temperature!$I426+BS$4*temperature!$I426^2+BS$5*temperature!$I426^6)*(M316/M$56)^$BS$1</f>
        <v>-38.258637327858224</v>
      </c>
      <c r="BT316" s="12">
        <f>(BT$3*temperature!$M426+BT$4*temperature!$M426^2+BT$5*temperature!$M426^6)*(K316/K$56)^$BS$1</f>
        <v>-332.92650670045884</v>
      </c>
      <c r="BU316" s="12">
        <f>(BU$3*temperature!$M426+BU$4*temperature!$M426^2+BU$5*temperature!$M426^6)*(L316/L$56)^$BS$1</f>
        <v>-46.31060872063329</v>
      </c>
      <c r="BV316" s="12">
        <f>(BV$3*temperature!$M426+BV$4*temperature!$M426^2+BV$5*temperature!$M426^6)*(M316/M$56)^$BS$1</f>
        <v>-38.258644398574852</v>
      </c>
      <c r="BW316" s="19">
        <f t="shared" si="356"/>
        <v>-6.766016463188862E-5</v>
      </c>
      <c r="BX316" s="19">
        <f t="shared" si="357"/>
        <v>-8.9892658792223301E-6</v>
      </c>
      <c r="BY316" s="19">
        <f t="shared" si="358"/>
        <v>-7.0707166273109578E-6</v>
      </c>
      <c r="BZ316" s="19">
        <f t="shared" si="359"/>
        <v>-1.1096535015105191E-2</v>
      </c>
      <c r="CA316" s="19">
        <f t="shared" si="360"/>
        <v>-5.0363941949198309E-6</v>
      </c>
      <c r="CB316" s="19">
        <f t="shared" si="361"/>
        <v>-5.4287680504548594E-7</v>
      </c>
      <c r="CC316" s="19">
        <f t="shared" si="362"/>
        <v>-1.8726123508368368E-7</v>
      </c>
      <c r="CD316" s="19"/>
    </row>
    <row r="317" spans="1:82">
      <c r="A317" s="2">
        <f t="shared" si="376"/>
        <v>2271</v>
      </c>
      <c r="B317" s="5">
        <f t="shared" si="377"/>
        <v>1165.4056606531703</v>
      </c>
      <c r="C317" s="5">
        <f t="shared" si="378"/>
        <v>2964.1698361771296</v>
      </c>
      <c r="D317" s="5">
        <f t="shared" si="379"/>
        <v>4369.9561282520535</v>
      </c>
      <c r="E317" s="15">
        <f t="shared" si="380"/>
        <v>6.3021531443996307E-9</v>
      </c>
      <c r="F317" s="15">
        <f t="shared" si="381"/>
        <v>1.2415664288375536E-8</v>
      </c>
      <c r="G317" s="15">
        <f t="shared" si="382"/>
        <v>2.534613699299127E-8</v>
      </c>
      <c r="H317" s="5">
        <f t="shared" si="383"/>
        <v>349.62169819595107</v>
      </c>
      <c r="I317" s="5">
        <f t="shared" si="384"/>
        <v>91493.051640311329</v>
      </c>
      <c r="J317" s="5">
        <f t="shared" si="385"/>
        <v>37036.288599245316</v>
      </c>
      <c r="K317" s="5">
        <f t="shared" si="386"/>
        <v>300</v>
      </c>
      <c r="L317" s="5">
        <f t="shared" si="387"/>
        <v>30866.332463024224</v>
      </c>
      <c r="M317" s="5">
        <f t="shared" si="388"/>
        <v>8475.2083344277253</v>
      </c>
      <c r="N317" s="15">
        <f t="shared" si="389"/>
        <v>0</v>
      </c>
      <c r="O317" s="15">
        <f t="shared" si="390"/>
        <v>-1.8622748851243598E-3</v>
      </c>
      <c r="P317" s="15">
        <f t="shared" si="391"/>
        <v>-5.1560347771550941E-4</v>
      </c>
      <c r="Q317" s="5">
        <f t="shared" si="392"/>
        <v>2.9405981683786289</v>
      </c>
      <c r="R317" s="5">
        <f t="shared" si="393"/>
        <v>2238.5528252857343</v>
      </c>
      <c r="S317" s="5">
        <f t="shared" si="394"/>
        <v>1890.4779997350893</v>
      </c>
      <c r="T317" s="5">
        <f t="shared" si="395"/>
        <v>8.4107999690869413</v>
      </c>
      <c r="U317" s="5">
        <f t="shared" si="396"/>
        <v>24.466916177265645</v>
      </c>
      <c r="V317" s="5">
        <f t="shared" si="397"/>
        <v>51.043937479567305</v>
      </c>
      <c r="W317" s="15">
        <f t="shared" si="398"/>
        <v>-1.0734613539272964E-2</v>
      </c>
      <c r="X317" s="15">
        <f t="shared" si="399"/>
        <v>-1.217998157191269E-2</v>
      </c>
      <c r="Y317" s="15">
        <f t="shared" si="400"/>
        <v>-9.7425357312937999E-3</v>
      </c>
      <c r="Z317" s="5">
        <f t="shared" si="343"/>
        <v>2.3855966423361687</v>
      </c>
      <c r="AA317" s="5">
        <f t="shared" si="344"/>
        <v>7053.9788188575058</v>
      </c>
      <c r="AB317" s="5">
        <f t="shared" si="345"/>
        <v>57068.575492847267</v>
      </c>
      <c r="AC317" s="16">
        <f t="shared" si="401"/>
        <v>0.80255378805950461</v>
      </c>
      <c r="AD317" s="16">
        <f t="shared" si="402"/>
        <v>3.1069559979646488</v>
      </c>
      <c r="AE317" s="16">
        <f t="shared" si="403"/>
        <v>29.87786486395003</v>
      </c>
      <c r="AF317" s="15">
        <f t="shared" si="404"/>
        <v>-4.0504037456468023E-3</v>
      </c>
      <c r="AG317" s="15">
        <f t="shared" si="405"/>
        <v>2.9673830763510267E-4</v>
      </c>
      <c r="AH317" s="15">
        <f t="shared" si="406"/>
        <v>9.7937136394747881E-3</v>
      </c>
      <c r="AI317" s="1">
        <f t="shared" si="370"/>
        <v>15616.626185704838</v>
      </c>
      <c r="AJ317" s="1">
        <f t="shared" si="371"/>
        <v>185878.85286540273</v>
      </c>
      <c r="AK317" s="1">
        <f t="shared" si="372"/>
        <v>74312.527081944369</v>
      </c>
      <c r="AL317" s="14">
        <f t="shared" si="407"/>
        <v>100.2926856382835</v>
      </c>
      <c r="AM317" s="14">
        <f t="shared" si="408"/>
        <v>25.126447885334542</v>
      </c>
      <c r="AN317" s="14">
        <f t="shared" si="409"/>
        <v>7.7885602100560147</v>
      </c>
      <c r="AO317" s="11">
        <f t="shared" si="410"/>
        <v>1.4965735301100014E-3</v>
      </c>
      <c r="AP317" s="11">
        <f t="shared" si="411"/>
        <v>1.8852879318583906E-3</v>
      </c>
      <c r="AQ317" s="11">
        <f t="shared" si="412"/>
        <v>1.7101940290541967E-3</v>
      </c>
      <c r="AR317" s="1">
        <f t="shared" si="346"/>
        <v>349.62169819595107</v>
      </c>
      <c r="AS317" s="1">
        <f t="shared" ref="AS317:AS346" si="413">MAX(0.3*C317,AM317*AJ317^$AR$5*C317^(1-$AR$5)*(1-BC316+BR316/100))</f>
        <v>91493.051640311329</v>
      </c>
      <c r="AT317" s="1">
        <f t="shared" ref="AT317:AT346" si="414">MAX(0.3*D317,AN317*AK317^$AR$5*D317^(1-$AR$5)*(1-BD316+BS316/100))</f>
        <v>37036.288599245316</v>
      </c>
      <c r="AU317" s="1">
        <f t="shared" si="373"/>
        <v>69.924339639190222</v>
      </c>
      <c r="AV317" s="1">
        <f t="shared" si="374"/>
        <v>18298.610328062266</v>
      </c>
      <c r="AW317" s="1">
        <f t="shared" si="375"/>
        <v>7407.2577198490635</v>
      </c>
      <c r="AX317" s="2">
        <v>0</v>
      </c>
      <c r="AY317" s="2">
        <v>0</v>
      </c>
      <c r="AZ317" s="2">
        <v>0</v>
      </c>
      <c r="BA317" s="2">
        <f t="shared" si="350"/>
        <v>0</v>
      </c>
      <c r="BB317" s="2">
        <f t="shared" si="363"/>
        <v>0</v>
      </c>
      <c r="BC317" s="2">
        <f t="shared" si="351"/>
        <v>0</v>
      </c>
      <c r="BD317" s="2">
        <f t="shared" si="352"/>
        <v>0</v>
      </c>
      <c r="BE317" s="2">
        <f t="shared" si="353"/>
        <v>0</v>
      </c>
      <c r="BF317" s="2">
        <f t="shared" si="354"/>
        <v>0</v>
      </c>
      <c r="BG317" s="2">
        <f t="shared" si="355"/>
        <v>0</v>
      </c>
      <c r="BH317" s="2">
        <f t="shared" si="364"/>
        <v>0</v>
      </c>
      <c r="BI317" s="2">
        <f t="shared" si="365"/>
        <v>0</v>
      </c>
      <c r="BJ317" s="2">
        <f t="shared" si="366"/>
        <v>0</v>
      </c>
      <c r="BK317" s="11">
        <f t="shared" si="369"/>
        <v>0.03</v>
      </c>
      <c r="BL317" s="11">
        <f t="shared" si="367"/>
        <v>2.8137725114875639E-2</v>
      </c>
      <c r="BM317" s="11">
        <f t="shared" si="368"/>
        <v>2.9484396522284489E-2</v>
      </c>
      <c r="BN317" s="17">
        <f t="shared" si="347"/>
        <v>2.0670503933524955E-2</v>
      </c>
      <c r="BO317" s="17">
        <f t="shared" si="348"/>
        <v>6.4078738391348559E-5</v>
      </c>
      <c r="BP317" s="17">
        <f t="shared" si="349"/>
        <v>6.9423223547253031E-5</v>
      </c>
      <c r="BQ317" s="12">
        <f>(BQ$3*temperature!$I427+BQ$4*temperature!$I427^2+BQ$5*temperature!$I427^6)*(K317/K$56)^$BS$1</f>
        <v>-334.15556470692945</v>
      </c>
      <c r="BR317" s="12">
        <f>(BR$3*temperature!$I427+BR$4*temperature!$I427^2+BR$5*temperature!$I427^6)*(L317/L$56)^$BS$1</f>
        <v>-46.495557559457829</v>
      </c>
      <c r="BS317" s="12">
        <f>(BS$3*temperature!$I427+BS$4*temperature!$I427^2+BS$5*temperature!$I427^6)*(M317/M$56)^$BS$1</f>
        <v>-38.392027072047846</v>
      </c>
      <c r="BT317" s="12">
        <f>(BT$3*temperature!$M427+BT$4*temperature!$M427^2+BT$5*temperature!$M427^6)*(K317/K$56)^$BS$1</f>
        <v>-334.15563229051901</v>
      </c>
      <c r="BU317" s="12">
        <f>(BU$3*temperature!$M427+BU$4*temperature!$M427^2+BU$5*temperature!$M427^6)*(L317/L$56)^$BS$1</f>
        <v>-46.495566542222626</v>
      </c>
      <c r="BV317" s="12">
        <f>(BV$3*temperature!$M427+BV$4*temperature!$M427^2+BV$5*temperature!$M427^6)*(M317/M$56)^$BS$1</f>
        <v>-38.392034134817997</v>
      </c>
      <c r="BW317" s="19">
        <f t="shared" si="356"/>
        <v>-6.7583589554942591E-5</v>
      </c>
      <c r="BX317" s="19">
        <f t="shared" si="357"/>
        <v>-8.9827647968832025E-6</v>
      </c>
      <c r="BY317" s="19">
        <f t="shared" si="358"/>
        <v>-7.0627701518333197E-6</v>
      </c>
      <c r="BZ317" s="19">
        <f t="shared" si="359"/>
        <v>-1.1070680464378172E-2</v>
      </c>
      <c r="CA317" s="19">
        <f t="shared" si="360"/>
        <v>-4.8841691616101051E-6</v>
      </c>
      <c r="CB317" s="19">
        <f t="shared" si="361"/>
        <v>-5.2663788038453967E-7</v>
      </c>
      <c r="CC317" s="19">
        <f t="shared" si="362"/>
        <v>-1.8159643067023155E-7</v>
      </c>
      <c r="CD317" s="19"/>
    </row>
    <row r="318" spans="1:82">
      <c r="A318" s="2">
        <f t="shared" si="376"/>
        <v>2272</v>
      </c>
      <c r="B318" s="5">
        <f t="shared" si="377"/>
        <v>1165.4056676305072</v>
      </c>
      <c r="C318" s="5">
        <f t="shared" si="378"/>
        <v>2964.1698711391605</v>
      </c>
      <c r="D318" s="5">
        <f t="shared" si="379"/>
        <v>4369.9562334754846</v>
      </c>
      <c r="E318" s="15">
        <f t="shared" si="380"/>
        <v>5.987045487179649E-9</v>
      </c>
      <c r="F318" s="15">
        <f t="shared" si="381"/>
        <v>1.1794881073956759E-8</v>
      </c>
      <c r="G318" s="15">
        <f t="shared" si="382"/>
        <v>2.4078830143341707E-8</v>
      </c>
      <c r="H318" s="5">
        <f t="shared" si="383"/>
        <v>349.62170028915216</v>
      </c>
      <c r="I318" s="5">
        <f t="shared" si="384"/>
        <v>91319.590279539858</v>
      </c>
      <c r="J318" s="5">
        <f t="shared" si="385"/>
        <v>37016.453332831334</v>
      </c>
      <c r="K318" s="5">
        <f t="shared" si="386"/>
        <v>300</v>
      </c>
      <c r="L318" s="5">
        <f t="shared" si="387"/>
        <v>30807.812726483458</v>
      </c>
      <c r="M318" s="5">
        <f t="shared" si="388"/>
        <v>8470.6691223293219</v>
      </c>
      <c r="N318" s="15">
        <f t="shared" si="389"/>
        <v>0</v>
      </c>
      <c r="O318" s="15">
        <f t="shared" si="390"/>
        <v>-1.8959083205258853E-3</v>
      </c>
      <c r="P318" s="15">
        <f t="shared" si="391"/>
        <v>-5.3558708167256164E-4</v>
      </c>
      <c r="Q318" s="5">
        <f t="shared" si="392"/>
        <v>2.9090320008832982</v>
      </c>
      <c r="R318" s="5">
        <f t="shared" si="393"/>
        <v>2207.0949211803122</v>
      </c>
      <c r="S318" s="5">
        <f t="shared" si="394"/>
        <v>1871.0573442008331</v>
      </c>
      <c r="T318" s="5">
        <f t="shared" si="395"/>
        <v>8.3205132818626648</v>
      </c>
      <c r="U318" s="5">
        <f t="shared" si="396"/>
        <v>24.168909589105017</v>
      </c>
      <c r="V318" s="5">
        <f t="shared" si="397"/>
        <v>50.546640094806691</v>
      </c>
      <c r="W318" s="15">
        <f t="shared" si="398"/>
        <v>-1.0734613539272964E-2</v>
      </c>
      <c r="X318" s="15">
        <f t="shared" si="399"/>
        <v>-1.217998157191269E-2</v>
      </c>
      <c r="Y318" s="15">
        <f t="shared" si="400"/>
        <v>-9.7425357312937999E-3</v>
      </c>
      <c r="Z318" s="5">
        <f t="shared" ref="Z318:Z346" si="415">Q317*AC318*(1-AX317)</f>
        <v>2.3504292941514153</v>
      </c>
      <c r="AA318" s="5">
        <f t="shared" ref="AA318:AA346" si="416">R317*AD318*(1-AY317)</f>
        <v>6957.1489674723507</v>
      </c>
      <c r="AB318" s="5">
        <f t="shared" ref="AB318:AB346" si="417">S317*AE318*(1-AZ317)</f>
        <v>57036.628901851698</v>
      </c>
      <c r="AC318" s="16">
        <f t="shared" si="401"/>
        <v>0.79930312119026536</v>
      </c>
      <c r="AD318" s="16">
        <f t="shared" si="402"/>
        <v>3.1078779508293817</v>
      </c>
      <c r="AE318" s="16">
        <f t="shared" si="403"/>
        <v>30.170480116586482</v>
      </c>
      <c r="AF318" s="15">
        <f t="shared" si="404"/>
        <v>-4.0504037456468023E-3</v>
      </c>
      <c r="AG318" s="15">
        <f t="shared" si="405"/>
        <v>2.9673830763510267E-4</v>
      </c>
      <c r="AH318" s="15">
        <f t="shared" si="406"/>
        <v>9.7937136394747881E-3</v>
      </c>
      <c r="AI318" s="1">
        <f t="shared" si="370"/>
        <v>14124.887906773545</v>
      </c>
      <c r="AJ318" s="1">
        <f t="shared" si="371"/>
        <v>185589.57790692474</v>
      </c>
      <c r="AK318" s="1">
        <f t="shared" si="372"/>
        <v>74288.532093599002</v>
      </c>
      <c r="AL318" s="14">
        <f t="shared" si="407"/>
        <v>100.4412800630875</v>
      </c>
      <c r="AM318" s="14">
        <f t="shared" si="408"/>
        <v>25.17334476841355</v>
      </c>
      <c r="AN318" s="14">
        <f t="shared" si="409"/>
        <v>7.8017469597305205</v>
      </c>
      <c r="AO318" s="11">
        <f t="shared" si="410"/>
        <v>1.4816077948089014E-3</v>
      </c>
      <c r="AP318" s="11">
        <f t="shared" si="411"/>
        <v>1.8664350525398068E-3</v>
      </c>
      <c r="AQ318" s="11">
        <f t="shared" si="412"/>
        <v>1.6930920887636548E-3</v>
      </c>
      <c r="AR318" s="1">
        <f t="shared" ref="AR318:AR346" si="418">MAX(0.3*B318,AL318*AI318^$AR$5*B318^(1-$AR$5)*(1-BB317+BQ317/100))</f>
        <v>349.62170028915216</v>
      </c>
      <c r="AS318" s="1">
        <f t="shared" si="413"/>
        <v>91319.590279539858</v>
      </c>
      <c r="AT318" s="1">
        <f t="shared" si="414"/>
        <v>37016.453332831334</v>
      </c>
      <c r="AU318" s="1">
        <f t="shared" si="373"/>
        <v>69.924340057830435</v>
      </c>
      <c r="AV318" s="1">
        <f t="shared" si="374"/>
        <v>18263.918055907972</v>
      </c>
      <c r="AW318" s="1">
        <f t="shared" si="375"/>
        <v>7403.2906665662667</v>
      </c>
      <c r="AX318" s="2">
        <v>0</v>
      </c>
      <c r="AY318" s="2">
        <v>0</v>
      </c>
      <c r="AZ318" s="2">
        <v>0</v>
      </c>
      <c r="BA318" s="2">
        <f t="shared" si="350"/>
        <v>0</v>
      </c>
      <c r="BB318" s="2">
        <f t="shared" si="363"/>
        <v>0</v>
      </c>
      <c r="BC318" s="2">
        <f t="shared" si="351"/>
        <v>0</v>
      </c>
      <c r="BD318" s="2">
        <f t="shared" si="352"/>
        <v>0</v>
      </c>
      <c r="BE318" s="2">
        <f t="shared" si="353"/>
        <v>0</v>
      </c>
      <c r="BF318" s="2">
        <f t="shared" si="354"/>
        <v>0</v>
      </c>
      <c r="BG318" s="2">
        <f t="shared" si="355"/>
        <v>0</v>
      </c>
      <c r="BH318" s="2">
        <f t="shared" si="364"/>
        <v>0</v>
      </c>
      <c r="BI318" s="2">
        <f t="shared" si="365"/>
        <v>0</v>
      </c>
      <c r="BJ318" s="2">
        <f t="shared" si="366"/>
        <v>0</v>
      </c>
      <c r="BK318" s="11">
        <f t="shared" si="369"/>
        <v>0.03</v>
      </c>
      <c r="BL318" s="11">
        <f t="shared" si="367"/>
        <v>2.8104091679474114E-2</v>
      </c>
      <c r="BM318" s="11">
        <f t="shared" si="368"/>
        <v>2.9464412918327437E-2</v>
      </c>
      <c r="BN318" s="17">
        <f t="shared" ref="BN318:BN346" si="419">BN317/(1+BK317)</f>
        <v>2.0068450420898012E-2</v>
      </c>
      <c r="BO318" s="17">
        <f t="shared" ref="BO318:BO346" si="420">BO317/(1+BL317)</f>
        <v>6.2325053177276354E-5</v>
      </c>
      <c r="BP318" s="17">
        <f t="shared" ref="BP318:BP346" si="421">BP317/(1+BM317)</f>
        <v>6.7434944892581759E-5</v>
      </c>
      <c r="BQ318" s="12">
        <f>(BQ$3*temperature!$I428+BQ$4*temperature!$I428^2+BQ$5*temperature!$I428^6)*(K318/K$56)^$BS$1</f>
        <v>-335.37917307598752</v>
      </c>
      <c r="BR318" s="12">
        <f>(BR$3*temperature!$I428+BR$4*temperature!$I428^2+BR$5*temperature!$I428^6)*(L318/L$56)^$BS$1</f>
        <v>-46.680328064475773</v>
      </c>
      <c r="BS318" s="12">
        <f>(BS$3*temperature!$I428+BS$4*temperature!$I428^2+BS$5*temperature!$I428^6)*(M318/M$56)^$BS$1</f>
        <v>-38.525051054620505</v>
      </c>
      <c r="BT318" s="12">
        <f>(BT$3*temperature!$M428+BT$4*temperature!$M428^2+BT$5*temperature!$M428^6)*(K318/K$56)^$BS$1</f>
        <v>-335.37924058327104</v>
      </c>
      <c r="BU318" s="12">
        <f>(BU$3*temperature!$M428+BU$4*temperature!$M428^2+BU$5*temperature!$M428^6)*(L318/L$56)^$BS$1</f>
        <v>-46.680337040849032</v>
      </c>
      <c r="BV318" s="12">
        <f>(BV$3*temperature!$M428+BV$4*temperature!$M428^2+BV$5*temperature!$M428^6)*(M318/M$56)^$BS$1</f>
        <v>-38.525058109515655</v>
      </c>
      <c r="BW318" s="19">
        <f t="shared" si="356"/>
        <v>-6.7507283517898031E-5</v>
      </c>
      <c r="BX318" s="19">
        <f t="shared" si="357"/>
        <v>-8.976373258917647E-6</v>
      </c>
      <c r="BY318" s="19">
        <f t="shared" si="358"/>
        <v>-7.0548951498494716E-6</v>
      </c>
      <c r="BZ318" s="19">
        <f t="shared" si="359"/>
        <v>-1.1044679365284278E-2</v>
      </c>
      <c r="CA318" s="19">
        <f t="shared" si="360"/>
        <v>-4.7365579251237653E-6</v>
      </c>
      <c r="CB318" s="19">
        <f t="shared" si="361"/>
        <v>-5.1089013325510329E-7</v>
      </c>
      <c r="CC318" s="19">
        <f t="shared" si="362"/>
        <v>-1.7610446844105252E-7</v>
      </c>
      <c r="CD318" s="19"/>
    </row>
    <row r="319" spans="1:82">
      <c r="A319" s="2">
        <f t="shared" si="376"/>
        <v>2273</v>
      </c>
      <c r="B319" s="5">
        <f t="shared" si="377"/>
        <v>1165.4056742589771</v>
      </c>
      <c r="C319" s="5">
        <f t="shared" si="378"/>
        <v>2964.1699043530903</v>
      </c>
      <c r="D319" s="5">
        <f t="shared" si="379"/>
        <v>4369.9563334377472</v>
      </c>
      <c r="E319" s="15">
        <f t="shared" si="380"/>
        <v>5.6876932128206659E-9</v>
      </c>
      <c r="F319" s="15">
        <f t="shared" si="381"/>
        <v>1.120513702025892E-8</v>
      </c>
      <c r="G319" s="15">
        <f t="shared" si="382"/>
        <v>2.2874888636174622E-8</v>
      </c>
      <c r="H319" s="5">
        <f t="shared" si="383"/>
        <v>349.62170227769315</v>
      </c>
      <c r="I319" s="5">
        <f t="shared" si="384"/>
        <v>91143.37935404478</v>
      </c>
      <c r="J319" s="5">
        <f t="shared" si="385"/>
        <v>36995.893059142538</v>
      </c>
      <c r="K319" s="5">
        <f t="shared" si="386"/>
        <v>300</v>
      </c>
      <c r="L319" s="5">
        <f t="shared" si="387"/>
        <v>30748.365409214355</v>
      </c>
      <c r="M319" s="5">
        <f t="shared" si="388"/>
        <v>8465.9640134295551</v>
      </c>
      <c r="N319" s="15">
        <f t="shared" si="389"/>
        <v>0</v>
      </c>
      <c r="O319" s="15">
        <f t="shared" si="390"/>
        <v>-1.9296182366753678E-3</v>
      </c>
      <c r="P319" s="15">
        <f t="shared" si="391"/>
        <v>-5.5545894094288784E-4</v>
      </c>
      <c r="Q319" s="5">
        <f t="shared" si="392"/>
        <v>2.8778046829485082</v>
      </c>
      <c r="R319" s="5">
        <f t="shared" si="393"/>
        <v>2176.0055922072784</v>
      </c>
      <c r="S319" s="5">
        <f t="shared" si="394"/>
        <v>1851.799373372352</v>
      </c>
      <c r="T319" s="5">
        <f t="shared" si="395"/>
        <v>8.2311957873334816</v>
      </c>
      <c r="U319" s="5">
        <f t="shared" si="396"/>
        <v>23.874532715696493</v>
      </c>
      <c r="V319" s="5">
        <f t="shared" si="397"/>
        <v>50.05418764758619</v>
      </c>
      <c r="W319" s="15">
        <f t="shared" si="398"/>
        <v>-1.0734613539272964E-2</v>
      </c>
      <c r="X319" s="15">
        <f t="shared" si="399"/>
        <v>-1.217998157191269E-2</v>
      </c>
      <c r="Y319" s="15">
        <f t="shared" si="400"/>
        <v>-9.7425357312937999E-3</v>
      </c>
      <c r="Z319" s="5">
        <f t="shared" si="415"/>
        <v>2.3157803658099771</v>
      </c>
      <c r="AA319" s="5">
        <f t="shared" si="416"/>
        <v>6861.4170822233555</v>
      </c>
      <c r="AB319" s="5">
        <f t="shared" si="417"/>
        <v>57003.5603750843</v>
      </c>
      <c r="AC319" s="16">
        <f t="shared" si="401"/>
        <v>0.79606562083428911</v>
      </c>
      <c r="AD319" s="16">
        <f t="shared" si="402"/>
        <v>3.1088001772728471</v>
      </c>
      <c r="AE319" s="16">
        <f t="shared" si="403"/>
        <v>30.465961159213798</v>
      </c>
      <c r="AF319" s="15">
        <f t="shared" si="404"/>
        <v>-4.0504037456468023E-3</v>
      </c>
      <c r="AG319" s="15">
        <f t="shared" si="405"/>
        <v>2.9673830763510267E-4</v>
      </c>
      <c r="AH319" s="15">
        <f t="shared" si="406"/>
        <v>9.7937136394747881E-3</v>
      </c>
      <c r="AI319" s="1">
        <f t="shared" si="370"/>
        <v>12782.323456154021</v>
      </c>
      <c r="AJ319" s="1">
        <f t="shared" si="371"/>
        <v>185294.53817214022</v>
      </c>
      <c r="AK319" s="1">
        <f t="shared" si="372"/>
        <v>74262.96955080537</v>
      </c>
      <c r="AL319" s="14">
        <f t="shared" si="407"/>
        <v>100.58860650071493</v>
      </c>
      <c r="AM319" s="14">
        <f t="shared" si="408"/>
        <v>25.219859337348332</v>
      </c>
      <c r="AN319" s="14">
        <f t="shared" si="409"/>
        <v>7.8148239450260153</v>
      </c>
      <c r="AO319" s="11">
        <f t="shared" si="410"/>
        <v>1.4667917168608123E-3</v>
      </c>
      <c r="AP319" s="11">
        <f t="shared" si="411"/>
        <v>1.8477707020144087E-3</v>
      </c>
      <c r="AQ319" s="11">
        <f t="shared" si="412"/>
        <v>1.6761611678760182E-3</v>
      </c>
      <c r="AR319" s="1">
        <f t="shared" si="418"/>
        <v>349.62170227769315</v>
      </c>
      <c r="AS319" s="1">
        <f t="shared" si="413"/>
        <v>91143.37935404478</v>
      </c>
      <c r="AT319" s="1">
        <f t="shared" si="414"/>
        <v>36995.893059142538</v>
      </c>
      <c r="AU319" s="1">
        <f t="shared" si="373"/>
        <v>69.924340455538626</v>
      </c>
      <c r="AV319" s="1">
        <f t="shared" si="374"/>
        <v>18228.675870808958</v>
      </c>
      <c r="AW319" s="1">
        <f t="shared" si="375"/>
        <v>7399.1786118285081</v>
      </c>
      <c r="AX319" s="2">
        <v>0</v>
      </c>
      <c r="AY319" s="2">
        <v>0</v>
      </c>
      <c r="AZ319" s="2">
        <v>0</v>
      </c>
      <c r="BA319" s="2">
        <f t="shared" si="350"/>
        <v>0</v>
      </c>
      <c r="BB319" s="2">
        <f t="shared" si="363"/>
        <v>0</v>
      </c>
      <c r="BC319" s="2">
        <f t="shared" si="351"/>
        <v>0</v>
      </c>
      <c r="BD319" s="2">
        <f t="shared" si="352"/>
        <v>0</v>
      </c>
      <c r="BE319" s="2">
        <f t="shared" si="353"/>
        <v>0</v>
      </c>
      <c r="BF319" s="2">
        <f t="shared" si="354"/>
        <v>0</v>
      </c>
      <c r="BG319" s="2">
        <f t="shared" si="355"/>
        <v>0</v>
      </c>
      <c r="BH319" s="2">
        <f t="shared" si="364"/>
        <v>0</v>
      </c>
      <c r="BI319" s="2">
        <f t="shared" si="365"/>
        <v>0</v>
      </c>
      <c r="BJ319" s="2">
        <f t="shared" si="366"/>
        <v>0</v>
      </c>
      <c r="BK319" s="11">
        <f t="shared" si="369"/>
        <v>0.03</v>
      </c>
      <c r="BL319" s="11">
        <f t="shared" si="367"/>
        <v>2.8070381763324631E-2</v>
      </c>
      <c r="BM319" s="11">
        <f t="shared" si="368"/>
        <v>2.9444541059057111E-2</v>
      </c>
      <c r="BN319" s="17">
        <f t="shared" si="419"/>
        <v>1.9483932447473797E-2</v>
      </c>
      <c r="BO319" s="17">
        <f t="shared" si="420"/>
        <v>6.0621345330378342E-5</v>
      </c>
      <c r="BP319" s="17">
        <f t="shared" si="421"/>
        <v>6.5504882001134022E-5</v>
      </c>
      <c r="BQ319" s="12">
        <f>(BQ$3*temperature!$I429+BQ$4*temperature!$I429^2+BQ$5*temperature!$I429^6)*(K319/K$56)^$BS$1</f>
        <v>-336.5973146931467</v>
      </c>
      <c r="BR319" s="12">
        <f>(BR$3*temperature!$I429+BR$4*temperature!$I429^2+BR$5*temperature!$I429^6)*(L319/L$56)^$BS$1</f>
        <v>-46.864922781816531</v>
      </c>
      <c r="BS319" s="12">
        <f>(BS$3*temperature!$I429+BS$4*temperature!$I429^2+BS$5*temperature!$I429^6)*(M319/M$56)^$BS$1</f>
        <v>-38.65771553364025</v>
      </c>
      <c r="BT319" s="12">
        <f>(BT$3*temperature!$M429+BT$4*temperature!$M429^2+BT$5*temperature!$M429^6)*(K319/K$56)^$BS$1</f>
        <v>-336.59738212439038</v>
      </c>
      <c r="BU319" s="12">
        <f>(BU$3*temperature!$M429+BU$4*temperature!$M429^2+BU$5*temperature!$M429^6)*(L319/L$56)^$BS$1</f>
        <v>-46.864931751907406</v>
      </c>
      <c r="BV319" s="12">
        <f>(BV$3*temperature!$M429+BV$4*temperature!$M429^2+BV$5*temperature!$M429^6)*(M319/M$56)^$BS$1</f>
        <v>-38.657722580731139</v>
      </c>
      <c r="BW319" s="19">
        <f t="shared" si="356"/>
        <v>-6.7431243678583996E-5</v>
      </c>
      <c r="BX319" s="19">
        <f t="shared" si="357"/>
        <v>-8.970090874527159E-6</v>
      </c>
      <c r="BY319" s="19">
        <f t="shared" si="358"/>
        <v>-7.0470908895003959E-6</v>
      </c>
      <c r="BZ319" s="19">
        <f t="shared" si="359"/>
        <v>-1.1018532425449069E-2</v>
      </c>
      <c r="CA319" s="19">
        <f t="shared" si="360"/>
        <v>-4.5934201153254328E-6</v>
      </c>
      <c r="CB319" s="19">
        <f t="shared" si="361"/>
        <v>-4.9561853544413174E-7</v>
      </c>
      <c r="CC319" s="19">
        <f t="shared" si="362"/>
        <v>-1.7078001873870554E-7</v>
      </c>
      <c r="CD319" s="19"/>
    </row>
    <row r="320" spans="1:82">
      <c r="A320" s="2">
        <f t="shared" si="376"/>
        <v>2274</v>
      </c>
      <c r="B320" s="5">
        <f t="shared" si="377"/>
        <v>1165.4056805560235</v>
      </c>
      <c r="C320" s="5">
        <f t="shared" si="378"/>
        <v>2964.1699359063236</v>
      </c>
      <c r="D320" s="5">
        <f t="shared" si="379"/>
        <v>4369.9564284018988</v>
      </c>
      <c r="E320" s="15">
        <f t="shared" si="380"/>
        <v>5.4033085521796321E-9</v>
      </c>
      <c r="F320" s="15">
        <f t="shared" si="381"/>
        <v>1.0644880169245973E-8</v>
      </c>
      <c r="G320" s="15">
        <f t="shared" si="382"/>
        <v>2.173114420436589E-8</v>
      </c>
      <c r="H320" s="5">
        <f t="shared" si="383"/>
        <v>349.62170416680704</v>
      </c>
      <c r="I320" s="5">
        <f t="shared" si="384"/>
        <v>90964.428776007189</v>
      </c>
      <c r="J320" s="5">
        <f t="shared" si="385"/>
        <v>36974.613154463907</v>
      </c>
      <c r="K320" s="5">
        <f t="shared" si="386"/>
        <v>300</v>
      </c>
      <c r="L320" s="5">
        <f t="shared" si="387"/>
        <v>30687.993854236949</v>
      </c>
      <c r="M320" s="5">
        <f t="shared" si="388"/>
        <v>8461.0942374969163</v>
      </c>
      <c r="N320" s="15">
        <f t="shared" si="389"/>
        <v>0</v>
      </c>
      <c r="O320" s="15">
        <f t="shared" si="390"/>
        <v>-1.9634069705479762E-3</v>
      </c>
      <c r="P320" s="15">
        <f t="shared" si="391"/>
        <v>-5.7521812340732836E-4</v>
      </c>
      <c r="Q320" s="5">
        <f t="shared" si="392"/>
        <v>2.8469125772182928</v>
      </c>
      <c r="R320" s="5">
        <f t="shared" si="393"/>
        <v>2145.2815600474478</v>
      </c>
      <c r="S320" s="5">
        <f t="shared" si="394"/>
        <v>1832.7033807139578</v>
      </c>
      <c r="T320" s="5">
        <f t="shared" si="395"/>
        <v>8.1428370815903648</v>
      </c>
      <c r="U320" s="5">
        <f t="shared" si="396"/>
        <v>23.583741347181284</v>
      </c>
      <c r="V320" s="5">
        <f t="shared" si="397"/>
        <v>49.566532935928699</v>
      </c>
      <c r="W320" s="15">
        <f t="shared" si="398"/>
        <v>-1.0734613539272964E-2</v>
      </c>
      <c r="X320" s="15">
        <f t="shared" si="399"/>
        <v>-1.217998157191269E-2</v>
      </c>
      <c r="Y320" s="15">
        <f t="shared" si="400"/>
        <v>-9.7425357312937999E-3</v>
      </c>
      <c r="Z320" s="5">
        <f t="shared" si="415"/>
        <v>2.2816422150668343</v>
      </c>
      <c r="AA320" s="5">
        <f t="shared" si="416"/>
        <v>6766.7739361844597</v>
      </c>
      <c r="AB320" s="5">
        <f t="shared" si="417"/>
        <v>56969.378235455079</v>
      </c>
      <c r="AC320" s="16">
        <f t="shared" si="401"/>
        <v>0.79284123366188131</v>
      </c>
      <c r="AD320" s="16">
        <f t="shared" si="402"/>
        <v>3.1097226773762268</v>
      </c>
      <c r="AE320" s="16">
        <f t="shared" si="403"/>
        <v>30.764336058558499</v>
      </c>
      <c r="AF320" s="15">
        <f t="shared" si="404"/>
        <v>-4.0504037456468023E-3</v>
      </c>
      <c r="AG320" s="15">
        <f t="shared" si="405"/>
        <v>2.9673830763510267E-4</v>
      </c>
      <c r="AH320" s="15">
        <f t="shared" si="406"/>
        <v>9.7937136394747881E-3</v>
      </c>
      <c r="AI320" s="1">
        <f t="shared" si="370"/>
        <v>11574.015450994157</v>
      </c>
      <c r="AJ320" s="1">
        <f t="shared" si="371"/>
        <v>184993.76022573514</v>
      </c>
      <c r="AK320" s="1">
        <f t="shared" si="372"/>
        <v>74235.851207553351</v>
      </c>
      <c r="AL320" s="14">
        <f t="shared" si="407"/>
        <v>100.7346736101925</v>
      </c>
      <c r="AM320" s="14">
        <f t="shared" si="408"/>
        <v>25.265993849368886</v>
      </c>
      <c r="AN320" s="14">
        <f t="shared" si="409"/>
        <v>7.8277918604121517</v>
      </c>
      <c r="AO320" s="11">
        <f t="shared" si="410"/>
        <v>1.4521237996922042E-3</v>
      </c>
      <c r="AP320" s="11">
        <f t="shared" si="411"/>
        <v>1.8292929949942647E-3</v>
      </c>
      <c r="AQ320" s="11">
        <f t="shared" si="412"/>
        <v>1.6593995561972579E-3</v>
      </c>
      <c r="AR320" s="1">
        <f t="shared" si="418"/>
        <v>349.62170416680704</v>
      </c>
      <c r="AS320" s="1">
        <f t="shared" si="413"/>
        <v>90964.428776007189</v>
      </c>
      <c r="AT320" s="1">
        <f t="shared" si="414"/>
        <v>36974.613154463907</v>
      </c>
      <c r="AU320" s="1">
        <f t="shared" si="373"/>
        <v>69.924340833361413</v>
      </c>
      <c r="AV320" s="1">
        <f t="shared" si="374"/>
        <v>18192.885755201438</v>
      </c>
      <c r="AW320" s="1">
        <f t="shared" si="375"/>
        <v>7394.9226308927819</v>
      </c>
      <c r="AX320" s="2">
        <v>0</v>
      </c>
      <c r="AY320" s="2">
        <v>0</v>
      </c>
      <c r="AZ320" s="2">
        <v>0</v>
      </c>
      <c r="BA320" s="2">
        <f t="shared" si="350"/>
        <v>0</v>
      </c>
      <c r="BB320" s="2">
        <f t="shared" si="363"/>
        <v>0</v>
      </c>
      <c r="BC320" s="2">
        <f t="shared" si="351"/>
        <v>0</v>
      </c>
      <c r="BD320" s="2">
        <f t="shared" si="352"/>
        <v>0</v>
      </c>
      <c r="BE320" s="2">
        <f t="shared" si="353"/>
        <v>0</v>
      </c>
      <c r="BF320" s="2">
        <f t="shared" si="354"/>
        <v>0</v>
      </c>
      <c r="BG320" s="2">
        <f t="shared" si="355"/>
        <v>0</v>
      </c>
      <c r="BH320" s="2">
        <f t="shared" si="364"/>
        <v>0</v>
      </c>
      <c r="BI320" s="2">
        <f t="shared" si="365"/>
        <v>0</v>
      </c>
      <c r="BJ320" s="2">
        <f t="shared" si="366"/>
        <v>0</v>
      </c>
      <c r="BK320" s="11">
        <f t="shared" si="369"/>
        <v>0.03</v>
      </c>
      <c r="BL320" s="11">
        <f t="shared" si="367"/>
        <v>2.8036593029452023E-2</v>
      </c>
      <c r="BM320" s="11">
        <f t="shared" si="368"/>
        <v>2.9424781876592671E-2</v>
      </c>
      <c r="BN320" s="17">
        <f t="shared" si="419"/>
        <v>1.8916439269392037E-2</v>
      </c>
      <c r="BO320" s="17">
        <f t="shared" si="420"/>
        <v>5.8966143180199289E-5</v>
      </c>
      <c r="BP320" s="17">
        <f t="shared" si="421"/>
        <v>6.3631287931008749E-5</v>
      </c>
      <c r="BQ320" s="12">
        <f>(BQ$3*temperature!$I430+BQ$4*temperature!$I430^2+BQ$5*temperature!$I430^6)*(K320/K$56)^$BS$1</f>
        <v>-337.81003822213802</v>
      </c>
      <c r="BR320" s="12">
        <f>(BR$3*temperature!$I430+BR$4*temperature!$I430^2+BR$5*temperature!$I430^6)*(L320/L$56)^$BS$1</f>
        <v>-47.049353028006209</v>
      </c>
      <c r="BS320" s="12">
        <f>(BS$3*temperature!$I430+BS$4*temperature!$I430^2+BS$5*temperature!$I430^6)*(M320/M$56)^$BS$1</f>
        <v>-38.790026529680055</v>
      </c>
      <c r="BT320" s="12">
        <f>(BT$3*temperature!$M430+BT$4*temperature!$M430^2+BT$5*temperature!$M430^6)*(K320/K$56)^$BS$1</f>
        <v>-337.81010557760663</v>
      </c>
      <c r="BU320" s="12">
        <f>(BU$3*temperature!$M430+BU$4*temperature!$M430^2+BU$5*temperature!$M430^6)*(L320/L$56)^$BS$1</f>
        <v>-47.049361991923575</v>
      </c>
      <c r="BV320" s="12">
        <f>(BV$3*temperature!$M430+BV$4*temperature!$M430^2+BV$5*temperature!$M430^6)*(M320/M$56)^$BS$1</f>
        <v>-38.790033569036758</v>
      </c>
      <c r="BW320" s="19">
        <f t="shared" si="356"/>
        <v>-6.7355468615915015E-5</v>
      </c>
      <c r="BX320" s="19">
        <f t="shared" si="357"/>
        <v>-8.9639173666000715E-6</v>
      </c>
      <c r="BY320" s="19">
        <f t="shared" si="358"/>
        <v>-7.0393567028759207E-6</v>
      </c>
      <c r="BZ320" s="19">
        <f t="shared" si="359"/>
        <v>-1.099224047515676E-2</v>
      </c>
      <c r="CA320" s="19">
        <f t="shared" si="360"/>
        <v>-4.4546197461966539E-6</v>
      </c>
      <c r="CB320" s="19">
        <f t="shared" si="361"/>
        <v>-4.8080852977655572E-7</v>
      </c>
      <c r="CC320" s="19">
        <f t="shared" si="362"/>
        <v>-1.6561791968289434E-7</v>
      </c>
      <c r="CD320" s="19"/>
    </row>
    <row r="321" spans="1:82">
      <c r="A321" s="2">
        <f t="shared" si="376"/>
        <v>2275</v>
      </c>
      <c r="B321" s="5">
        <f t="shared" si="377"/>
        <v>1165.4056865382177</v>
      </c>
      <c r="C321" s="5">
        <f t="shared" si="378"/>
        <v>2964.1699658818952</v>
      </c>
      <c r="D321" s="5">
        <f t="shared" si="379"/>
        <v>4369.9565186178443</v>
      </c>
      <c r="E321" s="15">
        <f t="shared" si="380"/>
        <v>5.1331431245706503E-9</v>
      </c>
      <c r="F321" s="15">
        <f t="shared" si="381"/>
        <v>1.0112636160783674E-8</v>
      </c>
      <c r="G321" s="15">
        <f t="shared" si="382"/>
        <v>2.0644586994147596E-8</v>
      </c>
      <c r="H321" s="5">
        <f t="shared" si="383"/>
        <v>349.6217059614653</v>
      </c>
      <c r="I321" s="5">
        <f t="shared" si="384"/>
        <v>90782.748535523395</v>
      </c>
      <c r="J321" s="5">
        <f t="shared" si="385"/>
        <v>36952.619061485384</v>
      </c>
      <c r="K321" s="5">
        <f t="shared" si="386"/>
        <v>300</v>
      </c>
      <c r="L321" s="5">
        <f t="shared" si="387"/>
        <v>30626.70143090592</v>
      </c>
      <c r="M321" s="5">
        <f t="shared" si="388"/>
        <v>8456.0610395210479</v>
      </c>
      <c r="N321" s="15">
        <f t="shared" si="389"/>
        <v>0</v>
      </c>
      <c r="O321" s="15">
        <f t="shared" si="390"/>
        <v>-1.9972769683856972E-3</v>
      </c>
      <c r="P321" s="15">
        <f t="shared" si="391"/>
        <v>-5.9486371792938364E-4</v>
      </c>
      <c r="Q321" s="5">
        <f t="shared" si="392"/>
        <v>2.8163520853784978</v>
      </c>
      <c r="R321" s="5">
        <f t="shared" si="393"/>
        <v>2114.9195579446409</v>
      </c>
      <c r="S321" s="5">
        <f t="shared" si="394"/>
        <v>1813.7686526377511</v>
      </c>
      <c r="T321" s="5">
        <f t="shared" si="395"/>
        <v>8.0554268724062315</v>
      </c>
      <c r="U321" s="5">
        <f t="shared" si="396"/>
        <v>23.296491812175862</v>
      </c>
      <c r="V321" s="5">
        <f t="shared" si="397"/>
        <v>49.083629217724059</v>
      </c>
      <c r="W321" s="15">
        <f t="shared" si="398"/>
        <v>-1.0734613539272964E-2</v>
      </c>
      <c r="X321" s="15">
        <f t="shared" si="399"/>
        <v>-1.217998157191269E-2</v>
      </c>
      <c r="Y321" s="15">
        <f t="shared" si="400"/>
        <v>-9.7425357312937999E-3</v>
      </c>
      <c r="Z321" s="5">
        <f t="shared" si="415"/>
        <v>2.2480073123315303</v>
      </c>
      <c r="AA321" s="5">
        <f t="shared" si="416"/>
        <v>6673.2103263492963</v>
      </c>
      <c r="AB321" s="5">
        <f t="shared" si="417"/>
        <v>56934.090909432423</v>
      </c>
      <c r="AC321" s="16">
        <f t="shared" si="401"/>
        <v>0.78962990655935394</v>
      </c>
      <c r="AD321" s="16">
        <f t="shared" si="402"/>
        <v>3.110645451220726</v>
      </c>
      <c r="AE321" s="16">
        <f t="shared" si="403"/>
        <v>31.065633156224589</v>
      </c>
      <c r="AF321" s="15">
        <f t="shared" si="404"/>
        <v>-4.0504037456468023E-3</v>
      </c>
      <c r="AG321" s="15">
        <f t="shared" si="405"/>
        <v>2.9673830763510267E-4</v>
      </c>
      <c r="AH321" s="15">
        <f t="shared" si="406"/>
        <v>9.7937136394747881E-3</v>
      </c>
      <c r="AI321" s="1">
        <f t="shared" si="370"/>
        <v>10486.538246728103</v>
      </c>
      <c r="AJ321" s="1">
        <f t="shared" si="371"/>
        <v>184687.26995836309</v>
      </c>
      <c r="AK321" s="1">
        <f t="shared" si="372"/>
        <v>74207.188717690791</v>
      </c>
      <c r="AL321" s="14">
        <f t="shared" si="407"/>
        <v>100.87949003502605</v>
      </c>
      <c r="AM321" s="14">
        <f t="shared" si="408"/>
        <v>25.311750565873506</v>
      </c>
      <c r="AN321" s="14">
        <f t="shared" si="409"/>
        <v>7.840651400407932</v>
      </c>
      <c r="AO321" s="11">
        <f t="shared" si="410"/>
        <v>1.4376025616952821E-3</v>
      </c>
      <c r="AP321" s="11">
        <f t="shared" si="411"/>
        <v>1.811000065044322E-3</v>
      </c>
      <c r="AQ321" s="11">
        <f t="shared" si="412"/>
        <v>1.6428055606352854E-3</v>
      </c>
      <c r="AR321" s="1">
        <f t="shared" si="418"/>
        <v>349.6217059614653</v>
      </c>
      <c r="AS321" s="1">
        <f t="shared" si="413"/>
        <v>90782.748535523395</v>
      </c>
      <c r="AT321" s="1">
        <f t="shared" si="414"/>
        <v>36952.619061485384</v>
      </c>
      <c r="AU321" s="1">
        <f t="shared" si="373"/>
        <v>69.924341192293056</v>
      </c>
      <c r="AV321" s="1">
        <f t="shared" si="374"/>
        <v>18156.549707104681</v>
      </c>
      <c r="AW321" s="1">
        <f t="shared" si="375"/>
        <v>7390.5238122970768</v>
      </c>
      <c r="AX321" s="2">
        <v>0</v>
      </c>
      <c r="AY321" s="2">
        <v>0</v>
      </c>
      <c r="AZ321" s="2">
        <v>0</v>
      </c>
      <c r="BA321" s="2">
        <f t="shared" si="350"/>
        <v>0</v>
      </c>
      <c r="BB321" s="2">
        <f t="shared" si="363"/>
        <v>0</v>
      </c>
      <c r="BC321" s="2">
        <f t="shared" si="351"/>
        <v>0</v>
      </c>
      <c r="BD321" s="2">
        <f t="shared" si="352"/>
        <v>0</v>
      </c>
      <c r="BE321" s="2">
        <f t="shared" si="353"/>
        <v>0</v>
      </c>
      <c r="BF321" s="2">
        <f t="shared" si="354"/>
        <v>0</v>
      </c>
      <c r="BG321" s="2">
        <f t="shared" si="355"/>
        <v>0</v>
      </c>
      <c r="BH321" s="2">
        <f t="shared" si="364"/>
        <v>0</v>
      </c>
      <c r="BI321" s="2">
        <f t="shared" si="365"/>
        <v>0</v>
      </c>
      <c r="BJ321" s="2">
        <f t="shared" si="366"/>
        <v>0</v>
      </c>
      <c r="BK321" s="11">
        <f t="shared" si="369"/>
        <v>0.03</v>
      </c>
      <c r="BL321" s="11">
        <f t="shared" si="367"/>
        <v>2.8002723031614302E-2</v>
      </c>
      <c r="BM321" s="11">
        <f t="shared" si="368"/>
        <v>2.9405136282070615E-2</v>
      </c>
      <c r="BN321" s="17">
        <f t="shared" si="419"/>
        <v>1.836547501882722E-2</v>
      </c>
      <c r="BO321" s="17">
        <f t="shared" si="420"/>
        <v>5.7358019724216166E-5</v>
      </c>
      <c r="BP321" s="17">
        <f t="shared" si="421"/>
        <v>6.1812469498754365E-5</v>
      </c>
      <c r="BQ321" s="12">
        <f>(BQ$3*temperature!$I431+BQ$4*temperature!$I431^2+BQ$5*temperature!$I431^6)*(K321/K$56)^$BS$1</f>
        <v>-339.01739052591734</v>
      </c>
      <c r="BR321" s="12">
        <f>(BR$3*temperature!$I431+BR$4*temperature!$I431^2+BR$5*temperature!$I431^6)*(L321/L$56)^$BS$1</f>
        <v>-47.233629913538131</v>
      </c>
      <c r="BS321" s="12">
        <f>(BS$3*temperature!$I431+BS$4*temperature!$I431^2+BS$5*temperature!$I431^6)*(M321/M$56)^$BS$1</f>
        <v>-38.921989834855502</v>
      </c>
      <c r="BT321" s="12">
        <f>(BT$3*temperature!$M431+BT$4*temperature!$M431^2+BT$5*temperature!$M431^6)*(K321/K$56)^$BS$1</f>
        <v>-339.0174578058726</v>
      </c>
      <c r="BU321" s="12">
        <f>(BU$3*temperature!$M431+BU$4*temperature!$M431^2+BU$5*temperature!$M431^6)*(L321/L$56)^$BS$1</f>
        <v>-47.23363887139049</v>
      </c>
      <c r="BV321" s="12">
        <f>(BV$3*temperature!$M431+BV$4*temperature!$M431^2+BV$5*temperature!$M431^6)*(M321/M$56)^$BS$1</f>
        <v>-38.921996866547374</v>
      </c>
      <c r="BW321" s="19">
        <f t="shared" si="356"/>
        <v>-6.7279955260346469E-5</v>
      </c>
      <c r="BX321" s="19">
        <f t="shared" si="357"/>
        <v>-8.9578523585487346E-6</v>
      </c>
      <c r="BY321" s="19">
        <f t="shared" si="358"/>
        <v>-7.0316918723278832E-6</v>
      </c>
      <c r="BZ321" s="19">
        <f t="shared" si="359"/>
        <v>-1.0965804219354836E-2</v>
      </c>
      <c r="CA321" s="19">
        <f t="shared" si="360"/>
        <v>-4.3200248732663784E-6</v>
      </c>
      <c r="CB321" s="19">
        <f t="shared" si="361"/>
        <v>-4.664460035890597E-7</v>
      </c>
      <c r="CC321" s="19">
        <f t="shared" si="362"/>
        <v>-1.6061316910423719E-7</v>
      </c>
      <c r="CD321" s="19"/>
    </row>
    <row r="322" spans="1:82">
      <c r="A322" s="2">
        <f t="shared" si="376"/>
        <v>2276</v>
      </c>
      <c r="B322" s="5">
        <f t="shared" si="377"/>
        <v>1165.4056922213019</v>
      </c>
      <c r="C322" s="5">
        <f t="shared" si="378"/>
        <v>2964.1699943586887</v>
      </c>
      <c r="D322" s="5">
        <f t="shared" si="379"/>
        <v>4369.9566043229952</v>
      </c>
      <c r="E322" s="15">
        <f t="shared" si="380"/>
        <v>4.8764859683421175E-9</v>
      </c>
      <c r="F322" s="15">
        <f t="shared" si="381"/>
        <v>9.6070043527444895E-9</v>
      </c>
      <c r="G322" s="15">
        <f t="shared" si="382"/>
        <v>1.9612357644440214E-8</v>
      </c>
      <c r="H322" s="5">
        <f t="shared" si="383"/>
        <v>349.62170766639059</v>
      </c>
      <c r="I322" s="5">
        <f t="shared" si="384"/>
        <v>90598.348691367501</v>
      </c>
      <c r="J322" s="5">
        <f t="shared" si="385"/>
        <v>36929.916287362161</v>
      </c>
      <c r="K322" s="5">
        <f t="shared" si="386"/>
        <v>300</v>
      </c>
      <c r="L322" s="5">
        <f t="shared" si="387"/>
        <v>30564.491531791806</v>
      </c>
      <c r="M322" s="5">
        <f t="shared" si="388"/>
        <v>8450.8656792676393</v>
      </c>
      <c r="N322" s="15">
        <f t="shared" si="389"/>
        <v>0</v>
      </c>
      <c r="O322" s="15">
        <f t="shared" si="390"/>
        <v>-2.0312307956004139E-3</v>
      </c>
      <c r="P322" s="15">
        <f t="shared" si="391"/>
        <v>-6.1439483810810103E-4</v>
      </c>
      <c r="Q322" s="5">
        <f t="shared" si="392"/>
        <v>2.7861196477379067</v>
      </c>
      <c r="R322" s="5">
        <f t="shared" si="393"/>
        <v>2084.916330854106</v>
      </c>
      <c r="S322" s="5">
        <f t="shared" si="394"/>
        <v>1794.9944686279925</v>
      </c>
      <c r="T322" s="5">
        <f t="shared" si="395"/>
        <v>7.9689549780370763</v>
      </c>
      <c r="U322" s="5">
        <f t="shared" si="396"/>
        <v>23.012740971213347</v>
      </c>
      <c r="V322" s="5">
        <f t="shared" si="397"/>
        <v>48.605430206248805</v>
      </c>
      <c r="W322" s="15">
        <f t="shared" si="398"/>
        <v>-1.0734613539272964E-2</v>
      </c>
      <c r="X322" s="15">
        <f t="shared" si="399"/>
        <v>-1.217998157191269E-2</v>
      </c>
      <c r="Y322" s="15">
        <f t="shared" si="400"/>
        <v>-9.7425357312937999E-3</v>
      </c>
      <c r="Z322" s="5">
        <f t="shared" si="415"/>
        <v>2.2148682390077141</v>
      </c>
      <c r="AA322" s="5">
        <f t="shared" si="416"/>
        <v>6580.7170741817781</v>
      </c>
      <c r="AB322" s="5">
        <f t="shared" si="417"/>
        <v>56897.706924253602</v>
      </c>
      <c r="AC322" s="16">
        <f t="shared" si="401"/>
        <v>0.78643158662815116</v>
      </c>
      <c r="AD322" s="16">
        <f t="shared" si="402"/>
        <v>3.111568498887574</v>
      </c>
      <c r="AE322" s="16">
        <f t="shared" si="403"/>
        <v>31.369881071385628</v>
      </c>
      <c r="AF322" s="15">
        <f t="shared" si="404"/>
        <v>-4.0504037456468023E-3</v>
      </c>
      <c r="AG322" s="15">
        <f t="shared" si="405"/>
        <v>2.9673830763510267E-4</v>
      </c>
      <c r="AH322" s="15">
        <f t="shared" si="406"/>
        <v>9.7937136394747881E-3</v>
      </c>
      <c r="AI322" s="1">
        <f t="shared" si="370"/>
        <v>9507.8087632475854</v>
      </c>
      <c r="AJ322" s="1">
        <f t="shared" si="371"/>
        <v>184375.09266963147</v>
      </c>
      <c r="AK322" s="1">
        <f t="shared" si="372"/>
        <v>74176.993658218795</v>
      </c>
      <c r="AL322" s="14">
        <f t="shared" si="407"/>
        <v>101.02306440218995</v>
      </c>
      <c r="AM322" s="14">
        <f t="shared" si="408"/>
        <v>25.35713175197548</v>
      </c>
      <c r="AN322" s="14">
        <f t="shared" si="409"/>
        <v>7.8534032594703289</v>
      </c>
      <c r="AO322" s="11">
        <f t="shared" si="410"/>
        <v>1.4232265360783294E-3</v>
      </c>
      <c r="AP322" s="11">
        <f t="shared" si="411"/>
        <v>1.7928900643938788E-3</v>
      </c>
      <c r="AQ322" s="11">
        <f t="shared" si="412"/>
        <v>1.6263775050289326E-3</v>
      </c>
      <c r="AR322" s="1">
        <f t="shared" si="418"/>
        <v>349.62170766639059</v>
      </c>
      <c r="AS322" s="1">
        <f t="shared" si="413"/>
        <v>90598.348691367501</v>
      </c>
      <c r="AT322" s="1">
        <f t="shared" si="414"/>
        <v>36929.916287362161</v>
      </c>
      <c r="AU322" s="1">
        <f t="shared" si="373"/>
        <v>69.924341533278124</v>
      </c>
      <c r="AV322" s="1">
        <f t="shared" si="374"/>
        <v>18119.6697382735</v>
      </c>
      <c r="AW322" s="1">
        <f t="shared" si="375"/>
        <v>7385.9832574724323</v>
      </c>
      <c r="AX322" s="2">
        <v>0</v>
      </c>
      <c r="AY322" s="2">
        <v>0</v>
      </c>
      <c r="AZ322" s="2">
        <v>0</v>
      </c>
      <c r="BA322" s="2">
        <f t="shared" si="350"/>
        <v>0</v>
      </c>
      <c r="BB322" s="2">
        <f t="shared" si="363"/>
        <v>0</v>
      </c>
      <c r="BC322" s="2">
        <f t="shared" si="351"/>
        <v>0</v>
      </c>
      <c r="BD322" s="2">
        <f t="shared" si="352"/>
        <v>0</v>
      </c>
      <c r="BE322" s="2">
        <f t="shared" si="353"/>
        <v>0</v>
      </c>
      <c r="BF322" s="2">
        <f t="shared" si="354"/>
        <v>0</v>
      </c>
      <c r="BG322" s="2">
        <f t="shared" si="355"/>
        <v>0</v>
      </c>
      <c r="BH322" s="2">
        <f t="shared" si="364"/>
        <v>0</v>
      </c>
      <c r="BI322" s="2">
        <f t="shared" si="365"/>
        <v>0</v>
      </c>
      <c r="BJ322" s="2">
        <f t="shared" si="366"/>
        <v>0</v>
      </c>
      <c r="BK322" s="11">
        <f t="shared" si="369"/>
        <v>0.03</v>
      </c>
      <c r="BL322" s="11">
        <f t="shared" si="367"/>
        <v>2.7968769204399585E-2</v>
      </c>
      <c r="BM322" s="11">
        <f t="shared" si="368"/>
        <v>2.9385605161891898E-2</v>
      </c>
      <c r="BN322" s="17">
        <f t="shared" si="419"/>
        <v>1.7830558270706037E-2</v>
      </c>
      <c r="BO322" s="17">
        <f t="shared" si="420"/>
        <v>5.5795591236437057E-5</v>
      </c>
      <c r="BP322" s="17">
        <f t="shared" si="421"/>
        <v>6.004678558531782E-5</v>
      </c>
      <c r="BQ322" s="12">
        <f>(BQ$3*temperature!$I432+BQ$4*temperature!$I432^2+BQ$5*temperature!$I432^6)*(K322/K$56)^$BS$1</f>
        <v>-340.21941674415501</v>
      </c>
      <c r="BR322" s="12">
        <f>(BR$3*temperature!$I432+BR$4*temperature!$I432^2+BR$5*temperature!$I432^6)*(L322/L$56)^$BS$1</f>
        <v>-47.417764355363325</v>
      </c>
      <c r="BS322" s="12">
        <f>(BS$3*temperature!$I432+BS$4*temperature!$I432^2+BS$5*temperature!$I432^6)*(M322/M$56)^$BS$1</f>
        <v>-39.05361102149304</v>
      </c>
      <c r="BT322" s="12">
        <f>(BT$3*temperature!$M432+BT$4*temperature!$M432^2+BT$5*temperature!$M432^6)*(K322/K$56)^$BS$1</f>
        <v>-340.21948394885663</v>
      </c>
      <c r="BU322" s="12">
        <f>(BU$3*temperature!$M432+BU$4*temperature!$M432^2+BU$5*temperature!$M432^6)*(L322/L$56)^$BS$1</f>
        <v>-47.417773307258869</v>
      </c>
      <c r="BV322" s="12">
        <f>(BV$3*temperature!$M432+BV$4*temperature!$M432^2+BV$5*temperature!$M432^6)*(M322/M$56)^$BS$1</f>
        <v>-39.053618045588699</v>
      </c>
      <c r="BW322" s="19">
        <f t="shared" si="356"/>
        <v>-6.7204701622358698E-5</v>
      </c>
      <c r="BX322" s="19">
        <f t="shared" si="357"/>
        <v>-8.9518955448397719E-6</v>
      </c>
      <c r="BY322" s="19">
        <f t="shared" si="358"/>
        <v>-7.024095658891838E-6</v>
      </c>
      <c r="BZ322" s="19">
        <f t="shared" si="359"/>
        <v>-1.0939224412418118E-2</v>
      </c>
      <c r="CA322" s="19">
        <f t="shared" si="360"/>
        <v>-4.1895076521974515E-6</v>
      </c>
      <c r="CB322" s="19">
        <f t="shared" si="361"/>
        <v>-4.5251728408237737E-7</v>
      </c>
      <c r="CC322" s="19">
        <f t="shared" si="362"/>
        <v>-1.557609202706691E-7</v>
      </c>
      <c r="CD322" s="19"/>
    </row>
    <row r="323" spans="1:82">
      <c r="A323" s="2">
        <f t="shared" si="376"/>
        <v>2277</v>
      </c>
      <c r="B323" s="5">
        <f t="shared" si="377"/>
        <v>1165.4056976202321</v>
      </c>
      <c r="C323" s="5">
        <f t="shared" si="378"/>
        <v>2964.1700214116427</v>
      </c>
      <c r="D323" s="5">
        <f t="shared" si="379"/>
        <v>4369.956685742889</v>
      </c>
      <c r="E323" s="15">
        <f t="shared" si="380"/>
        <v>4.6326616699250113E-9</v>
      </c>
      <c r="F323" s="15">
        <f t="shared" si="381"/>
        <v>9.1266541351072643E-9</v>
      </c>
      <c r="G323" s="15">
        <f t="shared" si="382"/>
        <v>1.8631739762218202E-8</v>
      </c>
      <c r="H323" s="5">
        <f t="shared" si="383"/>
        <v>349.62170928606963</v>
      </c>
      <c r="I323" s="5">
        <f t="shared" si="384"/>
        <v>90411.239361078449</v>
      </c>
      <c r="J323" s="5">
        <f t="shared" si="385"/>
        <v>36906.510401650776</v>
      </c>
      <c r="K323" s="5">
        <f t="shared" si="386"/>
        <v>300</v>
      </c>
      <c r="L323" s="5">
        <f t="shared" si="387"/>
        <v>30501.367569334441</v>
      </c>
      <c r="M323" s="5">
        <f t="shared" si="388"/>
        <v>8445.5094308049647</v>
      </c>
      <c r="N323" s="15">
        <f t="shared" si="389"/>
        <v>0</v>
      </c>
      <c r="O323" s="15">
        <f t="shared" si="390"/>
        <v>-2.0652711461502937E-3</v>
      </c>
      <c r="P323" s="15">
        <f t="shared" si="391"/>
        <v>-6.3381062555700751E-4</v>
      </c>
      <c r="Q323" s="5">
        <f t="shared" si="392"/>
        <v>2.7562117428138615</v>
      </c>
      <c r="R323" s="5">
        <f t="shared" si="393"/>
        <v>2055.2686355790888</v>
      </c>
      <c r="S323" s="5">
        <f t="shared" si="394"/>
        <v>1776.3801013619584</v>
      </c>
      <c r="T323" s="5">
        <f t="shared" si="395"/>
        <v>7.8834113260359828</v>
      </c>
      <c r="U323" s="5">
        <f t="shared" si="396"/>
        <v>22.732446210264769</v>
      </c>
      <c r="V323" s="5">
        <f t="shared" si="397"/>
        <v>48.131890065729522</v>
      </c>
      <c r="W323" s="15">
        <f t="shared" si="398"/>
        <v>-1.0734613539272964E-2</v>
      </c>
      <c r="X323" s="15">
        <f t="shared" si="399"/>
        <v>-1.217998157191269E-2</v>
      </c>
      <c r="Y323" s="15">
        <f t="shared" si="400"/>
        <v>-9.7425357312937999E-3</v>
      </c>
      <c r="Z323" s="5">
        <f t="shared" si="415"/>
        <v>2.1822176858571503</v>
      </c>
      <c r="AA323" s="5">
        <f t="shared" si="416"/>
        <v>6489.2850261227613</v>
      </c>
      <c r="AB323" s="5">
        <f t="shared" si="417"/>
        <v>56860.234904915807</v>
      </c>
      <c r="AC323" s="16">
        <f t="shared" si="401"/>
        <v>0.78324622118397758</v>
      </c>
      <c r="AD323" s="16">
        <f t="shared" si="402"/>
        <v>3.1124918204580245</v>
      </c>
      <c r="AE323" s="16">
        <f t="shared" si="403"/>
        <v>31.677108703503158</v>
      </c>
      <c r="AF323" s="15">
        <f t="shared" si="404"/>
        <v>-4.0504037456468023E-3</v>
      </c>
      <c r="AG323" s="15">
        <f t="shared" si="405"/>
        <v>2.9673830763510267E-4</v>
      </c>
      <c r="AH323" s="15">
        <f t="shared" si="406"/>
        <v>9.7937136394747881E-3</v>
      </c>
      <c r="AI323" s="1">
        <f t="shared" si="370"/>
        <v>8626.9522284561062</v>
      </c>
      <c r="AJ323" s="1">
        <f t="shared" si="371"/>
        <v>184057.25314094184</v>
      </c>
      <c r="AK323" s="1">
        <f t="shared" si="372"/>
        <v>74145.277549869352</v>
      </c>
      <c r="AL323" s="14">
        <f t="shared" si="407"/>
        <v>101.16540532114297</v>
      </c>
      <c r="AM323" s="14">
        <f t="shared" si="408"/>
        <v>25.402139676059324</v>
      </c>
      <c r="AN323" s="14">
        <f t="shared" si="409"/>
        <v>7.8660481318854609</v>
      </c>
      <c r="AO323" s="11">
        <f t="shared" si="410"/>
        <v>1.408994270717546E-3</v>
      </c>
      <c r="AP323" s="11">
        <f t="shared" si="411"/>
        <v>1.7749611637499401E-3</v>
      </c>
      <c r="AQ323" s="11">
        <f t="shared" si="412"/>
        <v>1.6101137299786431E-3</v>
      </c>
      <c r="AR323" s="1">
        <f t="shared" si="418"/>
        <v>349.62170928606963</v>
      </c>
      <c r="AS323" s="1">
        <f t="shared" si="413"/>
        <v>90411.239361078449</v>
      </c>
      <c r="AT323" s="1">
        <f t="shared" si="414"/>
        <v>36906.510401650776</v>
      </c>
      <c r="AU323" s="1">
        <f t="shared" si="373"/>
        <v>69.924341857213932</v>
      </c>
      <c r="AV323" s="1">
        <f t="shared" si="374"/>
        <v>18082.247872215692</v>
      </c>
      <c r="AW323" s="1">
        <f t="shared" si="375"/>
        <v>7381.3020803301551</v>
      </c>
      <c r="AX323" s="2">
        <v>0</v>
      </c>
      <c r="AY323" s="2">
        <v>0</v>
      </c>
      <c r="AZ323" s="2">
        <v>0</v>
      </c>
      <c r="BA323" s="2">
        <f t="shared" si="350"/>
        <v>0</v>
      </c>
      <c r="BB323" s="2">
        <f t="shared" si="363"/>
        <v>0</v>
      </c>
      <c r="BC323" s="2">
        <f t="shared" si="351"/>
        <v>0</v>
      </c>
      <c r="BD323" s="2">
        <f t="shared" si="352"/>
        <v>0</v>
      </c>
      <c r="BE323" s="2">
        <f t="shared" si="353"/>
        <v>0</v>
      </c>
      <c r="BF323" s="2">
        <f t="shared" si="354"/>
        <v>0</v>
      </c>
      <c r="BG323" s="2">
        <f t="shared" si="355"/>
        <v>0</v>
      </c>
      <c r="BH323" s="2">
        <f t="shared" si="364"/>
        <v>0</v>
      </c>
      <c r="BI323" s="2">
        <f t="shared" si="365"/>
        <v>0</v>
      </c>
      <c r="BJ323" s="2">
        <f t="shared" si="366"/>
        <v>0</v>
      </c>
      <c r="BK323" s="11">
        <f t="shared" si="369"/>
        <v>0.03</v>
      </c>
      <c r="BL323" s="11">
        <f t="shared" si="367"/>
        <v>2.7934728853849705E-2</v>
      </c>
      <c r="BM323" s="11">
        <f t="shared" si="368"/>
        <v>2.9366189374442991E-2</v>
      </c>
      <c r="BN323" s="17">
        <f t="shared" si="419"/>
        <v>1.7311221622044695E-2</v>
      </c>
      <c r="BO323" s="17">
        <f t="shared" si="420"/>
        <v>5.4277515920663886E-5</v>
      </c>
      <c r="BP323" s="17">
        <f t="shared" si="421"/>
        <v>5.8332645496703089E-5</v>
      </c>
      <c r="BQ323" s="12">
        <f>(BQ$3*temperature!$I433+BQ$4*temperature!$I433^2+BQ$5*temperature!$I433^6)*(K323/K$56)^$BS$1</f>
        <v>-341.41616036724304</v>
      </c>
      <c r="BR323" s="12">
        <f>(BR$3*temperature!$I433+BR$4*temperature!$I433^2+BR$5*temperature!$I433^6)*(L323/L$56)^$BS$1</f>
        <v>-47.60176708905842</v>
      </c>
      <c r="BS323" s="12">
        <f>(BS$3*temperature!$I433+BS$4*temperature!$I433^2+BS$5*temperature!$I433^6)*(M323/M$56)^$BS$1</f>
        <v>-39.184895450450021</v>
      </c>
      <c r="BT323" s="12">
        <f>(BT$3*temperature!$M433+BT$4*temperature!$M433^2+BT$5*temperature!$M433^6)*(K323/K$56)^$BS$1</f>
        <v>-341.41622749694761</v>
      </c>
      <c r="BU323" s="12">
        <f>(BU$3*temperature!$M433+BU$4*temperature!$M433^2+BU$5*temperature!$M433^6)*(L323/L$56)^$BS$1</f>
        <v>-47.601776035104997</v>
      </c>
      <c r="BV323" s="12">
        <f>(BV$3*temperature!$M433+BV$4*temperature!$M433^2+BV$5*temperature!$M433^6)*(M323/M$56)^$BS$1</f>
        <v>-39.184902467017359</v>
      </c>
      <c r="BW323" s="19">
        <f t="shared" si="356"/>
        <v>-6.7129704575563665E-5</v>
      </c>
      <c r="BX323" s="19">
        <f t="shared" si="357"/>
        <v>-8.9460465773072428E-6</v>
      </c>
      <c r="BY323" s="19">
        <f t="shared" si="358"/>
        <v>-7.0165673378141946E-6</v>
      </c>
      <c r="BZ323" s="19">
        <f t="shared" si="359"/>
        <v>-1.0912501759307818E-2</v>
      </c>
      <c r="CA323" s="19">
        <f t="shared" si="360"/>
        <v>-4.0629440708856836E-6</v>
      </c>
      <c r="CB323" s="19">
        <f t="shared" si="361"/>
        <v>-4.390091185902693E-7</v>
      </c>
      <c r="CC323" s="19">
        <f t="shared" si="362"/>
        <v>-1.5105647780366278E-7</v>
      </c>
      <c r="CD323" s="19"/>
    </row>
    <row r="324" spans="1:82">
      <c r="A324" s="2">
        <f t="shared" si="376"/>
        <v>2278</v>
      </c>
      <c r="B324" s="5">
        <f t="shared" si="377"/>
        <v>1165.4057027492161</v>
      </c>
      <c r="C324" s="5">
        <f t="shared" si="378"/>
        <v>2964.1700471119493</v>
      </c>
      <c r="D324" s="5">
        <f t="shared" si="379"/>
        <v>4369.95676309179</v>
      </c>
      <c r="E324" s="15">
        <f t="shared" si="380"/>
        <v>4.4010285864287604E-9</v>
      </c>
      <c r="F324" s="15">
        <f t="shared" si="381"/>
        <v>8.6703214283519008E-9</v>
      </c>
      <c r="G324" s="15">
        <f t="shared" si="382"/>
        <v>1.770015277410729E-8</v>
      </c>
      <c r="H324" s="5">
        <f t="shared" si="383"/>
        <v>349.62171082476482</v>
      </c>
      <c r="I324" s="5">
        <f t="shared" si="384"/>
        <v>90221.430710438159</v>
      </c>
      <c r="J324" s="5">
        <f t="shared" si="385"/>
        <v>36882.407034140277</v>
      </c>
      <c r="K324" s="5">
        <f t="shared" si="386"/>
        <v>300</v>
      </c>
      <c r="L324" s="5">
        <f t="shared" si="387"/>
        <v>30437.332972291089</v>
      </c>
      <c r="M324" s="5">
        <f t="shared" si="388"/>
        <v>8439.9935820064238</v>
      </c>
      <c r="N324" s="15">
        <f t="shared" si="389"/>
        <v>0</v>
      </c>
      <c r="O324" s="15">
        <f t="shared" si="390"/>
        <v>-2.0994008513811613E-3</v>
      </c>
      <c r="P324" s="15">
        <f t="shared" si="391"/>
        <v>-6.5311025270087253E-4</v>
      </c>
      <c r="Q324" s="5">
        <f t="shared" si="392"/>
        <v>2.7266248869223029</v>
      </c>
      <c r="R324" s="5">
        <f t="shared" si="393"/>
        <v>2025.9732408979487</v>
      </c>
      <c r="S324" s="5">
        <f t="shared" si="394"/>
        <v>1757.9248168284428</v>
      </c>
      <c r="T324" s="5">
        <f t="shared" si="395"/>
        <v>7.798785952079859</v>
      </c>
      <c r="U324" s="5">
        <f t="shared" si="396"/>
        <v>22.455565434339249</v>
      </c>
      <c r="V324" s="5">
        <f t="shared" si="397"/>
        <v>47.662963406949444</v>
      </c>
      <c r="W324" s="15">
        <f t="shared" si="398"/>
        <v>-1.0734613539272964E-2</v>
      </c>
      <c r="X324" s="15">
        <f t="shared" si="399"/>
        <v>-1.217998157191269E-2</v>
      </c>
      <c r="Y324" s="15">
        <f t="shared" si="400"/>
        <v>-9.7425357312937999E-3</v>
      </c>
      <c r="Z324" s="5">
        <f t="shared" si="415"/>
        <v>2.1500484513878306</v>
      </c>
      <c r="AA324" s="5">
        <f t="shared" si="416"/>
        <v>6398.9050540606695</v>
      </c>
      <c r="AB324" s="5">
        <f t="shared" si="417"/>
        <v>56821.683570976769</v>
      </c>
      <c r="AC324" s="16">
        <f t="shared" si="401"/>
        <v>0.78007375775593024</v>
      </c>
      <c r="AD324" s="16">
        <f t="shared" si="402"/>
        <v>3.1134154160133551</v>
      </c>
      <c r="AE324" s="16">
        <f t="shared" si="403"/>
        <v>31.987345235071782</v>
      </c>
      <c r="AF324" s="15">
        <f t="shared" si="404"/>
        <v>-4.0504037456468023E-3</v>
      </c>
      <c r="AG324" s="15">
        <f t="shared" si="405"/>
        <v>2.9673830763510267E-4</v>
      </c>
      <c r="AH324" s="15">
        <f t="shared" si="406"/>
        <v>9.7937136394747881E-3</v>
      </c>
      <c r="AI324" s="1">
        <f t="shared" si="370"/>
        <v>7834.1813474677101</v>
      </c>
      <c r="AJ324" s="1">
        <f t="shared" si="371"/>
        <v>183733.77569906335</v>
      </c>
      <c r="AK324" s="1">
        <f t="shared" si="372"/>
        <v>74112.051875212579</v>
      </c>
      <c r="AL324" s="14">
        <f t="shared" si="407"/>
        <v>101.30652138287036</v>
      </c>
      <c r="AM324" s="14">
        <f t="shared" si="408"/>
        <v>25.446776609346472</v>
      </c>
      <c r="AN324" s="14">
        <f t="shared" si="409"/>
        <v>7.8785867116623036</v>
      </c>
      <c r="AO324" s="11">
        <f t="shared" si="410"/>
        <v>1.3949043280103706E-3</v>
      </c>
      <c r="AP324" s="11">
        <f t="shared" si="411"/>
        <v>1.7572115521124407E-3</v>
      </c>
      <c r="AQ324" s="11">
        <f t="shared" si="412"/>
        <v>1.5940125926788566E-3</v>
      </c>
      <c r="AR324" s="1">
        <f t="shared" si="418"/>
        <v>349.62171082476482</v>
      </c>
      <c r="AS324" s="1">
        <f t="shared" si="413"/>
        <v>90221.430710438159</v>
      </c>
      <c r="AT324" s="1">
        <f t="shared" si="414"/>
        <v>36882.407034140277</v>
      </c>
      <c r="AU324" s="1">
        <f t="shared" si="373"/>
        <v>69.924342164952961</v>
      </c>
      <c r="AV324" s="1">
        <f t="shared" si="374"/>
        <v>18044.286142087632</v>
      </c>
      <c r="AW324" s="1">
        <f t="shared" si="375"/>
        <v>7376.4814068280557</v>
      </c>
      <c r="AX324" s="2">
        <v>0</v>
      </c>
      <c r="AY324" s="2">
        <v>0</v>
      </c>
      <c r="AZ324" s="2">
        <v>0</v>
      </c>
      <c r="BA324" s="2">
        <f t="shared" si="350"/>
        <v>0</v>
      </c>
      <c r="BB324" s="2">
        <f t="shared" si="363"/>
        <v>0</v>
      </c>
      <c r="BC324" s="2">
        <f t="shared" si="351"/>
        <v>0</v>
      </c>
      <c r="BD324" s="2">
        <f t="shared" si="352"/>
        <v>0</v>
      </c>
      <c r="BE324" s="2">
        <f t="shared" si="353"/>
        <v>0</v>
      </c>
      <c r="BF324" s="2">
        <f t="shared" si="354"/>
        <v>0</v>
      </c>
      <c r="BG324" s="2">
        <f t="shared" si="355"/>
        <v>0</v>
      </c>
      <c r="BH324" s="2">
        <f t="shared" si="364"/>
        <v>0</v>
      </c>
      <c r="BI324" s="2">
        <f t="shared" si="365"/>
        <v>0</v>
      </c>
      <c r="BJ324" s="2">
        <f t="shared" si="366"/>
        <v>0</v>
      </c>
      <c r="BK324" s="11">
        <f t="shared" si="369"/>
        <v>0.03</v>
      </c>
      <c r="BL324" s="11">
        <f t="shared" si="367"/>
        <v>2.7900599148618838E-2</v>
      </c>
      <c r="BM324" s="11">
        <f t="shared" si="368"/>
        <v>2.9346889747299126E-2</v>
      </c>
      <c r="BN324" s="17">
        <f t="shared" si="419"/>
        <v>1.680701128353854E-2</v>
      </c>
      <c r="BO324" s="17">
        <f t="shared" si="420"/>
        <v>5.2802492606883202E-5</v>
      </c>
      <c r="BP324" s="17">
        <f t="shared" si="421"/>
        <v>5.6668507377488731E-5</v>
      </c>
      <c r="BQ324" s="12">
        <f>(BQ$3*temperature!$I434+BQ$4*temperature!$I434^2+BQ$5*temperature!$I434^6)*(K324/K$56)^$BS$1</f>
        <v>-342.60766330699533</v>
      </c>
      <c r="BR324" s="12">
        <f>(BR$3*temperature!$I434+BR$4*temperature!$I434^2+BR$5*temperature!$I434^6)*(L324/L$56)^$BS$1</f>
        <v>-47.785648680692198</v>
      </c>
      <c r="BS324" s="12">
        <f>(BS$3*temperature!$I434+BS$4*temperature!$I434^2+BS$5*temperature!$I434^6)*(M324/M$56)^$BS$1</f>
        <v>-39.315848279103115</v>
      </c>
      <c r="BT324" s="12">
        <f>(BT$3*temperature!$M434+BT$4*temperature!$M434^2+BT$5*temperature!$M434^6)*(K324/K$56)^$BS$1</f>
        <v>-342.60773036195741</v>
      </c>
      <c r="BU324" s="12">
        <f>(BU$3*temperature!$M434+BU$4*temperature!$M434^2+BU$5*temperature!$M434^6)*(L324/L$56)^$BS$1</f>
        <v>-47.785657620997334</v>
      </c>
      <c r="BV324" s="12">
        <f>(BV$3*temperature!$M434+BV$4*temperature!$M434^2+BV$5*temperature!$M434^6)*(M324/M$56)^$BS$1</f>
        <v>-39.315855288209349</v>
      </c>
      <c r="BW324" s="19">
        <f t="shared" si="356"/>
        <v>-6.705496207359829E-5</v>
      </c>
      <c r="BX324" s="19">
        <f t="shared" si="357"/>
        <v>-8.9403051362069164E-6</v>
      </c>
      <c r="BY324" s="19">
        <f t="shared" si="358"/>
        <v>-7.0091062340793542E-6</v>
      </c>
      <c r="BZ324" s="19">
        <f t="shared" si="359"/>
        <v>-1.0885637000067727E-2</v>
      </c>
      <c r="CA324" s="19">
        <f t="shared" si="360"/>
        <v>-3.9402139702268054E-6</v>
      </c>
      <c r="CB324" s="19">
        <f t="shared" si="361"/>
        <v>-4.2590866510337736E-7</v>
      </c>
      <c r="CC324" s="19">
        <f t="shared" si="362"/>
        <v>-1.4649529361155768E-7</v>
      </c>
      <c r="CD324" s="19"/>
    </row>
    <row r="325" spans="1:82">
      <c r="A325" s="2">
        <f t="shared" si="376"/>
        <v>2279</v>
      </c>
      <c r="B325" s="5">
        <f t="shared" si="377"/>
        <v>1165.4057076217507</v>
      </c>
      <c r="C325" s="5">
        <f t="shared" si="378"/>
        <v>2964.1700715272414</v>
      </c>
      <c r="D325" s="5">
        <f t="shared" si="379"/>
        <v>4369.9568365732466</v>
      </c>
      <c r="E325" s="15">
        <f t="shared" si="380"/>
        <v>4.1809771571073224E-9</v>
      </c>
      <c r="F325" s="15">
        <f t="shared" si="381"/>
        <v>8.2368053569343059E-9</v>
      </c>
      <c r="G325" s="15">
        <f t="shared" si="382"/>
        <v>1.6815145135401924E-8</v>
      </c>
      <c r="H325" s="5">
        <f t="shared" si="383"/>
        <v>349.62171228652522</v>
      </c>
      <c r="I325" s="5">
        <f t="shared" si="384"/>
        <v>90028.932942399217</v>
      </c>
      <c r="J325" s="5">
        <f t="shared" si="385"/>
        <v>36857.611872595793</v>
      </c>
      <c r="K325" s="5">
        <f t="shared" si="386"/>
        <v>300</v>
      </c>
      <c r="L325" s="5">
        <f t="shared" si="387"/>
        <v>30372.391181998959</v>
      </c>
      <c r="M325" s="5">
        <f t="shared" si="388"/>
        <v>8434.3194340331574</v>
      </c>
      <c r="N325" s="15">
        <f t="shared" si="389"/>
        <v>0</v>
      </c>
      <c r="O325" s="15">
        <f t="shared" si="390"/>
        <v>-2.1336228884196728E-3</v>
      </c>
      <c r="P325" s="15">
        <f t="shared" si="391"/>
        <v>-6.7229292512294148E-4</v>
      </c>
      <c r="Q325" s="5">
        <f t="shared" si="392"/>
        <v>2.6973556337722102</v>
      </c>
      <c r="R325" s="5">
        <f t="shared" si="393"/>
        <v>1997.0269276838374</v>
      </c>
      <c r="S325" s="5">
        <f t="shared" si="394"/>
        <v>1739.6278744448996</v>
      </c>
      <c r="T325" s="5">
        <f t="shared" si="395"/>
        <v>7.7150689988087704</v>
      </c>
      <c r="U325" s="5">
        <f t="shared" si="396"/>
        <v>22.182057061162116</v>
      </c>
      <c r="V325" s="5">
        <f t="shared" si="397"/>
        <v>47.198605282897887</v>
      </c>
      <c r="W325" s="15">
        <f t="shared" si="398"/>
        <v>-1.0734613539272964E-2</v>
      </c>
      <c r="X325" s="15">
        <f t="shared" si="399"/>
        <v>-1.217998157191269E-2</v>
      </c>
      <c r="Y325" s="15">
        <f t="shared" si="400"/>
        <v>-9.7425357312937999E-3</v>
      </c>
      <c r="Z325" s="5">
        <f t="shared" si="415"/>
        <v>2.1183534402658317</v>
      </c>
      <c r="AA325" s="5">
        <f t="shared" si="416"/>
        <v>6309.5680557734759</v>
      </c>
      <c r="AB325" s="5">
        <f t="shared" si="417"/>
        <v>56782.061733194576</v>
      </c>
      <c r="AC325" s="16">
        <f t="shared" si="401"/>
        <v>0.77691414408563486</v>
      </c>
      <c r="AD325" s="16">
        <f t="shared" si="402"/>
        <v>3.1143392856348679</v>
      </c>
      <c r="AE325" s="16">
        <f t="shared" si="403"/>
        <v>32.300620134391096</v>
      </c>
      <c r="AF325" s="15">
        <f t="shared" si="404"/>
        <v>-4.0504037456468023E-3</v>
      </c>
      <c r="AG325" s="15">
        <f t="shared" si="405"/>
        <v>2.9673830763510267E-4</v>
      </c>
      <c r="AH325" s="15">
        <f t="shared" si="406"/>
        <v>9.7937136394747881E-3</v>
      </c>
      <c r="AI325" s="1">
        <f t="shared" si="370"/>
        <v>7120.6875548858916</v>
      </c>
      <c r="AJ325" s="1">
        <f t="shared" si="371"/>
        <v>183404.68427124465</v>
      </c>
      <c r="AK325" s="1">
        <f t="shared" si="372"/>
        <v>74077.328094519384</v>
      </c>
      <c r="AL325" s="14">
        <f t="shared" si="407"/>
        <v>101.44642115895168</v>
      </c>
      <c r="AM325" s="14">
        <f t="shared" si="408"/>
        <v>25.491044825470222</v>
      </c>
      <c r="AN325" s="14">
        <f t="shared" si="409"/>
        <v>7.8910196924288964</v>
      </c>
      <c r="AO325" s="11">
        <f t="shared" si="410"/>
        <v>1.3809552847302668E-3</v>
      </c>
      <c r="AP325" s="11">
        <f t="shared" si="411"/>
        <v>1.7396394365913163E-3</v>
      </c>
      <c r="AQ325" s="11">
        <f t="shared" si="412"/>
        <v>1.578072466752068E-3</v>
      </c>
      <c r="AR325" s="1">
        <f t="shared" si="418"/>
        <v>349.62171228652522</v>
      </c>
      <c r="AS325" s="1">
        <f t="shared" si="413"/>
        <v>90028.932942399217</v>
      </c>
      <c r="AT325" s="1">
        <f t="shared" si="414"/>
        <v>36857.611872595793</v>
      </c>
      <c r="AU325" s="1">
        <f t="shared" si="373"/>
        <v>69.924342457305045</v>
      </c>
      <c r="AV325" s="1">
        <f t="shared" si="374"/>
        <v>18005.786588479845</v>
      </c>
      <c r="AW325" s="1">
        <f t="shared" si="375"/>
        <v>7371.5223745191588</v>
      </c>
      <c r="AX325" s="2">
        <v>0</v>
      </c>
      <c r="AY325" s="2">
        <v>0</v>
      </c>
      <c r="AZ325" s="2">
        <v>0</v>
      </c>
      <c r="BA325" s="2">
        <f t="shared" si="350"/>
        <v>0</v>
      </c>
      <c r="BB325" s="2">
        <f t="shared" si="363"/>
        <v>0</v>
      </c>
      <c r="BC325" s="2">
        <f t="shared" si="351"/>
        <v>0</v>
      </c>
      <c r="BD325" s="2">
        <f t="shared" si="352"/>
        <v>0</v>
      </c>
      <c r="BE325" s="2">
        <f t="shared" si="353"/>
        <v>0</v>
      </c>
      <c r="BF325" s="2">
        <f t="shared" si="354"/>
        <v>0</v>
      </c>
      <c r="BG325" s="2">
        <f t="shared" si="355"/>
        <v>0</v>
      </c>
      <c r="BH325" s="2">
        <f t="shared" si="364"/>
        <v>0</v>
      </c>
      <c r="BI325" s="2">
        <f t="shared" si="365"/>
        <v>0</v>
      </c>
      <c r="BJ325" s="2">
        <f t="shared" si="366"/>
        <v>0</v>
      </c>
      <c r="BK325" s="11">
        <f t="shared" si="369"/>
        <v>0.03</v>
      </c>
      <c r="BL325" s="11">
        <f t="shared" si="367"/>
        <v>2.7866377111580326E-2</v>
      </c>
      <c r="BM325" s="11">
        <f t="shared" si="368"/>
        <v>2.9327707074877057E-2</v>
      </c>
      <c r="BN325" s="17">
        <f t="shared" si="419"/>
        <v>1.6317486683047125E-2</v>
      </c>
      <c r="BO325" s="17">
        <f t="shared" si="420"/>
        <v>5.1369259489310568E-5</v>
      </c>
      <c r="BP325" s="17">
        <f t="shared" si="421"/>
        <v>5.5052876675423425E-5</v>
      </c>
      <c r="BQ325" s="12">
        <f>(BQ$3*temperature!$I435+BQ$4*temperature!$I435^2+BQ$5*temperature!$I435^6)*(K325/K$56)^$BS$1</f>
        <v>-343.79396596420872</v>
      </c>
      <c r="BR325" s="12">
        <f>(BR$3*temperature!$I435+BR$4*temperature!$I435^2+BR$5*temperature!$I435^6)*(L325/L$56)^$BS$1</f>
        <v>-47.969419538410563</v>
      </c>
      <c r="BS325" s="12">
        <f>(BS$3*temperature!$I435+BS$4*temperature!$I435^2+BS$5*temperature!$I435^6)*(M325/M$56)^$BS$1</f>
        <v>-39.446474469019272</v>
      </c>
      <c r="BT325" s="12">
        <f>(BT$3*temperature!$M435+BT$4*temperature!$M435^2+BT$5*temperature!$M435^6)*(K325/K$56)^$BS$1</f>
        <v>-343.79403294467988</v>
      </c>
      <c r="BU325" s="12">
        <f>(BU$3*temperature!$M435+BU$4*temperature!$M435^2+BU$5*temperature!$M435^6)*(L325/L$56)^$BS$1</f>
        <v>-47.96942847308145</v>
      </c>
      <c r="BV325" s="12">
        <f>(BV$3*temperature!$M435+BV$4*temperature!$M435^2+BV$5*temperature!$M435^6)*(M325/M$56)^$BS$1</f>
        <v>-39.446481470730873</v>
      </c>
      <c r="BW325" s="19">
        <f t="shared" si="356"/>
        <v>-6.6980471160604793E-5</v>
      </c>
      <c r="BX325" s="19">
        <f t="shared" si="357"/>
        <v>-8.9346708875837066E-6</v>
      </c>
      <c r="BY325" s="19">
        <f t="shared" si="358"/>
        <v>-7.0017116016174441E-6</v>
      </c>
      <c r="BZ325" s="19">
        <f t="shared" si="359"/>
        <v>-1.0858630818738757E-2</v>
      </c>
      <c r="CA325" s="19">
        <f t="shared" si="360"/>
        <v>-3.8212008049463805E-6</v>
      </c>
      <c r="CB325" s="19">
        <f t="shared" si="361"/>
        <v>-4.132034773296535E-7</v>
      </c>
      <c r="CC325" s="19">
        <f t="shared" si="362"/>
        <v>-1.4207295967707816E-7</v>
      </c>
      <c r="CD325" s="19"/>
    </row>
    <row r="326" spans="1:82">
      <c r="A326" s="2">
        <f t="shared" si="376"/>
        <v>2280</v>
      </c>
      <c r="B326" s="5">
        <f t="shared" si="377"/>
        <v>1165.4057122506588</v>
      </c>
      <c r="C326" s="5">
        <f t="shared" si="378"/>
        <v>2964.1700947217687</v>
      </c>
      <c r="D326" s="5">
        <f t="shared" si="379"/>
        <v>4369.9569063806321</v>
      </c>
      <c r="E326" s="15">
        <f t="shared" si="380"/>
        <v>3.971928299251956E-9</v>
      </c>
      <c r="F326" s="15">
        <f t="shared" si="381"/>
        <v>7.8249650890875896E-9</v>
      </c>
      <c r="G326" s="15">
        <f t="shared" si="382"/>
        <v>1.5974387878631828E-8</v>
      </c>
      <c r="H326" s="5">
        <f t="shared" si="383"/>
        <v>349.62171367519761</v>
      </c>
      <c r="I326" s="5">
        <f t="shared" si="384"/>
        <v>89833.756285516371</v>
      </c>
      <c r="J326" s="5">
        <f t="shared" si="385"/>
        <v>36832.130660430084</v>
      </c>
      <c r="K326" s="5">
        <f t="shared" si="386"/>
        <v>300</v>
      </c>
      <c r="L326" s="5">
        <f t="shared" si="387"/>
        <v>30306.545648470485</v>
      </c>
      <c r="M326" s="5">
        <f t="shared" si="388"/>
        <v>8428.4883008001761</v>
      </c>
      <c r="N326" s="15">
        <f t="shared" si="389"/>
        <v>0</v>
      </c>
      <c r="O326" s="15">
        <f t="shared" si="390"/>
        <v>-2.1679403881608161E-3</v>
      </c>
      <c r="P326" s="15">
        <f t="shared" si="391"/>
        <v>-6.913578835361367E-4</v>
      </c>
      <c r="Q326" s="5">
        <f t="shared" si="392"/>
        <v>2.6684005740643806</v>
      </c>
      <c r="R326" s="5">
        <f t="shared" si="393"/>
        <v>1968.4264890187023</v>
      </c>
      <c r="S326" s="5">
        <f t="shared" si="394"/>
        <v>1721.4885271740498</v>
      </c>
      <c r="T326" s="5">
        <f t="shared" si="395"/>
        <v>7.632250714677733</v>
      </c>
      <c r="U326" s="5">
        <f t="shared" si="396"/>
        <v>21.911880014930045</v>
      </c>
      <c r="V326" s="5">
        <f t="shared" si="397"/>
        <v>46.738771184462024</v>
      </c>
      <c r="W326" s="15">
        <f t="shared" si="398"/>
        <v>-1.0734613539272964E-2</v>
      </c>
      <c r="X326" s="15">
        <f t="shared" si="399"/>
        <v>-1.217998157191269E-2</v>
      </c>
      <c r="Y326" s="15">
        <f t="shared" si="400"/>
        <v>-9.7425357312937999E-3</v>
      </c>
      <c r="Z326" s="5">
        <f t="shared" si="415"/>
        <v>2.0871256617505733</v>
      </c>
      <c r="AA326" s="5">
        <f t="shared" si="416"/>
        <v>6221.2649553482624</v>
      </c>
      <c r="AB326" s="5">
        <f t="shared" si="417"/>
        <v>56741.37829003371</v>
      </c>
      <c r="AC326" s="16">
        <f t="shared" si="401"/>
        <v>0.77376732812638438</v>
      </c>
      <c r="AD326" s="16">
        <f t="shared" si="402"/>
        <v>3.1152634294038886</v>
      </c>
      <c r="AE326" s="16">
        <f t="shared" si="403"/>
        <v>32.616963158364776</v>
      </c>
      <c r="AF326" s="15">
        <f t="shared" si="404"/>
        <v>-4.0504037456468023E-3</v>
      </c>
      <c r="AG326" s="15">
        <f t="shared" si="405"/>
        <v>2.9673830763510267E-4</v>
      </c>
      <c r="AH326" s="15">
        <f t="shared" si="406"/>
        <v>9.7937136394747881E-3</v>
      </c>
      <c r="AI326" s="1">
        <f t="shared" si="370"/>
        <v>6478.5431418546077</v>
      </c>
      <c r="AJ326" s="1">
        <f t="shared" si="371"/>
        <v>183070.00243260004</v>
      </c>
      <c r="AK326" s="1">
        <f t="shared" si="372"/>
        <v>74041.117659586613</v>
      </c>
      <c r="AL326" s="14">
        <f t="shared" si="407"/>
        <v>101.58511320065394</v>
      </c>
      <c r="AM326" s="14">
        <f t="shared" si="408"/>
        <v>25.534946600059946</v>
      </c>
      <c r="AN326" s="14">
        <f t="shared" si="409"/>
        <v>7.9033477673310051</v>
      </c>
      <c r="AO326" s="11">
        <f t="shared" si="410"/>
        <v>1.3671457318829641E-3</v>
      </c>
      <c r="AP326" s="11">
        <f t="shared" si="411"/>
        <v>1.7222430422254031E-3</v>
      </c>
      <c r="AQ326" s="11">
        <f t="shared" si="412"/>
        <v>1.5622917420845474E-3</v>
      </c>
      <c r="AR326" s="1">
        <f t="shared" si="418"/>
        <v>349.62171367519761</v>
      </c>
      <c r="AS326" s="1">
        <f t="shared" si="413"/>
        <v>89833.756285516371</v>
      </c>
      <c r="AT326" s="1">
        <f t="shared" si="414"/>
        <v>36832.130660430084</v>
      </c>
      <c r="AU326" s="1">
        <f t="shared" si="373"/>
        <v>69.924342735039531</v>
      </c>
      <c r="AV326" s="1">
        <f t="shared" si="374"/>
        <v>17966.751257103275</v>
      </c>
      <c r="AW326" s="1">
        <f t="shared" si="375"/>
        <v>7366.4261320860169</v>
      </c>
      <c r="AX326" s="2">
        <v>0</v>
      </c>
      <c r="AY326" s="2">
        <v>0</v>
      </c>
      <c r="AZ326" s="2">
        <v>0</v>
      </c>
      <c r="BA326" s="2">
        <f t="shared" ref="BA326:BA346" si="422">(AX326*Z326+AY326*AA326+AZ326*AB326)/(Z326+AA326+AB326)</f>
        <v>0</v>
      </c>
      <c r="BB326" s="2">
        <f t="shared" si="363"/>
        <v>0</v>
      </c>
      <c r="BC326" s="2">
        <f t="shared" ref="BC326:BC346" si="423">BC$5*AY326^2</f>
        <v>0</v>
      </c>
      <c r="BD326" s="2">
        <f t="shared" ref="BD326:BD346" si="424">BD$5*AZ326^2</f>
        <v>0</v>
      </c>
      <c r="BE326" s="2">
        <f t="shared" ref="BE326:BE346" si="425">BB326*AR326</f>
        <v>0</v>
      </c>
      <c r="BF326" s="2">
        <f t="shared" ref="BF326:BF346" si="426">BC326*AS326</f>
        <v>0</v>
      </c>
      <c r="BG326" s="2">
        <f t="shared" ref="BG326:BG346" si="427">BD326*AT326</f>
        <v>0</v>
      </c>
      <c r="BH326" s="2">
        <f t="shared" si="364"/>
        <v>0</v>
      </c>
      <c r="BI326" s="2">
        <f t="shared" si="365"/>
        <v>0</v>
      </c>
      <c r="BJ326" s="2">
        <f t="shared" si="366"/>
        <v>0</v>
      </c>
      <c r="BK326" s="11">
        <f t="shared" si="369"/>
        <v>0.03</v>
      </c>
      <c r="BL326" s="11">
        <f t="shared" si="367"/>
        <v>2.7832059611839183E-2</v>
      </c>
      <c r="BM326" s="11">
        <f t="shared" si="368"/>
        <v>2.9308642116463862E-2</v>
      </c>
      <c r="BN326" s="17">
        <f t="shared" si="419"/>
        <v>1.5842220080628275E-2</v>
      </c>
      <c r="BO326" s="17">
        <f t="shared" si="420"/>
        <v>4.997659290467691E-5</v>
      </c>
      <c r="BP326" s="17">
        <f t="shared" si="421"/>
        <v>5.3484304655386766E-5</v>
      </c>
      <c r="BQ326" s="12">
        <f>(BQ$3*temperature!$I436+BQ$4*temperature!$I436^2+BQ$5*temperature!$I436^6)*(K326/K$56)^$BS$1</f>
        <v>-344.9751072932367</v>
      </c>
      <c r="BR326" s="12">
        <f>(BR$3*temperature!$I436+BR$4*temperature!$I436^2+BR$5*temperature!$I436^6)*(L326/L$56)^$BS$1</f>
        <v>-48.15308992375904</v>
      </c>
      <c r="BS326" s="12">
        <f>(BS$3*temperature!$I436+BS$4*temperature!$I436^2+BS$5*temperature!$I436^6)*(M326/M$56)^$BS$1</f>
        <v>-39.576778793323342</v>
      </c>
      <c r="BT326" s="12">
        <f>(BT$3*temperature!$M436+BT$4*temperature!$M436^2+BT$5*temperature!$M436^6)*(K326/K$56)^$BS$1</f>
        <v>-344.97517419946655</v>
      </c>
      <c r="BU326" s="12">
        <f>(BU$3*temperature!$M436+BU$4*temperature!$M436^2+BU$5*temperature!$M436^6)*(L326/L$56)^$BS$1</f>
        <v>-48.15309885290263</v>
      </c>
      <c r="BV326" s="12">
        <f>(BV$3*temperature!$M436+BV$4*temperature!$M436^2+BV$5*temperature!$M436^6)*(M326/M$56)^$BS$1</f>
        <v>-39.576785787706115</v>
      </c>
      <c r="BW326" s="19">
        <f t="shared" ref="BW326:BW346" si="428">BT326-BQ326</f>
        <v>-6.6906229847063514E-5</v>
      </c>
      <c r="BX326" s="19">
        <f t="shared" ref="BX326:BX346" si="429">BU326-BR326</f>
        <v>-8.9291435898530835E-6</v>
      </c>
      <c r="BY326" s="19">
        <f t="shared" ref="BY326:BY346" si="430">BV326-BS326</f>
        <v>-6.9943827725182928E-6</v>
      </c>
      <c r="BZ326" s="19">
        <f t="shared" ref="BZ326:BZ346" si="431">SUMPRODUCT(BW326:BY326,AR326:AT326)/100</f>
        <v>-1.0831483999903746E-2</v>
      </c>
      <c r="CA326" s="19">
        <f t="shared" ref="CA326:CA346" si="432">BN326*BW326*AR326/100</f>
        <v>-3.7057916427636084E-6</v>
      </c>
      <c r="CB326" s="19">
        <f t="shared" ref="CB326:CB346" si="433">BO326*BX326*AS326/100</f>
        <v>-4.008814972191756E-7</v>
      </c>
      <c r="CC326" s="19">
        <f t="shared" ref="CC326:CC346" si="434">BP326*BY326*AT326/100</f>
        <v>-1.3778520675300249E-7</v>
      </c>
      <c r="CD326" s="19"/>
    </row>
    <row r="327" spans="1:82">
      <c r="A327" s="2">
        <f t="shared" si="376"/>
        <v>2281</v>
      </c>
      <c r="B327" s="5">
        <f t="shared" si="377"/>
        <v>1165.4057166481214</v>
      </c>
      <c r="C327" s="5">
        <f t="shared" si="378"/>
        <v>2964.1701167565698</v>
      </c>
      <c r="D327" s="5">
        <f t="shared" si="379"/>
        <v>4369.9569726976497</v>
      </c>
      <c r="E327" s="15">
        <f t="shared" si="380"/>
        <v>3.7733318842893578E-9</v>
      </c>
      <c r="F327" s="15">
        <f t="shared" si="381"/>
        <v>7.4337168346332098E-9</v>
      </c>
      <c r="G327" s="15">
        <f t="shared" si="382"/>
        <v>1.5175668484700237E-8</v>
      </c>
      <c r="H327" s="5">
        <f t="shared" si="383"/>
        <v>349.62171499443639</v>
      </c>
      <c r="I327" s="5">
        <f t="shared" si="384"/>
        <v>89635.910981928639</v>
      </c>
      <c r="J327" s="5">
        <f t="shared" si="385"/>
        <v>36805.969194318044</v>
      </c>
      <c r="K327" s="5">
        <f t="shared" si="386"/>
        <v>300</v>
      </c>
      <c r="L327" s="5">
        <f t="shared" si="387"/>
        <v>30239.799826336999</v>
      </c>
      <c r="M327" s="5">
        <f t="shared" si="388"/>
        <v>8422.5015084295173</v>
      </c>
      <c r="N327" s="15">
        <f t="shared" si="389"/>
        <v>0</v>
      </c>
      <c r="O327" s="15">
        <f t="shared" si="390"/>
        <v>-2.2023566429404395E-3</v>
      </c>
      <c r="P327" s="15">
        <f t="shared" si="391"/>
        <v>-7.1030440536890005E-4</v>
      </c>
      <c r="Q327" s="5">
        <f t="shared" si="392"/>
        <v>2.6397563350945021</v>
      </c>
      <c r="R327" s="5">
        <f t="shared" si="393"/>
        <v>1940.1687303030737</v>
      </c>
      <c r="S327" s="5">
        <f t="shared" si="394"/>
        <v>1703.5060216407032</v>
      </c>
      <c r="T327" s="5">
        <f t="shared" si="395"/>
        <v>7.5503214528208273</v>
      </c>
      <c r="U327" s="5">
        <f t="shared" si="396"/>
        <v>21.644993720142235</v>
      </c>
      <c r="V327" s="5">
        <f t="shared" si="397"/>
        <v>46.283417036160635</v>
      </c>
      <c r="W327" s="15">
        <f t="shared" si="398"/>
        <v>-1.0734613539272964E-2</v>
      </c>
      <c r="X327" s="15">
        <f t="shared" si="399"/>
        <v>-1.217998157191269E-2</v>
      </c>
      <c r="Y327" s="15">
        <f t="shared" si="400"/>
        <v>-9.7425357312937999E-3</v>
      </c>
      <c r="Z327" s="5">
        <f t="shared" si="415"/>
        <v>2.0563582281531296</v>
      </c>
      <c r="AA327" s="5">
        <f t="shared" si="416"/>
        <v>6133.9867035838088</v>
      </c>
      <c r="AB327" s="5">
        <f t="shared" si="417"/>
        <v>56699.642224061005</v>
      </c>
      <c r="AC327" s="16">
        <f t="shared" si="401"/>
        <v>0.77063325804228211</v>
      </c>
      <c r="AD327" s="16">
        <f t="shared" si="402"/>
        <v>3.1161878474017675</v>
      </c>
      <c r="AE327" s="16">
        <f t="shared" si="403"/>
        <v>32.936404355327099</v>
      </c>
      <c r="AF327" s="15">
        <f t="shared" si="404"/>
        <v>-4.0504037456468023E-3</v>
      </c>
      <c r="AG327" s="15">
        <f t="shared" si="405"/>
        <v>2.9673830763510267E-4</v>
      </c>
      <c r="AH327" s="15">
        <f t="shared" si="406"/>
        <v>9.7937136394747881E-3</v>
      </c>
      <c r="AI327" s="1">
        <f t="shared" si="370"/>
        <v>5900.6131704041863</v>
      </c>
      <c r="AJ327" s="1">
        <f t="shared" si="371"/>
        <v>182729.75344644333</v>
      </c>
      <c r="AK327" s="1">
        <f t="shared" si="372"/>
        <v>74003.432025713963</v>
      </c>
      <c r="AL327" s="14">
        <f t="shared" si="407"/>
        <v>101.72260603804972</v>
      </c>
      <c r="AM327" s="14">
        <f t="shared" si="408"/>
        <v>25.578484210334341</v>
      </c>
      <c r="AN327" s="14">
        <f t="shared" si="409"/>
        <v>7.9155716289332112</v>
      </c>
      <c r="AO327" s="11">
        <f t="shared" si="410"/>
        <v>1.3534742745641346E-3</v>
      </c>
      <c r="AP327" s="11">
        <f t="shared" si="411"/>
        <v>1.7050206118031492E-3</v>
      </c>
      <c r="AQ327" s="11">
        <f t="shared" si="412"/>
        <v>1.5466688246637019E-3</v>
      </c>
      <c r="AR327" s="1">
        <f t="shared" si="418"/>
        <v>349.62171499443639</v>
      </c>
      <c r="AS327" s="1">
        <f t="shared" si="413"/>
        <v>89635.910981928639</v>
      </c>
      <c r="AT327" s="1">
        <f t="shared" si="414"/>
        <v>36805.969194318044</v>
      </c>
      <c r="AU327" s="1">
        <f t="shared" si="373"/>
        <v>69.924342998887283</v>
      </c>
      <c r="AV327" s="1">
        <f t="shared" si="374"/>
        <v>17927.182196385729</v>
      </c>
      <c r="AW327" s="1">
        <f t="shared" si="375"/>
        <v>7361.193838863609</v>
      </c>
      <c r="AX327" s="2">
        <v>0</v>
      </c>
      <c r="AY327" s="2">
        <v>0</v>
      </c>
      <c r="AZ327" s="2">
        <v>0</v>
      </c>
      <c r="BA327" s="2">
        <f t="shared" si="422"/>
        <v>0</v>
      </c>
      <c r="BB327" s="2">
        <f t="shared" ref="BB327:BB346" si="435">BB$5*AX327^2</f>
        <v>0</v>
      </c>
      <c r="BC327" s="2">
        <f t="shared" si="423"/>
        <v>0</v>
      </c>
      <c r="BD327" s="2">
        <f t="shared" si="424"/>
        <v>0</v>
      </c>
      <c r="BE327" s="2">
        <f t="shared" si="425"/>
        <v>0</v>
      </c>
      <c r="BF327" s="2">
        <f t="shared" si="426"/>
        <v>0</v>
      </c>
      <c r="BG327" s="2">
        <f t="shared" si="427"/>
        <v>0</v>
      </c>
      <c r="BH327" s="2">
        <f t="shared" ref="BH327:BH346" si="436">2*BB$5*AX327*AR327/Z327*1000</f>
        <v>0</v>
      </c>
      <c r="BI327" s="2">
        <f t="shared" ref="BI327:BI346" si="437">2*BC$5*AY327*AS327/AA327*1000</f>
        <v>0</v>
      </c>
      <c r="BJ327" s="2">
        <f t="shared" ref="BJ327:BJ346" si="438">2*BD$5*AZ327*AT327/AB327*1000</f>
        <v>0</v>
      </c>
      <c r="BK327" s="11">
        <f t="shared" si="369"/>
        <v>0.03</v>
      </c>
      <c r="BL327" s="11">
        <f t="shared" ref="BL327:BL346" si="439">$BK$3*(L327/L326-1)+$BK$5</f>
        <v>2.7797643357059559E-2</v>
      </c>
      <c r="BM327" s="11">
        <f t="shared" ref="BM327:BM346" si="440">$BK$3*(M327/M326-1)+$BK$5</f>
        <v>2.9289695594631099E-2</v>
      </c>
      <c r="BN327" s="17">
        <f t="shared" si="419"/>
        <v>1.5380796194784734E-2</v>
      </c>
      <c r="BO327" s="17">
        <f t="shared" si="420"/>
        <v>4.8623306149402052E-5</v>
      </c>
      <c r="BP327" s="17">
        <f t="shared" si="421"/>
        <v>5.1961386961069679E-5</v>
      </c>
      <c r="BQ327" s="12">
        <f>(BQ$3*temperature!$I437+BQ$4*temperature!$I437^2+BQ$5*temperature!$I437^6)*(K327/K$56)^$BS$1</f>
        <v>-346.15112486372294</v>
      </c>
      <c r="BR327" s="12">
        <f>(BR$3*temperature!$I437+BR$4*temperature!$I437^2+BR$5*temperature!$I437^6)*(L327/L$56)^$BS$1</f>
        <v>-48.336669962761462</v>
      </c>
      <c r="BS327" s="12">
        <f>(BS$3*temperature!$I437+BS$4*temperature!$I437^2+BS$5*temperature!$I437^6)*(M327/M$56)^$BS$1</f>
        <v>-39.706765843775081</v>
      </c>
      <c r="BT327" s="12">
        <f>(BT$3*temperature!$M437+BT$4*temperature!$M437^2+BT$5*temperature!$M437^6)*(K327/K$56)^$BS$1</f>
        <v>-346.15119169595829</v>
      </c>
      <c r="BU327" s="12">
        <f>(BU$3*temperature!$M437+BU$4*temperature!$M437^2+BU$5*temperature!$M437^6)*(L327/L$56)^$BS$1</f>
        <v>-48.3366788864844</v>
      </c>
      <c r="BV327" s="12">
        <f>(BV$3*temperature!$M437+BV$4*temperature!$M437^2+BV$5*temperature!$M437^6)*(M327/M$56)^$BS$1</f>
        <v>-39.706772830894117</v>
      </c>
      <c r="BW327" s="19">
        <f t="shared" si="428"/>
        <v>-6.6832235347646929E-5</v>
      </c>
      <c r="BX327" s="19">
        <f t="shared" si="429"/>
        <v>-8.9237229374816707E-6</v>
      </c>
      <c r="BY327" s="19">
        <f t="shared" si="430"/>
        <v>-6.9871190362391644E-6</v>
      </c>
      <c r="BZ327" s="19">
        <f t="shared" si="431"/>
        <v>-1.0804197235955097E-2</v>
      </c>
      <c r="CA327" s="19">
        <f t="shared" si="432"/>
        <v>-3.5938769525614959E-6</v>
      </c>
      <c r="CB327" s="19">
        <f t="shared" si="433"/>
        <v>-3.889310355721585E-7</v>
      </c>
      <c r="CC327" s="19">
        <f t="shared" si="434"/>
        <v>-1.3362789750303744E-7</v>
      </c>
      <c r="CD327" s="19"/>
    </row>
    <row r="328" spans="1:82">
      <c r="A328" s="2">
        <f t="shared" si="376"/>
        <v>2282</v>
      </c>
      <c r="B328" s="5">
        <f t="shared" si="377"/>
        <v>1165.4057208257107</v>
      </c>
      <c r="C328" s="5">
        <f t="shared" si="378"/>
        <v>2964.1701376896308</v>
      </c>
      <c r="D328" s="5">
        <f t="shared" si="379"/>
        <v>4369.957035698817</v>
      </c>
      <c r="E328" s="15">
        <f t="shared" si="380"/>
        <v>3.5846652900748897E-9</v>
      </c>
      <c r="F328" s="15">
        <f t="shared" si="381"/>
        <v>7.0620309929015493E-9</v>
      </c>
      <c r="G328" s="15">
        <f t="shared" si="382"/>
        <v>1.4416885060465224E-8</v>
      </c>
      <c r="H328" s="5">
        <f t="shared" si="383"/>
        <v>349.62171624771321</v>
      </c>
      <c r="I328" s="5">
        <f t="shared" si="384"/>
        <v>89435.407274938116</v>
      </c>
      <c r="J328" s="5">
        <f t="shared" si="385"/>
        <v>36779.133321766742</v>
      </c>
      <c r="K328" s="5">
        <f t="shared" si="386"/>
        <v>300</v>
      </c>
      <c r="L328" s="5">
        <f t="shared" si="387"/>
        <v>30172.157170656519</v>
      </c>
      <c r="M328" s="5">
        <f t="shared" si="388"/>
        <v>8416.3603946932726</v>
      </c>
      <c r="N328" s="15">
        <f t="shared" si="389"/>
        <v>0</v>
      </c>
      <c r="O328" s="15">
        <f t="shared" si="390"/>
        <v>-2.2368751138877041E-3</v>
      </c>
      <c r="P328" s="15">
        <f t="shared" si="391"/>
        <v>-7.2913180604339267E-4</v>
      </c>
      <c r="Q328" s="5">
        <f t="shared" si="392"/>
        <v>2.6114195803604803</v>
      </c>
      <c r="R328" s="5">
        <f t="shared" si="393"/>
        <v>1912.2504693629401</v>
      </c>
      <c r="S328" s="5">
        <f t="shared" si="394"/>
        <v>1685.6795982493725</v>
      </c>
      <c r="T328" s="5">
        <f t="shared" si="395"/>
        <v>7.4692716699275135</v>
      </c>
      <c r="U328" s="5">
        <f t="shared" si="396"/>
        <v>21.381358095506737</v>
      </c>
      <c r="V328" s="5">
        <f t="shared" si="397"/>
        <v>45.832499191919467</v>
      </c>
      <c r="W328" s="15">
        <f t="shared" si="398"/>
        <v>-1.0734613539272964E-2</v>
      </c>
      <c r="X328" s="15">
        <f t="shared" si="399"/>
        <v>-1.217998157191269E-2</v>
      </c>
      <c r="Y328" s="15">
        <f t="shared" si="400"/>
        <v>-9.7425357312937999E-3</v>
      </c>
      <c r="Z328" s="5">
        <f t="shared" si="415"/>
        <v>2.026044353317257</v>
      </c>
      <c r="AA328" s="5">
        <f t="shared" si="416"/>
        <v>6047.7242783807051</v>
      </c>
      <c r="AB328" s="5">
        <f t="shared" si="417"/>
        <v>56656.862598254738</v>
      </c>
      <c r="AC328" s="16">
        <f t="shared" si="401"/>
        <v>0.76751188220738764</v>
      </c>
      <c r="AD328" s="16">
        <f t="shared" si="402"/>
        <v>3.1171125397098787</v>
      </c>
      <c r="AE328" s="16">
        <f t="shared" si="403"/>
        <v>33.258974067897121</v>
      </c>
      <c r="AF328" s="15">
        <f t="shared" si="404"/>
        <v>-4.0504037456468023E-3</v>
      </c>
      <c r="AG328" s="15">
        <f t="shared" si="405"/>
        <v>2.9673830763510267E-4</v>
      </c>
      <c r="AH328" s="15">
        <f t="shared" si="406"/>
        <v>9.7937136394747881E-3</v>
      </c>
      <c r="AI328" s="1">
        <f t="shared" si="370"/>
        <v>5380.4761963626552</v>
      </c>
      <c r="AJ328" s="1">
        <f t="shared" si="371"/>
        <v>182383.96029818471</v>
      </c>
      <c r="AK328" s="1">
        <f t="shared" si="372"/>
        <v>73964.282662006168</v>
      </c>
      <c r="AL328" s="14">
        <f t="shared" si="407"/>
        <v>101.85890817915971</v>
      </c>
      <c r="AM328" s="14">
        <f t="shared" si="408"/>
        <v>25.621659934703672</v>
      </c>
      <c r="AN328" s="14">
        <f t="shared" si="409"/>
        <v>7.9276919691223968</v>
      </c>
      <c r="AO328" s="11">
        <f t="shared" si="410"/>
        <v>1.3399395318184932E-3</v>
      </c>
      <c r="AP328" s="11">
        <f t="shared" si="411"/>
        <v>1.6879704056851177E-3</v>
      </c>
      <c r="AQ328" s="11">
        <f t="shared" si="412"/>
        <v>1.5312021364170649E-3</v>
      </c>
      <c r="AR328" s="1">
        <f t="shared" si="418"/>
        <v>349.62171624771321</v>
      </c>
      <c r="AS328" s="1">
        <f t="shared" si="413"/>
        <v>89435.407274938116</v>
      </c>
      <c r="AT328" s="1">
        <f t="shared" si="414"/>
        <v>36779.133321766742</v>
      </c>
      <c r="AU328" s="1">
        <f t="shared" si="373"/>
        <v>69.924343249542645</v>
      </c>
      <c r="AV328" s="1">
        <f t="shared" si="374"/>
        <v>17887.081454987623</v>
      </c>
      <c r="AW328" s="1">
        <f t="shared" si="375"/>
        <v>7355.8266643533489</v>
      </c>
      <c r="AX328" s="2">
        <v>0</v>
      </c>
      <c r="AY328" s="2">
        <v>0</v>
      </c>
      <c r="AZ328" s="2">
        <v>0</v>
      </c>
      <c r="BA328" s="2">
        <f t="shared" si="422"/>
        <v>0</v>
      </c>
      <c r="BB328" s="2">
        <f t="shared" si="435"/>
        <v>0</v>
      </c>
      <c r="BC328" s="2">
        <f t="shared" si="423"/>
        <v>0</v>
      </c>
      <c r="BD328" s="2">
        <f t="shared" si="424"/>
        <v>0</v>
      </c>
      <c r="BE328" s="2">
        <f t="shared" si="425"/>
        <v>0</v>
      </c>
      <c r="BF328" s="2">
        <f t="shared" si="426"/>
        <v>0</v>
      </c>
      <c r="BG328" s="2">
        <f t="shared" si="427"/>
        <v>0</v>
      </c>
      <c r="BH328" s="2">
        <f t="shared" si="436"/>
        <v>0</v>
      </c>
      <c r="BI328" s="2">
        <f t="shared" si="437"/>
        <v>0</v>
      </c>
      <c r="BJ328" s="2">
        <f t="shared" si="438"/>
        <v>0</v>
      </c>
      <c r="BK328" s="11">
        <f t="shared" ref="BK328:BK346" si="441">$BK$3*(K328/K327-1)+$BK$5</f>
        <v>0.03</v>
      </c>
      <c r="BL328" s="11">
        <f t="shared" si="439"/>
        <v>2.7763124886112295E-2</v>
      </c>
      <c r="BM328" s="11">
        <f t="shared" si="440"/>
        <v>2.9270868193956606E-2</v>
      </c>
      <c r="BN328" s="17">
        <f t="shared" si="419"/>
        <v>1.4932811839596829E-2</v>
      </c>
      <c r="BO328" s="17">
        <f t="shared" si="420"/>
        <v>4.730824833435641E-5</v>
      </c>
      <c r="BP328" s="17">
        <f t="shared" si="421"/>
        <v>5.0482762222788076E-5</v>
      </c>
      <c r="BQ328" s="12">
        <f>(BQ$3*temperature!$I438+BQ$4*temperature!$I438^2+BQ$5*temperature!$I438^6)*(K328/K$56)^$BS$1</f>
        <v>-347.32205491962861</v>
      </c>
      <c r="BR328" s="12">
        <f>(BR$3*temperature!$I438+BR$4*temperature!$I438^2+BR$5*temperature!$I438^6)*(L328/L$56)^$BS$1</f>
        <v>-48.520169656771643</v>
      </c>
      <c r="BS328" s="12">
        <f>(BS$3*temperature!$I438+BS$4*temperature!$I438^2+BS$5*temperature!$I438^6)*(M328/M$56)^$BS$1</f>
        <v>-39.83644003756816</v>
      </c>
      <c r="BT328" s="12">
        <f>(BT$3*temperature!$M438+BT$4*temperature!$M438^2+BT$5*temperature!$M438^6)*(K328/K$56)^$BS$1</f>
        <v>-347.32212167811372</v>
      </c>
      <c r="BU328" s="12">
        <f>(BU$3*temperature!$M438+BU$4*temperature!$M438^2+BU$5*temperature!$M438^6)*(L328/L$56)^$BS$1</f>
        <v>-48.520178575180275</v>
      </c>
      <c r="BV328" s="12">
        <f>(BV$3*temperature!$M438+BV$4*temperature!$M438^2+BV$5*temperature!$M438^6)*(M328/M$56)^$BS$1</f>
        <v>-39.836447017487863</v>
      </c>
      <c r="BW328" s="19">
        <f t="shared" si="428"/>
        <v>-6.6758485104401188E-5</v>
      </c>
      <c r="BX328" s="19">
        <f t="shared" si="429"/>
        <v>-8.918408632041519E-6</v>
      </c>
      <c r="BY328" s="19">
        <f t="shared" si="430"/>
        <v>-6.9799197035536054E-6</v>
      </c>
      <c r="BZ328" s="19">
        <f t="shared" si="431"/>
        <v>-1.0776771217394798E-2</v>
      </c>
      <c r="CA328" s="19">
        <f t="shared" si="432"/>
        <v>-3.4853505585886181E-6</v>
      </c>
      <c r="CB328" s="19">
        <f t="shared" si="433"/>
        <v>-3.7734076389160184E-7</v>
      </c>
      <c r="CC328" s="19">
        <f t="shared" si="434"/>
        <v>-1.2959702363460918E-7</v>
      </c>
      <c r="CD328" s="19"/>
    </row>
    <row r="329" spans="1:82">
      <c r="A329" s="2">
        <f t="shared" si="376"/>
        <v>2283</v>
      </c>
      <c r="B329" s="5">
        <f t="shared" si="377"/>
        <v>1165.4057247944206</v>
      </c>
      <c r="C329" s="5">
        <f t="shared" si="378"/>
        <v>2964.1701575760389</v>
      </c>
      <c r="D329" s="5">
        <f t="shared" si="379"/>
        <v>4369.9570955499266</v>
      </c>
      <c r="E329" s="15">
        <f t="shared" si="380"/>
        <v>3.4054320255711452E-9</v>
      </c>
      <c r="F329" s="15">
        <f t="shared" si="381"/>
        <v>6.7089294432564718E-9</v>
      </c>
      <c r="G329" s="15">
        <f t="shared" si="382"/>
        <v>1.3696040807441962E-8</v>
      </c>
      <c r="H329" s="5">
        <f t="shared" si="383"/>
        <v>349.62171743832619</v>
      </c>
      <c r="I329" s="5">
        <f t="shared" si="384"/>
        <v>89232.255396220353</v>
      </c>
      <c r="J329" s="5">
        <f t="shared" si="385"/>
        <v>36751.628938653506</v>
      </c>
      <c r="K329" s="5">
        <f t="shared" si="386"/>
        <v>300</v>
      </c>
      <c r="L329" s="5">
        <f t="shared" si="387"/>
        <v>30103.621132597313</v>
      </c>
      <c r="M329" s="5">
        <f t="shared" si="388"/>
        <v>8410.0663084493244</v>
      </c>
      <c r="N329" s="15">
        <f t="shared" si="389"/>
        <v>0</v>
      </c>
      <c r="O329" s="15">
        <f t="shared" si="390"/>
        <v>-2.2714994380932385E-3</v>
      </c>
      <c r="P329" s="15">
        <f t="shared" si="391"/>
        <v>-7.4783943994560786E-4</v>
      </c>
      <c r="Q329" s="5">
        <f t="shared" si="392"/>
        <v>2.5833870091739688</v>
      </c>
      <c r="R329" s="5">
        <f t="shared" si="393"/>
        <v>1884.668536554685</v>
      </c>
      <c r="S329" s="5">
        <f t="shared" si="394"/>
        <v>1668.0084913032006</v>
      </c>
      <c r="T329" s="5">
        <f t="shared" si="395"/>
        <v>7.3890919251310017</v>
      </c>
      <c r="U329" s="5">
        <f t="shared" si="396"/>
        <v>21.120933547920998</v>
      </c>
      <c r="V329" s="5">
        <f t="shared" si="397"/>
        <v>45.3859744308877</v>
      </c>
      <c r="W329" s="15">
        <f t="shared" si="398"/>
        <v>-1.0734613539272964E-2</v>
      </c>
      <c r="X329" s="15">
        <f t="shared" si="399"/>
        <v>-1.217998157191269E-2</v>
      </c>
      <c r="Y329" s="15">
        <f t="shared" si="400"/>
        <v>-9.7425357312937999E-3</v>
      </c>
      <c r="Z329" s="5">
        <f t="shared" si="415"/>
        <v>1.9961773511228018</v>
      </c>
      <c r="AA329" s="5">
        <f t="shared" si="416"/>
        <v>5962.4686851230472</v>
      </c>
      <c r="AB329" s="5">
        <f t="shared" si="417"/>
        <v>56613.048552246393</v>
      </c>
      <c r="AC329" s="16">
        <f t="shared" si="401"/>
        <v>0.76440314920486641</v>
      </c>
      <c r="AD329" s="16">
        <f t="shared" si="402"/>
        <v>3.1180375064096202</v>
      </c>
      <c r="AE329" s="16">
        <f t="shared" si="403"/>
        <v>33.584702935860825</v>
      </c>
      <c r="AF329" s="15">
        <f t="shared" si="404"/>
        <v>-4.0504037456468023E-3</v>
      </c>
      <c r="AG329" s="15">
        <f t="shared" si="405"/>
        <v>2.9673830763510267E-4</v>
      </c>
      <c r="AH329" s="15">
        <f t="shared" si="406"/>
        <v>9.7937136394747881E-3</v>
      </c>
      <c r="AI329" s="1">
        <f t="shared" si="370"/>
        <v>4912.3529199759323</v>
      </c>
      <c r="AJ329" s="1">
        <f t="shared" si="371"/>
        <v>182032.6457233539</v>
      </c>
      <c r="AK329" s="1">
        <f t="shared" si="372"/>
        <v>73923.681060158895</v>
      </c>
      <c r="AL329" s="14">
        <f t="shared" si="407"/>
        <v>101.99402810911947</v>
      </c>
      <c r="AM329" s="14">
        <f t="shared" si="408"/>
        <v>25.664476052380834</v>
      </c>
      <c r="AN329" s="14">
        <f t="shared" si="409"/>
        <v>7.9397094790135743</v>
      </c>
      <c r="AO329" s="11">
        <f t="shared" si="410"/>
        <v>1.3265401365003082E-3</v>
      </c>
      <c r="AP329" s="11">
        <f t="shared" si="411"/>
        <v>1.6710907016282664E-3</v>
      </c>
      <c r="AQ329" s="11">
        <f t="shared" si="412"/>
        <v>1.5158901150528943E-3</v>
      </c>
      <c r="AR329" s="1">
        <f t="shared" si="418"/>
        <v>349.62171743832619</v>
      </c>
      <c r="AS329" s="1">
        <f t="shared" si="413"/>
        <v>89232.255396220353</v>
      </c>
      <c r="AT329" s="1">
        <f t="shared" si="414"/>
        <v>36751.628938653506</v>
      </c>
      <c r="AU329" s="1">
        <f t="shared" si="373"/>
        <v>69.92434348766524</v>
      </c>
      <c r="AV329" s="1">
        <f t="shared" si="374"/>
        <v>17846.451079244071</v>
      </c>
      <c r="AW329" s="1">
        <f t="shared" si="375"/>
        <v>7350.3257877307014</v>
      </c>
      <c r="AX329" s="2">
        <v>0</v>
      </c>
      <c r="AY329" s="2">
        <v>0</v>
      </c>
      <c r="AZ329" s="2">
        <v>0</v>
      </c>
      <c r="BA329" s="2">
        <f t="shared" si="422"/>
        <v>0</v>
      </c>
      <c r="BB329" s="2">
        <f t="shared" si="435"/>
        <v>0</v>
      </c>
      <c r="BC329" s="2">
        <f t="shared" si="423"/>
        <v>0</v>
      </c>
      <c r="BD329" s="2">
        <f t="shared" si="424"/>
        <v>0</v>
      </c>
      <c r="BE329" s="2">
        <f t="shared" si="425"/>
        <v>0</v>
      </c>
      <c r="BF329" s="2">
        <f t="shared" si="426"/>
        <v>0</v>
      </c>
      <c r="BG329" s="2">
        <f t="shared" si="427"/>
        <v>0</v>
      </c>
      <c r="BH329" s="2">
        <f t="shared" si="436"/>
        <v>0</v>
      </c>
      <c r="BI329" s="2">
        <f t="shared" si="437"/>
        <v>0</v>
      </c>
      <c r="BJ329" s="2">
        <f t="shared" si="438"/>
        <v>0</v>
      </c>
      <c r="BK329" s="11">
        <f t="shared" si="441"/>
        <v>0.03</v>
      </c>
      <c r="BL329" s="11">
        <f t="shared" si="439"/>
        <v>2.772850056190676E-2</v>
      </c>
      <c r="BM329" s="11">
        <f t="shared" si="440"/>
        <v>2.9252160560054391E-2</v>
      </c>
      <c r="BN329" s="17">
        <f t="shared" si="419"/>
        <v>1.4497875572424105E-2</v>
      </c>
      <c r="BO329" s="17">
        <f t="shared" si="420"/>
        <v>4.6030303275960299E-5</v>
      </c>
      <c r="BP329" s="17">
        <f t="shared" si="421"/>
        <v>4.9047110709904074E-5</v>
      </c>
      <c r="BQ329" s="12">
        <f>(BQ$3*temperature!$I439+BQ$4*temperature!$I439^2+BQ$5*temperature!$I439^6)*(K329/K$56)^$BS$1</f>
        <v>-348.4879324356836</v>
      </c>
      <c r="BR329" s="12">
        <f>(BR$3*temperature!$I439+BR$4*temperature!$I439^2+BR$5*temperature!$I439^6)*(L329/L$56)^$BS$1</f>
        <v>-48.703598893116308</v>
      </c>
      <c r="BS329" s="12">
        <f>(BS$3*temperature!$I439+BS$4*temperature!$I439^2+BS$5*temperature!$I439^6)*(M329/M$56)^$BS$1</f>
        <v>-39.965805623862295</v>
      </c>
      <c r="BT329" s="12">
        <f>(BT$3*temperature!$M439+BT$4*temperature!$M439^2+BT$5*temperature!$M439^6)*(K329/K$56)^$BS$1</f>
        <v>-348.48799912066039</v>
      </c>
      <c r="BU329" s="12">
        <f>(BU$3*temperature!$M439+BU$4*temperature!$M439^2+BU$5*temperature!$M439^6)*(L329/L$56)^$BS$1</f>
        <v>-48.703607806316761</v>
      </c>
      <c r="BV329" s="12">
        <f>(BV$3*temperature!$M439+BV$4*temperature!$M439^2+BV$5*temperature!$M439^6)*(M329/M$56)^$BS$1</f>
        <v>-39.965812596646394</v>
      </c>
      <c r="BW329" s="19">
        <f t="shared" si="428"/>
        <v>-6.668497678674612E-5</v>
      </c>
      <c r="BX329" s="19">
        <f t="shared" si="429"/>
        <v>-8.9132004532643805E-6</v>
      </c>
      <c r="BY329" s="19">
        <f t="shared" si="430"/>
        <v>-6.9727840994460166E-6</v>
      </c>
      <c r="BZ329" s="19">
        <f t="shared" si="431"/>
        <v>-1.0749206692470948E-2</v>
      </c>
      <c r="CA329" s="19">
        <f t="shared" si="432"/>
        <v>-3.3801095361605186E-6</v>
      </c>
      <c r="CB329" s="19">
        <f t="shared" si="433"/>
        <v>-3.6609970603585784E-7</v>
      </c>
      <c r="CC329" s="19">
        <f t="shared" si="434"/>
        <v>-1.2568870166539892E-7</v>
      </c>
      <c r="CD329" s="19"/>
    </row>
    <row r="330" spans="1:82">
      <c r="A330" s="2">
        <f t="shared" si="376"/>
        <v>2284</v>
      </c>
      <c r="B330" s="5">
        <f t="shared" si="377"/>
        <v>1165.405728564695</v>
      </c>
      <c r="C330" s="5">
        <f t="shared" si="378"/>
        <v>2964.1701764681275</v>
      </c>
      <c r="D330" s="5">
        <f t="shared" si="379"/>
        <v>4369.9571524084813</v>
      </c>
      <c r="E330" s="15">
        <f t="shared" si="380"/>
        <v>3.2351604242925876E-9</v>
      </c>
      <c r="F330" s="15">
        <f t="shared" si="381"/>
        <v>6.3734829710936477E-9</v>
      </c>
      <c r="G330" s="15">
        <f t="shared" si="382"/>
        <v>1.3011238767069864E-8</v>
      </c>
      <c r="H330" s="5">
        <f t="shared" si="383"/>
        <v>349.62171856940847</v>
      </c>
      <c r="I330" s="5">
        <f t="shared" si="384"/>
        <v>89026.465552701149</v>
      </c>
      <c r="J330" s="5">
        <f t="shared" si="385"/>
        <v>36723.461986742186</v>
      </c>
      <c r="K330" s="5">
        <f t="shared" si="386"/>
        <v>300</v>
      </c>
      <c r="L330" s="5">
        <f t="shared" si="387"/>
        <v>30034.19515500898</v>
      </c>
      <c r="M330" s="5">
        <f t="shared" si="388"/>
        <v>8403.6206090721571</v>
      </c>
      <c r="N330" s="15">
        <f t="shared" si="389"/>
        <v>0</v>
      </c>
      <c r="O330" s="15">
        <f t="shared" si="390"/>
        <v>-2.3062334355901104E-3</v>
      </c>
      <c r="P330" s="15">
        <f t="shared" si="391"/>
        <v>-7.6642670114168698E-4</v>
      </c>
      <c r="Q330" s="5">
        <f t="shared" si="392"/>
        <v>2.5556553562760627</v>
      </c>
      <c r="R330" s="5">
        <f t="shared" si="393"/>
        <v>1857.4197748689494</v>
      </c>
      <c r="S330" s="5">
        <f t="shared" si="394"/>
        <v>1650.4919291245812</v>
      </c>
      <c r="T330" s="5">
        <f t="shared" si="395"/>
        <v>7.3097728789085581</v>
      </c>
      <c r="U330" s="5">
        <f t="shared" si="396"/>
        <v>20.863680966525727</v>
      </c>
      <c r="V330" s="5">
        <f t="shared" si="397"/>
        <v>44.943799953295191</v>
      </c>
      <c r="W330" s="15">
        <f t="shared" si="398"/>
        <v>-1.0734613539272964E-2</v>
      </c>
      <c r="X330" s="15">
        <f t="shared" si="399"/>
        <v>-1.217998157191269E-2</v>
      </c>
      <c r="Y330" s="15">
        <f t="shared" si="400"/>
        <v>-9.7425357312937999E-3</v>
      </c>
      <c r="Z330" s="5">
        <f t="shared" si="415"/>
        <v>1.9667506340111622</v>
      </c>
      <c r="AA330" s="5">
        <f t="shared" si="416"/>
        <v>5878.2109570547291</v>
      </c>
      <c r="AB330" s="5">
        <f t="shared" si="417"/>
        <v>56568.209298514077</v>
      </c>
      <c r="AC330" s="16">
        <f t="shared" si="401"/>
        <v>0.7613070078261428</v>
      </c>
      <c r="AD330" s="16">
        <f t="shared" si="402"/>
        <v>3.1189627475824149</v>
      </c>
      <c r="AE330" s="16">
        <f t="shared" si="403"/>
        <v>33.913621899081477</v>
      </c>
      <c r="AF330" s="15">
        <f t="shared" si="404"/>
        <v>-4.0504037456468023E-3</v>
      </c>
      <c r="AG330" s="15">
        <f t="shared" si="405"/>
        <v>2.9673830763510267E-4</v>
      </c>
      <c r="AH330" s="15">
        <f t="shared" si="406"/>
        <v>9.7937136394747881E-3</v>
      </c>
      <c r="AI330" s="1">
        <f t="shared" si="370"/>
        <v>4491.0419714660047</v>
      </c>
      <c r="AJ330" s="1">
        <f t="shared" si="371"/>
        <v>181675.83223026257</v>
      </c>
      <c r="AK330" s="1">
        <f t="shared" si="372"/>
        <v>73881.638741873714</v>
      </c>
      <c r="AL330" s="14">
        <f t="shared" si="407"/>
        <v>102.12797428936985</v>
      </c>
      <c r="AM330" s="14">
        <f t="shared" si="408"/>
        <v>25.706934843001196</v>
      </c>
      <c r="AN330" s="14">
        <f t="shared" si="409"/>
        <v>7.9516248488580468</v>
      </c>
      <c r="AO330" s="11">
        <f t="shared" si="410"/>
        <v>1.3132747351353052E-3</v>
      </c>
      <c r="AP330" s="11">
        <f t="shared" si="411"/>
        <v>1.6543797946119837E-3</v>
      </c>
      <c r="AQ330" s="11">
        <f t="shared" si="412"/>
        <v>1.5007312139023654E-3</v>
      </c>
      <c r="AR330" s="1">
        <f t="shared" si="418"/>
        <v>349.62171856940847</v>
      </c>
      <c r="AS330" s="1">
        <f t="shared" si="413"/>
        <v>89026.465552701149</v>
      </c>
      <c r="AT330" s="1">
        <f t="shared" si="414"/>
        <v>36723.461986742186</v>
      </c>
      <c r="AU330" s="1">
        <f t="shared" si="373"/>
        <v>69.924343713881697</v>
      </c>
      <c r="AV330" s="1">
        <f t="shared" si="374"/>
        <v>17805.293110540231</v>
      </c>
      <c r="AW330" s="1">
        <f t="shared" si="375"/>
        <v>7344.6923973484372</v>
      </c>
      <c r="AX330" s="2">
        <v>0</v>
      </c>
      <c r="AY330" s="2">
        <v>0</v>
      </c>
      <c r="AZ330" s="2">
        <v>0</v>
      </c>
      <c r="BA330" s="2">
        <f t="shared" si="422"/>
        <v>0</v>
      </c>
      <c r="BB330" s="2">
        <f t="shared" si="435"/>
        <v>0</v>
      </c>
      <c r="BC330" s="2">
        <f t="shared" si="423"/>
        <v>0</v>
      </c>
      <c r="BD330" s="2">
        <f t="shared" si="424"/>
        <v>0</v>
      </c>
      <c r="BE330" s="2">
        <f t="shared" si="425"/>
        <v>0</v>
      </c>
      <c r="BF330" s="2">
        <f t="shared" si="426"/>
        <v>0</v>
      </c>
      <c r="BG330" s="2">
        <f t="shared" si="427"/>
        <v>0</v>
      </c>
      <c r="BH330" s="2">
        <f t="shared" si="436"/>
        <v>0</v>
      </c>
      <c r="BI330" s="2">
        <f t="shared" si="437"/>
        <v>0</v>
      </c>
      <c r="BJ330" s="2">
        <f t="shared" si="438"/>
        <v>0</v>
      </c>
      <c r="BK330" s="11">
        <f t="shared" si="441"/>
        <v>0.03</v>
      </c>
      <c r="BL330" s="11">
        <f t="shared" si="439"/>
        <v>2.7693766564409888E-2</v>
      </c>
      <c r="BM330" s="11">
        <f t="shared" si="440"/>
        <v>2.9233573298858312E-2</v>
      </c>
      <c r="BN330" s="17">
        <f t="shared" si="419"/>
        <v>1.4075607351868063E-2</v>
      </c>
      <c r="BO330" s="17">
        <f t="shared" si="420"/>
        <v>4.4788388422422263E-5</v>
      </c>
      <c r="BP330" s="17">
        <f t="shared" si="421"/>
        <v>4.7653153026383461E-5</v>
      </c>
      <c r="BQ330" s="12">
        <f>(BQ$3*temperature!$I440+BQ$4*temperature!$I440^2+BQ$5*temperature!$I440^6)*(K330/K$56)^$BS$1</f>
        <v>-349.64879117138253</v>
      </c>
      <c r="BR330" s="12">
        <f>(BR$3*temperature!$I440+BR$4*temperature!$I440^2+BR$5*temperature!$I440^6)*(L330/L$56)^$BS$1</f>
        <v>-48.886967455545616</v>
      </c>
      <c r="BS330" s="12">
        <f>(BS$3*temperature!$I440+BS$4*temperature!$I440^2+BS$5*temperature!$I440^6)*(M330/M$56)^$BS$1</f>
        <v>-40.094866690060179</v>
      </c>
      <c r="BT330" s="12">
        <f>(BT$3*temperature!$M440+BT$4*temperature!$M440^2+BT$5*temperature!$M440^6)*(K330/K$56)^$BS$1</f>
        <v>-349.64885778309042</v>
      </c>
      <c r="BU330" s="12">
        <f>(BU$3*temperature!$M440+BU$4*temperature!$M440^2+BU$5*temperature!$M440^6)*(L330/L$56)^$BS$1</f>
        <v>-48.886976363643775</v>
      </c>
      <c r="BV330" s="12">
        <f>(BV$3*temperature!$M440+BV$4*temperature!$M440^2+BV$5*temperature!$M440^6)*(M330/M$56)^$BS$1</f>
        <v>-40.094873655771707</v>
      </c>
      <c r="BW330" s="19">
        <f t="shared" si="428"/>
        <v>-6.6611707893571293E-5</v>
      </c>
      <c r="BX330" s="19">
        <f t="shared" si="429"/>
        <v>-8.9080981595657249E-6</v>
      </c>
      <c r="BY330" s="19">
        <f t="shared" si="430"/>
        <v>-6.9657115275845172E-6</v>
      </c>
      <c r="BZ330" s="19">
        <f t="shared" si="431"/>
        <v>-1.0721504362271142E-2</v>
      </c>
      <c r="CA330" s="19">
        <f t="shared" si="432"/>
        <v>-3.2780540910940105E-6</v>
      </c>
      <c r="CB330" s="19">
        <f t="shared" si="433"/>
        <v>-3.5519722291628163E-7</v>
      </c>
      <c r="CC330" s="19">
        <f t="shared" si="434"/>
        <v>-1.2189916834880523E-7</v>
      </c>
      <c r="CD330" s="19"/>
    </row>
    <row r="331" spans="1:82">
      <c r="A331" s="2">
        <f t="shared" si="376"/>
        <v>2285</v>
      </c>
      <c r="B331" s="5">
        <f t="shared" si="377"/>
        <v>1165.4057321464559</v>
      </c>
      <c r="C331" s="5">
        <f t="shared" si="378"/>
        <v>2964.1701944156111</v>
      </c>
      <c r="D331" s="5">
        <f t="shared" si="379"/>
        <v>4369.9572064241102</v>
      </c>
      <c r="E331" s="15">
        <f t="shared" si="380"/>
        <v>3.0734024030779582E-9</v>
      </c>
      <c r="F331" s="15">
        <f t="shared" si="381"/>
        <v>6.0548088225389649E-9</v>
      </c>
      <c r="G331" s="15">
        <f t="shared" si="382"/>
        <v>1.2360676828716369E-8</v>
      </c>
      <c r="H331" s="5">
        <f t="shared" si="383"/>
        <v>349.62171964393673</v>
      </c>
      <c r="I331" s="5">
        <f t="shared" si="384"/>
        <v>88818.047913128918</v>
      </c>
      <c r="J331" s="5">
        <f t="shared" si="385"/>
        <v>36694.638451187508</v>
      </c>
      <c r="K331" s="5">
        <f t="shared" si="386"/>
        <v>300</v>
      </c>
      <c r="L331" s="5">
        <f t="shared" si="387"/>
        <v>29963.882667890965</v>
      </c>
      <c r="M331" s="5">
        <f t="shared" si="388"/>
        <v>8397.0246658809592</v>
      </c>
      <c r="N331" s="15">
        <f t="shared" si="389"/>
        <v>0</v>
      </c>
      <c r="O331" s="15">
        <f t="shared" si="390"/>
        <v>-2.3410811162118961E-3</v>
      </c>
      <c r="P331" s="15">
        <f t="shared" si="391"/>
        <v>-7.8489302385653659E-4</v>
      </c>
      <c r="Q331" s="5">
        <f t="shared" si="392"/>
        <v>2.5282213914571079</v>
      </c>
      <c r="R331" s="5">
        <f t="shared" si="393"/>
        <v>1830.5010400340991</v>
      </c>
      <c r="S331" s="5">
        <f t="shared" si="394"/>
        <v>1633.1291341778056</v>
      </c>
      <c r="T331" s="5">
        <f t="shared" si="395"/>
        <v>7.2313052919936158</v>
      </c>
      <c r="U331" s="5">
        <f t="shared" si="396"/>
        <v>20.609561716831177</v>
      </c>
      <c r="V331" s="5">
        <f t="shared" si="397"/>
        <v>44.505933376350093</v>
      </c>
      <c r="W331" s="15">
        <f t="shared" si="398"/>
        <v>-1.0734613539272964E-2</v>
      </c>
      <c r="X331" s="15">
        <f t="shared" si="399"/>
        <v>-1.217998157191269E-2</v>
      </c>
      <c r="Y331" s="15">
        <f t="shared" si="400"/>
        <v>-9.7425357312937999E-3</v>
      </c>
      <c r="Z331" s="5">
        <f t="shared" si="415"/>
        <v>1.9377577115324758</v>
      </c>
      <c r="AA331" s="5">
        <f t="shared" si="416"/>
        <v>5794.9421556529978</v>
      </c>
      <c r="AB331" s="5">
        <f t="shared" si="417"/>
        <v>56522.354118543401</v>
      </c>
      <c r="AC331" s="16">
        <f t="shared" si="401"/>
        <v>0.75822340707005664</v>
      </c>
      <c r="AD331" s="16">
        <f t="shared" si="402"/>
        <v>3.1198882633097096</v>
      </c>
      <c r="AE331" s="16">
        <f t="shared" si="403"/>
        <v>34.245762200438499</v>
      </c>
      <c r="AF331" s="15">
        <f t="shared" si="404"/>
        <v>-4.0504037456468023E-3</v>
      </c>
      <c r="AG331" s="15">
        <f t="shared" si="405"/>
        <v>2.9673830763510267E-4</v>
      </c>
      <c r="AH331" s="15">
        <f t="shared" si="406"/>
        <v>9.7937136394747881E-3</v>
      </c>
      <c r="AI331" s="1">
        <f t="shared" si="370"/>
        <v>4111.8621180332866</v>
      </c>
      <c r="AJ331" s="1">
        <f t="shared" si="371"/>
        <v>181313.54211777655</v>
      </c>
      <c r="AK331" s="1">
        <f t="shared" si="372"/>
        <v>73838.167265034775</v>
      </c>
      <c r="AL331" s="14">
        <f t="shared" si="407"/>
        <v>102.26075515687079</v>
      </c>
      <c r="AM331" s="14">
        <f t="shared" si="408"/>
        <v>25.749038586251004</v>
      </c>
      <c r="AN331" s="14">
        <f t="shared" si="409"/>
        <v>7.9634387679538507</v>
      </c>
      <c r="AO331" s="11">
        <f t="shared" si="410"/>
        <v>1.3001419877839522E-3</v>
      </c>
      <c r="AP331" s="11">
        <f t="shared" si="411"/>
        <v>1.6378359966658638E-3</v>
      </c>
      <c r="AQ331" s="11">
        <f t="shared" si="412"/>
        <v>1.4857239017633417E-3</v>
      </c>
      <c r="AR331" s="1">
        <f t="shared" si="418"/>
        <v>349.62171964393673</v>
      </c>
      <c r="AS331" s="1">
        <f t="shared" si="413"/>
        <v>88818.047913128918</v>
      </c>
      <c r="AT331" s="1">
        <f t="shared" si="414"/>
        <v>36694.638451187508</v>
      </c>
      <c r="AU331" s="1">
        <f t="shared" si="373"/>
        <v>69.924343928787351</v>
      </c>
      <c r="AV331" s="1">
        <f t="shared" si="374"/>
        <v>17763.609582625784</v>
      </c>
      <c r="AW331" s="1">
        <f t="shared" si="375"/>
        <v>7338.9276902375022</v>
      </c>
      <c r="AX331" s="2">
        <v>0</v>
      </c>
      <c r="AY331" s="2">
        <v>0</v>
      </c>
      <c r="AZ331" s="2">
        <v>0</v>
      </c>
      <c r="BA331" s="2">
        <f t="shared" si="422"/>
        <v>0</v>
      </c>
      <c r="BB331" s="2">
        <f t="shared" si="435"/>
        <v>0</v>
      </c>
      <c r="BC331" s="2">
        <f t="shared" si="423"/>
        <v>0</v>
      </c>
      <c r="BD331" s="2">
        <f t="shared" si="424"/>
        <v>0</v>
      </c>
      <c r="BE331" s="2">
        <f t="shared" si="425"/>
        <v>0</v>
      </c>
      <c r="BF331" s="2">
        <f t="shared" si="426"/>
        <v>0</v>
      </c>
      <c r="BG331" s="2">
        <f t="shared" si="427"/>
        <v>0</v>
      </c>
      <c r="BH331" s="2">
        <f t="shared" si="436"/>
        <v>0</v>
      </c>
      <c r="BI331" s="2">
        <f t="shared" si="437"/>
        <v>0</v>
      </c>
      <c r="BJ331" s="2">
        <f t="shared" si="438"/>
        <v>0</v>
      </c>
      <c r="BK331" s="11">
        <f t="shared" si="441"/>
        <v>0.03</v>
      </c>
      <c r="BL331" s="11">
        <f t="shared" si="439"/>
        <v>2.7658918883788103E-2</v>
      </c>
      <c r="BM331" s="11">
        <f t="shared" si="440"/>
        <v>2.9215106976143462E-2</v>
      </c>
      <c r="BN331" s="17">
        <f t="shared" si="419"/>
        <v>1.3665638205697148E-2</v>
      </c>
      <c r="BO331" s="17">
        <f t="shared" si="420"/>
        <v>4.3581453813960818E-5</v>
      </c>
      <c r="BP331" s="17">
        <f t="shared" si="421"/>
        <v>4.6299648848071956E-5</v>
      </c>
      <c r="BQ331" s="12">
        <f>(BQ$3*temperature!$I441+BQ$4*temperature!$I441^2+BQ$5*temperature!$I441^6)*(K331/K$56)^$BS$1</f>
        <v>-350.80466372264129</v>
      </c>
      <c r="BR331" s="12">
        <f>(BR$3*temperature!$I441+BR$4*temperature!$I441^2+BR$5*temperature!$I441^6)*(L331/L$56)^$BS$1</f>
        <v>-49.070285034508167</v>
      </c>
      <c r="BS331" s="12">
        <f>(BS$3*temperature!$I441+BS$4*temperature!$I441^2+BS$5*temperature!$I441^6)*(M331/M$56)^$BS$1</f>
        <v>-40.223627167839346</v>
      </c>
      <c r="BT331" s="12">
        <f>(BT$3*temperature!$M441+BT$4*temperature!$M441^2+BT$5*temperature!$M441^6)*(K331/K$56)^$BS$1</f>
        <v>-350.80473026131705</v>
      </c>
      <c r="BU331" s="12">
        <f>(BU$3*temperature!$M441+BU$4*temperature!$M441^2+BU$5*temperature!$M441^6)*(L331/L$56)^$BS$1</f>
        <v>-49.070293937609648</v>
      </c>
      <c r="BV331" s="12">
        <f>(BV$3*temperature!$M441+BV$4*temperature!$M441^2+BV$5*temperature!$M441^6)*(M331/M$56)^$BS$1</f>
        <v>-40.223634126540638</v>
      </c>
      <c r="BW331" s="19">
        <f t="shared" si="428"/>
        <v>-6.6538675753236021E-5</v>
      </c>
      <c r="BX331" s="19">
        <f t="shared" si="429"/>
        <v>-8.9031014809393128E-6</v>
      </c>
      <c r="BY331" s="19">
        <f t="shared" si="430"/>
        <v>-6.9587012916372259E-6</v>
      </c>
      <c r="BZ331" s="19">
        <f t="shared" si="431"/>
        <v>-1.0693664881356334E-2</v>
      </c>
      <c r="CA331" s="19">
        <f t="shared" si="432"/>
        <v>-3.1790874647805104E-6</v>
      </c>
      <c r="CB331" s="19">
        <f t="shared" si="433"/>
        <v>-3.4462300184825676E-7</v>
      </c>
      <c r="CC331" s="19">
        <f t="shared" si="434"/>
        <v>-1.1822477730170952E-7</v>
      </c>
      <c r="CD331" s="19"/>
    </row>
    <row r="332" spans="1:82">
      <c r="A332" s="2">
        <f t="shared" si="376"/>
        <v>2286</v>
      </c>
      <c r="B332" s="5">
        <f t="shared" si="377"/>
        <v>1165.4057355491286</v>
      </c>
      <c r="C332" s="5">
        <f t="shared" si="378"/>
        <v>2964.170211465721</v>
      </c>
      <c r="D332" s="5">
        <f t="shared" si="379"/>
        <v>4369.9572577389581</v>
      </c>
      <c r="E332" s="15">
        <f t="shared" si="380"/>
        <v>2.9197322829240603E-9</v>
      </c>
      <c r="F332" s="15">
        <f t="shared" si="381"/>
        <v>5.7520683814120161E-9</v>
      </c>
      <c r="G332" s="15">
        <f t="shared" si="382"/>
        <v>1.174264298728055E-8</v>
      </c>
      <c r="H332" s="5">
        <f t="shared" si="383"/>
        <v>349.62172066473858</v>
      </c>
      <c r="I332" s="5">
        <f t="shared" si="384"/>
        <v>88607.012594365966</v>
      </c>
      <c r="J332" s="5">
        <f t="shared" si="385"/>
        <v>36665.1643580362</v>
      </c>
      <c r="K332" s="5">
        <f t="shared" si="386"/>
        <v>300</v>
      </c>
      <c r="L332" s="5">
        <f t="shared" si="387"/>
        <v>29892.687083766228</v>
      </c>
      <c r="M332" s="5">
        <f t="shared" si="388"/>
        <v>8390.2798575670677</v>
      </c>
      <c r="N332" s="15">
        <f t="shared" si="389"/>
        <v>0</v>
      </c>
      <c r="O332" s="15">
        <f t="shared" si="390"/>
        <v>-2.376046686400568E-3</v>
      </c>
      <c r="P332" s="15">
        <f t="shared" si="391"/>
        <v>-8.032378827345088E-4</v>
      </c>
      <c r="Q332" s="5">
        <f t="shared" si="392"/>
        <v>2.5010819191805824</v>
      </c>
      <c r="R332" s="5">
        <f t="shared" si="393"/>
        <v>1803.9092006197848</v>
      </c>
      <c r="S332" s="5">
        <f t="shared" si="394"/>
        <v>1615.9193231939767</v>
      </c>
      <c r="T332" s="5">
        <f t="shared" si="395"/>
        <v>7.1536800242995646</v>
      </c>
      <c r="U332" s="5">
        <f t="shared" si="396"/>
        <v>20.358537634914978</v>
      </c>
      <c r="V332" s="5">
        <f t="shared" si="397"/>
        <v>44.07233273017642</v>
      </c>
      <c r="W332" s="15">
        <f t="shared" si="398"/>
        <v>-1.0734613539272964E-2</v>
      </c>
      <c r="X332" s="15">
        <f t="shared" si="399"/>
        <v>-1.217998157191269E-2</v>
      </c>
      <c r="Y332" s="15">
        <f t="shared" si="400"/>
        <v>-9.7425357312937999E-3</v>
      </c>
      <c r="Z332" s="5">
        <f t="shared" si="415"/>
        <v>1.9091921889142156</v>
      </c>
      <c r="AA332" s="5">
        <f t="shared" si="416"/>
        <v>5712.6533710014128</v>
      </c>
      <c r="AB332" s="5">
        <f t="shared" si="417"/>
        <v>56475.492358971169</v>
      </c>
      <c r="AC332" s="16">
        <f t="shared" si="401"/>
        <v>0.75515229614202306</v>
      </c>
      <c r="AD332" s="16">
        <f t="shared" si="402"/>
        <v>3.1208140536729747</v>
      </c>
      <c r="AE332" s="16">
        <f t="shared" si="403"/>
        <v>34.581155388795146</v>
      </c>
      <c r="AF332" s="15">
        <f t="shared" si="404"/>
        <v>-4.0504037456468023E-3</v>
      </c>
      <c r="AG332" s="15">
        <f t="shared" si="405"/>
        <v>2.9673830763510267E-4</v>
      </c>
      <c r="AH332" s="15">
        <f t="shared" si="406"/>
        <v>9.7937136394747881E-3</v>
      </c>
      <c r="AI332" s="1">
        <f t="shared" si="370"/>
        <v>3770.6002501587454</v>
      </c>
      <c r="AJ332" s="1">
        <f t="shared" si="371"/>
        <v>180945.7974886247</v>
      </c>
      <c r="AK332" s="1">
        <f t="shared" si="372"/>
        <v>73793.278228768802</v>
      </c>
      <c r="AL332" s="14">
        <f t="shared" si="407"/>
        <v>102.3923791233379</v>
      </c>
      <c r="AM332" s="14">
        <f t="shared" si="408"/>
        <v>25.790789561504344</v>
      </c>
      <c r="AN332" s="14">
        <f t="shared" si="409"/>
        <v>7.9751519245584506</v>
      </c>
      <c r="AO332" s="11">
        <f t="shared" si="410"/>
        <v>1.2871405679061127E-3</v>
      </c>
      <c r="AP332" s="11">
        <f t="shared" si="411"/>
        <v>1.6214576366992051E-3</v>
      </c>
      <c r="AQ332" s="11">
        <f t="shared" si="412"/>
        <v>1.4708666627457083E-3</v>
      </c>
      <c r="AR332" s="1">
        <f t="shared" si="418"/>
        <v>349.62172066473858</v>
      </c>
      <c r="AS332" s="1">
        <f t="shared" si="413"/>
        <v>88607.012594365966</v>
      </c>
      <c r="AT332" s="1">
        <f t="shared" si="414"/>
        <v>36665.1643580362</v>
      </c>
      <c r="AU332" s="1">
        <f t="shared" si="373"/>
        <v>69.924344132947724</v>
      </c>
      <c r="AV332" s="1">
        <f t="shared" si="374"/>
        <v>17721.402518873194</v>
      </c>
      <c r="AW332" s="1">
        <f t="shared" si="375"/>
        <v>7333.0328716072399</v>
      </c>
      <c r="AX332" s="2">
        <v>0</v>
      </c>
      <c r="AY332" s="2">
        <v>0</v>
      </c>
      <c r="AZ332" s="2">
        <v>0</v>
      </c>
      <c r="BA332" s="2">
        <f t="shared" si="422"/>
        <v>0</v>
      </c>
      <c r="BB332" s="2">
        <f t="shared" si="435"/>
        <v>0</v>
      </c>
      <c r="BC332" s="2">
        <f t="shared" si="423"/>
        <v>0</v>
      </c>
      <c r="BD332" s="2">
        <f t="shared" si="424"/>
        <v>0</v>
      </c>
      <c r="BE332" s="2">
        <f t="shared" si="425"/>
        <v>0</v>
      </c>
      <c r="BF332" s="2">
        <f t="shared" si="426"/>
        <v>0</v>
      </c>
      <c r="BG332" s="2">
        <f t="shared" si="427"/>
        <v>0</v>
      </c>
      <c r="BH332" s="2">
        <f t="shared" si="436"/>
        <v>0</v>
      </c>
      <c r="BI332" s="2">
        <f t="shared" si="437"/>
        <v>0</v>
      </c>
      <c r="BJ332" s="2">
        <f t="shared" si="438"/>
        <v>0</v>
      </c>
      <c r="BK332" s="11">
        <f t="shared" si="441"/>
        <v>0.03</v>
      </c>
      <c r="BL332" s="11">
        <f t="shared" si="439"/>
        <v>2.7623953313599431E-2</v>
      </c>
      <c r="BM332" s="11">
        <f t="shared" si="440"/>
        <v>2.919676211726549E-2</v>
      </c>
      <c r="BN332" s="17">
        <f t="shared" si="419"/>
        <v>1.3267609908443832E-2</v>
      </c>
      <c r="BO332" s="17">
        <f t="shared" si="420"/>
        <v>4.2408481075897893E-5</v>
      </c>
      <c r="BP332" s="17">
        <f t="shared" si="421"/>
        <v>4.4985395700322881E-5</v>
      </c>
      <c r="BQ332" s="12">
        <f>(BQ$3*temperature!$I442+BQ$4*temperature!$I442^2+BQ$5*temperature!$I442^6)*(K332/K$56)^$BS$1</f>
        <v>-351.95558157122269</v>
      </c>
      <c r="BR332" s="12">
        <f>(BR$3*temperature!$I442+BR$4*temperature!$I442^2+BR$5*temperature!$I442^6)*(L332/L$56)^$BS$1</f>
        <v>-49.253561237266744</v>
      </c>
      <c r="BS332" s="12">
        <f>(BS$3*temperature!$I442+BS$4*temperature!$I442^2+BS$5*temperature!$I442^6)*(M332/M$56)^$BS$1</f>
        <v>-40.352090838949245</v>
      </c>
      <c r="BT332" s="12">
        <f>(BT$3*temperature!$M442+BT$4*temperature!$M442^2+BT$5*temperature!$M442^6)*(K332/K$56)^$BS$1</f>
        <v>-351.95564803710084</v>
      </c>
      <c r="BU332" s="12">
        <f>(BU$3*temperature!$M442+BU$4*temperature!$M442^2+BU$5*temperature!$M442^6)*(L332/L$56)^$BS$1</f>
        <v>-49.253570135476984</v>
      </c>
      <c r="BV332" s="12">
        <f>(BV$3*temperature!$M442+BV$4*temperature!$M442^2+BV$5*temperature!$M442^6)*(M332/M$56)^$BS$1</f>
        <v>-40.352097790702025</v>
      </c>
      <c r="BW332" s="19">
        <f t="shared" si="428"/>
        <v>-6.6465878148846969E-5</v>
      </c>
      <c r="BX332" s="19">
        <f t="shared" si="429"/>
        <v>-8.89821023974946E-6</v>
      </c>
      <c r="BY332" s="19">
        <f t="shared" si="430"/>
        <v>-6.9517527805373902E-6</v>
      </c>
      <c r="BZ332" s="19">
        <f t="shared" si="431"/>
        <v>-1.0665688997395279E-2</v>
      </c>
      <c r="CA332" s="19">
        <f t="shared" si="432"/>
        <v>-3.0831158711158756E-6</v>
      </c>
      <c r="CB332" s="19">
        <f t="shared" si="433"/>
        <v>-3.3436705107441925E-7</v>
      </c>
      <c r="CC332" s="19">
        <f t="shared" si="434"/>
        <v>-1.146619967392444E-7</v>
      </c>
      <c r="CD332" s="19"/>
    </row>
    <row r="333" spans="1:82">
      <c r="A333" s="2">
        <f t="shared" si="376"/>
        <v>2287</v>
      </c>
      <c r="B333" s="5">
        <f t="shared" si="377"/>
        <v>1165.4057387816677</v>
      </c>
      <c r="C333" s="5">
        <f t="shared" si="378"/>
        <v>2964.170227663325</v>
      </c>
      <c r="D333" s="5">
        <f t="shared" si="379"/>
        <v>4369.9573064880633</v>
      </c>
      <c r="E333" s="15">
        <f t="shared" si="380"/>
        <v>2.773745668777857E-9</v>
      </c>
      <c r="F333" s="15">
        <f t="shared" si="381"/>
        <v>5.4644649623414151E-9</v>
      </c>
      <c r="G333" s="15">
        <f t="shared" si="382"/>
        <v>1.1155510837916522E-8</v>
      </c>
      <c r="H333" s="5">
        <f t="shared" si="383"/>
        <v>349.62172163450026</v>
      </c>
      <c r="I333" s="5">
        <f t="shared" si="384"/>
        <v>88393.369647419706</v>
      </c>
      <c r="J333" s="5">
        <f t="shared" si="385"/>
        <v>36635.045771732046</v>
      </c>
      <c r="K333" s="5">
        <f t="shared" si="386"/>
        <v>300</v>
      </c>
      <c r="L333" s="5">
        <f t="shared" si="387"/>
        <v>29820.611792967364</v>
      </c>
      <c r="M333" s="5">
        <f t="shared" si="388"/>
        <v>8383.3875716222901</v>
      </c>
      <c r="N333" s="15">
        <f t="shared" si="389"/>
        <v>0</v>
      </c>
      <c r="O333" s="15">
        <f t="shared" si="390"/>
        <v>-2.4111345559832964E-3</v>
      </c>
      <c r="P333" s="15">
        <f t="shared" si="391"/>
        <v>-8.2146079293909935E-4</v>
      </c>
      <c r="Q333" s="5">
        <f t="shared" si="392"/>
        <v>2.4742337782110106</v>
      </c>
      <c r="R333" s="5">
        <f t="shared" si="393"/>
        <v>1777.641138140986</v>
      </c>
      <c r="S333" s="5">
        <f t="shared" si="394"/>
        <v>1598.8617072983493</v>
      </c>
      <c r="T333" s="5">
        <f t="shared" si="395"/>
        <v>7.0768880338550924</v>
      </c>
      <c r="U333" s="5">
        <f t="shared" si="396"/>
        <v>20.110571021690621</v>
      </c>
      <c r="V333" s="5">
        <f t="shared" si="397"/>
        <v>43.642956453791207</v>
      </c>
      <c r="W333" s="15">
        <f t="shared" si="398"/>
        <v>-1.0734613539272964E-2</v>
      </c>
      <c r="X333" s="15">
        <f t="shared" si="399"/>
        <v>-1.217998157191269E-2</v>
      </c>
      <c r="Y333" s="15">
        <f t="shared" si="400"/>
        <v>-9.7425357312937999E-3</v>
      </c>
      <c r="Z333" s="5">
        <f t="shared" si="415"/>
        <v>1.8810477656508786</v>
      </c>
      <c r="AA333" s="5">
        <f t="shared" si="416"/>
        <v>5631.3357221637089</v>
      </c>
      <c r="AB333" s="5">
        <f t="shared" si="417"/>
        <v>56427.633427724933</v>
      </c>
      <c r="AC333" s="16">
        <f t="shared" si="401"/>
        <v>0.75209362445319561</v>
      </c>
      <c r="AD333" s="16">
        <f t="shared" si="402"/>
        <v>3.1217401187537055</v>
      </c>
      <c r="AE333" s="16">
        <f t="shared" si="403"/>
        <v>34.919833321995185</v>
      </c>
      <c r="AF333" s="15">
        <f t="shared" si="404"/>
        <v>-4.0504037456468023E-3</v>
      </c>
      <c r="AG333" s="15">
        <f t="shared" si="405"/>
        <v>2.9673830763510267E-4</v>
      </c>
      <c r="AH333" s="15">
        <f t="shared" si="406"/>
        <v>9.7937136394747881E-3</v>
      </c>
      <c r="AI333" s="1">
        <f t="shared" si="370"/>
        <v>3463.4645692758186</v>
      </c>
      <c r="AJ333" s="1">
        <f t="shared" si="371"/>
        <v>180572.62025863543</v>
      </c>
      <c r="AK333" s="1">
        <f t="shared" si="372"/>
        <v>73746.983277499166</v>
      </c>
      <c r="AL333" s="14">
        <f t="shared" si="407"/>
        <v>102.52285457450182</v>
      </c>
      <c r="AM333" s="14">
        <f t="shared" si="408"/>
        <v>25.832190047468437</v>
      </c>
      <c r="AN333" s="14">
        <f t="shared" si="409"/>
        <v>7.9867650058036546</v>
      </c>
      <c r="AO333" s="11">
        <f t="shared" si="410"/>
        <v>1.2742691622270516E-3</v>
      </c>
      <c r="AP333" s="11">
        <f t="shared" si="411"/>
        <v>1.6052430603322131E-3</v>
      </c>
      <c r="AQ333" s="11">
        <f t="shared" si="412"/>
        <v>1.4561579961182513E-3</v>
      </c>
      <c r="AR333" s="1">
        <f t="shared" si="418"/>
        <v>349.62172163450026</v>
      </c>
      <c r="AS333" s="1">
        <f t="shared" si="413"/>
        <v>88393.369647419706</v>
      </c>
      <c r="AT333" s="1">
        <f t="shared" si="414"/>
        <v>36635.045771732046</v>
      </c>
      <c r="AU333" s="1">
        <f t="shared" si="373"/>
        <v>69.924344326900055</v>
      </c>
      <c r="AV333" s="1">
        <f t="shared" si="374"/>
        <v>17678.673929483943</v>
      </c>
      <c r="AW333" s="1">
        <f t="shared" si="375"/>
        <v>7327.0091543464096</v>
      </c>
      <c r="AX333" s="2">
        <v>0</v>
      </c>
      <c r="AY333" s="2">
        <v>0</v>
      </c>
      <c r="AZ333" s="2">
        <v>0</v>
      </c>
      <c r="BA333" s="2">
        <f t="shared" si="422"/>
        <v>0</v>
      </c>
      <c r="BB333" s="2">
        <f t="shared" si="435"/>
        <v>0</v>
      </c>
      <c r="BC333" s="2">
        <f t="shared" si="423"/>
        <v>0</v>
      </c>
      <c r="BD333" s="2">
        <f t="shared" si="424"/>
        <v>0</v>
      </c>
      <c r="BE333" s="2">
        <f t="shared" si="425"/>
        <v>0</v>
      </c>
      <c r="BF333" s="2">
        <f t="shared" si="426"/>
        <v>0</v>
      </c>
      <c r="BG333" s="2">
        <f t="shared" si="427"/>
        <v>0</v>
      </c>
      <c r="BH333" s="2">
        <f t="shared" si="436"/>
        <v>0</v>
      </c>
      <c r="BI333" s="2">
        <f t="shared" si="437"/>
        <v>0</v>
      </c>
      <c r="BJ333" s="2">
        <f t="shared" si="438"/>
        <v>0</v>
      </c>
      <c r="BK333" s="11">
        <f t="shared" si="441"/>
        <v>0.03</v>
      </c>
      <c r="BL333" s="11">
        <f t="shared" si="439"/>
        <v>2.7588865444016702E-2</v>
      </c>
      <c r="BM333" s="11">
        <f t="shared" si="440"/>
        <v>2.91785392070609E-2</v>
      </c>
      <c r="BN333" s="17">
        <f t="shared" si="419"/>
        <v>1.288117466839207E-2</v>
      </c>
      <c r="BO333" s="17">
        <f t="shared" si="420"/>
        <v>4.1268482443554058E-5</v>
      </c>
      <c r="BP333" s="17">
        <f t="shared" si="421"/>
        <v>4.3709227774656847E-5</v>
      </c>
      <c r="BQ333" s="12">
        <f>(BQ$3*temperature!$I443+BQ$4*temperature!$I443^2+BQ$5*temperature!$I443^6)*(K333/K$56)^$BS$1</f>
        <v>-353.101575132037</v>
      </c>
      <c r="BR333" s="12">
        <f>(BR$3*temperature!$I443+BR$4*temperature!$I443^2+BR$5*temperature!$I443^6)*(L333/L$56)^$BS$1</f>
        <v>-49.436805597871434</v>
      </c>
      <c r="BS333" s="12">
        <f>(BS$3*temperature!$I443+BS$4*temperature!$I443^2+BS$5*temperature!$I443^6)*(M333/M$56)^$BS$1</f>
        <v>-40.480261340783585</v>
      </c>
      <c r="BT333" s="12">
        <f>(BT$3*temperature!$M443+BT$4*temperature!$M443^2+BT$5*temperature!$M443^6)*(K333/K$56)^$BS$1</f>
        <v>-353.10164152534895</v>
      </c>
      <c r="BU333" s="12">
        <f>(BU$3*temperature!$M443+BU$4*temperature!$M443^2+BU$5*temperature!$M443^6)*(L333/L$56)^$BS$1</f>
        <v>-49.436814491295614</v>
      </c>
      <c r="BV333" s="12">
        <f>(BV$3*temperature!$M443+BV$4*temperature!$M443^2+BV$5*temperature!$M443^6)*(M333/M$56)^$BS$1</f>
        <v>-40.480268285648826</v>
      </c>
      <c r="BW333" s="19">
        <f t="shared" si="428"/>
        <v>-6.6393311954016099E-5</v>
      </c>
      <c r="BX333" s="19">
        <f t="shared" si="429"/>
        <v>-8.8934241802007818E-6</v>
      </c>
      <c r="BY333" s="19">
        <f t="shared" si="430"/>
        <v>-6.94486524110971E-6</v>
      </c>
      <c r="BZ333" s="19">
        <f t="shared" si="431"/>
        <v>-1.063757731008733E-2</v>
      </c>
      <c r="CA333" s="19">
        <f t="shared" si="432"/>
        <v>-2.9900483415306069E-6</v>
      </c>
      <c r="CB333" s="19">
        <f t="shared" si="433"/>
        <v>-3.2441968316966049E-7</v>
      </c>
      <c r="CC333" s="19">
        <f t="shared" si="434"/>
        <v>-1.1120740207387705E-7</v>
      </c>
      <c r="CD333" s="19"/>
    </row>
    <row r="334" spans="1:82">
      <c r="A334" s="2">
        <f t="shared" si="376"/>
        <v>2288</v>
      </c>
      <c r="B334" s="5">
        <f t="shared" si="377"/>
        <v>1165.4057418525799</v>
      </c>
      <c r="C334" s="5">
        <f t="shared" si="378"/>
        <v>2964.1702430510491</v>
      </c>
      <c r="D334" s="5">
        <f t="shared" si="379"/>
        <v>4369.9573527997145</v>
      </c>
      <c r="E334" s="15">
        <f t="shared" si="380"/>
        <v>2.6350583853389641E-9</v>
      </c>
      <c r="F334" s="15">
        <f t="shared" si="381"/>
        <v>5.1912417142243443E-9</v>
      </c>
      <c r="G334" s="15">
        <f t="shared" si="382"/>
        <v>1.0597735296020695E-8</v>
      </c>
      <c r="H334" s="5">
        <f t="shared" si="383"/>
        <v>349.62172255577394</v>
      </c>
      <c r="I334" s="5">
        <f t="shared" si="384"/>
        <v>88177.129043231675</v>
      </c>
      <c r="J334" s="5">
        <f t="shared" si="385"/>
        <v>36604.28879263244</v>
      </c>
      <c r="K334" s="5">
        <f t="shared" si="386"/>
        <v>300</v>
      </c>
      <c r="L334" s="5">
        <f t="shared" si="387"/>
        <v>29747.660158840979</v>
      </c>
      <c r="M334" s="5">
        <f t="shared" si="388"/>
        <v>8376.3492037699307</v>
      </c>
      <c r="N334" s="15">
        <f t="shared" si="389"/>
        <v>0</v>
      </c>
      <c r="O334" s="15">
        <f t="shared" si="390"/>
        <v>-2.4463493449717877E-3</v>
      </c>
      <c r="P334" s="15">
        <f t="shared" si="391"/>
        <v>-8.3956131005846757E-4</v>
      </c>
      <c r="Q334" s="5">
        <f t="shared" si="392"/>
        <v>2.4476738412458645</v>
      </c>
      <c r="R334" s="5">
        <f t="shared" si="393"/>
        <v>1751.6937471628244</v>
      </c>
      <c r="S334" s="5">
        <f t="shared" si="394"/>
        <v>1581.9554921402455</v>
      </c>
      <c r="T334" s="5">
        <f t="shared" si="395"/>
        <v>7.0009203757509528</v>
      </c>
      <c r="U334" s="5">
        <f t="shared" si="396"/>
        <v>19.865624637245787</v>
      </c>
      <c r="V334" s="5">
        <f t="shared" si="397"/>
        <v>43.217763391120847</v>
      </c>
      <c r="W334" s="15">
        <f t="shared" si="398"/>
        <v>-1.0734613539272964E-2</v>
      </c>
      <c r="X334" s="15">
        <f t="shared" si="399"/>
        <v>-1.217998157191269E-2</v>
      </c>
      <c r="Y334" s="15">
        <f t="shared" si="400"/>
        <v>-9.7425357312937999E-3</v>
      </c>
      <c r="Z334" s="5">
        <f t="shared" si="415"/>
        <v>1.8533182341144587</v>
      </c>
      <c r="AA334" s="5">
        <f t="shared" si="416"/>
        <v>5550.9803575597971</v>
      </c>
      <c r="AB334" s="5">
        <f t="shared" si="417"/>
        <v>56378.786790169746</v>
      </c>
      <c r="AC334" s="16">
        <f t="shared" si="401"/>
        <v>0.74904734161963327</v>
      </c>
      <c r="AD334" s="16">
        <f t="shared" si="402"/>
        <v>3.1226664586334212</v>
      </c>
      <c r="AE334" s="16">
        <f t="shared" si="403"/>
        <v>35.261828169888993</v>
      </c>
      <c r="AF334" s="15">
        <f t="shared" si="404"/>
        <v>-4.0504037456468023E-3</v>
      </c>
      <c r="AG334" s="15">
        <f t="shared" si="405"/>
        <v>2.9673830763510267E-4</v>
      </c>
      <c r="AH334" s="15">
        <f t="shared" si="406"/>
        <v>9.7937136394747881E-3</v>
      </c>
      <c r="AI334" s="1">
        <f t="shared" si="370"/>
        <v>3187.0424566751371</v>
      </c>
      <c r="AJ334" s="1">
        <f t="shared" si="371"/>
        <v>180194.03216225584</v>
      </c>
      <c r="AK334" s="1">
        <f t="shared" si="372"/>
        <v>73699.294104095665</v>
      </c>
      <c r="AL334" s="14">
        <f t="shared" si="407"/>
        <v>102.65218986938953</v>
      </c>
      <c r="AM334" s="14">
        <f t="shared" si="408"/>
        <v>25.87324232183725</v>
      </c>
      <c r="AN334" s="14">
        <f t="shared" si="409"/>
        <v>7.9982786976127107</v>
      </c>
      <c r="AO334" s="11">
        <f t="shared" si="410"/>
        <v>1.2615264706047811E-3</v>
      </c>
      <c r="AP334" s="11">
        <f t="shared" si="411"/>
        <v>1.5891906297288909E-3</v>
      </c>
      <c r="AQ334" s="11">
        <f t="shared" si="412"/>
        <v>1.4415964161570687E-3</v>
      </c>
      <c r="AR334" s="1">
        <f t="shared" si="418"/>
        <v>349.62172255577394</v>
      </c>
      <c r="AS334" s="1">
        <f t="shared" si="413"/>
        <v>88177.129043231675</v>
      </c>
      <c r="AT334" s="1">
        <f t="shared" si="414"/>
        <v>36604.28879263244</v>
      </c>
      <c r="AU334" s="1">
        <f t="shared" si="373"/>
        <v>69.924344511154786</v>
      </c>
      <c r="AV334" s="1">
        <f t="shared" si="374"/>
        <v>17635.425808646334</v>
      </c>
      <c r="AW334" s="1">
        <f t="shared" si="375"/>
        <v>7320.8577585264884</v>
      </c>
      <c r="AX334" s="2">
        <v>0</v>
      </c>
      <c r="AY334" s="2">
        <v>0</v>
      </c>
      <c r="AZ334" s="2">
        <v>0</v>
      </c>
      <c r="BA334" s="2">
        <f t="shared" si="422"/>
        <v>0</v>
      </c>
      <c r="BB334" s="2">
        <f t="shared" si="435"/>
        <v>0</v>
      </c>
      <c r="BC334" s="2">
        <f t="shared" si="423"/>
        <v>0</v>
      </c>
      <c r="BD334" s="2">
        <f t="shared" si="424"/>
        <v>0</v>
      </c>
      <c r="BE334" s="2">
        <f t="shared" si="425"/>
        <v>0</v>
      </c>
      <c r="BF334" s="2">
        <f t="shared" si="426"/>
        <v>0</v>
      </c>
      <c r="BG334" s="2">
        <f t="shared" si="427"/>
        <v>0</v>
      </c>
      <c r="BH334" s="2">
        <f t="shared" si="436"/>
        <v>0</v>
      </c>
      <c r="BI334" s="2">
        <f t="shared" si="437"/>
        <v>0</v>
      </c>
      <c r="BJ334" s="2">
        <f t="shared" si="438"/>
        <v>0</v>
      </c>
      <c r="BK334" s="11">
        <f t="shared" si="441"/>
        <v>0.03</v>
      </c>
      <c r="BL334" s="11">
        <f t="shared" si="439"/>
        <v>2.7553650655028211E-2</v>
      </c>
      <c r="BM334" s="11">
        <f t="shared" si="440"/>
        <v>2.9160438689941531E-2</v>
      </c>
      <c r="BN334" s="17">
        <f t="shared" si="419"/>
        <v>1.2505994823681621E-2</v>
      </c>
      <c r="BO334" s="17">
        <f t="shared" si="420"/>
        <v>4.0160499817913195E-5</v>
      </c>
      <c r="BP334" s="17">
        <f t="shared" si="421"/>
        <v>4.247001478318133E-5</v>
      </c>
      <c r="BQ334" s="12">
        <f>(BQ$3*temperature!$I444+BQ$4*temperature!$I444^2+BQ$5*temperature!$I444^6)*(K334/K$56)^$BS$1</f>
        <v>-354.24267379841109</v>
      </c>
      <c r="BR334" s="12">
        <f>(BR$3*temperature!$I444+BR$4*temperature!$I444^2+BR$5*temperature!$I444^6)*(L334/L$56)^$BS$1</f>
        <v>-49.620027587005666</v>
      </c>
      <c r="BS334" s="12">
        <f>(BS$3*temperature!$I444+BS$4*temperature!$I444^2+BS$5*temperature!$I444^6)*(M334/M$56)^$BS$1</f>
        <v>-40.60814217173639</v>
      </c>
      <c r="BT334" s="12">
        <f>(BT$3*temperature!$M444+BT$4*temperature!$M444^2+BT$5*temperature!$M444^6)*(K334/K$56)^$BS$1</f>
        <v>-354.24274011938661</v>
      </c>
      <c r="BU334" s="12">
        <f>(BU$3*temperature!$M444+BU$4*temperature!$M444^2+BU$5*temperature!$M444^6)*(L334/L$56)^$BS$1</f>
        <v>-49.620036475748833</v>
      </c>
      <c r="BV334" s="12">
        <f>(BV$3*temperature!$M444+BV$4*temperature!$M444^2+BV$5*temperature!$M444^6)*(M334/M$56)^$BS$1</f>
        <v>-40.608149109774452</v>
      </c>
      <c r="BW334" s="19">
        <f t="shared" si="428"/>
        <v>-6.6320975520284264E-5</v>
      </c>
      <c r="BX334" s="19">
        <f t="shared" si="429"/>
        <v>-8.8887431672901585E-6</v>
      </c>
      <c r="BY334" s="19">
        <f t="shared" si="430"/>
        <v>-6.9380380622874327E-6</v>
      </c>
      <c r="BZ334" s="19">
        <f t="shared" si="431"/>
        <v>-1.0609330558835143E-2</v>
      </c>
      <c r="CA334" s="19">
        <f t="shared" si="432"/>
        <v>-2.8997967478487413E-6</v>
      </c>
      <c r="CB334" s="19">
        <f t="shared" si="433"/>
        <v>-3.1477151297508557E-7</v>
      </c>
      <c r="CC334" s="19">
        <f t="shared" si="434"/>
        <v>-1.0785767723564374E-7</v>
      </c>
      <c r="CD334" s="19"/>
    </row>
    <row r="335" spans="1:82">
      <c r="A335" s="2">
        <f t="shared" si="376"/>
        <v>2289</v>
      </c>
      <c r="B335" s="5">
        <f t="shared" si="377"/>
        <v>1165.4057447699465</v>
      </c>
      <c r="C335" s="5">
        <f t="shared" si="378"/>
        <v>2964.1702576693874</v>
      </c>
      <c r="D335" s="5">
        <f t="shared" si="379"/>
        <v>4369.9573967957831</v>
      </c>
      <c r="E335" s="15">
        <f t="shared" si="380"/>
        <v>2.5033054660720158E-9</v>
      </c>
      <c r="F335" s="15">
        <f t="shared" si="381"/>
        <v>4.931679628513127E-9</v>
      </c>
      <c r="G335" s="15">
        <f t="shared" si="382"/>
        <v>1.006784853121966E-8</v>
      </c>
      <c r="H335" s="5">
        <f t="shared" si="383"/>
        <v>349.62172343098393</v>
      </c>
      <c r="I335" s="5">
        <f t="shared" si="384"/>
        <v>87958.30065823636</v>
      </c>
      <c r="J335" s="5">
        <f t="shared" si="385"/>
        <v>36572.899554541604</v>
      </c>
      <c r="K335" s="5">
        <f t="shared" si="386"/>
        <v>300</v>
      </c>
      <c r="L335" s="5">
        <f t="shared" si="387"/>
        <v>29673.835512874546</v>
      </c>
      <c r="M335" s="5">
        <f t="shared" si="388"/>
        <v>8369.1661573996644</v>
      </c>
      <c r="N335" s="15">
        <f t="shared" si="389"/>
        <v>0</v>
      </c>
      <c r="O335" s="15">
        <f t="shared" si="390"/>
        <v>-2.4816958904411157E-3</v>
      </c>
      <c r="P335" s="15">
        <f t="shared" si="391"/>
        <v>-8.5753902989549324E-4</v>
      </c>
      <c r="Q335" s="5">
        <f t="shared" si="392"/>
        <v>2.4213990145514037</v>
      </c>
      <c r="R335" s="5">
        <f t="shared" si="393"/>
        <v>1726.0639354062805</v>
      </c>
      <c r="S335" s="5">
        <f t="shared" si="394"/>
        <v>1565.1998780255747</v>
      </c>
      <c r="T335" s="5">
        <f t="shared" si="395"/>
        <v>6.9257682010980446</v>
      </c>
      <c r="U335" s="5">
        <f t="shared" si="396"/>
        <v>19.623661695249599</v>
      </c>
      <c r="V335" s="5">
        <f t="shared" si="397"/>
        <v>42.796712787056251</v>
      </c>
      <c r="W335" s="15">
        <f t="shared" si="398"/>
        <v>-1.0734613539272964E-2</v>
      </c>
      <c r="X335" s="15">
        <f t="shared" si="399"/>
        <v>-1.217998157191269E-2</v>
      </c>
      <c r="Y335" s="15">
        <f t="shared" si="400"/>
        <v>-9.7425357312937999E-3</v>
      </c>
      <c r="Z335" s="5">
        <f t="shared" si="415"/>
        <v>1.8259974781853949</v>
      </c>
      <c r="AA335" s="5">
        <f t="shared" si="416"/>
        <v>5471.578455344792</v>
      </c>
      <c r="AB335" s="5">
        <f t="shared" si="417"/>
        <v>56328.961965273586</v>
      </c>
      <c r="AC335" s="16">
        <f t="shared" si="401"/>
        <v>0.74601339746147033</v>
      </c>
      <c r="AD335" s="16">
        <f t="shared" si="402"/>
        <v>3.123593073393665</v>
      </c>
      <c r="AE335" s="16">
        <f t="shared" si="403"/>
        <v>35.607172417389251</v>
      </c>
      <c r="AF335" s="15">
        <f t="shared" si="404"/>
        <v>-4.0504037456468023E-3</v>
      </c>
      <c r="AG335" s="15">
        <f t="shared" si="405"/>
        <v>2.9673830763510267E-4</v>
      </c>
      <c r="AH335" s="15">
        <f t="shared" si="406"/>
        <v>9.7937136394747881E-3</v>
      </c>
      <c r="AI335" s="1">
        <f t="shared" si="370"/>
        <v>2938.2625555187783</v>
      </c>
      <c r="AJ335" s="1">
        <f t="shared" si="371"/>
        <v>179810.05475467659</v>
      </c>
      <c r="AK335" s="1">
        <f t="shared" si="372"/>
        <v>73650.222452212591</v>
      </c>
      <c r="AL335" s="14">
        <f t="shared" si="407"/>
        <v>102.78039333962745</v>
      </c>
      <c r="AM335" s="14">
        <f t="shared" si="408"/>
        <v>25.913948660953231</v>
      </c>
      <c r="AN335" s="14">
        <f t="shared" si="409"/>
        <v>8.0096936846195543</v>
      </c>
      <c r="AO335" s="11">
        <f t="shared" si="410"/>
        <v>1.2489112058987333E-3</v>
      </c>
      <c r="AP335" s="11">
        <f t="shared" si="411"/>
        <v>1.5732987234316021E-3</v>
      </c>
      <c r="AQ335" s="11">
        <f t="shared" si="412"/>
        <v>1.427180451995498E-3</v>
      </c>
      <c r="AR335" s="1">
        <f t="shared" si="418"/>
        <v>349.62172343098393</v>
      </c>
      <c r="AS335" s="1">
        <f t="shared" si="413"/>
        <v>87958.30065823636</v>
      </c>
      <c r="AT335" s="1">
        <f t="shared" si="414"/>
        <v>36572.899554541604</v>
      </c>
      <c r="AU335" s="1">
        <f t="shared" si="373"/>
        <v>69.92434468619679</v>
      </c>
      <c r="AV335" s="1">
        <f t="shared" si="374"/>
        <v>17591.660131647273</v>
      </c>
      <c r="AW335" s="1">
        <f t="shared" si="375"/>
        <v>7314.5799109083209</v>
      </c>
      <c r="AX335" s="2">
        <v>0</v>
      </c>
      <c r="AY335" s="2">
        <v>0</v>
      </c>
      <c r="AZ335" s="2">
        <v>0</v>
      </c>
      <c r="BA335" s="2">
        <f t="shared" si="422"/>
        <v>0</v>
      </c>
      <c r="BB335" s="2">
        <f t="shared" si="435"/>
        <v>0</v>
      </c>
      <c r="BC335" s="2">
        <f t="shared" si="423"/>
        <v>0</v>
      </c>
      <c r="BD335" s="2">
        <f t="shared" si="424"/>
        <v>0</v>
      </c>
      <c r="BE335" s="2">
        <f t="shared" si="425"/>
        <v>0</v>
      </c>
      <c r="BF335" s="2">
        <f t="shared" si="426"/>
        <v>0</v>
      </c>
      <c r="BG335" s="2">
        <f t="shared" si="427"/>
        <v>0</v>
      </c>
      <c r="BH335" s="2">
        <f t="shared" si="436"/>
        <v>0</v>
      </c>
      <c r="BI335" s="2">
        <f t="shared" si="437"/>
        <v>0</v>
      </c>
      <c r="BJ335" s="2">
        <f t="shared" si="438"/>
        <v>0</v>
      </c>
      <c r="BK335" s="11">
        <f t="shared" si="441"/>
        <v>0.03</v>
      </c>
      <c r="BL335" s="11">
        <f t="shared" si="439"/>
        <v>2.7518304109558883E-2</v>
      </c>
      <c r="BM335" s="11">
        <f t="shared" si="440"/>
        <v>2.9142460970104506E-2</v>
      </c>
      <c r="BN335" s="17">
        <f t="shared" si="419"/>
        <v>1.2141742547263709E-2</v>
      </c>
      <c r="BO335" s="17">
        <f t="shared" si="420"/>
        <v>3.9083603851061532E-5</v>
      </c>
      <c r="BP335" s="17">
        <f t="shared" si="421"/>
        <v>4.1266660849539717E-5</v>
      </c>
      <c r="BQ335" s="12">
        <f>(BQ$3*temperature!$I445+BQ$4*temperature!$I445^2+BQ$5*temperature!$I445^6)*(K335/K$56)^$BS$1</f>
        <v>-355.37890598542566</v>
      </c>
      <c r="BR335" s="12">
        <f>(BR$3*temperature!$I445+BR$4*temperature!$I445^2+BR$5*temperature!$I445^6)*(L335/L$56)^$BS$1</f>
        <v>-49.803236621721545</v>
      </c>
      <c r="BS335" s="12">
        <f>(BS$3*temperature!$I445+BS$4*temperature!$I445^2+BS$5*temperature!$I445^6)*(M335/M$56)^$BS$1</f>
        <v>-40.735736696351402</v>
      </c>
      <c r="BT335" s="12">
        <f>(BT$3*temperature!$M445+BT$4*temperature!$M445^2+BT$5*temperature!$M445^6)*(K335/K$56)^$BS$1</f>
        <v>-355.3789722342915</v>
      </c>
      <c r="BU335" s="12">
        <f>(BU$3*temperature!$M445+BU$4*temperature!$M445^2+BU$5*temperature!$M445^6)*(L335/L$56)^$BS$1</f>
        <v>-49.803245505888562</v>
      </c>
      <c r="BV335" s="12">
        <f>(BV$3*temperature!$M445+BV$4*temperature!$M445^2+BV$5*temperature!$M445^6)*(M335/M$56)^$BS$1</f>
        <v>-40.735743627621979</v>
      </c>
      <c r="BW335" s="19">
        <f t="shared" si="428"/>
        <v>-6.6248865834950266E-5</v>
      </c>
      <c r="BX335" s="19">
        <f t="shared" si="429"/>
        <v>-8.8841670162764785E-6</v>
      </c>
      <c r="BY335" s="19">
        <f t="shared" si="430"/>
        <v>-6.9312705761603866E-6</v>
      </c>
      <c r="BZ335" s="19">
        <f t="shared" si="431"/>
        <v>-1.0580949387314601E-2</v>
      </c>
      <c r="CA335" s="19">
        <f t="shared" si="432"/>
        <v>-2.8122755870759812E-6</v>
      </c>
      <c r="CB335" s="19">
        <f t="shared" si="433"/>
        <v>-3.0541344185590617E-7</v>
      </c>
      <c r="CC335" s="19">
        <f t="shared" si="434"/>
        <v>-1.0460960800653474E-7</v>
      </c>
      <c r="CD335" s="19"/>
    </row>
    <row r="336" spans="1:82">
      <c r="A336" s="2">
        <f t="shared" si="376"/>
        <v>2290</v>
      </c>
      <c r="B336" s="5">
        <f t="shared" si="377"/>
        <v>1165.4057475414447</v>
      </c>
      <c r="C336" s="5">
        <f t="shared" si="378"/>
        <v>2964.1702715568085</v>
      </c>
      <c r="D336" s="5">
        <f t="shared" si="379"/>
        <v>4369.9574385920487</v>
      </c>
      <c r="E336" s="15">
        <f t="shared" si="380"/>
        <v>2.3781401927684147E-9</v>
      </c>
      <c r="F336" s="15">
        <f t="shared" si="381"/>
        <v>4.6850956470874707E-9</v>
      </c>
      <c r="G336" s="15">
        <f t="shared" si="382"/>
        <v>9.5644561046586765E-9</v>
      </c>
      <c r="H336" s="5">
        <f t="shared" si="383"/>
        <v>349.62172426243342</v>
      </c>
      <c r="I336" s="5">
        <f t="shared" si="384"/>
        <v>87736.894259701134</v>
      </c>
      <c r="J336" s="5">
        <f t="shared" si="385"/>
        <v>36540.884222266861</v>
      </c>
      <c r="K336" s="5">
        <f t="shared" si="386"/>
        <v>300</v>
      </c>
      <c r="L336" s="5">
        <f t="shared" si="387"/>
        <v>29599.141149749448</v>
      </c>
      <c r="M336" s="5">
        <f t="shared" si="388"/>
        <v>8361.8398430076995</v>
      </c>
      <c r="N336" s="15">
        <f t="shared" si="389"/>
        <v>0</v>
      </c>
      <c r="O336" s="15">
        <f t="shared" si="390"/>
        <v>-2.5171792535106929E-3</v>
      </c>
      <c r="P336" s="15">
        <f t="shared" si="391"/>
        <v>-8.7539358810406753E-4</v>
      </c>
      <c r="Q336" s="5">
        <f t="shared" si="392"/>
        <v>2.3954062376024301</v>
      </c>
      <c r="R336" s="5">
        <f t="shared" si="393"/>
        <v>1700.748623854915</v>
      </c>
      <c r="S336" s="5">
        <f t="shared" si="394"/>
        <v>1548.5940600520305</v>
      </c>
      <c r="T336" s="5">
        <f t="shared" si="395"/>
        <v>6.8514227559966709</v>
      </c>
      <c r="U336" s="5">
        <f t="shared" si="396"/>
        <v>19.384645857428008</v>
      </c>
      <c r="V336" s="5">
        <f t="shared" si="397"/>
        <v>42.379764283546436</v>
      </c>
      <c r="W336" s="15">
        <f t="shared" si="398"/>
        <v>-1.0734613539272964E-2</v>
      </c>
      <c r="X336" s="15">
        <f t="shared" si="399"/>
        <v>-1.217998157191269E-2</v>
      </c>
      <c r="Y336" s="15">
        <f t="shared" si="400"/>
        <v>-9.7425357312937999E-3</v>
      </c>
      <c r="Z336" s="5">
        <f t="shared" si="415"/>
        <v>1.7990794719036909</v>
      </c>
      <c r="AA336" s="5">
        <f t="shared" si="416"/>
        <v>5393.121223791497</v>
      </c>
      <c r="AB336" s="5">
        <f t="shared" si="417"/>
        <v>56278.168521799431</v>
      </c>
      <c r="AC336" s="16">
        <f t="shared" si="401"/>
        <v>0.74299174200208973</v>
      </c>
      <c r="AD336" s="16">
        <f t="shared" si="402"/>
        <v>3.1245199631160046</v>
      </c>
      <c r="AE336" s="16">
        <f t="shared" si="403"/>
        <v>35.955898867556563</v>
      </c>
      <c r="AF336" s="15">
        <f t="shared" si="404"/>
        <v>-4.0504037456468023E-3</v>
      </c>
      <c r="AG336" s="15">
        <f t="shared" si="405"/>
        <v>2.9673830763510267E-4</v>
      </c>
      <c r="AH336" s="15">
        <f t="shared" si="406"/>
        <v>9.7937136394747881E-3</v>
      </c>
      <c r="AI336" s="1">
        <f t="shared" si="370"/>
        <v>2714.3606446530976</v>
      </c>
      <c r="AJ336" s="1">
        <f t="shared" si="371"/>
        <v>179420.70941085622</v>
      </c>
      <c r="AK336" s="1">
        <f t="shared" si="372"/>
        <v>73599.780117899645</v>
      </c>
      <c r="AL336" s="14">
        <f t="shared" si="407"/>
        <v>102.9074732887661</v>
      </c>
      <c r="AM336" s="14">
        <f t="shared" si="408"/>
        <v>25.954311339477108</v>
      </c>
      <c r="AN336" s="14">
        <f t="shared" si="409"/>
        <v>8.021010650090183</v>
      </c>
      <c r="AO336" s="11">
        <f t="shared" si="410"/>
        <v>1.2364220938397459E-3</v>
      </c>
      <c r="AP336" s="11">
        <f t="shared" si="411"/>
        <v>1.557565736197286E-3</v>
      </c>
      <c r="AQ336" s="11">
        <f t="shared" si="412"/>
        <v>1.4129086474755431E-3</v>
      </c>
      <c r="AR336" s="1">
        <f t="shared" si="418"/>
        <v>349.62172426243342</v>
      </c>
      <c r="AS336" s="1">
        <f t="shared" si="413"/>
        <v>87736.894259701134</v>
      </c>
      <c r="AT336" s="1">
        <f t="shared" si="414"/>
        <v>36540.884222266861</v>
      </c>
      <c r="AU336" s="1">
        <f t="shared" si="373"/>
        <v>69.924344852486684</v>
      </c>
      <c r="AV336" s="1">
        <f t="shared" si="374"/>
        <v>17547.378851940226</v>
      </c>
      <c r="AW336" s="1">
        <f t="shared" si="375"/>
        <v>7308.1768444533727</v>
      </c>
      <c r="AX336" s="2">
        <v>0</v>
      </c>
      <c r="AY336" s="2">
        <v>0</v>
      </c>
      <c r="AZ336" s="2">
        <v>0</v>
      </c>
      <c r="BA336" s="2">
        <f t="shared" si="422"/>
        <v>0</v>
      </c>
      <c r="BB336" s="2">
        <f t="shared" si="435"/>
        <v>0</v>
      </c>
      <c r="BC336" s="2">
        <f t="shared" si="423"/>
        <v>0</v>
      </c>
      <c r="BD336" s="2">
        <f t="shared" si="424"/>
        <v>0</v>
      </c>
      <c r="BE336" s="2">
        <f t="shared" si="425"/>
        <v>0</v>
      </c>
      <c r="BF336" s="2">
        <f t="shared" si="426"/>
        <v>0</v>
      </c>
      <c r="BG336" s="2">
        <f t="shared" si="427"/>
        <v>0</v>
      </c>
      <c r="BH336" s="2">
        <f t="shared" si="436"/>
        <v>0</v>
      </c>
      <c r="BI336" s="2">
        <f t="shared" si="437"/>
        <v>0</v>
      </c>
      <c r="BJ336" s="2">
        <f t="shared" si="438"/>
        <v>0</v>
      </c>
      <c r="BK336" s="11">
        <f t="shared" si="441"/>
        <v>0.03</v>
      </c>
      <c r="BL336" s="11">
        <f t="shared" si="439"/>
        <v>2.7482820746489306E-2</v>
      </c>
      <c r="BM336" s="11">
        <f t="shared" si="440"/>
        <v>2.9124606411895931E-2</v>
      </c>
      <c r="BN336" s="17">
        <f t="shared" si="419"/>
        <v>1.1788099560450202E-2</v>
      </c>
      <c r="BO336" s="17">
        <f t="shared" si="420"/>
        <v>3.8036893060441536E-5</v>
      </c>
      <c r="BP336" s="17">
        <f t="shared" si="421"/>
        <v>4.0098103435204068E-5</v>
      </c>
      <c r="BQ336" s="12">
        <f>(BQ$3*temperature!$I446+BQ$4*temperature!$I446^2+BQ$5*temperature!$I446^6)*(K336/K$56)^$BS$1</f>
        <v>-356.51029917140329</v>
      </c>
      <c r="BR336" s="12">
        <f>(BR$3*temperature!$I446+BR$4*temperature!$I446^2+BR$5*temperature!$I446^6)*(L336/L$56)^$BS$1</f>
        <v>-49.986442075080362</v>
      </c>
      <c r="BS336" s="12">
        <f>(BS$3*temperature!$I446+BS$4*temperature!$I446^2+BS$5*temperature!$I446^6)*(M336/M$56)^$BS$1</f>
        <v>-40.863048150272803</v>
      </c>
      <c r="BT336" s="12">
        <f>(BT$3*temperature!$M446+BT$4*temperature!$M446^2+BT$5*temperature!$M446^6)*(K336/K$56)^$BS$1</f>
        <v>-356.51036534838414</v>
      </c>
      <c r="BU336" s="12">
        <f>(BU$3*temperature!$M446+BU$4*temperature!$M446^2+BU$5*temperature!$M446^6)*(L336/L$56)^$BS$1</f>
        <v>-49.986450954775925</v>
      </c>
      <c r="BV336" s="12">
        <f>(BV$3*temperature!$M446+BV$4*temperature!$M446^2+BV$5*temperature!$M446^6)*(M336/M$56)^$BS$1</f>
        <v>-40.863055074834932</v>
      </c>
      <c r="BW336" s="19">
        <f t="shared" si="428"/>
        <v>-6.6176980851651024E-5</v>
      </c>
      <c r="BX336" s="19">
        <f t="shared" si="429"/>
        <v>-8.8796955637349129E-6</v>
      </c>
      <c r="BY336" s="19">
        <f t="shared" si="430"/>
        <v>-6.9245621290292547E-6</v>
      </c>
      <c r="BZ336" s="19">
        <f t="shared" si="431"/>
        <v>-1.0552434439323353E-2</v>
      </c>
      <c r="CA336" s="19">
        <f t="shared" si="432"/>
        <v>-2.7274020039103699E-6</v>
      </c>
      <c r="CB336" s="19">
        <f t="shared" si="433"/>
        <v>-2.9633665139438706E-7</v>
      </c>
      <c r="CC336" s="19">
        <f t="shared" si="434"/>
        <v>-1.0146007997099345E-7</v>
      </c>
      <c r="CD336" s="19"/>
    </row>
    <row r="337" spans="1:82">
      <c r="A337" s="2">
        <f t="shared" si="376"/>
        <v>2291</v>
      </c>
      <c r="B337" s="5">
        <f t="shared" si="377"/>
        <v>1165.4057501743682</v>
      </c>
      <c r="C337" s="5">
        <f t="shared" si="378"/>
        <v>2964.1702847498586</v>
      </c>
      <c r="D337" s="5">
        <f t="shared" si="379"/>
        <v>4369.9574782985019</v>
      </c>
      <c r="E337" s="15">
        <f t="shared" si="380"/>
        <v>2.2592331831299939E-9</v>
      </c>
      <c r="F337" s="15">
        <f t="shared" si="381"/>
        <v>4.4508408647330969E-9</v>
      </c>
      <c r="G337" s="15">
        <f t="shared" si="382"/>
        <v>9.0862332994257425E-9</v>
      </c>
      <c r="H337" s="5">
        <f t="shared" si="383"/>
        <v>349.62172505231047</v>
      </c>
      <c r="I337" s="5">
        <f t="shared" si="384"/>
        <v>87512.919490854227</v>
      </c>
      <c r="J337" s="5">
        <f t="shared" si="385"/>
        <v>36508.24898920174</v>
      </c>
      <c r="K337" s="5">
        <f t="shared" si="386"/>
        <v>300</v>
      </c>
      <c r="L337" s="5">
        <f t="shared" si="387"/>
        <v>29523.580322322574</v>
      </c>
      <c r="M337" s="5">
        <f t="shared" si="388"/>
        <v>8354.3716776431174</v>
      </c>
      <c r="N337" s="15">
        <f t="shared" si="389"/>
        <v>0</v>
      </c>
      <c r="O337" s="15">
        <f t="shared" si="390"/>
        <v>-2.5528047264815612E-3</v>
      </c>
      <c r="P337" s="15">
        <f t="shared" si="391"/>
        <v>-8.9312465973945265E-4</v>
      </c>
      <c r="Q337" s="5">
        <f t="shared" si="392"/>
        <v>2.3696924827258918</v>
      </c>
      <c r="R337" s="5">
        <f t="shared" si="393"/>
        <v>1675.7447468625853</v>
      </c>
      <c r="S337" s="5">
        <f t="shared" si="394"/>
        <v>1532.1372282469088</v>
      </c>
      <c r="T337" s="5">
        <f t="shared" si="395"/>
        <v>6.7778753805168659</v>
      </c>
      <c r="U337" s="5">
        <f t="shared" si="396"/>
        <v>19.148541228106481</v>
      </c>
      <c r="V337" s="5">
        <f t="shared" si="397"/>
        <v>41.966877915730173</v>
      </c>
      <c r="W337" s="15">
        <f t="shared" si="398"/>
        <v>-1.0734613539272964E-2</v>
      </c>
      <c r="X337" s="15">
        <f t="shared" si="399"/>
        <v>-1.217998157191269E-2</v>
      </c>
      <c r="Y337" s="15">
        <f t="shared" si="400"/>
        <v>-9.7425357312937999E-3</v>
      </c>
      <c r="Z337" s="5">
        <f t="shared" si="415"/>
        <v>1.7725582781399216</v>
      </c>
      <c r="AA337" s="5">
        <f t="shared" si="416"/>
        <v>5315.5999016766618</v>
      </c>
      <c r="AB337" s="5">
        <f t="shared" si="417"/>
        <v>56226.416074533852</v>
      </c>
      <c r="AC337" s="16">
        <f t="shared" si="401"/>
        <v>0.73998232546729981</v>
      </c>
      <c r="AD337" s="16">
        <f t="shared" si="402"/>
        <v>3.1254471278820315</v>
      </c>
      <c r="AE337" s="16">
        <f t="shared" si="403"/>
        <v>36.308040644715327</v>
      </c>
      <c r="AF337" s="15">
        <f t="shared" si="404"/>
        <v>-4.0504037456468023E-3</v>
      </c>
      <c r="AG337" s="15">
        <f t="shared" si="405"/>
        <v>2.9673830763510267E-4</v>
      </c>
      <c r="AH337" s="15">
        <f t="shared" si="406"/>
        <v>9.7937136394747881E-3</v>
      </c>
      <c r="AI337" s="1">
        <f t="shared" si="370"/>
        <v>2512.8489250402745</v>
      </c>
      <c r="AJ337" s="1">
        <f t="shared" si="371"/>
        <v>179026.01732171082</v>
      </c>
      <c r="AK337" s="1">
        <f t="shared" si="372"/>
        <v>73547.978950563047</v>
      </c>
      <c r="AL337" s="14">
        <f t="shared" si="407"/>
        <v>103.03343799162559</v>
      </c>
      <c r="AM337" s="14">
        <f t="shared" si="408"/>
        <v>25.994332630065585</v>
      </c>
      <c r="AN337" s="14">
        <f t="shared" si="409"/>
        <v>8.0322302758460999</v>
      </c>
      <c r="AO337" s="11">
        <f t="shared" si="410"/>
        <v>1.2240578729013484E-3</v>
      </c>
      <c r="AP337" s="11">
        <f t="shared" si="411"/>
        <v>1.5419900788353131E-3</v>
      </c>
      <c r="AQ337" s="11">
        <f t="shared" si="412"/>
        <v>1.3987795610007877E-3</v>
      </c>
      <c r="AR337" s="1">
        <f t="shared" si="418"/>
        <v>349.62172505231047</v>
      </c>
      <c r="AS337" s="1">
        <f t="shared" si="413"/>
        <v>87512.919490854227</v>
      </c>
      <c r="AT337" s="1">
        <f t="shared" si="414"/>
        <v>36508.24898920174</v>
      </c>
      <c r="AU337" s="1">
        <f t="shared" si="373"/>
        <v>69.92434501046209</v>
      </c>
      <c r="AV337" s="1">
        <f t="shared" si="374"/>
        <v>17502.583898170848</v>
      </c>
      <c r="AW337" s="1">
        <f t="shared" si="375"/>
        <v>7301.6497978403486</v>
      </c>
      <c r="AX337" s="2">
        <v>0</v>
      </c>
      <c r="AY337" s="2">
        <v>0</v>
      </c>
      <c r="AZ337" s="2">
        <v>0</v>
      </c>
      <c r="BA337" s="2">
        <f t="shared" si="422"/>
        <v>0</v>
      </c>
      <c r="BB337" s="2">
        <f t="shared" si="435"/>
        <v>0</v>
      </c>
      <c r="BC337" s="2">
        <f t="shared" si="423"/>
        <v>0</v>
      </c>
      <c r="BD337" s="2">
        <f t="shared" si="424"/>
        <v>0</v>
      </c>
      <c r="BE337" s="2">
        <f t="shared" si="425"/>
        <v>0</v>
      </c>
      <c r="BF337" s="2">
        <f t="shared" si="426"/>
        <v>0</v>
      </c>
      <c r="BG337" s="2">
        <f t="shared" si="427"/>
        <v>0</v>
      </c>
      <c r="BH337" s="2">
        <f t="shared" si="436"/>
        <v>0</v>
      </c>
      <c r="BI337" s="2">
        <f t="shared" si="437"/>
        <v>0</v>
      </c>
      <c r="BJ337" s="2">
        <f t="shared" si="438"/>
        <v>0</v>
      </c>
      <c r="BK337" s="11">
        <f t="shared" si="441"/>
        <v>0.03</v>
      </c>
      <c r="BL337" s="11">
        <f t="shared" si="439"/>
        <v>2.7447195273518438E-2</v>
      </c>
      <c r="BM337" s="11">
        <f t="shared" si="440"/>
        <v>2.9106875340260546E-2</v>
      </c>
      <c r="BN337" s="17">
        <f t="shared" si="419"/>
        <v>1.1444756854806021E-2</v>
      </c>
      <c r="BO337" s="17">
        <f t="shared" si="420"/>
        <v>3.7019492970993798E-5</v>
      </c>
      <c r="BP337" s="17">
        <f t="shared" si="421"/>
        <v>3.8963312299963836E-5</v>
      </c>
      <c r="BQ337" s="12">
        <f>(BQ$3*temperature!$I447+BQ$4*temperature!$I447^2+BQ$5*temperature!$I447^6)*(K337/K$56)^$BS$1</f>
        <v>-357.63687993763608</v>
      </c>
      <c r="BR337" s="12">
        <f>(BR$3*temperature!$I447+BR$4*temperature!$I447^2+BR$5*temperature!$I447^6)*(L337/L$56)^$BS$1</f>
        <v>-50.169653285714112</v>
      </c>
      <c r="BS337" s="12">
        <f>(BS$3*temperature!$I447+BS$4*temperature!$I447^2+BS$5*temperature!$I447^6)*(M337/M$56)^$BS$1</f>
        <v>-40.990079645005522</v>
      </c>
      <c r="BT337" s="12">
        <f>(BT$3*temperature!$M447+BT$4*temperature!$M447^2+BT$5*temperature!$M447^6)*(K337/K$56)^$BS$1</f>
        <v>-357.63694604295381</v>
      </c>
      <c r="BU337" s="12">
        <f>(BU$3*temperature!$M447+BU$4*temperature!$M447^2+BU$5*temperature!$M447^6)*(L337/L$56)^$BS$1</f>
        <v>-50.169662161042773</v>
      </c>
      <c r="BV337" s="12">
        <f>(BV$3*temperature!$M447+BV$4*temperature!$M447^2+BV$5*temperature!$M447^6)*(M337/M$56)^$BS$1</f>
        <v>-40.990086562917575</v>
      </c>
      <c r="BW337" s="19">
        <f t="shared" si="428"/>
        <v>-6.6105317728215596E-5</v>
      </c>
      <c r="BX337" s="19">
        <f t="shared" si="429"/>
        <v>-8.8753286604514869E-6</v>
      </c>
      <c r="BY337" s="19">
        <f t="shared" si="430"/>
        <v>-6.9179120529838656E-6</v>
      </c>
      <c r="BZ337" s="19">
        <f t="shared" si="431"/>
        <v>-1.0523786334519664E-2</v>
      </c>
      <c r="CA337" s="19">
        <f t="shared" si="432"/>
        <v>-2.6450956344802257E-6</v>
      </c>
      <c r="CB337" s="19">
        <f t="shared" si="433"/>
        <v>-2.8753259439145931E-7</v>
      </c>
      <c r="CC337" s="19">
        <f t="shared" si="434"/>
        <v>-9.8406074959982797E-8</v>
      </c>
      <c r="CD337" s="19"/>
    </row>
    <row r="338" spans="1:82">
      <c r="A338" s="2">
        <f t="shared" si="376"/>
        <v>2292</v>
      </c>
      <c r="B338" s="5">
        <f t="shared" si="377"/>
        <v>1165.4057526756455</v>
      </c>
      <c r="C338" s="5">
        <f t="shared" si="378"/>
        <v>2964.1702972832563</v>
      </c>
      <c r="D338" s="5">
        <f t="shared" si="379"/>
        <v>4369.9575160196327</v>
      </c>
      <c r="E338" s="15">
        <f t="shared" si="380"/>
        <v>2.146271523973494E-9</v>
      </c>
      <c r="F338" s="15">
        <f t="shared" si="381"/>
        <v>4.2282988214964422E-9</v>
      </c>
      <c r="G338" s="15">
        <f t="shared" si="382"/>
        <v>8.6319216344544554E-9</v>
      </c>
      <c r="H338" s="5">
        <f t="shared" si="383"/>
        <v>349.62172580269367</v>
      </c>
      <c r="I338" s="5">
        <f t="shared" si="384"/>
        <v>87286.385855804983</v>
      </c>
      <c r="J338" s="5">
        <f t="shared" si="385"/>
        <v>36475.000074940268</v>
      </c>
      <c r="K338" s="5">
        <f t="shared" si="386"/>
        <v>300</v>
      </c>
      <c r="L338" s="5">
        <f t="shared" si="387"/>
        <v>29447.156236537878</v>
      </c>
      <c r="M338" s="5">
        <f t="shared" si="388"/>
        <v>8346.7630843613897</v>
      </c>
      <c r="N338" s="15">
        <f t="shared" si="389"/>
        <v>0</v>
      </c>
      <c r="O338" s="15">
        <f t="shared" si="390"/>
        <v>-2.5885778401649739E-3</v>
      </c>
      <c r="P338" s="15">
        <f t="shared" si="391"/>
        <v>-9.107319587048357E-4</v>
      </c>
      <c r="Q338" s="5">
        <f t="shared" si="392"/>
        <v>2.344254754748317</v>
      </c>
      <c r="R338" s="5">
        <f t="shared" si="393"/>
        <v>1651.0492522620998</v>
      </c>
      <c r="S338" s="5">
        <f t="shared" si="394"/>
        <v>1515.8285677075105</v>
      </c>
      <c r="T338" s="5">
        <f t="shared" si="395"/>
        <v>6.705117507689665</v>
      </c>
      <c r="U338" s="5">
        <f t="shared" si="396"/>
        <v>18.915312348819135</v>
      </c>
      <c r="V338" s="5">
        <f t="shared" si="397"/>
        <v>41.558014108105326</v>
      </c>
      <c r="W338" s="15">
        <f t="shared" si="398"/>
        <v>-1.0734613539272964E-2</v>
      </c>
      <c r="X338" s="15">
        <f t="shared" si="399"/>
        <v>-1.217998157191269E-2</v>
      </c>
      <c r="Y338" s="15">
        <f t="shared" si="400"/>
        <v>-9.7425357312937999E-3</v>
      </c>
      <c r="Z338" s="5">
        <f t="shared" si="415"/>
        <v>1.7464280472858169</v>
      </c>
      <c r="AA338" s="5">
        <f t="shared" si="416"/>
        <v>5239.0057586709972</v>
      </c>
      <c r="AB338" s="5">
        <f t="shared" si="417"/>
        <v>56173.714280557884</v>
      </c>
      <c r="AC338" s="16">
        <f t="shared" si="401"/>
        <v>0.73698509828451464</v>
      </c>
      <c r="AD338" s="16">
        <f t="shared" si="402"/>
        <v>3.1263745677733623</v>
      </c>
      <c r="AE338" s="16">
        <f t="shared" si="403"/>
        <v>36.663631197600083</v>
      </c>
      <c r="AF338" s="15">
        <f t="shared" si="404"/>
        <v>-4.0504037456468023E-3</v>
      </c>
      <c r="AG338" s="15">
        <f t="shared" si="405"/>
        <v>2.9673830763510267E-4</v>
      </c>
      <c r="AH338" s="15">
        <f t="shared" si="406"/>
        <v>9.7937136394747881E-3</v>
      </c>
      <c r="AI338" s="1">
        <f t="shared" si="370"/>
        <v>2331.4883775467092</v>
      </c>
      <c r="AJ338" s="1">
        <f t="shared" si="371"/>
        <v>178625.99948771059</v>
      </c>
      <c r="AK338" s="1">
        <f t="shared" si="372"/>
        <v>73494.830853347099</v>
      </c>
      <c r="AL338" s="14">
        <f t="shared" si="407"/>
        <v>103.15829569366188</v>
      </c>
      <c r="AM338" s="14">
        <f t="shared" si="408"/>
        <v>26.034014803056877</v>
      </c>
      <c r="AN338" s="14">
        <f t="shared" si="409"/>
        <v>8.0433532421898146</v>
      </c>
      <c r="AO338" s="11">
        <f t="shared" si="410"/>
        <v>1.2118172941723349E-3</v>
      </c>
      <c r="AP338" s="11">
        <f t="shared" si="411"/>
        <v>1.5265701780469599E-3</v>
      </c>
      <c r="AQ338" s="11">
        <f t="shared" si="412"/>
        <v>1.3847917653907799E-3</v>
      </c>
      <c r="AR338" s="1">
        <f t="shared" si="418"/>
        <v>349.62172580269367</v>
      </c>
      <c r="AS338" s="1">
        <f t="shared" si="413"/>
        <v>87286.385855804983</v>
      </c>
      <c r="AT338" s="1">
        <f t="shared" si="414"/>
        <v>36475.000074940268</v>
      </c>
      <c r="AU338" s="1">
        <f t="shared" si="373"/>
        <v>69.924345160538735</v>
      </c>
      <c r="AV338" s="1">
        <f t="shared" si="374"/>
        <v>17457.277171160997</v>
      </c>
      <c r="AW338" s="1">
        <f t="shared" si="375"/>
        <v>7295.0000149880543</v>
      </c>
      <c r="AX338" s="2">
        <v>0</v>
      </c>
      <c r="AY338" s="2">
        <v>0</v>
      </c>
      <c r="AZ338" s="2">
        <v>0</v>
      </c>
      <c r="BA338" s="2">
        <f t="shared" si="422"/>
        <v>0</v>
      </c>
      <c r="BB338" s="2">
        <f t="shared" si="435"/>
        <v>0</v>
      </c>
      <c r="BC338" s="2">
        <f t="shared" si="423"/>
        <v>0</v>
      </c>
      <c r="BD338" s="2">
        <f t="shared" si="424"/>
        <v>0</v>
      </c>
      <c r="BE338" s="2">
        <f t="shared" si="425"/>
        <v>0</v>
      </c>
      <c r="BF338" s="2">
        <f t="shared" si="426"/>
        <v>0</v>
      </c>
      <c r="BG338" s="2">
        <f t="shared" si="427"/>
        <v>0</v>
      </c>
      <c r="BH338" s="2">
        <f t="shared" si="436"/>
        <v>0</v>
      </c>
      <c r="BI338" s="2">
        <f t="shared" si="437"/>
        <v>0</v>
      </c>
      <c r="BJ338" s="2">
        <f t="shared" si="438"/>
        <v>0</v>
      </c>
      <c r="BK338" s="11">
        <f t="shared" si="441"/>
        <v>0.03</v>
      </c>
      <c r="BL338" s="11">
        <f t="shared" si="439"/>
        <v>2.7411422159835025E-2</v>
      </c>
      <c r="BM338" s="11">
        <f t="shared" si="440"/>
        <v>2.9089268041295163E-2</v>
      </c>
      <c r="BN338" s="17">
        <f t="shared" si="419"/>
        <v>1.1111414422141768E-2</v>
      </c>
      <c r="BO338" s="17">
        <f t="shared" si="420"/>
        <v>3.6030555284292518E-5</v>
      </c>
      <c r="BP338" s="17">
        <f t="shared" si="421"/>
        <v>3.7861288495503571E-5</v>
      </c>
      <c r="BQ338" s="12">
        <f>(BQ$3*temperature!$I448+BQ$4*temperature!$I448^2+BQ$5*temperature!$I448^6)*(K338/K$56)^$BS$1</f>
        <v>-358.75867400642943</v>
      </c>
      <c r="BR338" s="12">
        <f>(BR$3*temperature!$I448+BR$4*temperature!$I448^2+BR$5*temperature!$I448^6)*(L338/L$56)^$BS$1</f>
        <v>-50.352879567323903</v>
      </c>
      <c r="BS338" s="12">
        <f>(BS$3*temperature!$I448+BS$4*temperature!$I448^2+BS$5*temperature!$I448^6)*(M338/M$56)^$BS$1</f>
        <v>-41.116834172493</v>
      </c>
      <c r="BT338" s="12">
        <f>(BT$3*temperature!$M448+BT$4*temperature!$M448^2+BT$5*temperature!$M448^6)*(K338/K$56)^$BS$1</f>
        <v>-358.75874004030379</v>
      </c>
      <c r="BU338" s="12">
        <f>(BU$3*temperature!$M448+BU$4*temperature!$M448^2+BU$5*temperature!$M448^6)*(L338/L$56)^$BS$1</f>
        <v>-50.35288843839011</v>
      </c>
      <c r="BV338" s="12">
        <f>(BV$3*temperature!$M448+BV$4*temperature!$M448^2+BV$5*temperature!$M448^6)*(M338/M$56)^$BS$1</f>
        <v>-41.116841083812737</v>
      </c>
      <c r="BW338" s="19">
        <f t="shared" si="428"/>
        <v>-6.6033874361437483E-5</v>
      </c>
      <c r="BX338" s="19">
        <f t="shared" si="429"/>
        <v>-8.8710662069502177E-6</v>
      </c>
      <c r="BY338" s="19">
        <f t="shared" si="430"/>
        <v>-6.9113197369574664E-6</v>
      </c>
      <c r="BZ338" s="19">
        <f t="shared" si="431"/>
        <v>-1.0495005729313927E-2</v>
      </c>
      <c r="CA338" s="19">
        <f t="shared" si="432"/>
        <v>-2.5652785934542612E-6</v>
      </c>
      <c r="CB338" s="19">
        <f t="shared" si="433"/>
        <v>-2.7899298752927936E-7</v>
      </c>
      <c r="CC338" s="19">
        <f t="shared" si="434"/>
        <v>-9.5444669041135185E-8</v>
      </c>
      <c r="CD338" s="19"/>
    </row>
    <row r="339" spans="1:82">
      <c r="A339" s="2">
        <f t="shared" si="376"/>
        <v>2293</v>
      </c>
      <c r="B339" s="5">
        <f t="shared" si="377"/>
        <v>1165.4057550518587</v>
      </c>
      <c r="C339" s="5">
        <f t="shared" si="378"/>
        <v>2964.1703091899844</v>
      </c>
      <c r="D339" s="5">
        <f t="shared" si="379"/>
        <v>4369.9575518547072</v>
      </c>
      <c r="E339" s="15">
        <f t="shared" si="380"/>
        <v>2.0389579477748191E-9</v>
      </c>
      <c r="F339" s="15">
        <f t="shared" si="381"/>
        <v>4.01688388042162E-9</v>
      </c>
      <c r="G339" s="15">
        <f t="shared" si="382"/>
        <v>8.2003255527317319E-9</v>
      </c>
      <c r="H339" s="5">
        <f t="shared" si="383"/>
        <v>349.62172651555761</v>
      </c>
      <c r="I339" s="5">
        <f t="shared" si="384"/>
        <v>87057.302704258254</v>
      </c>
      <c r="J339" s="5">
        <f t="shared" si="385"/>
        <v>36441.143722926688</v>
      </c>
      <c r="K339" s="5">
        <f t="shared" si="386"/>
        <v>300</v>
      </c>
      <c r="L339" s="5">
        <f t="shared" si="387"/>
        <v>29369.872046268592</v>
      </c>
      <c r="M339" s="5">
        <f t="shared" si="388"/>
        <v>8339.015491686012</v>
      </c>
      <c r="N339" s="15">
        <f t="shared" si="389"/>
        <v>0</v>
      </c>
      <c r="O339" s="15">
        <f t="shared" si="390"/>
        <v>-2.6245043714404614E-3</v>
      </c>
      <c r="P339" s="15">
        <f t="shared" si="391"/>
        <v>-9.2821523710118203E-4</v>
      </c>
      <c r="Q339" s="5">
        <f t="shared" si="392"/>
        <v>2.3190900906470175</v>
      </c>
      <c r="R339" s="5">
        <f t="shared" si="393"/>
        <v>1626.6591014746868</v>
      </c>
      <c r="S339" s="5">
        <f t="shared" si="394"/>
        <v>1499.667258744086</v>
      </c>
      <c r="T339" s="5">
        <f t="shared" si="395"/>
        <v>6.6331406625092031</v>
      </c>
      <c r="U339" s="5">
        <f t="shared" si="396"/>
        <v>18.684924192983544</v>
      </c>
      <c r="V339" s="5">
        <f t="shared" si="397"/>
        <v>41.1531336707355</v>
      </c>
      <c r="W339" s="15">
        <f t="shared" si="398"/>
        <v>-1.0734613539272964E-2</v>
      </c>
      <c r="X339" s="15">
        <f t="shared" si="399"/>
        <v>-1.217998157191269E-2</v>
      </c>
      <c r="Y339" s="15">
        <f t="shared" si="400"/>
        <v>-9.7425357312937999E-3</v>
      </c>
      <c r="Z339" s="5">
        <f t="shared" si="415"/>
        <v>1.7206830159641484</v>
      </c>
      <c r="AA339" s="5">
        <f t="shared" si="416"/>
        <v>5163.3300957327729</v>
      </c>
      <c r="AB339" s="5">
        <f t="shared" si="417"/>
        <v>56120.072835566818</v>
      </c>
      <c r="AC339" s="16">
        <f t="shared" si="401"/>
        <v>0.73400001108193713</v>
      </c>
      <c r="AD339" s="16">
        <f t="shared" si="402"/>
        <v>3.1273022828716366</v>
      </c>
      <c r="AE339" s="16">
        <f t="shared" si="403"/>
        <v>37.022704302532695</v>
      </c>
      <c r="AF339" s="15">
        <f t="shared" si="404"/>
        <v>-4.0504037456468023E-3</v>
      </c>
      <c r="AG339" s="15">
        <f t="shared" si="405"/>
        <v>2.9673830763510267E-4</v>
      </c>
      <c r="AH339" s="15">
        <f t="shared" si="406"/>
        <v>9.7937136394747881E-3</v>
      </c>
      <c r="AI339" s="1">
        <f t="shared" si="370"/>
        <v>2168.2638849525774</v>
      </c>
      <c r="AJ339" s="1">
        <f t="shared" si="371"/>
        <v>178220.67671010052</v>
      </c>
      <c r="AK339" s="1">
        <f t="shared" si="372"/>
        <v>73440.347783000441</v>
      </c>
      <c r="AL339" s="14">
        <f t="shared" si="407"/>
        <v>103.28205461035321</v>
      </c>
      <c r="AM339" s="14">
        <f t="shared" si="408"/>
        <v>26.073360126163923</v>
      </c>
      <c r="AN339" s="14">
        <f t="shared" si="409"/>
        <v>8.05438022783237</v>
      </c>
      <c r="AO339" s="11">
        <f t="shared" si="410"/>
        <v>1.1996991212306115E-3</v>
      </c>
      <c r="AP339" s="11">
        <f t="shared" si="411"/>
        <v>1.5113044762664902E-3</v>
      </c>
      <c r="AQ339" s="11">
        <f t="shared" si="412"/>
        <v>1.3709438477368721E-3</v>
      </c>
      <c r="AR339" s="1">
        <f t="shared" si="418"/>
        <v>349.62172651555761</v>
      </c>
      <c r="AS339" s="1">
        <f t="shared" si="413"/>
        <v>87057.302704258254</v>
      </c>
      <c r="AT339" s="1">
        <f t="shared" si="414"/>
        <v>36441.143722926688</v>
      </c>
      <c r="AU339" s="1">
        <f t="shared" si="373"/>
        <v>69.924345303111522</v>
      </c>
      <c r="AV339" s="1">
        <f t="shared" si="374"/>
        <v>17411.460540851651</v>
      </c>
      <c r="AW339" s="1">
        <f t="shared" si="375"/>
        <v>7288.2287445853381</v>
      </c>
      <c r="AX339" s="2">
        <v>0</v>
      </c>
      <c r="AY339" s="2">
        <v>0</v>
      </c>
      <c r="AZ339" s="2">
        <v>0</v>
      </c>
      <c r="BA339" s="2">
        <f t="shared" si="422"/>
        <v>0</v>
      </c>
      <c r="BB339" s="2">
        <f t="shared" si="435"/>
        <v>0</v>
      </c>
      <c r="BC339" s="2">
        <f t="shared" si="423"/>
        <v>0</v>
      </c>
      <c r="BD339" s="2">
        <f t="shared" si="424"/>
        <v>0</v>
      </c>
      <c r="BE339" s="2">
        <f t="shared" si="425"/>
        <v>0</v>
      </c>
      <c r="BF339" s="2">
        <f t="shared" si="426"/>
        <v>0</v>
      </c>
      <c r="BG339" s="2">
        <f t="shared" si="427"/>
        <v>0</v>
      </c>
      <c r="BH339" s="2">
        <f t="shared" si="436"/>
        <v>0</v>
      </c>
      <c r="BI339" s="2">
        <f t="shared" si="437"/>
        <v>0</v>
      </c>
      <c r="BJ339" s="2">
        <f t="shared" si="438"/>
        <v>0</v>
      </c>
      <c r="BK339" s="11">
        <f t="shared" si="441"/>
        <v>0.03</v>
      </c>
      <c r="BL339" s="11">
        <f t="shared" si="439"/>
        <v>2.7375495628559537E-2</v>
      </c>
      <c r="BM339" s="11">
        <f t="shared" si="440"/>
        <v>2.9071784762898817E-2</v>
      </c>
      <c r="BN339" s="17">
        <f t="shared" si="419"/>
        <v>1.0787780992370648E-2</v>
      </c>
      <c r="BO339" s="17">
        <f t="shared" si="420"/>
        <v>3.5069257073810521E-5</v>
      </c>
      <c r="BP339" s="17">
        <f t="shared" si="421"/>
        <v>3.6791063390998533E-5</v>
      </c>
      <c r="BQ339" s="12">
        <f>(BQ$3*temperature!$I449+BQ$4*temperature!$I449^2+BQ$5*temperature!$I449^6)*(K339/K$56)^$BS$1</f>
        <v>-359.8757062775399</v>
      </c>
      <c r="BR339" s="12">
        <f>(BR$3*temperature!$I449+BR$4*temperature!$I449^2+BR$5*temperature!$I449^6)*(L339/L$56)^$BS$1</f>
        <v>-50.536130218131397</v>
      </c>
      <c r="BS339" s="12">
        <f>(BS$3*temperature!$I449+BS$4*temperature!$I449^2+BS$5*temperature!$I449^6)*(M339/M$56)^$BS$1</f>
        <v>-41.24331460951943</v>
      </c>
      <c r="BT339" s="12">
        <f>(BT$3*temperature!$M449+BT$4*temperature!$M449^2+BT$5*temperature!$M449^6)*(K339/K$56)^$BS$1</f>
        <v>-359.87577224018816</v>
      </c>
      <c r="BU339" s="12">
        <f>(BU$3*temperature!$M449+BU$4*temperature!$M449^2+BU$5*temperature!$M449^6)*(L339/L$56)^$BS$1</f>
        <v>-50.53613908503953</v>
      </c>
      <c r="BV339" s="12">
        <f>(BV$3*temperature!$M449+BV$4*temperature!$M449^2+BV$5*temperature!$M449^6)*(M339/M$56)^$BS$1</f>
        <v>-41.243321514303965</v>
      </c>
      <c r="BW339" s="19">
        <f t="shared" si="428"/>
        <v>-6.5962648250206257E-5</v>
      </c>
      <c r="BX339" s="19">
        <f t="shared" si="429"/>
        <v>-8.8669081321768317E-6</v>
      </c>
      <c r="BY339" s="19">
        <f t="shared" si="430"/>
        <v>-6.9047845343561676E-6</v>
      </c>
      <c r="BZ339" s="19">
        <f t="shared" si="431"/>
        <v>-1.0466093258728578E-2</v>
      </c>
      <c r="CA339" s="19">
        <f t="shared" si="432"/>
        <v>-2.4878753519310882E-6</v>
      </c>
      <c r="CB339" s="19">
        <f t="shared" si="433"/>
        <v>-2.7070980237005069E-7</v>
      </c>
      <c r="CC339" s="19">
        <f t="shared" si="434"/>
        <v>-9.2573028239186805E-8</v>
      </c>
      <c r="CD339" s="19"/>
    </row>
    <row r="340" spans="1:82">
      <c r="A340" s="2">
        <f t="shared" si="376"/>
        <v>2294</v>
      </c>
      <c r="B340" s="5">
        <f t="shared" si="377"/>
        <v>1165.4057573092614</v>
      </c>
      <c r="C340" s="5">
        <f t="shared" si="378"/>
        <v>2964.170320501376</v>
      </c>
      <c r="D340" s="5">
        <f t="shared" si="379"/>
        <v>4369.9575858980279</v>
      </c>
      <c r="E340" s="15">
        <f t="shared" si="380"/>
        <v>1.937010050386078E-9</v>
      </c>
      <c r="F340" s="15">
        <f t="shared" si="381"/>
        <v>3.8160396864005389E-9</v>
      </c>
      <c r="G340" s="15">
        <f t="shared" si="382"/>
        <v>7.7903092750951451E-9</v>
      </c>
      <c r="H340" s="5">
        <f t="shared" si="383"/>
        <v>349.62172719277839</v>
      </c>
      <c r="I340" s="5">
        <f t="shared" si="384"/>
        <v>86825.679216021919</v>
      </c>
      <c r="J340" s="5">
        <f t="shared" si="385"/>
        <v>36406.686198142866</v>
      </c>
      <c r="K340" s="5">
        <f t="shared" si="386"/>
        <v>300</v>
      </c>
      <c r="L340" s="5">
        <f t="shared" si="387"/>
        <v>29291.730848089643</v>
      </c>
      <c r="M340" s="5">
        <f t="shared" si="388"/>
        <v>8331.1303330787996</v>
      </c>
      <c r="N340" s="15">
        <f t="shared" si="389"/>
        <v>0</v>
      </c>
      <c r="O340" s="15">
        <f t="shared" si="390"/>
        <v>-2.6605903510865669E-3</v>
      </c>
      <c r="P340" s="15">
        <f t="shared" si="391"/>
        <v>-9.4557428452723968E-4</v>
      </c>
      <c r="Q340" s="5">
        <f t="shared" si="392"/>
        <v>2.2941955592050438</v>
      </c>
      <c r="R340" s="5">
        <f t="shared" si="393"/>
        <v>1602.5712696201219</v>
      </c>
      <c r="S340" s="5">
        <f t="shared" si="394"/>
        <v>1483.652477025187</v>
      </c>
      <c r="T340" s="5">
        <f t="shared" si="395"/>
        <v>6.56193646094553</v>
      </c>
      <c r="U340" s="5">
        <f t="shared" si="396"/>
        <v>18.457342160640419</v>
      </c>
      <c r="V340" s="5">
        <f t="shared" si="397"/>
        <v>40.75219779549365</v>
      </c>
      <c r="W340" s="15">
        <f t="shared" si="398"/>
        <v>-1.0734613539272964E-2</v>
      </c>
      <c r="X340" s="15">
        <f t="shared" si="399"/>
        <v>-1.217998157191269E-2</v>
      </c>
      <c r="Y340" s="15">
        <f t="shared" si="400"/>
        <v>-9.7425357312937999E-3</v>
      </c>
      <c r="Z340" s="5">
        <f t="shared" si="415"/>
        <v>1.6953175057576237</v>
      </c>
      <c r="AA340" s="5">
        <f t="shared" si="416"/>
        <v>5088.5642455046172</v>
      </c>
      <c r="AB340" s="5">
        <f t="shared" si="417"/>
        <v>56065.50147024553</v>
      </c>
      <c r="AC340" s="16">
        <f t="shared" si="401"/>
        <v>0.73102701468774611</v>
      </c>
      <c r="AD340" s="16">
        <f t="shared" si="402"/>
        <v>3.1282302732585192</v>
      </c>
      <c r="AE340" s="16">
        <f t="shared" si="403"/>
        <v>37.385294066630649</v>
      </c>
      <c r="AF340" s="15">
        <f t="shared" si="404"/>
        <v>-4.0504037456468023E-3</v>
      </c>
      <c r="AG340" s="15">
        <f t="shared" si="405"/>
        <v>2.9673830763510267E-4</v>
      </c>
      <c r="AH340" s="15">
        <f t="shared" si="406"/>
        <v>9.7937136394747881E-3</v>
      </c>
      <c r="AI340" s="1">
        <f t="shared" si="370"/>
        <v>2021.3618417604312</v>
      </c>
      <c r="AJ340" s="1">
        <f t="shared" si="371"/>
        <v>177810.06957994215</v>
      </c>
      <c r="AK340" s="1">
        <f t="shared" si="372"/>
        <v>73384.541749285738</v>
      </c>
      <c r="AL340" s="14">
        <f t="shared" si="407"/>
        <v>103.40472292660661</v>
      </c>
      <c r="AM340" s="14">
        <f t="shared" si="408"/>
        <v>26.112370864175205</v>
      </c>
      <c r="AN340" s="14">
        <f t="shared" si="409"/>
        <v>8.0653119098228441</v>
      </c>
      <c r="AO340" s="11">
        <f t="shared" si="410"/>
        <v>1.1877021300183055E-3</v>
      </c>
      <c r="AP340" s="11">
        <f t="shared" si="411"/>
        <v>1.4961914315038253E-3</v>
      </c>
      <c r="AQ340" s="11">
        <f t="shared" si="412"/>
        <v>1.3572344092595034E-3</v>
      </c>
      <c r="AR340" s="1">
        <f t="shared" si="418"/>
        <v>349.62172719277839</v>
      </c>
      <c r="AS340" s="1">
        <f t="shared" si="413"/>
        <v>86825.679216021919</v>
      </c>
      <c r="AT340" s="1">
        <f t="shared" si="414"/>
        <v>36406.686198142866</v>
      </c>
      <c r="AU340" s="1">
        <f t="shared" si="373"/>
        <v>69.924345438555676</v>
      </c>
      <c r="AV340" s="1">
        <f t="shared" si="374"/>
        <v>17365.135843204385</v>
      </c>
      <c r="AW340" s="1">
        <f t="shared" si="375"/>
        <v>7281.337239628574</v>
      </c>
      <c r="AX340" s="2">
        <v>0</v>
      </c>
      <c r="AY340" s="2">
        <v>0</v>
      </c>
      <c r="AZ340" s="2">
        <v>0</v>
      </c>
      <c r="BA340" s="2">
        <f t="shared" si="422"/>
        <v>0</v>
      </c>
      <c r="BB340" s="2">
        <f t="shared" si="435"/>
        <v>0</v>
      </c>
      <c r="BC340" s="2">
        <f t="shared" si="423"/>
        <v>0</v>
      </c>
      <c r="BD340" s="2">
        <f t="shared" si="424"/>
        <v>0</v>
      </c>
      <c r="BE340" s="2">
        <f t="shared" si="425"/>
        <v>0</v>
      </c>
      <c r="BF340" s="2">
        <f t="shared" si="426"/>
        <v>0</v>
      </c>
      <c r="BG340" s="2">
        <f t="shared" si="427"/>
        <v>0</v>
      </c>
      <c r="BH340" s="2">
        <f t="shared" si="436"/>
        <v>0</v>
      </c>
      <c r="BI340" s="2">
        <f t="shared" si="437"/>
        <v>0</v>
      </c>
      <c r="BJ340" s="2">
        <f t="shared" si="438"/>
        <v>0</v>
      </c>
      <c r="BK340" s="11">
        <f t="shared" si="441"/>
        <v>0.03</v>
      </c>
      <c r="BL340" s="11">
        <f t="shared" si="439"/>
        <v>2.7339409648913432E-2</v>
      </c>
      <c r="BM340" s="11">
        <f t="shared" si="440"/>
        <v>2.9054425715472759E-2</v>
      </c>
      <c r="BN340" s="17">
        <f t="shared" si="419"/>
        <v>1.0473573779000628E-2</v>
      </c>
      <c r="BO340" s="17">
        <f t="shared" si="420"/>
        <v>3.4134800005478782E-5</v>
      </c>
      <c r="BP340" s="17">
        <f t="shared" si="421"/>
        <v>3.5751697729692691E-5</v>
      </c>
      <c r="BQ340" s="12">
        <f>(BQ$3*temperature!$I450+BQ$4*temperature!$I450^2+BQ$5*temperature!$I450^6)*(K340/K$56)^$BS$1</f>
        <v>-360.98800086308023</v>
      </c>
      <c r="BR340" s="12">
        <f>(BR$3*temperature!$I450+BR$4*temperature!$I450^2+BR$5*temperature!$I450^6)*(L340/L$56)^$BS$1</f>
        <v>-50.719414530299403</v>
      </c>
      <c r="BS340" s="12">
        <f>(BS$3*temperature!$I450+BS$4*temperature!$I450^2+BS$5*temperature!$I450^6)*(M340/M$56)^$BS$1</f>
        <v>-41.369523721944176</v>
      </c>
      <c r="BT340" s="12">
        <f>(BT$3*temperature!$M450+BT$4*temperature!$M450^2+BT$5*temperature!$M450^6)*(K340/K$56)^$BS$1</f>
        <v>-360.98806675471729</v>
      </c>
      <c r="BU340" s="12">
        <f>(BU$3*temperature!$M450+BU$4*temperature!$M450^2+BU$5*temperature!$M450^6)*(L340/L$56)^$BS$1</f>
        <v>-50.719423393153683</v>
      </c>
      <c r="BV340" s="12">
        <f>(BV$3*temperature!$M450+BV$4*temperature!$M450^2+BV$5*temperature!$M450^6)*(M340/M$56)^$BS$1</f>
        <v>-41.369530620249968</v>
      </c>
      <c r="BW340" s="19">
        <f t="shared" si="428"/>
        <v>-6.5891637063941744E-5</v>
      </c>
      <c r="BX340" s="19">
        <f t="shared" si="429"/>
        <v>-8.862854279811927E-6</v>
      </c>
      <c r="BY340" s="19">
        <f t="shared" si="430"/>
        <v>-6.8983057914806523E-6</v>
      </c>
      <c r="BZ340" s="19">
        <f t="shared" si="431"/>
        <v>-1.0437049448444201E-2</v>
      </c>
      <c r="CA340" s="19">
        <f t="shared" si="432"/>
        <v>-2.4128126879434803E-6</v>
      </c>
      <c r="CB340" s="19">
        <f t="shared" si="433"/>
        <v>-2.6267525400471666E-7</v>
      </c>
      <c r="CC340" s="19">
        <f t="shared" si="434"/>
        <v>-8.978840614808452E-8</v>
      </c>
      <c r="CD340" s="19"/>
    </row>
    <row r="341" spans="1:82">
      <c r="A341" s="2">
        <f t="shared" si="376"/>
        <v>2295</v>
      </c>
      <c r="B341" s="5">
        <f t="shared" si="377"/>
        <v>1165.405759453794</v>
      </c>
      <c r="C341" s="5">
        <f t="shared" si="378"/>
        <v>2964.1703312471977</v>
      </c>
      <c r="D341" s="5">
        <f t="shared" si="379"/>
        <v>4369.9576182391829</v>
      </c>
      <c r="E341" s="15">
        <f t="shared" si="380"/>
        <v>1.840159547866774E-9</v>
      </c>
      <c r="F341" s="15">
        <f t="shared" si="381"/>
        <v>3.6252377020805117E-9</v>
      </c>
      <c r="G341" s="15">
        <f t="shared" si="382"/>
        <v>7.4007938113403873E-9</v>
      </c>
      <c r="H341" s="5">
        <f t="shared" si="383"/>
        <v>349.62172783613818</v>
      </c>
      <c r="I341" s="5">
        <f t="shared" si="384"/>
        <v>86591.524385303361</v>
      </c>
      <c r="J341" s="5">
        <f t="shared" si="385"/>
        <v>36371.633784836333</v>
      </c>
      <c r="K341" s="5">
        <f t="shared" si="386"/>
        <v>300</v>
      </c>
      <c r="L341" s="5">
        <f t="shared" si="387"/>
        <v>29212.735675978951</v>
      </c>
      <c r="M341" s="5">
        <f t="shared" si="388"/>
        <v>8323.1090464194949</v>
      </c>
      <c r="N341" s="15">
        <f t="shared" si="389"/>
        <v>0</v>
      </c>
      <c r="O341" s="15">
        <f t="shared" si="390"/>
        <v>-2.696842071927108E-3</v>
      </c>
      <c r="P341" s="15">
        <f t="shared" si="391"/>
        <v>-9.6280892731404055E-4</v>
      </c>
      <c r="Q341" s="5">
        <f t="shared" si="392"/>
        <v>2.2695682606698293</v>
      </c>
      <c r="R341" s="5">
        <f t="shared" si="393"/>
        <v>1578.7827456272878</v>
      </c>
      <c r="S341" s="5">
        <f t="shared" si="394"/>
        <v>1467.7833937253208</v>
      </c>
      <c r="T341" s="5">
        <f t="shared" si="395"/>
        <v>6.4914966089680153</v>
      </c>
      <c r="U341" s="5">
        <f t="shared" si="396"/>
        <v>18.232532073257332</v>
      </c>
      <c r="V341" s="5">
        <f t="shared" si="397"/>
        <v>40.3551680523423</v>
      </c>
      <c r="W341" s="15">
        <f t="shared" si="398"/>
        <v>-1.0734613539272964E-2</v>
      </c>
      <c r="X341" s="15">
        <f t="shared" si="399"/>
        <v>-1.217998157191269E-2</v>
      </c>
      <c r="Y341" s="15">
        <f t="shared" si="400"/>
        <v>-9.7425357312937999E-3</v>
      </c>
      <c r="Z341" s="5">
        <f t="shared" si="415"/>
        <v>1.6703259219565201</v>
      </c>
      <c r="AA341" s="5">
        <f t="shared" si="416"/>
        <v>5014.6995727130343</v>
      </c>
      <c r="AB341" s="5">
        <f t="shared" si="417"/>
        <v>56010.009946702732</v>
      </c>
      <c r="AC341" s="16">
        <f t="shared" si="401"/>
        <v>0.72806606012928587</v>
      </c>
      <c r="AD341" s="16">
        <f t="shared" si="402"/>
        <v>3.1291585390156986</v>
      </c>
      <c r="AE341" s="16">
        <f t="shared" si="403"/>
        <v>37.751434931046788</v>
      </c>
      <c r="AF341" s="15">
        <f t="shared" si="404"/>
        <v>-4.0504037456468023E-3</v>
      </c>
      <c r="AG341" s="15">
        <f t="shared" si="405"/>
        <v>2.9673830763510267E-4</v>
      </c>
      <c r="AH341" s="15">
        <f t="shared" si="406"/>
        <v>9.7937136394747881E-3</v>
      </c>
      <c r="AI341" s="1">
        <f t="shared" si="370"/>
        <v>1889.1500030229438</v>
      </c>
      <c r="AJ341" s="1">
        <f t="shared" si="371"/>
        <v>177394.19846515232</v>
      </c>
      <c r="AK341" s="1">
        <f t="shared" si="372"/>
        <v>73327.424813985737</v>
      </c>
      <c r="AL341" s="14">
        <f t="shared" si="407"/>
        <v>103.52630879618376</v>
      </c>
      <c r="AM341" s="14">
        <f t="shared" si="408"/>
        <v>26.151049278663002</v>
      </c>
      <c r="AN341" s="14">
        <f t="shared" si="409"/>
        <v>8.0761489634798131</v>
      </c>
      <c r="AO341" s="11">
        <f t="shared" si="410"/>
        <v>1.1758251087181223E-3</v>
      </c>
      <c r="AP341" s="11">
        <f t="shared" si="411"/>
        <v>1.4812295171887869E-3</v>
      </c>
      <c r="AQ341" s="11">
        <f t="shared" si="412"/>
        <v>1.3436620651669084E-3</v>
      </c>
      <c r="AR341" s="1">
        <f t="shared" si="418"/>
        <v>349.62172783613818</v>
      </c>
      <c r="AS341" s="1">
        <f t="shared" si="413"/>
        <v>86591.524385303361</v>
      </c>
      <c r="AT341" s="1">
        <f t="shared" si="414"/>
        <v>36371.633784836333</v>
      </c>
      <c r="AU341" s="1">
        <f t="shared" si="373"/>
        <v>69.924345567227633</v>
      </c>
      <c r="AV341" s="1">
        <f t="shared" si="374"/>
        <v>17318.304877060673</v>
      </c>
      <c r="AW341" s="1">
        <f t="shared" si="375"/>
        <v>7274.3267569672671</v>
      </c>
      <c r="AX341" s="2">
        <v>0</v>
      </c>
      <c r="AY341" s="2">
        <v>0</v>
      </c>
      <c r="AZ341" s="2">
        <v>0</v>
      </c>
      <c r="BA341" s="2">
        <f t="shared" si="422"/>
        <v>0</v>
      </c>
      <c r="BB341" s="2">
        <f t="shared" si="435"/>
        <v>0</v>
      </c>
      <c r="BC341" s="2">
        <f t="shared" si="423"/>
        <v>0</v>
      </c>
      <c r="BD341" s="2">
        <f t="shared" si="424"/>
        <v>0</v>
      </c>
      <c r="BE341" s="2">
        <f t="shared" si="425"/>
        <v>0</v>
      </c>
      <c r="BF341" s="2">
        <f t="shared" si="426"/>
        <v>0</v>
      </c>
      <c r="BG341" s="2">
        <f t="shared" si="427"/>
        <v>0</v>
      </c>
      <c r="BH341" s="2">
        <f t="shared" si="436"/>
        <v>0</v>
      </c>
      <c r="BI341" s="2">
        <f t="shared" si="437"/>
        <v>0</v>
      </c>
      <c r="BJ341" s="2">
        <f t="shared" si="438"/>
        <v>0</v>
      </c>
      <c r="BK341" s="11">
        <f t="shared" si="441"/>
        <v>0.03</v>
      </c>
      <c r="BL341" s="11">
        <f t="shared" si="439"/>
        <v>2.7303157928072891E-2</v>
      </c>
      <c r="BM341" s="11">
        <f t="shared" si="440"/>
        <v>2.9037191072685958E-2</v>
      </c>
      <c r="BN341" s="17">
        <f t="shared" si="419"/>
        <v>1.0168518232039445E-2</v>
      </c>
      <c r="BO341" s="17">
        <f t="shared" si="420"/>
        <v>3.3226409582733835E-5</v>
      </c>
      <c r="BP341" s="17">
        <f t="shared" si="421"/>
        <v>3.4742280715459274E-5</v>
      </c>
      <c r="BQ341" s="12">
        <f>(BQ$3*temperature!$I451+BQ$4*temperature!$I451^2+BQ$5*temperature!$I451^6)*(K341/K$56)^$BS$1</f>
        <v>-362.09558112095647</v>
      </c>
      <c r="BR341" s="12">
        <f>(BR$3*temperature!$I451+BR$4*temperature!$I451^2+BR$5*temperature!$I451^6)*(L341/L$56)^$BS$1</f>
        <v>-50.902741799337548</v>
      </c>
      <c r="BS341" s="12">
        <f>(BS$3*temperature!$I451+BS$4*temperature!$I451^2+BS$5*temperature!$I451^6)*(M341/M$56)^$BS$1</f>
        <v>-41.495464168774468</v>
      </c>
      <c r="BT341" s="12">
        <f>(BT$3*temperature!$M451+BT$4*temperature!$M451^2+BT$5*temperature!$M451^6)*(K341/K$56)^$BS$1</f>
        <v>-362.09564694179477</v>
      </c>
      <c r="BU341" s="12">
        <f>(BU$3*temperature!$M451+BU$4*temperature!$M451^2+BU$5*temperature!$M451^6)*(L341/L$56)^$BS$1</f>
        <v>-50.902750658242176</v>
      </c>
      <c r="BV341" s="12">
        <f>(BV$3*temperature!$M451+BV$4*temperature!$M451^2+BV$5*temperature!$M451^6)*(M341/M$56)^$BS$1</f>
        <v>-41.49547106065738</v>
      </c>
      <c r="BW341" s="19">
        <f t="shared" si="428"/>
        <v>-6.5820838301533513E-5</v>
      </c>
      <c r="BX341" s="19">
        <f t="shared" si="429"/>
        <v>-8.8589046285392214E-6</v>
      </c>
      <c r="BY341" s="19">
        <f t="shared" si="430"/>
        <v>-6.8918829114750224E-6</v>
      </c>
      <c r="BZ341" s="19">
        <f t="shared" si="431"/>
        <v>-1.040787492727977E-2</v>
      </c>
      <c r="CA341" s="19">
        <f t="shared" si="432"/>
        <v>-2.3400196030261035E-6</v>
      </c>
      <c r="CB341" s="19">
        <f t="shared" si="433"/>
        <v>-2.5488180015674486E-7</v>
      </c>
      <c r="CC341" s="19">
        <f t="shared" si="434"/>
        <v>-8.7088142010532158E-8</v>
      </c>
      <c r="CD341" s="19"/>
    </row>
    <row r="342" spans="1:82">
      <c r="A342" s="2">
        <f t="shared" si="376"/>
        <v>2296</v>
      </c>
      <c r="B342" s="5">
        <f t="shared" si="377"/>
        <v>1165.4057614910998</v>
      </c>
      <c r="C342" s="5">
        <f t="shared" si="378"/>
        <v>2964.1703414557287</v>
      </c>
      <c r="D342" s="5">
        <f t="shared" si="379"/>
        <v>4369.9576489632809</v>
      </c>
      <c r="E342" s="15">
        <f t="shared" si="380"/>
        <v>1.7481515704734353E-9</v>
      </c>
      <c r="F342" s="15">
        <f t="shared" si="381"/>
        <v>3.443975816976486E-9</v>
      </c>
      <c r="G342" s="15">
        <f t="shared" si="382"/>
        <v>7.0307541207733676E-9</v>
      </c>
      <c r="H342" s="5">
        <f t="shared" si="383"/>
        <v>349.62172844732993</v>
      </c>
      <c r="I342" s="5">
        <f t="shared" si="384"/>
        <v>86354.847004790674</v>
      </c>
      <c r="J342" s="5">
        <f t="shared" si="385"/>
        <v>36335.99278429163</v>
      </c>
      <c r="K342" s="5">
        <f t="shared" si="386"/>
        <v>300</v>
      </c>
      <c r="L342" s="5">
        <f t="shared" si="387"/>
        <v>29132.88949594614</v>
      </c>
      <c r="M342" s="5">
        <f t="shared" si="388"/>
        <v>8314.9530734953223</v>
      </c>
      <c r="N342" s="15">
        <f t="shared" si="389"/>
        <v>0</v>
      </c>
      <c r="O342" s="15">
        <f t="shared" si="390"/>
        <v>-2.7332660973092837E-3</v>
      </c>
      <c r="P342" s="15">
        <f t="shared" si="391"/>
        <v>-9.7991902769567485E-4</v>
      </c>
      <c r="Q342" s="5">
        <f t="shared" si="392"/>
        <v>2.2452053264154981</v>
      </c>
      <c r="R342" s="5">
        <f t="shared" si="393"/>
        <v>1555.2905323449625</v>
      </c>
      <c r="S342" s="5">
        <f t="shared" si="394"/>
        <v>1452.0591756747942</v>
      </c>
      <c r="T342" s="5">
        <f t="shared" si="395"/>
        <v>6.4218129015792424</v>
      </c>
      <c r="U342" s="5">
        <f t="shared" si="396"/>
        <v>18.010460168595749</v>
      </c>
      <c r="V342" s="5">
        <f t="shared" si="397"/>
        <v>39.962006385649993</v>
      </c>
      <c r="W342" s="15">
        <f t="shared" si="398"/>
        <v>-1.0734613539272964E-2</v>
      </c>
      <c r="X342" s="15">
        <f t="shared" si="399"/>
        <v>-1.217998157191269E-2</v>
      </c>
      <c r="Y342" s="15">
        <f t="shared" si="400"/>
        <v>-9.7425357312937999E-3</v>
      </c>
      <c r="Z342" s="5">
        <f t="shared" si="415"/>
        <v>1.6457027523247711</v>
      </c>
      <c r="AA342" s="5">
        <f t="shared" si="416"/>
        <v>4941.7274745699497</v>
      </c>
      <c r="AB342" s="5">
        <f t="shared" si="417"/>
        <v>55953.608054968681</v>
      </c>
      <c r="AC342" s="16">
        <f t="shared" si="401"/>
        <v>0.72511709863225993</v>
      </c>
      <c r="AD342" s="16">
        <f t="shared" si="402"/>
        <v>3.1300870802248881</v>
      </c>
      <c r="AE342" s="16">
        <f t="shared" si="403"/>
        <v>38.121161674240724</v>
      </c>
      <c r="AF342" s="15">
        <f t="shared" si="404"/>
        <v>-4.0504037456468023E-3</v>
      </c>
      <c r="AG342" s="15">
        <f t="shared" si="405"/>
        <v>2.9673830763510267E-4</v>
      </c>
      <c r="AH342" s="15">
        <f t="shared" si="406"/>
        <v>9.7937136394747881E-3</v>
      </c>
      <c r="AI342" s="1">
        <f t="shared" si="370"/>
        <v>1770.159348287877</v>
      </c>
      <c r="AJ342" s="1">
        <f t="shared" si="371"/>
        <v>176973.08349569776</v>
      </c>
      <c r="AK342" s="1">
        <f t="shared" si="372"/>
        <v>73269.009089554427</v>
      </c>
      <c r="AL342" s="14">
        <f t="shared" si="407"/>
        <v>103.64682034114625</v>
      </c>
      <c r="AM342" s="14">
        <f t="shared" si="408"/>
        <v>26.189397627699048</v>
      </c>
      <c r="AN342" s="14">
        <f t="shared" si="409"/>
        <v>8.0868920623247309</v>
      </c>
      <c r="AO342" s="11">
        <f t="shared" si="410"/>
        <v>1.1640668576309411E-3</v>
      </c>
      <c r="AP342" s="11">
        <f t="shared" si="411"/>
        <v>1.466417222016899E-3</v>
      </c>
      <c r="AQ342" s="11">
        <f t="shared" si="412"/>
        <v>1.3302254445152393E-3</v>
      </c>
      <c r="AR342" s="1">
        <f t="shared" si="418"/>
        <v>349.62172844732993</v>
      </c>
      <c r="AS342" s="1">
        <f t="shared" si="413"/>
        <v>86354.847004790674</v>
      </c>
      <c r="AT342" s="1">
        <f t="shared" si="414"/>
        <v>36335.99278429163</v>
      </c>
      <c r="AU342" s="1">
        <f t="shared" si="373"/>
        <v>69.924345689465994</v>
      </c>
      <c r="AV342" s="1">
        <f t="shared" si="374"/>
        <v>17270.969400958136</v>
      </c>
      <c r="AW342" s="1">
        <f t="shared" si="375"/>
        <v>7267.1985568583259</v>
      </c>
      <c r="AX342" s="2">
        <v>0</v>
      </c>
      <c r="AY342" s="2">
        <v>0</v>
      </c>
      <c r="AZ342" s="2">
        <v>0</v>
      </c>
      <c r="BA342" s="2">
        <f t="shared" si="422"/>
        <v>0</v>
      </c>
      <c r="BB342" s="2">
        <f t="shared" si="435"/>
        <v>0</v>
      </c>
      <c r="BC342" s="2">
        <f t="shared" si="423"/>
        <v>0</v>
      </c>
      <c r="BD342" s="2">
        <f t="shared" si="424"/>
        <v>0</v>
      </c>
      <c r="BE342" s="2">
        <f t="shared" si="425"/>
        <v>0</v>
      </c>
      <c r="BF342" s="2">
        <f t="shared" si="426"/>
        <v>0</v>
      </c>
      <c r="BG342" s="2">
        <f t="shared" si="427"/>
        <v>0</v>
      </c>
      <c r="BH342" s="2">
        <f t="shared" si="436"/>
        <v>0</v>
      </c>
      <c r="BI342" s="2">
        <f t="shared" si="437"/>
        <v>0</v>
      </c>
      <c r="BJ342" s="2">
        <f t="shared" si="438"/>
        <v>0</v>
      </c>
      <c r="BK342" s="11">
        <f t="shared" si="441"/>
        <v>0.03</v>
      </c>
      <c r="BL342" s="11">
        <f t="shared" si="439"/>
        <v>2.7266733902690715E-2</v>
      </c>
      <c r="BM342" s="11">
        <f t="shared" si="440"/>
        <v>2.9020080972304324E-2</v>
      </c>
      <c r="BN342" s="17">
        <f t="shared" si="419"/>
        <v>9.8723477980965473E-3</v>
      </c>
      <c r="BO342" s="17">
        <f t="shared" si="420"/>
        <v>3.2343334415273155E-5</v>
      </c>
      <c r="BP342" s="17">
        <f t="shared" si="421"/>
        <v>3.3761929128376136E-5</v>
      </c>
      <c r="BQ342" s="12">
        <f>(BQ$3*temperature!$I452+BQ$4*temperature!$I452^2+BQ$5*temperature!$I452^6)*(K342/K$56)^$BS$1</f>
        <v>-363.19846968690678</v>
      </c>
      <c r="BR342" s="12">
        <f>(BR$3*temperature!$I452+BR$4*temperature!$I452^2+BR$5*temperature!$I452^6)*(L342/L$56)^$BS$1</f>
        <v>-51.086121333509872</v>
      </c>
      <c r="BS342" s="12">
        <f>(BS$3*temperature!$I452+BS$4*temperature!$I452^2+BS$5*temperature!$I452^6)*(M342/M$56)^$BS$1</f>
        <v>-41.621138506083447</v>
      </c>
      <c r="BT342" s="12">
        <f>(BT$3*temperature!$M452+BT$4*temperature!$M452^2+BT$5*temperature!$M452^6)*(K342/K$56)^$BS$1</f>
        <v>-363.19853543715686</v>
      </c>
      <c r="BU342" s="12">
        <f>(BU$3*temperature!$M452+BU$4*temperature!$M452^2+BU$5*temperature!$M452^6)*(L342/L$56)^$BS$1</f>
        <v>-51.086130188569072</v>
      </c>
      <c r="BV342" s="12">
        <f>(BV$3*temperature!$M452+BV$4*temperature!$M452^2+BV$5*temperature!$M452^6)*(M342/M$56)^$BS$1</f>
        <v>-41.621145391598738</v>
      </c>
      <c r="BW342" s="19">
        <f t="shared" si="428"/>
        <v>-6.5750250087148743E-5</v>
      </c>
      <c r="BX342" s="19">
        <f t="shared" si="429"/>
        <v>-8.8550591996749972E-6</v>
      </c>
      <c r="BY342" s="19">
        <f t="shared" si="430"/>
        <v>-6.8855152903779526E-6</v>
      </c>
      <c r="BZ342" s="19">
        <f t="shared" si="431"/>
        <v>-1.0378570323949145E-2</v>
      </c>
      <c r="CA342" s="19">
        <f t="shared" si="432"/>
        <v>-2.2694272823862046E-6</v>
      </c>
      <c r="CB342" s="19">
        <f t="shared" si="433"/>
        <v>-2.4732213064629182E-7</v>
      </c>
      <c r="CC342" s="19">
        <f t="shared" si="434"/>
        <v>-8.4469657172626428E-8</v>
      </c>
      <c r="CD342" s="19"/>
    </row>
    <row r="343" spans="1:82">
      <c r="A343" s="2">
        <f t="shared" si="376"/>
        <v>2297</v>
      </c>
      <c r="B343" s="5">
        <f t="shared" si="377"/>
        <v>1165.4057634265405</v>
      </c>
      <c r="C343" s="5">
        <f t="shared" si="378"/>
        <v>2964.1703511538331</v>
      </c>
      <c r="D343" s="5">
        <f t="shared" si="379"/>
        <v>4369.9576781511742</v>
      </c>
      <c r="E343" s="15">
        <f t="shared" si="380"/>
        <v>1.6607439919497635E-9</v>
      </c>
      <c r="F343" s="15">
        <f t="shared" si="381"/>
        <v>3.2717770261276618E-9</v>
      </c>
      <c r="G343" s="15">
        <f t="shared" si="382"/>
        <v>6.6792164147346991E-9</v>
      </c>
      <c r="H343" s="5">
        <f t="shared" si="383"/>
        <v>349.62172902796215</v>
      </c>
      <c r="I343" s="5">
        <f t="shared" si="384"/>
        <v>86115.655649509092</v>
      </c>
      <c r="J343" s="5">
        <f t="shared" si="385"/>
        <v>36299.769512646555</v>
      </c>
      <c r="K343" s="5">
        <f t="shared" si="386"/>
        <v>300</v>
      </c>
      <c r="L343" s="5">
        <f t="shared" si="387"/>
        <v>29052.195200585455</v>
      </c>
      <c r="M343" s="5">
        <f t="shared" si="388"/>
        <v>8306.663859500839</v>
      </c>
      <c r="N343" s="15">
        <f t="shared" si="389"/>
        <v>0</v>
      </c>
      <c r="O343" s="15">
        <f t="shared" si="390"/>
        <v>-2.7698692699847927E-3</v>
      </c>
      <c r="P343" s="15">
        <f t="shared" si="391"/>
        <v>-9.969044829496454E-4</v>
      </c>
      <c r="Q343" s="5">
        <f t="shared" si="392"/>
        <v>2.2211039186087951</v>
      </c>
      <c r="R343" s="5">
        <f t="shared" si="393"/>
        <v>1532.0916466525434</v>
      </c>
      <c r="S343" s="5">
        <f t="shared" si="394"/>
        <v>1436.478985511578</v>
      </c>
      <c r="T343" s="5">
        <f t="shared" si="395"/>
        <v>6.3528772218592717</v>
      </c>
      <c r="U343" s="5">
        <f t="shared" si="396"/>
        <v>17.791093095640587</v>
      </c>
      <c r="V343" s="5">
        <f t="shared" si="397"/>
        <v>39.572675110543607</v>
      </c>
      <c r="W343" s="15">
        <f t="shared" si="398"/>
        <v>-1.0734613539272964E-2</v>
      </c>
      <c r="X343" s="15">
        <f t="shared" si="399"/>
        <v>-1.217998157191269E-2</v>
      </c>
      <c r="Y343" s="15">
        <f t="shared" si="400"/>
        <v>-9.7425357312937999E-3</v>
      </c>
      <c r="Z343" s="5">
        <f t="shared" si="415"/>
        <v>1.62144256588424</v>
      </c>
      <c r="AA343" s="5">
        <f t="shared" si="416"/>
        <v>4869.6393811756279</v>
      </c>
      <c r="AB343" s="5">
        <f t="shared" si="417"/>
        <v>55896.305609560506</v>
      </c>
      <c r="AC343" s="16">
        <f t="shared" si="401"/>
        <v>0.72218008161992731</v>
      </c>
      <c r="AD343" s="16">
        <f t="shared" si="402"/>
        <v>3.1310158969678246</v>
      </c>
      <c r="AE343" s="16">
        <f t="shared" si="403"/>
        <v>38.494509415282359</v>
      </c>
      <c r="AF343" s="15">
        <f t="shared" si="404"/>
        <v>-4.0504037456468023E-3</v>
      </c>
      <c r="AG343" s="15">
        <f t="shared" si="405"/>
        <v>2.9673830763510267E-4</v>
      </c>
      <c r="AH343" s="15">
        <f t="shared" si="406"/>
        <v>9.7937136394747881E-3</v>
      </c>
      <c r="AI343" s="1">
        <f t="shared" si="370"/>
        <v>1663.0677591485553</v>
      </c>
      <c r="AJ343" s="1">
        <f t="shared" si="371"/>
        <v>176546.74454708613</v>
      </c>
      <c r="AK343" s="1">
        <f t="shared" si="372"/>
        <v>73209.306737457315</v>
      </c>
      <c r="AL343" s="14">
        <f t="shared" si="407"/>
        <v>103.76626565131961</v>
      </c>
      <c r="AM343" s="14">
        <f t="shared" si="408"/>
        <v>26.227418165577401</v>
      </c>
      <c r="AN343" s="14">
        <f t="shared" si="409"/>
        <v>8.0975418780171999</v>
      </c>
      <c r="AO343" s="11">
        <f t="shared" si="410"/>
        <v>1.1524261890546318E-3</v>
      </c>
      <c r="AP343" s="11">
        <f t="shared" si="411"/>
        <v>1.45175304979673E-3</v>
      </c>
      <c r="AQ343" s="11">
        <f t="shared" si="412"/>
        <v>1.3169231900700868E-3</v>
      </c>
      <c r="AR343" s="1">
        <f t="shared" si="418"/>
        <v>349.62172902796215</v>
      </c>
      <c r="AS343" s="1">
        <f t="shared" si="413"/>
        <v>86115.655649509092</v>
      </c>
      <c r="AT343" s="1">
        <f t="shared" si="414"/>
        <v>36299.769512646555</v>
      </c>
      <c r="AU343" s="1">
        <f t="shared" si="373"/>
        <v>69.924345805592438</v>
      </c>
      <c r="AV343" s="1">
        <f t="shared" si="374"/>
        <v>17223.13112990182</v>
      </c>
      <c r="AW343" s="1">
        <f t="shared" si="375"/>
        <v>7259.9539025293116</v>
      </c>
      <c r="AX343" s="2">
        <v>0</v>
      </c>
      <c r="AY343" s="2">
        <v>0</v>
      </c>
      <c r="AZ343" s="2">
        <v>0</v>
      </c>
      <c r="BA343" s="2">
        <f t="shared" si="422"/>
        <v>0</v>
      </c>
      <c r="BB343" s="2">
        <f t="shared" si="435"/>
        <v>0</v>
      </c>
      <c r="BC343" s="2">
        <f t="shared" si="423"/>
        <v>0</v>
      </c>
      <c r="BD343" s="2">
        <f t="shared" si="424"/>
        <v>0</v>
      </c>
      <c r="BE343" s="2">
        <f t="shared" si="425"/>
        <v>0</v>
      </c>
      <c r="BF343" s="2">
        <f t="shared" si="426"/>
        <v>0</v>
      </c>
      <c r="BG343" s="2">
        <f t="shared" si="427"/>
        <v>0</v>
      </c>
      <c r="BH343" s="2">
        <f t="shared" si="436"/>
        <v>0</v>
      </c>
      <c r="BI343" s="2">
        <f t="shared" si="437"/>
        <v>0</v>
      </c>
      <c r="BJ343" s="2">
        <f t="shared" si="438"/>
        <v>0</v>
      </c>
      <c r="BK343" s="11">
        <f t="shared" si="441"/>
        <v>0.03</v>
      </c>
      <c r="BL343" s="11">
        <f t="shared" si="439"/>
        <v>2.7230130730015206E-2</v>
      </c>
      <c r="BM343" s="11">
        <f t="shared" si="440"/>
        <v>2.9003095517050353E-2</v>
      </c>
      <c r="BN343" s="17">
        <f t="shared" si="419"/>
        <v>9.5848036874723753E-3</v>
      </c>
      <c r="BO343" s="17">
        <f t="shared" si="420"/>
        <v>3.1484845510763832E-5</v>
      </c>
      <c r="BP343" s="17">
        <f t="shared" si="421"/>
        <v>3.2809786468379744E-5</v>
      </c>
      <c r="BQ343" s="12">
        <f>(BQ$3*temperature!$I453+BQ$4*temperature!$I453^2+BQ$5*temperature!$I453^6)*(K343/K$56)^$BS$1</f>
        <v>-364.29668850520204</v>
      </c>
      <c r="BR343" s="12">
        <f>(BR$3*temperature!$I453+BR$4*temperature!$I453^2+BR$5*temperature!$I453^6)*(L343/L$56)^$BS$1</f>
        <v>-51.269562463260762</v>
      </c>
      <c r="BS343" s="12">
        <f>(BS$3*temperature!$I453+BS$4*temperature!$I453^2+BS$5*temperature!$I453^6)*(M343/M$56)^$BS$1</f>
        <v>-41.746549190779461</v>
      </c>
      <c r="BT343" s="12">
        <f>(BT$3*temperature!$M453+BT$4*temperature!$M453^2+BT$5*temperature!$M453^6)*(K343/K$56)^$BS$1</f>
        <v>-364.29675418507219</v>
      </c>
      <c r="BU343" s="12">
        <f>(BU$3*temperature!$M453+BU$4*temperature!$M453^2+BU$5*temperature!$M453^6)*(L343/L$56)^$BS$1</f>
        <v>-51.269571314578712</v>
      </c>
      <c r="BV343" s="12">
        <f>(BV$3*temperature!$M453+BV$4*temperature!$M453^2+BV$5*temperature!$M453^6)*(M343/M$56)^$BS$1</f>
        <v>-41.746556069981764</v>
      </c>
      <c r="BW343" s="19">
        <f t="shared" si="428"/>
        <v>-6.5679870147050678E-5</v>
      </c>
      <c r="BX343" s="19">
        <f t="shared" si="429"/>
        <v>-8.8513179505866901E-6</v>
      </c>
      <c r="BY343" s="19">
        <f t="shared" si="430"/>
        <v>-6.8792023029118354E-6</v>
      </c>
      <c r="BZ343" s="19">
        <f t="shared" si="431"/>
        <v>-1.0349136164667528E-2</v>
      </c>
      <c r="CA343" s="19">
        <f t="shared" si="432"/>
        <v>-2.2009689913361446E-6</v>
      </c>
      <c r="CB343" s="19">
        <f t="shared" si="433"/>
        <v>-2.3998915720177239E-7</v>
      </c>
      <c r="CC343" s="19">
        <f t="shared" si="434"/>
        <v>-8.1930452361323706E-8</v>
      </c>
      <c r="CD343" s="19"/>
    </row>
    <row r="344" spans="1:82">
      <c r="A344" s="2">
        <f t="shared" si="376"/>
        <v>2298</v>
      </c>
      <c r="B344" s="5">
        <f t="shared" si="377"/>
        <v>1165.4057652652091</v>
      </c>
      <c r="C344" s="5">
        <f t="shared" si="378"/>
        <v>2964.1703603670321</v>
      </c>
      <c r="D344" s="5">
        <f t="shared" si="379"/>
        <v>4369.9577058796731</v>
      </c>
      <c r="E344" s="15">
        <f t="shared" si="380"/>
        <v>1.5777067923522753E-9</v>
      </c>
      <c r="F344" s="15">
        <f t="shared" si="381"/>
        <v>3.1081881748212786E-9</v>
      </c>
      <c r="G344" s="15">
        <f t="shared" si="382"/>
        <v>6.3452555939979637E-9</v>
      </c>
      <c r="H344" s="5">
        <f t="shared" si="383"/>
        <v>349.62172957956273</v>
      </c>
      <c r="I344" s="5">
        <f t="shared" si="384"/>
        <v>85873.958660442382</v>
      </c>
      <c r="J344" s="5">
        <f t="shared" si="385"/>
        <v>36262.97029875451</v>
      </c>
      <c r="K344" s="5">
        <f t="shared" si="386"/>
        <v>300</v>
      </c>
      <c r="L344" s="5">
        <f t="shared" si="387"/>
        <v>28970.655603549461</v>
      </c>
      <c r="M344" s="5">
        <f t="shared" si="388"/>
        <v>8298.2428525483338</v>
      </c>
      <c r="N344" s="15">
        <f t="shared" si="389"/>
        <v>0</v>
      </c>
      <c r="O344" s="15">
        <f t="shared" si="390"/>
        <v>-2.8066587214156113E-3</v>
      </c>
      <c r="P344" s="15">
        <f t="shared" si="391"/>
        <v>-1.0137652245159057E-3</v>
      </c>
      <c r="Q344" s="5">
        <f t="shared" si="392"/>
        <v>2.1972612298785994</v>
      </c>
      <c r="R344" s="5">
        <f t="shared" si="393"/>
        <v>1509.1831195704256</v>
      </c>
      <c r="S344" s="5">
        <f t="shared" si="394"/>
        <v>1421.0419818350367</v>
      </c>
      <c r="T344" s="5">
        <f t="shared" si="395"/>
        <v>6.2846815400201628</v>
      </c>
      <c r="U344" s="5">
        <f t="shared" si="396"/>
        <v>17.5743979095915</v>
      </c>
      <c r="V344" s="5">
        <f t="shared" si="397"/>
        <v>39.187136909296257</v>
      </c>
      <c r="W344" s="15">
        <f t="shared" si="398"/>
        <v>-1.0734613539272964E-2</v>
      </c>
      <c r="X344" s="15">
        <f t="shared" si="399"/>
        <v>-1.217998157191269E-2</v>
      </c>
      <c r="Y344" s="15">
        <f t="shared" si="400"/>
        <v>-9.7425357312937999E-3</v>
      </c>
      <c r="Z344" s="5">
        <f t="shared" si="415"/>
        <v>1.5975400117169098</v>
      </c>
      <c r="AA344" s="5">
        <f t="shared" si="416"/>
        <v>4798.4267559220661</v>
      </c>
      <c r="AB344" s="5">
        <f t="shared" si="417"/>
        <v>55838.11244611728</v>
      </c>
      <c r="AC344" s="16">
        <f t="shared" si="401"/>
        <v>0.71925496071230244</v>
      </c>
      <c r="AD344" s="16">
        <f t="shared" si="402"/>
        <v>3.1319449893262692</v>
      </c>
      <c r="AE344" s="16">
        <f t="shared" si="403"/>
        <v>38.871513617187702</v>
      </c>
      <c r="AF344" s="15">
        <f t="shared" si="404"/>
        <v>-4.0504037456468023E-3</v>
      </c>
      <c r="AG344" s="15">
        <f t="shared" si="405"/>
        <v>2.9673830763510267E-4</v>
      </c>
      <c r="AH344" s="15">
        <f t="shared" si="406"/>
        <v>9.7937136394747881E-3</v>
      </c>
      <c r="AI344" s="1">
        <f t="shared" si="370"/>
        <v>1566.6853290392921</v>
      </c>
      <c r="AJ344" s="1">
        <f t="shared" si="371"/>
        <v>176115.20122227934</v>
      </c>
      <c r="AK344" s="1">
        <f t="shared" si="372"/>
        <v>73148.329966240897</v>
      </c>
      <c r="AL344" s="14">
        <f t="shared" si="407"/>
        <v>103.88465278377582</v>
      </c>
      <c r="AM344" s="14">
        <f t="shared" si="408"/>
        <v>26.265113142544472</v>
      </c>
      <c r="AN344" s="14">
        <f t="shared" si="409"/>
        <v>8.1080990802921065</v>
      </c>
      <c r="AO344" s="11">
        <f t="shared" si="410"/>
        <v>1.1409019271640855E-3</v>
      </c>
      <c r="AP344" s="11">
        <f t="shared" si="411"/>
        <v>1.4372355192987627E-3</v>
      </c>
      <c r="AQ344" s="11">
        <f t="shared" si="412"/>
        <v>1.303753958169386E-3</v>
      </c>
      <c r="AR344" s="1">
        <f t="shared" si="418"/>
        <v>349.62172957956273</v>
      </c>
      <c r="AS344" s="1">
        <f t="shared" si="413"/>
        <v>85873.958660442382</v>
      </c>
      <c r="AT344" s="1">
        <f t="shared" si="414"/>
        <v>36262.97029875451</v>
      </c>
      <c r="AU344" s="1">
        <f t="shared" si="373"/>
        <v>69.924345915912554</v>
      </c>
      <c r="AV344" s="1">
        <f t="shared" si="374"/>
        <v>17174.791732088477</v>
      </c>
      <c r="AW344" s="1">
        <f t="shared" si="375"/>
        <v>7252.5940597509025</v>
      </c>
      <c r="AX344" s="2">
        <v>0</v>
      </c>
      <c r="AY344" s="2">
        <v>0</v>
      </c>
      <c r="AZ344" s="2">
        <v>0</v>
      </c>
      <c r="BA344" s="2">
        <f t="shared" si="422"/>
        <v>0</v>
      </c>
      <c r="BB344" s="2">
        <f t="shared" si="435"/>
        <v>0</v>
      </c>
      <c r="BC344" s="2">
        <f t="shared" si="423"/>
        <v>0</v>
      </c>
      <c r="BD344" s="2">
        <f t="shared" si="424"/>
        <v>0</v>
      </c>
      <c r="BE344" s="2">
        <f t="shared" si="425"/>
        <v>0</v>
      </c>
      <c r="BF344" s="2">
        <f t="shared" si="426"/>
        <v>0</v>
      </c>
      <c r="BG344" s="2">
        <f t="shared" si="427"/>
        <v>0</v>
      </c>
      <c r="BH344" s="2">
        <f t="shared" si="436"/>
        <v>0</v>
      </c>
      <c r="BI344" s="2">
        <f t="shared" si="437"/>
        <v>0</v>
      </c>
      <c r="BJ344" s="2">
        <f t="shared" si="438"/>
        <v>0</v>
      </c>
      <c r="BK344" s="11">
        <f t="shared" si="441"/>
        <v>0.03</v>
      </c>
      <c r="BL344" s="11">
        <f t="shared" si="439"/>
        <v>2.7193341278584388E-2</v>
      </c>
      <c r="BM344" s="11">
        <f t="shared" si="440"/>
        <v>2.8986234775484093E-2</v>
      </c>
      <c r="BN344" s="17">
        <f t="shared" si="419"/>
        <v>9.3056346480314325E-3</v>
      </c>
      <c r="BO344" s="17">
        <f t="shared" si="420"/>
        <v>3.0650235588775708E-5</v>
      </c>
      <c r="BP344" s="17">
        <f t="shared" si="421"/>
        <v>3.1885022126093394E-5</v>
      </c>
      <c r="BQ344" s="12">
        <f>(BQ$3*temperature!$I454+BQ$4*temperature!$I454^2+BQ$5*temperature!$I454^6)*(K344/K$56)^$BS$1</f>
        <v>-365.39025885806677</v>
      </c>
      <c r="BR344" s="12">
        <f>(BR$3*temperature!$I454+BR$4*temperature!$I454^2+BR$5*temperature!$I454^6)*(L344/L$56)^$BS$1</f>
        <v>-51.453074550676305</v>
      </c>
      <c r="BS344" s="12">
        <f>(BS$3*temperature!$I454+BS$4*temperature!$I454^2+BS$5*temperature!$I454^6)*(M344/M$56)^$BS$1</f>
        <v>-41.871698584232774</v>
      </c>
      <c r="BT344" s="12">
        <f>(BT$3*temperature!$M454+BT$4*temperature!$M454^2+BT$5*temperature!$M454^6)*(K344/K$56)^$BS$1</f>
        <v>-365.3903244677627</v>
      </c>
      <c r="BU344" s="12">
        <f>(BU$3*temperature!$M454+BU$4*temperature!$M454^2+BU$5*temperature!$M454^6)*(L344/L$56)^$BS$1</f>
        <v>-51.453083398357215</v>
      </c>
      <c r="BV344" s="12">
        <f>(BV$3*temperature!$M454+BV$4*temperature!$M454^2+BV$5*temperature!$M454^6)*(M344/M$56)^$BS$1</f>
        <v>-41.871705457176134</v>
      </c>
      <c r="BW344" s="19">
        <f t="shared" si="428"/>
        <v>-6.5609695923285472E-5</v>
      </c>
      <c r="BX344" s="19">
        <f t="shared" si="429"/>
        <v>-8.8476809096960096E-6</v>
      </c>
      <c r="BY344" s="19">
        <f t="shared" si="430"/>
        <v>-6.8729433593262002E-6</v>
      </c>
      <c r="BZ344" s="19">
        <f t="shared" si="431"/>
        <v>-1.0319573009501766E-2</v>
      </c>
      <c r="CA344" s="19">
        <f t="shared" si="432"/>
        <v>-2.1345800170129E-6</v>
      </c>
      <c r="CB344" s="19">
        <f t="shared" si="433"/>
        <v>-2.3287601037351203E-7</v>
      </c>
      <c r="CC344" s="19">
        <f t="shared" si="434"/>
        <v>-7.9468105892927645E-8</v>
      </c>
      <c r="CD344" s="19"/>
    </row>
    <row r="345" spans="1:82">
      <c r="A345" s="2">
        <f t="shared" si="376"/>
        <v>2299</v>
      </c>
      <c r="B345" s="5">
        <f t="shared" si="377"/>
        <v>1165.4057670119444</v>
      </c>
      <c r="C345" s="5">
        <f t="shared" si="378"/>
        <v>2964.1703691195712</v>
      </c>
      <c r="D345" s="5">
        <f t="shared" si="379"/>
        <v>4369.9577322217465</v>
      </c>
      <c r="E345" s="15">
        <f t="shared" si="380"/>
        <v>1.4988214527346614E-9</v>
      </c>
      <c r="F345" s="15">
        <f t="shared" si="381"/>
        <v>2.9527787660802143E-9</v>
      </c>
      <c r="G345" s="15">
        <f t="shared" si="382"/>
        <v>6.0279928142980655E-9</v>
      </c>
      <c r="H345" s="5">
        <f t="shared" si="383"/>
        <v>349.62173010358327</v>
      </c>
      <c r="I345" s="5">
        <f t="shared" si="384"/>
        <v>85629.764127907038</v>
      </c>
      <c r="J345" s="5">
        <f t="shared" si="385"/>
        <v>36225.601482095415</v>
      </c>
      <c r="K345" s="5">
        <f t="shared" si="386"/>
        <v>300</v>
      </c>
      <c r="L345" s="5">
        <f t="shared" si="387"/>
        <v>28888.273433939325</v>
      </c>
      <c r="M345" s="5">
        <f t="shared" si="388"/>
        <v>8289.6915031893968</v>
      </c>
      <c r="N345" s="15">
        <f t="shared" si="389"/>
        <v>0</v>
      </c>
      <c r="O345" s="15">
        <f t="shared" si="390"/>
        <v>-2.8436418815472875E-3</v>
      </c>
      <c r="P345" s="15">
        <f t="shared" si="391"/>
        <v>-1.0305012170511718E-3</v>
      </c>
      <c r="Q345" s="5">
        <f t="shared" si="392"/>
        <v>2.1736744829889747</v>
      </c>
      <c r="R345" s="5">
        <f t="shared" si="393"/>
        <v>1486.561996369732</v>
      </c>
      <c r="S345" s="5">
        <f t="shared" si="394"/>
        <v>1405.747319361391</v>
      </c>
      <c r="T345" s="5">
        <f t="shared" si="395"/>
        <v>6.2172179124706437</v>
      </c>
      <c r="U345" s="5">
        <f t="shared" si="396"/>
        <v>17.360342066915216</v>
      </c>
      <c r="V345" s="5">
        <f t="shared" si="397"/>
        <v>38.805354827750335</v>
      </c>
      <c r="W345" s="15">
        <f t="shared" si="398"/>
        <v>-1.0734613539272964E-2</v>
      </c>
      <c r="X345" s="15">
        <f t="shared" si="399"/>
        <v>-1.217998157191269E-2</v>
      </c>
      <c r="Y345" s="15">
        <f t="shared" si="400"/>
        <v>-9.7425357312937999E-3</v>
      </c>
      <c r="Z345" s="5">
        <f t="shared" si="415"/>
        <v>1.5739898177847325</v>
      </c>
      <c r="AA345" s="5">
        <f t="shared" si="416"/>
        <v>4728.081095895971</v>
      </c>
      <c r="AB345" s="5">
        <f t="shared" si="417"/>
        <v>55779.038418107208</v>
      </c>
      <c r="AC345" s="16">
        <f t="shared" si="401"/>
        <v>0.71634168772535833</v>
      </c>
      <c r="AD345" s="16">
        <f t="shared" si="402"/>
        <v>3.1328743573820081</v>
      </c>
      <c r="AE345" s="16">
        <f t="shared" si="403"/>
        <v>39.252210090287385</v>
      </c>
      <c r="AF345" s="15">
        <f t="shared" si="404"/>
        <v>-4.0504037456468023E-3</v>
      </c>
      <c r="AG345" s="15">
        <f t="shared" si="405"/>
        <v>2.9673830763510267E-4</v>
      </c>
      <c r="AH345" s="15">
        <f t="shared" si="406"/>
        <v>9.7937136394747881E-3</v>
      </c>
      <c r="AI345" s="1">
        <f t="shared" si="370"/>
        <v>1479.9411420512754</v>
      </c>
      <c r="AJ345" s="1">
        <f t="shared" si="371"/>
        <v>175678.4728321399</v>
      </c>
      <c r="AK345" s="1">
        <f t="shared" si="372"/>
        <v>73086.091029367715</v>
      </c>
      <c r="AL345" s="14">
        <f t="shared" si="407"/>
        <v>104.00198976233396</v>
      </c>
      <c r="AM345" s="14">
        <f t="shared" si="408"/>
        <v>26.302484804536068</v>
      </c>
      <c r="AN345" s="14">
        <f t="shared" si="409"/>
        <v>8.1185643368985758</v>
      </c>
      <c r="AO345" s="11">
        <f t="shared" si="410"/>
        <v>1.1294929078924446E-3</v>
      </c>
      <c r="AP345" s="11">
        <f t="shared" si="411"/>
        <v>1.4228631641057751E-3</v>
      </c>
      <c r="AQ345" s="11">
        <f t="shared" si="412"/>
        <v>1.2907164185876922E-3</v>
      </c>
      <c r="AR345" s="1">
        <f t="shared" si="418"/>
        <v>349.62173010358327</v>
      </c>
      <c r="AS345" s="1">
        <f t="shared" si="413"/>
        <v>85629.764127907038</v>
      </c>
      <c r="AT345" s="1">
        <f t="shared" si="414"/>
        <v>36225.601482095415</v>
      </c>
      <c r="AU345" s="1">
        <f t="shared" si="373"/>
        <v>69.924346020716655</v>
      </c>
      <c r="AV345" s="1">
        <f t="shared" si="374"/>
        <v>17125.952825581408</v>
      </c>
      <c r="AW345" s="1">
        <f t="shared" si="375"/>
        <v>7245.1202964190834</v>
      </c>
      <c r="AX345" s="2">
        <v>0</v>
      </c>
      <c r="AY345" s="2">
        <v>0</v>
      </c>
      <c r="AZ345" s="2">
        <v>0</v>
      </c>
      <c r="BA345" s="2">
        <f t="shared" si="422"/>
        <v>0</v>
      </c>
      <c r="BB345" s="2">
        <f t="shared" si="435"/>
        <v>0</v>
      </c>
      <c r="BC345" s="2">
        <f t="shared" si="423"/>
        <v>0</v>
      </c>
      <c r="BD345" s="2">
        <f t="shared" si="424"/>
        <v>0</v>
      </c>
      <c r="BE345" s="2">
        <f t="shared" si="425"/>
        <v>0</v>
      </c>
      <c r="BF345" s="2">
        <f t="shared" si="426"/>
        <v>0</v>
      </c>
      <c r="BG345" s="2">
        <f t="shared" si="427"/>
        <v>0</v>
      </c>
      <c r="BH345" s="2">
        <f t="shared" si="436"/>
        <v>0</v>
      </c>
      <c r="BI345" s="2">
        <f t="shared" si="437"/>
        <v>0</v>
      </c>
      <c r="BJ345" s="2">
        <f t="shared" si="438"/>
        <v>0</v>
      </c>
      <c r="BK345" s="11">
        <f t="shared" si="441"/>
        <v>0.03</v>
      </c>
      <c r="BL345" s="11">
        <f t="shared" si="439"/>
        <v>2.7156358118452711E-2</v>
      </c>
      <c r="BM345" s="11">
        <f t="shared" si="440"/>
        <v>2.8969498782948827E-2</v>
      </c>
      <c r="BN345" s="17">
        <f t="shared" si="419"/>
        <v>9.0345967456615852E-3</v>
      </c>
      <c r="BO345" s="17">
        <f t="shared" si="420"/>
        <v>2.9838818416233368E-5</v>
      </c>
      <c r="BP345" s="17">
        <f t="shared" si="421"/>
        <v>3.0986830579954679E-5</v>
      </c>
      <c r="BQ345" s="12">
        <f>(BQ$3*temperature!$I455+BQ$4*temperature!$I455^2+BQ$5*temperature!$I455^6)*(K345/K$56)^$BS$1</f>
        <v>-366.47920139387816</v>
      </c>
      <c r="BR345" s="12">
        <f>(BR$3*temperature!$I455+BR$4*temperature!$I455^2+BR$5*temperature!$I455^6)*(L345/L$56)^$BS$1</f>
        <v>-51.636666998998479</v>
      </c>
      <c r="BS345" s="12">
        <f>(BS$3*temperature!$I455+BS$4*temperature!$I455^2+BS$5*temperature!$I455^6)*(M345/M$56)^$BS$1</f>
        <v>-41.996588955765084</v>
      </c>
      <c r="BT345" s="12">
        <f>(BT$3*temperature!$M455+BT$4*temperature!$M455^2+BT$5*temperature!$M455^6)*(K345/K$56)^$BS$1</f>
        <v>-366.47926693360375</v>
      </c>
      <c r="BU345" s="12">
        <f>(BU$3*temperature!$M455+BU$4*temperature!$M455^2+BU$5*temperature!$M455^6)*(L345/L$56)^$BS$1</f>
        <v>-51.636675843146527</v>
      </c>
      <c r="BV345" s="12">
        <f>(BV$3*temperature!$M455+BV$4*temperature!$M455^2+BV$5*temperature!$M455^6)*(M345/M$56)^$BS$1</f>
        <v>-41.99659582250294</v>
      </c>
      <c r="BW345" s="19">
        <f t="shared" si="428"/>
        <v>-6.5539725596863718E-5</v>
      </c>
      <c r="BX345" s="19">
        <f t="shared" si="429"/>
        <v>-8.8441480485812463E-6</v>
      </c>
      <c r="BY345" s="19">
        <f t="shared" si="430"/>
        <v>-6.8667378556597214E-6</v>
      </c>
      <c r="BZ345" s="19">
        <f t="shared" si="431"/>
        <v>-1.0289881326071384E-2</v>
      </c>
      <c r="CA345" s="19">
        <f t="shared" si="432"/>
        <v>-2.0701976399690825E-6</v>
      </c>
      <c r="CB345" s="19">
        <f t="shared" si="433"/>
        <v>-2.259760292980992E-7</v>
      </c>
      <c r="CC345" s="19">
        <f t="shared" si="434"/>
        <v>-7.7080270645322188E-8</v>
      </c>
      <c r="CD345" s="19"/>
    </row>
    <row r="346" spans="1:82">
      <c r="A346" s="2">
        <f t="shared" si="376"/>
        <v>2300</v>
      </c>
      <c r="B346" s="5">
        <f t="shared" si="377"/>
        <v>1165.4057686713427</v>
      </c>
      <c r="C346" s="5">
        <f t="shared" si="378"/>
        <v>2964.1703774344837</v>
      </c>
      <c r="D346" s="5">
        <f t="shared" si="379"/>
        <v>4369.9577572467169</v>
      </c>
      <c r="E346" s="15">
        <f t="shared" si="380"/>
        <v>1.4238803800979283E-9</v>
      </c>
      <c r="F346" s="15">
        <f t="shared" si="381"/>
        <v>2.8051398277762035E-9</v>
      </c>
      <c r="G346" s="15">
        <f t="shared" si="382"/>
        <v>5.7265931735831616E-9</v>
      </c>
      <c r="H346" s="5">
        <f t="shared" si="383"/>
        <v>349.62173060140282</v>
      </c>
      <c r="I346" s="5">
        <f t="shared" si="384"/>
        <v>85383.07987466488</v>
      </c>
      <c r="J346" s="5">
        <f t="shared" si="385"/>
        <v>36187.66941073483</v>
      </c>
      <c r="K346" s="5">
        <f t="shared" si="386"/>
        <v>300</v>
      </c>
      <c r="L346" s="5">
        <f t="shared" si="387"/>
        <v>28805.051330606952</v>
      </c>
      <c r="M346" s="5">
        <f t="shared" si="388"/>
        <v>8281.0112639475028</v>
      </c>
      <c r="N346" s="15">
        <f t="shared" si="389"/>
        <v>0</v>
      </c>
      <c r="O346" s="15">
        <f t="shared" si="390"/>
        <v>-2.8808264890832769E-3</v>
      </c>
      <c r="P346" s="15">
        <f t="shared" si="391"/>
        <v>-1.0471124575087698E-3</v>
      </c>
      <c r="Q346" s="5">
        <f t="shared" si="392"/>
        <v>2.1503409305157377</v>
      </c>
      <c r="R346" s="5">
        <f t="shared" si="393"/>
        <v>1464.225336681088</v>
      </c>
      <c r="S346" s="5">
        <f t="shared" si="394"/>
        <v>1390.5941490806952</v>
      </c>
      <c r="T346" s="5">
        <f t="shared" si="395"/>
        <v>6.1504784808908264</v>
      </c>
      <c r="U346" s="5">
        <f t="shared" si="396"/>
        <v>17.148893420458087</v>
      </c>
      <c r="V346" s="5">
        <f t="shared" si="397"/>
        <v>38.427292271775443</v>
      </c>
      <c r="W346" s="15">
        <f t="shared" si="398"/>
        <v>-1.0734613539272964E-2</v>
      </c>
      <c r="X346" s="15">
        <f t="shared" si="399"/>
        <v>-1.217998157191269E-2</v>
      </c>
      <c r="Y346" s="15">
        <f t="shared" si="400"/>
        <v>-9.7425357312937999E-3</v>
      </c>
      <c r="Z346" s="5">
        <f t="shared" si="415"/>
        <v>1.5507867897668608</v>
      </c>
      <c r="AA346" s="5">
        <f t="shared" si="416"/>
        <v>4658.5939322803761</v>
      </c>
      <c r="AB346" s="5">
        <f t="shared" si="417"/>
        <v>55719.093393610186</v>
      </c>
      <c r="AC346" s="16">
        <f t="shared" si="401"/>
        <v>0.71344021467023255</v>
      </c>
      <c r="AD346" s="16">
        <f t="shared" si="402"/>
        <v>3.1338040012168511</v>
      </c>
      <c r="AE346" s="16">
        <f t="shared" si="403"/>
        <v>39.636634995628164</v>
      </c>
      <c r="AF346" s="15">
        <f t="shared" si="404"/>
        <v>-4.0504037456468023E-3</v>
      </c>
      <c r="AG346" s="15">
        <f t="shared" si="405"/>
        <v>2.9673830763510267E-4</v>
      </c>
      <c r="AH346" s="15">
        <f t="shared" si="406"/>
        <v>9.7937136394747881E-3</v>
      </c>
      <c r="AI346" s="1">
        <f t="shared" si="370"/>
        <v>1401.8713738668646</v>
      </c>
      <c r="AJ346" s="1">
        <f t="shared" si="371"/>
        <v>175236.57837450731</v>
      </c>
      <c r="AK346" s="1">
        <f t="shared" si="372"/>
        <v>73022.602222850037</v>
      </c>
      <c r="AL346" s="14">
        <f t="shared" si="407"/>
        <v>104.11828457707878</v>
      </c>
      <c r="AM346" s="14">
        <f t="shared" si="408"/>
        <v>26.339535392921363</v>
      </c>
      <c r="AN346" s="14">
        <f t="shared" si="409"/>
        <v>8.128938313540722</v>
      </c>
      <c r="AO346" s="11">
        <f t="shared" si="410"/>
        <v>1.1181979788135201E-3</v>
      </c>
      <c r="AP346" s="11">
        <f t="shared" si="411"/>
        <v>1.4086345324647173E-3</v>
      </c>
      <c r="AQ346" s="11">
        <f t="shared" si="412"/>
        <v>1.2778092544018153E-3</v>
      </c>
      <c r="AR346" s="1">
        <f t="shared" si="418"/>
        <v>349.62173060140282</v>
      </c>
      <c r="AS346" s="1">
        <f t="shared" si="413"/>
        <v>85383.07987466488</v>
      </c>
      <c r="AT346" s="1">
        <f t="shared" si="414"/>
        <v>36187.66941073483</v>
      </c>
      <c r="AU346" s="1">
        <f t="shared" si="373"/>
        <v>69.924346120280561</v>
      </c>
      <c r="AV346" s="1">
        <f t="shared" si="374"/>
        <v>17076.615974932978</v>
      </c>
      <c r="AW346" s="1">
        <f t="shared" si="375"/>
        <v>7237.5338821469668</v>
      </c>
      <c r="AX346" s="2">
        <v>0</v>
      </c>
      <c r="AY346" s="2">
        <v>0</v>
      </c>
      <c r="AZ346" s="2">
        <v>0</v>
      </c>
      <c r="BA346" s="2">
        <f t="shared" si="422"/>
        <v>0</v>
      </c>
      <c r="BB346" s="2">
        <f t="shared" si="435"/>
        <v>0</v>
      </c>
      <c r="BC346" s="2">
        <f t="shared" si="423"/>
        <v>0</v>
      </c>
      <c r="BD346" s="2">
        <f t="shared" si="424"/>
        <v>0</v>
      </c>
      <c r="BE346" s="2">
        <f t="shared" si="425"/>
        <v>0</v>
      </c>
      <c r="BF346" s="2">
        <f t="shared" si="426"/>
        <v>0</v>
      </c>
      <c r="BG346" s="2">
        <f t="shared" si="427"/>
        <v>0</v>
      </c>
      <c r="BH346" s="2">
        <f t="shared" si="436"/>
        <v>0</v>
      </c>
      <c r="BI346" s="2">
        <f t="shared" si="437"/>
        <v>0</v>
      </c>
      <c r="BJ346" s="2">
        <f t="shared" si="438"/>
        <v>0</v>
      </c>
      <c r="BK346" s="11">
        <f t="shared" si="441"/>
        <v>0.03</v>
      </c>
      <c r="BL346" s="11">
        <f t="shared" si="439"/>
        <v>2.7119173510916722E-2</v>
      </c>
      <c r="BM346" s="11">
        <f t="shared" si="440"/>
        <v>2.8952887542491229E-2</v>
      </c>
      <c r="BN346" s="17">
        <f t="shared" si="419"/>
        <v>8.7714531511277529E-3</v>
      </c>
      <c r="BO346" s="17">
        <f t="shared" si="420"/>
        <v>2.9049928163704487E-5</v>
      </c>
      <c r="BP346" s="17">
        <f t="shared" si="421"/>
        <v>3.0114430618794322E-5</v>
      </c>
      <c r="BQ346" s="12">
        <f>(BQ$3*temperature!$I456+BQ$4*temperature!$I456^2+BQ$5*temperature!$I456^6)*(K346/K$56)^$BS$1</f>
        <v>-367.56353615419613</v>
      </c>
      <c r="BR346" s="12">
        <f>(BR$3*temperature!$I456+BR$4*temperature!$I456^2+BR$5*temperature!$I456^6)*(L346/L$56)^$BS$1</f>
        <v>-51.820349262209426</v>
      </c>
      <c r="BS346" s="12">
        <f>(BS$3*temperature!$I456+BS$4*temperature!$I456^2+BS$5*temperature!$I456^6)*(M346/M$56)^$BS$1</f>
        <v>-42.121222486007817</v>
      </c>
      <c r="BT346" s="12">
        <f>(BT$3*temperature!$M456+BT$4*temperature!$M456^2+BT$5*temperature!$M456^6)*(K346/K$56)^$BS$1</f>
        <v>-367.56360162415251</v>
      </c>
      <c r="BU346" s="12">
        <f>(BU$3*temperature!$M456+BU$4*temperature!$M456^2+BU$5*temperature!$M456^6)*(L346/L$56)^$BS$1</f>
        <v>-51.8203581029289</v>
      </c>
      <c r="BV346" s="12">
        <f>(BV$3*temperature!$M456+BV$4*temperature!$M456^2+BV$5*temperature!$M456^6)*(M346/M$56)^$BS$1</f>
        <v>-42.121229346593005</v>
      </c>
      <c r="BW346" s="19">
        <f t="shared" si="428"/>
        <v>-6.5469956382457895E-5</v>
      </c>
      <c r="BX346" s="19">
        <f t="shared" si="429"/>
        <v>-8.8407194738238104E-6</v>
      </c>
      <c r="BY346" s="19">
        <f t="shared" si="430"/>
        <v>-6.8605851879510737E-6</v>
      </c>
      <c r="BZ346" s="19">
        <f t="shared" si="431"/>
        <v>-1.0260061651815946E-2</v>
      </c>
      <c r="CA346" s="19">
        <f t="shared" si="432"/>
        <v>-2.0077610182298478E-6</v>
      </c>
      <c r="CB346" s="19">
        <f t="shared" si="433"/>
        <v>-2.1928276019882536E-7</v>
      </c>
      <c r="CC346" s="19">
        <f t="shared" si="434"/>
        <v>-7.4764671906100968E-8</v>
      </c>
      <c r="CD346" s="19"/>
    </row>
    <row r="347" spans="1:82">
      <c r="A347" s="2"/>
    </row>
    <row r="348" spans="1:82">
      <c r="A348" s="2"/>
      <c r="AQ348" s="2" t="s">
        <v>65</v>
      </c>
      <c r="AR348" s="1" t="e">
        <f>AL348*AI348^$AR$5*B348^(1-$AR$5)*(1-BB347+#REF!/100)</f>
        <v>#REF!</v>
      </c>
      <c r="AS348" s="1" t="e">
        <f>AM348*AJ348^$AR$5*C348^(1-$AR$5)*(1-BC347+#REF!/100)</f>
        <v>#REF!</v>
      </c>
      <c r="AT348" s="1" t="e">
        <f>AN348*AK348^$AR$5*D348^(1-$AR$5)*(1-BD347+#REF!/100)</f>
        <v>#REF!</v>
      </c>
      <c r="AU348" s="1" t="e">
        <f t="shared" ref="AU348:AW349" si="442">$AU$5*AR348</f>
        <v>#REF!</v>
      </c>
      <c r="AV348" s="1" t="e">
        <f t="shared" si="442"/>
        <v>#REF!</v>
      </c>
      <c r="AW348" s="1" t="e">
        <f t="shared" si="442"/>
        <v>#REF!</v>
      </c>
      <c r="AX348" s="2"/>
      <c r="AY348" s="2"/>
      <c r="AZ348" s="2"/>
      <c r="BH348" s="2"/>
      <c r="BI348" s="2"/>
      <c r="BJ348" s="2"/>
      <c r="BQ348">
        <v>0</v>
      </c>
      <c r="BR348">
        <v>0</v>
      </c>
      <c r="BS348">
        <v>0</v>
      </c>
    </row>
    <row r="349" spans="1:82">
      <c r="A349" s="2"/>
      <c r="AQ349" s="2" t="s">
        <v>66</v>
      </c>
      <c r="AR349" s="1">
        <f t="shared" ref="AR349" si="443">AL349*AI349^$AR$5*B349^(1-$AR$5)*(1-BB348)</f>
        <v>0</v>
      </c>
      <c r="AS349" s="1">
        <f t="shared" ref="AS349" si="444">AM349*AJ349^$AR$5*C349^(1-$AR$5)*(1-BC348)</f>
        <v>0</v>
      </c>
      <c r="AT349" s="1">
        <f t="shared" ref="AT349" si="445">AN349*AK349^$AR$5*D349^(1-$AR$5)*(1-BD348)</f>
        <v>0</v>
      </c>
      <c r="AU349" s="1">
        <f t="shared" si="442"/>
        <v>0</v>
      </c>
      <c r="AV349" s="1">
        <f t="shared" si="442"/>
        <v>0</v>
      </c>
      <c r="AW349" s="1">
        <f t="shared" si="442"/>
        <v>0</v>
      </c>
      <c r="BQ349" s="17">
        <v>0.55625502368488189</v>
      </c>
      <c r="BR349" s="17">
        <v>0.25614242432509837</v>
      </c>
      <c r="BS349" s="17">
        <v>6.5535372701661904E-2</v>
      </c>
    </row>
    <row r="350" spans="1:82">
      <c r="A350" s="2"/>
      <c r="AQ350" s="2" t="s">
        <v>67</v>
      </c>
      <c r="AR350" s="1">
        <f t="shared" ref="AR350" si="446">AL350*AI350^$AR$5*B350^(1-$AR$5)*(1-BB349)</f>
        <v>0</v>
      </c>
      <c r="AS350" s="1">
        <f t="shared" ref="AS350" si="447">AM350*AJ350^$AR$5*C350^(1-$AR$5)*(1-BC349)</f>
        <v>0</v>
      </c>
      <c r="AT350" s="1">
        <f t="shared" ref="AT350" si="448">AN350*AK350^$AR$5*D350^(1-$AR$5)*(1-BD349)</f>
        <v>0</v>
      </c>
      <c r="AU350" s="1" t="e">
        <f>MAX(0,$AU$5*AR350+#REF!*AR350/100)</f>
        <v>#REF!</v>
      </c>
      <c r="AV350" s="1" t="e">
        <f>MAX(0,$AU$5*AS350+#REF!*AS350/100)</f>
        <v>#REF!</v>
      </c>
      <c r="AW350" s="1" t="e">
        <f>MAX(0,$AU$5*AT350+#REF!*AT350/100)</f>
        <v>#REF!</v>
      </c>
      <c r="BQ350" s="17">
        <v>-1.1349593951160645E-2</v>
      </c>
      <c r="BR350" s="17">
        <v>-1.0562444405667358E-2</v>
      </c>
      <c r="BS350" s="17">
        <v>-1.0062573529094615E-2</v>
      </c>
    </row>
    <row r="351" spans="1:82">
      <c r="A351" s="2"/>
    </row>
    <row r="352" spans="1:82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306"/>
  <sheetViews>
    <sheetView workbookViewId="0">
      <selection activeCell="I2" sqref="I2"/>
    </sheetView>
  </sheetViews>
  <sheetFormatPr defaultRowHeight="15"/>
  <cols>
    <col min="1" max="9" width="9.140625" style="2"/>
    <col min="10" max="10" width="10.140625" style="2" bestFit="1" customWidth="1"/>
    <col min="11" max="16384" width="9.140625" style="2"/>
  </cols>
  <sheetData>
    <row r="1" spans="1:55">
      <c r="A1" s="2">
        <f>economy!CC1</f>
        <v>105.04498140084588</v>
      </c>
      <c r="C1" s="2" t="s">
        <v>70</v>
      </c>
      <c r="E1" s="2" t="s">
        <v>71</v>
      </c>
      <c r="G1" s="2" t="s">
        <v>72</v>
      </c>
      <c r="I1" s="2" t="s">
        <v>73</v>
      </c>
    </row>
    <row r="2" spans="1:55">
      <c r="B2" s="2">
        <v>0</v>
      </c>
      <c r="C2" s="3">
        <v>105.04498140084588</v>
      </c>
      <c r="D2" s="2">
        <v>4</v>
      </c>
      <c r="E2" s="3">
        <v>59.924227320947431</v>
      </c>
      <c r="F2" s="2">
        <v>0</v>
      </c>
      <c r="G2" s="20">
        <v>320.78236447333069</v>
      </c>
      <c r="H2" s="2">
        <v>0</v>
      </c>
      <c r="I2" s="3">
        <v>320.78236447333069</v>
      </c>
      <c r="AE2" s="1"/>
      <c r="AJ2" s="18"/>
      <c r="AN2" s="1"/>
      <c r="AO2" s="18"/>
      <c r="AS2" s="1"/>
      <c r="AT2" s="18"/>
      <c r="AX2" s="1"/>
      <c r="AY2" s="18"/>
      <c r="BC2" s="1"/>
    </row>
    <row r="3" spans="1:55">
      <c r="B3" s="2">
        <v>0.5</v>
      </c>
      <c r="C3" s="3">
        <v>79.963357366965866</v>
      </c>
      <c r="D3" s="2">
        <v>3</v>
      </c>
      <c r="E3" s="3">
        <v>105.04498140084588</v>
      </c>
      <c r="F3" s="2">
        <v>0.5</v>
      </c>
      <c r="G3" s="3">
        <v>180.27154710908405</v>
      </c>
      <c r="H3" s="2">
        <v>0.5</v>
      </c>
      <c r="I3" s="3">
        <v>140.31541897839924</v>
      </c>
      <c r="U3" s="3"/>
      <c r="V3" s="3"/>
    </row>
    <row r="4" spans="1:55">
      <c r="B4" s="2">
        <v>1</v>
      </c>
      <c r="C4" s="3">
        <v>102.46855491857711</v>
      </c>
      <c r="D4" s="2">
        <v>2</v>
      </c>
      <c r="E4" s="20">
        <v>212.35078493478352</v>
      </c>
      <c r="F4" s="2">
        <v>1</v>
      </c>
      <c r="G4" s="3">
        <v>105.04498140084588</v>
      </c>
      <c r="H4" s="2">
        <v>1</v>
      </c>
      <c r="I4" s="3">
        <v>102.46855491857711</v>
      </c>
      <c r="U4" s="3"/>
      <c r="V4" s="3"/>
    </row>
    <row r="5" spans="1:55">
      <c r="B5" s="2">
        <v>1.5</v>
      </c>
      <c r="C5" s="3">
        <v>193.48845527609166</v>
      </c>
      <c r="D5" s="2">
        <v>1</v>
      </c>
      <c r="E5" s="20">
        <v>576.90898320868052</v>
      </c>
      <c r="F5" s="2">
        <v>1.5</v>
      </c>
      <c r="G5" s="3">
        <v>62.892514649482422</v>
      </c>
      <c r="H5" s="2">
        <v>1.5</v>
      </c>
      <c r="I5" s="3">
        <v>115.57144877344166</v>
      </c>
      <c r="O5" s="3"/>
      <c r="P5" s="3"/>
      <c r="Q5" s="3"/>
      <c r="R5" s="12"/>
      <c r="S5" s="3"/>
      <c r="T5" s="3"/>
      <c r="U5" s="3"/>
      <c r="V5" s="3"/>
    </row>
    <row r="6" spans="1:55">
      <c r="A6" s="1"/>
      <c r="B6" s="1">
        <v>2</v>
      </c>
      <c r="C6" s="3">
        <v>437.1020616516376</v>
      </c>
      <c r="D6" s="2">
        <v>0.1</v>
      </c>
      <c r="E6" s="3">
        <v>2555.2725926298144</v>
      </c>
      <c r="F6" s="1">
        <v>2</v>
      </c>
      <c r="G6" s="3">
        <v>38.919530215960613</v>
      </c>
      <c r="H6" s="1">
        <v>2</v>
      </c>
      <c r="I6" s="3">
        <v>167.06000243758137</v>
      </c>
      <c r="K6" s="1"/>
      <c r="L6" s="1"/>
      <c r="M6" s="1"/>
      <c r="N6" s="1"/>
      <c r="O6" s="12"/>
      <c r="P6" s="12"/>
      <c r="Q6" s="12"/>
      <c r="R6" s="12"/>
      <c r="S6" s="12"/>
      <c r="T6" s="12"/>
      <c r="U6" s="3"/>
      <c r="V6" s="17"/>
      <c r="W6" s="17"/>
      <c r="X6" s="17"/>
      <c r="Y6" s="17"/>
      <c r="Z6" s="17"/>
      <c r="AA6" s="17"/>
      <c r="AB6" s="1"/>
      <c r="AC6" s="17"/>
      <c r="AD6" s="17"/>
      <c r="AE6" s="17"/>
      <c r="AF6" s="17"/>
      <c r="AG6" s="17"/>
      <c r="AH6" s="17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2"/>
      <c r="P7" s="12"/>
      <c r="Q7" s="12"/>
      <c r="R7" s="12"/>
      <c r="S7" s="12"/>
      <c r="T7" s="12"/>
      <c r="U7" s="1"/>
      <c r="V7" s="17"/>
      <c r="W7" s="17"/>
      <c r="X7" s="17"/>
      <c r="Y7" s="17"/>
      <c r="Z7" s="17"/>
      <c r="AA7" s="17"/>
      <c r="AB7" s="1"/>
      <c r="AC7" s="17"/>
      <c r="AD7" s="17"/>
      <c r="AE7" s="17"/>
      <c r="AF7" s="17"/>
      <c r="AG7" s="17"/>
      <c r="AH7" s="17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2"/>
      <c r="P8" s="12"/>
      <c r="Q8" s="12"/>
      <c r="R8" s="12"/>
      <c r="S8" s="12"/>
      <c r="T8" s="12"/>
      <c r="U8" s="1"/>
      <c r="V8" s="17"/>
      <c r="W8" s="17"/>
      <c r="X8" s="17"/>
      <c r="Y8" s="17"/>
      <c r="Z8" s="17"/>
      <c r="AA8" s="17"/>
      <c r="AB8" s="1"/>
      <c r="AC8" s="17"/>
      <c r="AD8" s="17"/>
      <c r="AE8" s="17"/>
      <c r="AF8" s="17"/>
      <c r="AG8" s="17"/>
      <c r="AH8" s="17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2"/>
      <c r="P9" s="12"/>
      <c r="Q9" s="12"/>
      <c r="R9" s="12"/>
      <c r="S9" s="12"/>
      <c r="T9" s="12"/>
      <c r="U9" s="1"/>
      <c r="V9" s="17"/>
      <c r="W9" s="17"/>
      <c r="X9" s="17"/>
      <c r="Y9" s="17"/>
      <c r="Z9" s="17"/>
      <c r="AA9" s="17"/>
      <c r="AB9" s="1"/>
      <c r="AC9" s="17"/>
      <c r="AD9" s="17"/>
      <c r="AE9" s="17"/>
      <c r="AF9" s="17"/>
      <c r="AG9" s="17"/>
      <c r="AH9" s="17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2"/>
      <c r="P10" s="12"/>
      <c r="Q10" s="12"/>
      <c r="R10" s="12"/>
      <c r="S10" s="12"/>
      <c r="T10" s="12"/>
      <c r="U10" s="1"/>
      <c r="V10" s="17"/>
      <c r="W10" s="17"/>
      <c r="X10" s="17"/>
      <c r="Y10" s="17"/>
      <c r="Z10" s="17"/>
      <c r="AA10" s="17"/>
      <c r="AB10" s="1"/>
      <c r="AC10" s="17"/>
      <c r="AD10" s="17"/>
      <c r="AE10" s="17"/>
      <c r="AF10" s="17"/>
      <c r="AG10" s="17"/>
      <c r="AH10" s="17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2"/>
      <c r="P11" s="12"/>
      <c r="Q11" s="12"/>
      <c r="R11" s="12"/>
      <c r="S11" s="12"/>
      <c r="T11" s="12"/>
      <c r="U11" s="1"/>
      <c r="V11" s="17"/>
      <c r="W11" s="17"/>
      <c r="X11" s="17"/>
      <c r="Y11" s="17"/>
      <c r="Z11" s="17"/>
      <c r="AA11" s="17"/>
      <c r="AB11" s="1"/>
      <c r="AC11" s="17"/>
      <c r="AD11" s="17"/>
      <c r="AE11" s="17"/>
      <c r="AF11" s="17"/>
      <c r="AG11" s="17"/>
      <c r="AH11" s="17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2"/>
      <c r="P12" s="12"/>
      <c r="Q12" s="12"/>
      <c r="R12" s="12"/>
      <c r="S12" s="12"/>
      <c r="T12" s="12"/>
      <c r="U12" s="1"/>
      <c r="V12" s="17"/>
      <c r="W12" s="17"/>
      <c r="X12" s="17"/>
      <c r="Y12" s="17"/>
      <c r="Z12" s="17"/>
      <c r="AA12" s="17"/>
      <c r="AB12" s="1"/>
      <c r="AC12" s="17"/>
      <c r="AD12" s="17"/>
      <c r="AE12" s="17"/>
      <c r="AF12" s="17"/>
      <c r="AG12" s="17"/>
      <c r="AH12" s="17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"/>
      <c r="V13" s="17"/>
      <c r="W13" s="17"/>
      <c r="X13" s="17"/>
      <c r="Y13" s="17"/>
      <c r="Z13" s="17"/>
      <c r="AA13" s="17"/>
      <c r="AB13" s="1"/>
      <c r="AC13" s="17"/>
      <c r="AD13" s="17"/>
      <c r="AE13" s="17"/>
      <c r="AF13" s="17"/>
      <c r="AG13" s="17"/>
      <c r="AH13" s="17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"/>
      <c r="V14" s="17"/>
      <c r="W14" s="17"/>
      <c r="X14" s="17"/>
      <c r="Y14" s="17"/>
      <c r="Z14" s="17"/>
      <c r="AA14" s="17"/>
      <c r="AB14" s="1"/>
      <c r="AC14" s="17"/>
      <c r="AD14" s="17"/>
      <c r="AE14" s="17"/>
      <c r="AF14" s="17"/>
      <c r="AG14" s="17"/>
      <c r="AH14" s="17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"/>
      <c r="V15" s="17"/>
      <c r="W15" s="17"/>
      <c r="X15" s="17"/>
      <c r="Y15" s="17"/>
      <c r="Z15" s="17"/>
      <c r="AA15" s="17"/>
      <c r="AB15" s="1"/>
      <c r="AC15" s="17"/>
      <c r="AD15" s="17"/>
      <c r="AE15" s="17"/>
      <c r="AF15" s="17"/>
      <c r="AG15" s="17"/>
      <c r="AH15" s="17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"/>
      <c r="V16" s="17"/>
      <c r="W16" s="17"/>
      <c r="X16" s="17"/>
      <c r="Y16" s="17"/>
      <c r="Z16" s="17"/>
      <c r="AA16" s="17"/>
      <c r="AB16" s="1"/>
      <c r="AC16" s="17"/>
      <c r="AD16" s="17"/>
      <c r="AE16" s="17"/>
      <c r="AF16" s="17"/>
      <c r="AG16" s="17"/>
      <c r="AH16" s="17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"/>
      <c r="V17" s="17"/>
      <c r="W17" s="17"/>
      <c r="X17" s="17"/>
      <c r="Y17" s="17"/>
      <c r="Z17" s="17"/>
      <c r="AA17" s="17"/>
      <c r="AB17" s="1"/>
      <c r="AC17" s="17"/>
      <c r="AD17" s="17"/>
      <c r="AE17" s="17"/>
      <c r="AF17" s="17"/>
      <c r="AG17" s="17"/>
      <c r="AH17" s="17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"/>
      <c r="V18" s="17"/>
      <c r="W18" s="17"/>
      <c r="X18" s="17"/>
      <c r="Y18" s="17"/>
      <c r="Z18" s="17"/>
      <c r="AA18" s="17"/>
      <c r="AB18" s="1"/>
      <c r="AC18" s="17"/>
      <c r="AD18" s="17"/>
      <c r="AE18" s="17"/>
      <c r="AF18" s="17"/>
      <c r="AG18" s="17"/>
      <c r="AH18" s="17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"/>
      <c r="V19" s="17"/>
      <c r="W19" s="17"/>
      <c r="X19" s="17"/>
      <c r="Y19" s="17"/>
      <c r="Z19" s="17"/>
      <c r="AA19" s="17"/>
      <c r="AB19" s="1"/>
      <c r="AC19" s="17"/>
      <c r="AD19" s="17"/>
      <c r="AE19" s="17"/>
      <c r="AF19" s="17"/>
      <c r="AG19" s="17"/>
      <c r="AH19" s="17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2"/>
      <c r="P20" s="12"/>
      <c r="Q20" s="12"/>
      <c r="R20" s="12"/>
      <c r="S20" s="12"/>
      <c r="T20" s="12"/>
      <c r="U20" s="1"/>
      <c r="V20" s="17"/>
      <c r="W20" s="17"/>
      <c r="X20" s="17"/>
      <c r="Y20" s="17"/>
      <c r="Z20" s="17"/>
      <c r="AA20" s="17"/>
      <c r="AB20" s="1"/>
      <c r="AC20" s="17"/>
      <c r="AD20" s="17"/>
      <c r="AE20" s="17"/>
      <c r="AF20" s="17"/>
      <c r="AG20" s="17"/>
      <c r="AH20" s="17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"/>
      <c r="V21" s="17"/>
      <c r="W21" s="17"/>
      <c r="X21" s="17"/>
      <c r="Y21" s="17"/>
      <c r="Z21" s="17"/>
      <c r="AA21" s="17"/>
      <c r="AB21" s="1"/>
      <c r="AC21" s="17"/>
      <c r="AD21" s="17"/>
      <c r="AE21" s="17"/>
      <c r="AF21" s="17"/>
      <c r="AG21" s="17"/>
      <c r="AH21" s="17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"/>
      <c r="V22" s="17"/>
      <c r="W22" s="17"/>
      <c r="X22" s="17"/>
      <c r="Y22" s="17"/>
      <c r="Z22" s="17"/>
      <c r="AA22" s="17"/>
      <c r="AB22" s="1"/>
      <c r="AC22" s="17"/>
      <c r="AD22" s="17"/>
      <c r="AE22" s="17"/>
      <c r="AF22" s="17"/>
      <c r="AG22" s="17"/>
      <c r="AH22" s="17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"/>
      <c r="V23" s="17"/>
      <c r="W23" s="17"/>
      <c r="X23" s="17"/>
      <c r="Y23" s="17"/>
      <c r="Z23" s="17"/>
      <c r="AA23" s="17"/>
      <c r="AB23" s="1"/>
      <c r="AC23" s="17"/>
      <c r="AD23" s="17"/>
      <c r="AE23" s="17"/>
      <c r="AF23" s="17"/>
      <c r="AG23" s="17"/>
      <c r="AH23" s="17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"/>
      <c r="V24" s="17"/>
      <c r="W24" s="17"/>
      <c r="X24" s="17"/>
      <c r="Y24" s="17"/>
      <c r="Z24" s="17"/>
      <c r="AA24" s="17"/>
      <c r="AB24" s="1"/>
      <c r="AC24" s="17"/>
      <c r="AD24" s="17"/>
      <c r="AE24" s="17"/>
      <c r="AF24" s="17"/>
      <c r="AG24" s="17"/>
      <c r="AH24" s="17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"/>
      <c r="V25" s="17"/>
      <c r="W25" s="17"/>
      <c r="X25" s="17"/>
      <c r="Y25" s="17"/>
      <c r="Z25" s="17"/>
      <c r="AA25" s="17"/>
      <c r="AB25" s="1"/>
      <c r="AC25" s="17"/>
      <c r="AD25" s="17"/>
      <c r="AE25" s="17"/>
      <c r="AF25" s="17"/>
      <c r="AG25" s="17"/>
      <c r="AH25" s="17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2"/>
      <c r="P26" s="12"/>
      <c r="Q26" s="12"/>
      <c r="R26" s="12"/>
      <c r="S26" s="12"/>
      <c r="T26" s="12"/>
      <c r="U26" s="1"/>
      <c r="V26" s="17"/>
      <c r="W26" s="17"/>
      <c r="X26" s="17"/>
      <c r="Y26" s="17"/>
      <c r="Z26" s="17"/>
      <c r="AA26" s="17"/>
      <c r="AB26" s="1"/>
      <c r="AC26" s="17"/>
      <c r="AD26" s="17"/>
      <c r="AE26" s="17"/>
      <c r="AF26" s="17"/>
      <c r="AG26" s="17"/>
      <c r="AH26" s="17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2"/>
      <c r="P27" s="12"/>
      <c r="Q27" s="12"/>
      <c r="R27" s="12"/>
      <c r="S27" s="12"/>
      <c r="T27" s="12"/>
      <c r="U27" s="1"/>
      <c r="V27" s="17"/>
      <c r="W27" s="17"/>
      <c r="X27" s="17"/>
      <c r="Y27" s="17"/>
      <c r="Z27" s="17"/>
      <c r="AA27" s="17"/>
      <c r="AB27" s="1"/>
      <c r="AC27" s="17"/>
      <c r="AD27" s="17"/>
      <c r="AE27" s="17"/>
      <c r="AF27" s="17"/>
      <c r="AG27" s="17"/>
      <c r="AH27" s="17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2"/>
      <c r="P28" s="12"/>
      <c r="Q28" s="12"/>
      <c r="R28" s="12"/>
      <c r="S28" s="12"/>
      <c r="T28" s="12"/>
      <c r="U28" s="1"/>
      <c r="V28" s="17"/>
      <c r="W28" s="17"/>
      <c r="X28" s="17"/>
      <c r="Y28" s="17"/>
      <c r="Z28" s="17"/>
      <c r="AA28" s="17"/>
      <c r="AB28" s="1"/>
      <c r="AC28" s="17"/>
      <c r="AD28" s="17"/>
      <c r="AE28" s="17"/>
      <c r="AF28" s="17"/>
      <c r="AG28" s="17"/>
      <c r="AH28" s="17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2"/>
      <c r="P29" s="12"/>
      <c r="Q29" s="12"/>
      <c r="R29" s="12"/>
      <c r="S29" s="12"/>
      <c r="T29" s="12"/>
      <c r="U29" s="1"/>
      <c r="V29" s="17"/>
      <c r="W29" s="17"/>
      <c r="X29" s="17"/>
      <c r="Y29" s="17"/>
      <c r="Z29" s="17"/>
      <c r="AA29" s="17"/>
      <c r="AB29" s="1"/>
      <c r="AC29" s="17"/>
      <c r="AD29" s="17"/>
      <c r="AE29" s="17"/>
      <c r="AF29" s="17"/>
      <c r="AG29" s="17"/>
      <c r="AH29" s="17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2"/>
      <c r="P30" s="12"/>
      <c r="Q30" s="12"/>
      <c r="R30" s="12"/>
      <c r="S30" s="12"/>
      <c r="T30" s="12"/>
      <c r="U30" s="1"/>
      <c r="V30" s="17"/>
      <c r="W30" s="17"/>
      <c r="X30" s="17"/>
      <c r="Y30" s="17"/>
      <c r="Z30" s="17"/>
      <c r="AA30" s="17"/>
      <c r="AB30" s="1"/>
      <c r="AC30" s="17"/>
      <c r="AD30" s="17"/>
      <c r="AE30" s="17"/>
      <c r="AF30" s="17"/>
      <c r="AG30" s="17"/>
      <c r="AH30" s="17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2"/>
      <c r="P31" s="12"/>
      <c r="Q31" s="12"/>
      <c r="R31" s="12"/>
      <c r="S31" s="12"/>
      <c r="T31" s="12"/>
      <c r="U31" s="1"/>
      <c r="V31" s="17"/>
      <c r="W31" s="17"/>
      <c r="X31" s="17"/>
      <c r="Y31" s="17"/>
      <c r="Z31" s="17"/>
      <c r="AA31" s="17"/>
      <c r="AB31" s="1"/>
      <c r="AC31" s="17"/>
      <c r="AD31" s="17"/>
      <c r="AE31" s="17"/>
      <c r="AF31" s="17"/>
      <c r="AG31" s="17"/>
      <c r="AH31" s="17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2"/>
      <c r="P32" s="12"/>
      <c r="Q32" s="12"/>
      <c r="R32" s="12"/>
      <c r="S32" s="12"/>
      <c r="T32" s="12"/>
      <c r="U32" s="1"/>
      <c r="V32" s="17"/>
      <c r="W32" s="17"/>
      <c r="X32" s="17"/>
      <c r="Y32" s="17"/>
      <c r="Z32" s="17"/>
      <c r="AA32" s="17"/>
      <c r="AB32" s="1"/>
      <c r="AC32" s="17"/>
      <c r="AD32" s="17"/>
      <c r="AE32" s="17"/>
      <c r="AF32" s="17"/>
      <c r="AG32" s="17"/>
      <c r="AH32" s="17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2"/>
      <c r="P33" s="12"/>
      <c r="Q33" s="12"/>
      <c r="R33" s="12"/>
      <c r="S33" s="12"/>
      <c r="T33" s="12"/>
      <c r="U33" s="1"/>
      <c r="V33" s="17"/>
      <c r="W33" s="17"/>
      <c r="X33" s="17"/>
      <c r="Y33" s="17"/>
      <c r="Z33" s="17"/>
      <c r="AA33" s="17"/>
      <c r="AB33" s="1"/>
      <c r="AC33" s="17"/>
      <c r="AD33" s="17"/>
      <c r="AE33" s="17"/>
      <c r="AF33" s="17"/>
      <c r="AG33" s="17"/>
      <c r="AH33" s="17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2"/>
      <c r="P34" s="12"/>
      <c r="Q34" s="12"/>
      <c r="R34" s="12"/>
      <c r="S34" s="12"/>
      <c r="T34" s="12"/>
      <c r="U34" s="1"/>
      <c r="V34" s="17"/>
      <c r="W34" s="17"/>
      <c r="X34" s="17"/>
      <c r="Y34" s="17"/>
      <c r="Z34" s="17"/>
      <c r="AA34" s="17"/>
      <c r="AB34" s="1"/>
      <c r="AC34" s="17"/>
      <c r="AD34" s="17"/>
      <c r="AE34" s="17"/>
      <c r="AF34" s="17"/>
      <c r="AG34" s="17"/>
      <c r="AH34" s="17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2"/>
      <c r="P35" s="12"/>
      <c r="Q35" s="12"/>
      <c r="R35" s="12"/>
      <c r="S35" s="12"/>
      <c r="T35" s="12"/>
      <c r="U35" s="1"/>
      <c r="V35" s="17"/>
      <c r="W35" s="17"/>
      <c r="X35" s="17"/>
      <c r="Y35" s="17"/>
      <c r="Z35" s="17"/>
      <c r="AA35" s="17"/>
      <c r="AB35" s="1"/>
      <c r="AC35" s="17"/>
      <c r="AD35" s="17"/>
      <c r="AE35" s="17"/>
      <c r="AF35" s="17"/>
      <c r="AG35" s="17"/>
      <c r="AH35" s="17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2"/>
      <c r="P36" s="12"/>
      <c r="Q36" s="12"/>
      <c r="R36" s="12"/>
      <c r="S36" s="12"/>
      <c r="T36" s="12"/>
      <c r="U36" s="1"/>
      <c r="V36" s="17"/>
      <c r="W36" s="17"/>
      <c r="X36" s="17"/>
      <c r="Y36" s="17"/>
      <c r="Z36" s="17"/>
      <c r="AA36" s="17"/>
      <c r="AB36" s="1"/>
      <c r="AC36" s="17"/>
      <c r="AD36" s="17"/>
      <c r="AE36" s="17"/>
      <c r="AF36" s="17"/>
      <c r="AG36" s="17"/>
      <c r="AH36" s="17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2"/>
      <c r="P37" s="12"/>
      <c r="Q37" s="12"/>
      <c r="R37" s="12"/>
      <c r="S37" s="12"/>
      <c r="T37" s="12"/>
      <c r="U37" s="1"/>
      <c r="V37" s="17"/>
      <c r="W37" s="17"/>
      <c r="X37" s="17"/>
      <c r="Y37" s="17"/>
      <c r="Z37" s="17"/>
      <c r="AA37" s="17"/>
      <c r="AB37" s="1"/>
      <c r="AC37" s="17"/>
      <c r="AD37" s="17"/>
      <c r="AE37" s="17"/>
      <c r="AF37" s="17"/>
      <c r="AG37" s="17"/>
      <c r="AH37" s="17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2"/>
      <c r="P38" s="12"/>
      <c r="Q38" s="12"/>
      <c r="R38" s="12"/>
      <c r="S38" s="12"/>
      <c r="T38" s="12"/>
      <c r="U38" s="1"/>
      <c r="V38" s="17"/>
      <c r="W38" s="17"/>
      <c r="X38" s="17"/>
      <c r="Y38" s="17"/>
      <c r="Z38" s="17"/>
      <c r="AA38" s="17"/>
      <c r="AB38" s="1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2"/>
      <c r="P39" s="12"/>
      <c r="Q39" s="12"/>
      <c r="R39" s="12"/>
      <c r="S39" s="12"/>
      <c r="T39" s="12"/>
      <c r="U39" s="1"/>
      <c r="V39" s="17"/>
      <c r="W39" s="17"/>
      <c r="X39" s="17"/>
      <c r="Y39" s="17"/>
      <c r="Z39" s="17"/>
      <c r="AA39" s="17"/>
      <c r="AB39" s="1"/>
      <c r="AC39" s="17"/>
      <c r="AD39" s="17"/>
      <c r="AE39" s="17"/>
      <c r="AF39" s="17"/>
      <c r="AG39" s="17"/>
      <c r="AH39" s="1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2"/>
      <c r="P40" s="12"/>
      <c r="Q40" s="12"/>
      <c r="R40" s="12"/>
      <c r="S40" s="12"/>
      <c r="T40" s="12"/>
      <c r="U40" s="1"/>
      <c r="V40" s="17"/>
      <c r="W40" s="17"/>
      <c r="X40" s="17"/>
      <c r="Y40" s="17"/>
      <c r="Z40" s="17"/>
      <c r="AA40" s="17"/>
      <c r="AB40" s="1"/>
      <c r="AC40" s="17"/>
      <c r="AD40" s="17"/>
      <c r="AE40" s="17"/>
      <c r="AF40" s="17"/>
      <c r="AG40" s="17"/>
      <c r="AH40" s="17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2"/>
      <c r="P41" s="12"/>
      <c r="Q41" s="12"/>
      <c r="R41" s="12"/>
      <c r="S41" s="12"/>
      <c r="T41" s="12"/>
      <c r="U41" s="1"/>
      <c r="V41" s="17"/>
      <c r="W41" s="17"/>
      <c r="X41" s="17"/>
      <c r="Y41" s="17"/>
      <c r="Z41" s="17"/>
      <c r="AA41" s="17"/>
      <c r="AB41" s="1"/>
      <c r="AC41" s="17"/>
      <c r="AD41" s="17"/>
      <c r="AE41" s="17"/>
      <c r="AF41" s="17"/>
      <c r="AG41" s="17"/>
      <c r="AH41" s="17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2"/>
      <c r="P42" s="12"/>
      <c r="Q42" s="12"/>
      <c r="R42" s="12"/>
      <c r="S42" s="12"/>
      <c r="T42" s="12"/>
      <c r="U42" s="1"/>
      <c r="V42" s="17"/>
      <c r="W42" s="17"/>
      <c r="X42" s="17"/>
      <c r="Y42" s="17"/>
      <c r="Z42" s="17"/>
      <c r="AA42" s="17"/>
      <c r="AB42" s="1"/>
      <c r="AC42" s="17"/>
      <c r="AD42" s="17"/>
      <c r="AE42" s="17"/>
      <c r="AF42" s="17"/>
      <c r="AG42" s="17"/>
      <c r="AH42" s="17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2"/>
      <c r="P43" s="12"/>
      <c r="Q43" s="12"/>
      <c r="R43" s="12"/>
      <c r="S43" s="12"/>
      <c r="T43" s="12"/>
      <c r="U43" s="1"/>
      <c r="V43" s="17"/>
      <c r="W43" s="17"/>
      <c r="X43" s="17"/>
      <c r="Y43" s="17"/>
      <c r="Z43" s="17"/>
      <c r="AA43" s="17"/>
      <c r="AB43" s="1"/>
      <c r="AC43" s="17"/>
      <c r="AD43" s="17"/>
      <c r="AE43" s="17"/>
      <c r="AF43" s="17"/>
      <c r="AG43" s="17"/>
      <c r="AH43" s="17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2"/>
      <c r="P44" s="12"/>
      <c r="Q44" s="12"/>
      <c r="R44" s="12"/>
      <c r="S44" s="12"/>
      <c r="T44" s="12"/>
      <c r="U44" s="1"/>
      <c r="V44" s="17"/>
      <c r="W44" s="17"/>
      <c r="X44" s="17"/>
      <c r="Y44" s="17"/>
      <c r="Z44" s="17"/>
      <c r="AA44" s="17"/>
      <c r="AB44" s="1"/>
      <c r="AC44" s="17"/>
      <c r="AD44" s="17"/>
      <c r="AE44" s="17"/>
      <c r="AF44" s="17"/>
      <c r="AG44" s="17"/>
      <c r="AH44" s="17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2"/>
      <c r="P45" s="12"/>
      <c r="Q45" s="12"/>
      <c r="R45" s="12"/>
      <c r="S45" s="12"/>
      <c r="T45" s="12"/>
      <c r="U45" s="1"/>
      <c r="V45" s="17"/>
      <c r="W45" s="17"/>
      <c r="X45" s="17"/>
      <c r="Y45" s="17"/>
      <c r="Z45" s="17"/>
      <c r="AA45" s="17"/>
      <c r="AB45" s="1"/>
      <c r="AC45" s="17"/>
      <c r="AD45" s="17"/>
      <c r="AE45" s="17"/>
      <c r="AF45" s="17"/>
      <c r="AG45" s="17"/>
      <c r="AH45" s="17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2"/>
      <c r="P46" s="12"/>
      <c r="Q46" s="12"/>
      <c r="R46" s="12"/>
      <c r="S46" s="12"/>
      <c r="T46" s="12"/>
      <c r="U46" s="1"/>
      <c r="V46" s="17"/>
      <c r="W46" s="17"/>
      <c r="X46" s="17"/>
      <c r="Y46" s="17"/>
      <c r="Z46" s="17"/>
      <c r="AA46" s="17"/>
      <c r="AB46" s="1"/>
      <c r="AC46" s="17"/>
      <c r="AD46" s="17"/>
      <c r="AE46" s="17"/>
      <c r="AF46" s="17"/>
      <c r="AG46" s="17"/>
      <c r="AH46" s="17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2"/>
      <c r="P47" s="12"/>
      <c r="Q47" s="12"/>
      <c r="R47" s="12"/>
      <c r="S47" s="12"/>
      <c r="T47" s="12"/>
      <c r="U47" s="1"/>
      <c r="V47" s="17"/>
      <c r="W47" s="17"/>
      <c r="X47" s="17"/>
      <c r="Y47" s="17"/>
      <c r="Z47" s="17"/>
      <c r="AA47" s="17"/>
      <c r="AB47" s="1"/>
      <c r="AC47" s="17"/>
      <c r="AD47" s="17"/>
      <c r="AE47" s="17"/>
      <c r="AF47" s="17"/>
      <c r="AG47" s="17"/>
      <c r="AH47" s="17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2"/>
      <c r="P48" s="12"/>
      <c r="Q48" s="12"/>
      <c r="R48" s="12"/>
      <c r="S48" s="12"/>
      <c r="T48" s="12"/>
      <c r="U48" s="1"/>
      <c r="V48" s="17"/>
      <c r="W48" s="17"/>
      <c r="X48" s="17"/>
      <c r="Y48" s="17"/>
      <c r="Z48" s="17"/>
      <c r="AA48" s="17"/>
      <c r="AB48" s="1"/>
      <c r="AC48" s="17"/>
      <c r="AD48" s="17"/>
      <c r="AE48" s="17"/>
      <c r="AF48" s="17"/>
      <c r="AG48" s="17"/>
      <c r="AH48" s="17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2"/>
      <c r="P49" s="12"/>
      <c r="Q49" s="12"/>
      <c r="R49" s="12"/>
      <c r="S49" s="12"/>
      <c r="T49" s="12"/>
      <c r="U49" s="1"/>
      <c r="V49" s="17"/>
      <c r="W49" s="17"/>
      <c r="X49" s="17"/>
      <c r="Y49" s="17"/>
      <c r="Z49" s="17"/>
      <c r="AA49" s="17"/>
      <c r="AB49" s="1"/>
      <c r="AC49" s="17"/>
      <c r="AD49" s="17"/>
      <c r="AE49" s="17"/>
      <c r="AF49" s="17"/>
      <c r="AG49" s="17"/>
      <c r="AH49" s="17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2"/>
      <c r="P50" s="12"/>
      <c r="Q50" s="12"/>
      <c r="R50" s="12"/>
      <c r="S50" s="12"/>
      <c r="T50" s="12"/>
      <c r="U50" s="1"/>
      <c r="V50" s="17"/>
      <c r="W50" s="17"/>
      <c r="X50" s="17"/>
      <c r="Y50" s="17"/>
      <c r="Z50" s="17"/>
      <c r="AA50" s="17"/>
      <c r="AB50" s="1"/>
      <c r="AC50" s="17"/>
      <c r="AD50" s="17"/>
      <c r="AE50" s="17"/>
      <c r="AF50" s="17"/>
      <c r="AG50" s="17"/>
      <c r="AH50" s="17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2"/>
      <c r="P51" s="12"/>
      <c r="Q51" s="12"/>
      <c r="R51" s="12"/>
      <c r="S51" s="12"/>
      <c r="T51" s="12"/>
      <c r="U51" s="1"/>
      <c r="V51" s="17"/>
      <c r="W51" s="17"/>
      <c r="X51" s="17"/>
      <c r="Y51" s="17"/>
      <c r="Z51" s="17"/>
      <c r="AA51" s="17"/>
      <c r="AB51" s="1"/>
      <c r="AC51" s="17"/>
      <c r="AD51" s="17"/>
      <c r="AE51" s="17"/>
      <c r="AF51" s="17"/>
      <c r="AG51" s="17"/>
      <c r="AH51" s="17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2"/>
      <c r="P52" s="12"/>
      <c r="Q52" s="12"/>
      <c r="R52" s="12"/>
      <c r="S52" s="12"/>
      <c r="T52" s="12"/>
      <c r="U52" s="1"/>
      <c r="V52" s="17"/>
      <c r="W52" s="17"/>
      <c r="X52" s="17"/>
      <c r="Y52" s="17"/>
      <c r="Z52" s="17"/>
      <c r="AA52" s="17"/>
      <c r="AB52" s="1"/>
      <c r="AC52" s="17"/>
      <c r="AD52" s="17"/>
      <c r="AE52" s="17"/>
      <c r="AF52" s="17"/>
      <c r="AG52" s="17"/>
      <c r="AH52" s="17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2"/>
      <c r="P53" s="12"/>
      <c r="Q53" s="12"/>
      <c r="R53" s="12"/>
      <c r="S53" s="12"/>
      <c r="T53" s="12"/>
      <c r="U53" s="1"/>
      <c r="V53" s="17"/>
      <c r="W53" s="17"/>
      <c r="X53" s="17"/>
      <c r="Y53" s="17"/>
      <c r="Z53" s="17"/>
      <c r="AA53" s="17"/>
      <c r="AB53" s="1"/>
      <c r="AC53" s="17"/>
      <c r="AD53" s="17"/>
      <c r="AE53" s="17"/>
      <c r="AF53" s="17"/>
      <c r="AG53" s="17"/>
      <c r="AH53" s="17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2"/>
      <c r="P54" s="12"/>
      <c r="Q54" s="12"/>
      <c r="R54" s="12"/>
      <c r="S54" s="12"/>
      <c r="T54" s="12"/>
      <c r="U54" s="1"/>
      <c r="V54" s="17"/>
      <c r="W54" s="17"/>
      <c r="X54" s="17"/>
      <c r="Y54" s="17"/>
      <c r="Z54" s="17"/>
      <c r="AA54" s="17"/>
      <c r="AB54" s="1"/>
      <c r="AC54" s="17"/>
      <c r="AD54" s="17"/>
      <c r="AE54" s="17"/>
      <c r="AF54" s="17"/>
      <c r="AG54" s="17"/>
      <c r="AH54" s="17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2"/>
      <c r="P55" s="12"/>
      <c r="Q55" s="12"/>
      <c r="R55" s="12"/>
      <c r="S55" s="12"/>
      <c r="T55" s="12"/>
      <c r="U55" s="1"/>
      <c r="V55" s="17"/>
      <c r="W55" s="17"/>
      <c r="X55" s="17"/>
      <c r="Y55" s="17"/>
      <c r="Z55" s="17"/>
      <c r="AA55" s="17"/>
      <c r="AB55" s="1"/>
      <c r="AC55" s="17"/>
      <c r="AD55" s="17"/>
      <c r="AE55" s="17"/>
      <c r="AF55" s="17"/>
      <c r="AG55" s="17"/>
      <c r="AH55" s="17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2"/>
      <c r="P56" s="12"/>
      <c r="Q56" s="12"/>
      <c r="R56" s="12"/>
      <c r="S56" s="12"/>
      <c r="T56" s="12"/>
      <c r="U56" s="1"/>
      <c r="V56" s="17"/>
      <c r="W56" s="17"/>
      <c r="X56" s="17"/>
      <c r="Y56" s="17"/>
      <c r="Z56" s="17"/>
      <c r="AA56" s="17"/>
      <c r="AB56" s="1"/>
      <c r="AC56" s="17"/>
      <c r="AD56" s="17"/>
      <c r="AE56" s="17"/>
      <c r="AF56" s="17"/>
      <c r="AG56" s="17"/>
      <c r="AH56" s="17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2"/>
      <c r="P57" s="12"/>
      <c r="Q57" s="12"/>
      <c r="R57" s="12"/>
      <c r="S57" s="12"/>
      <c r="T57" s="12"/>
      <c r="U57" s="1"/>
      <c r="V57" s="17"/>
      <c r="W57" s="17"/>
      <c r="X57" s="17"/>
      <c r="Y57" s="17"/>
      <c r="Z57" s="17"/>
      <c r="AA57" s="17"/>
      <c r="AB57" s="1"/>
      <c r="AC57" s="17"/>
      <c r="AD57" s="17"/>
      <c r="AE57" s="17"/>
      <c r="AF57" s="17"/>
      <c r="AG57" s="17"/>
      <c r="AH57" s="17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2"/>
      <c r="P58" s="12"/>
      <c r="Q58" s="12"/>
      <c r="R58" s="12"/>
      <c r="S58" s="12"/>
      <c r="T58" s="12"/>
      <c r="U58" s="1"/>
      <c r="V58" s="17"/>
      <c r="W58" s="17"/>
      <c r="X58" s="17"/>
      <c r="Y58" s="17"/>
      <c r="Z58" s="17"/>
      <c r="AA58" s="17"/>
      <c r="AB58" s="1"/>
      <c r="AC58" s="17"/>
      <c r="AD58" s="17"/>
      <c r="AE58" s="17"/>
      <c r="AF58" s="17"/>
      <c r="AG58" s="17"/>
      <c r="AH58" s="17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2"/>
      <c r="P59" s="12"/>
      <c r="Q59" s="12"/>
      <c r="R59" s="12"/>
      <c r="S59" s="12"/>
      <c r="T59" s="12"/>
      <c r="U59" s="1"/>
      <c r="V59" s="17"/>
      <c r="W59" s="17"/>
      <c r="X59" s="17"/>
      <c r="Y59" s="17"/>
      <c r="Z59" s="17"/>
      <c r="AA59" s="17"/>
      <c r="AB59" s="1"/>
      <c r="AC59" s="17"/>
      <c r="AD59" s="17"/>
      <c r="AE59" s="17"/>
      <c r="AF59" s="17"/>
      <c r="AG59" s="17"/>
      <c r="AH59" s="17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2"/>
      <c r="P60" s="12"/>
      <c r="Q60" s="12"/>
      <c r="R60" s="12"/>
      <c r="S60" s="12"/>
      <c r="T60" s="12"/>
      <c r="U60" s="1"/>
      <c r="V60" s="17"/>
      <c r="W60" s="17"/>
      <c r="X60" s="17"/>
      <c r="Y60" s="17"/>
      <c r="Z60" s="17"/>
      <c r="AA60" s="17"/>
      <c r="AB60" s="1"/>
      <c r="AC60" s="17"/>
      <c r="AD60" s="17"/>
      <c r="AE60" s="17"/>
      <c r="AF60" s="17"/>
      <c r="AG60" s="17"/>
      <c r="AH60" s="17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2"/>
      <c r="P61" s="12"/>
      <c r="Q61" s="12"/>
      <c r="R61" s="12"/>
      <c r="S61" s="12"/>
      <c r="T61" s="12"/>
      <c r="U61" s="1"/>
      <c r="V61" s="17"/>
      <c r="W61" s="17"/>
      <c r="X61" s="17"/>
      <c r="Y61" s="17"/>
      <c r="Z61" s="17"/>
      <c r="AA61" s="17"/>
      <c r="AB61" s="1"/>
      <c r="AC61" s="17"/>
      <c r="AD61" s="17"/>
      <c r="AE61" s="17"/>
      <c r="AF61" s="17"/>
      <c r="AG61" s="17"/>
      <c r="AH61" s="17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2"/>
      <c r="P62" s="12"/>
      <c r="Q62" s="12"/>
      <c r="R62" s="12"/>
      <c r="S62" s="12"/>
      <c r="T62" s="12"/>
      <c r="U62" s="1"/>
      <c r="V62" s="17"/>
      <c r="W62" s="17"/>
      <c r="X62" s="17"/>
      <c r="Y62" s="17"/>
      <c r="Z62" s="17"/>
      <c r="AA62" s="17"/>
      <c r="AB62" s="1"/>
      <c r="AC62" s="17"/>
      <c r="AD62" s="17"/>
      <c r="AE62" s="17"/>
      <c r="AF62" s="17"/>
      <c r="AG62" s="17"/>
      <c r="AH62" s="17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2"/>
      <c r="P63" s="12"/>
      <c r="Q63" s="12"/>
      <c r="R63" s="12"/>
      <c r="S63" s="12"/>
      <c r="T63" s="12"/>
      <c r="U63" s="1"/>
      <c r="V63" s="17"/>
      <c r="W63" s="17"/>
      <c r="X63" s="17"/>
      <c r="Y63" s="17"/>
      <c r="Z63" s="17"/>
      <c r="AA63" s="17"/>
      <c r="AB63" s="1"/>
      <c r="AC63" s="17"/>
      <c r="AD63" s="17"/>
      <c r="AE63" s="17"/>
      <c r="AF63" s="17"/>
      <c r="AG63" s="17"/>
      <c r="AH63" s="17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2"/>
      <c r="P64" s="12"/>
      <c r="Q64" s="12"/>
      <c r="R64" s="12"/>
      <c r="S64" s="12"/>
      <c r="T64" s="12"/>
      <c r="U64" s="1"/>
      <c r="V64" s="17"/>
      <c r="W64" s="17"/>
      <c r="X64" s="17"/>
      <c r="Y64" s="17"/>
      <c r="Z64" s="17"/>
      <c r="AA64" s="17"/>
      <c r="AB64" s="1"/>
      <c r="AC64" s="17"/>
      <c r="AD64" s="17"/>
      <c r="AE64" s="17"/>
      <c r="AF64" s="17"/>
      <c r="AG64" s="17"/>
      <c r="AH64" s="17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2"/>
      <c r="P65" s="12"/>
      <c r="Q65" s="12"/>
      <c r="R65" s="12"/>
      <c r="S65" s="12"/>
      <c r="T65" s="12"/>
      <c r="U65" s="1"/>
      <c r="V65" s="17"/>
      <c r="W65" s="17"/>
      <c r="X65" s="17"/>
      <c r="Y65" s="17"/>
      <c r="Z65" s="17"/>
      <c r="AA65" s="17"/>
      <c r="AB65" s="1"/>
      <c r="AC65" s="17"/>
      <c r="AD65" s="17"/>
      <c r="AE65" s="17"/>
      <c r="AF65" s="17"/>
      <c r="AG65" s="17"/>
      <c r="AH65" s="17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2"/>
      <c r="P66" s="12"/>
      <c r="Q66" s="12"/>
      <c r="R66" s="12"/>
      <c r="S66" s="12"/>
      <c r="T66" s="12"/>
      <c r="U66" s="1"/>
      <c r="V66" s="17"/>
      <c r="W66" s="17"/>
      <c r="X66" s="17"/>
      <c r="Y66" s="17"/>
      <c r="Z66" s="17"/>
      <c r="AA66" s="17"/>
      <c r="AB66" s="1"/>
      <c r="AC66" s="17"/>
      <c r="AD66" s="17"/>
      <c r="AE66" s="17"/>
      <c r="AF66" s="17"/>
      <c r="AG66" s="17"/>
      <c r="AH66" s="17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2"/>
      <c r="P67" s="12"/>
      <c r="Q67" s="12"/>
      <c r="R67" s="12"/>
      <c r="S67" s="12"/>
      <c r="T67" s="12"/>
      <c r="U67" s="1"/>
      <c r="V67" s="17"/>
      <c r="W67" s="17"/>
      <c r="X67" s="17"/>
      <c r="Y67" s="17"/>
      <c r="Z67" s="17"/>
      <c r="AA67" s="17"/>
      <c r="AB67" s="1"/>
      <c r="AC67" s="17"/>
      <c r="AD67" s="17"/>
      <c r="AE67" s="17"/>
      <c r="AF67" s="17"/>
      <c r="AG67" s="17"/>
      <c r="AH67" s="17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2"/>
      <c r="P68" s="12"/>
      <c r="Q68" s="12"/>
      <c r="R68" s="12"/>
      <c r="S68" s="12"/>
      <c r="T68" s="12"/>
      <c r="U68" s="1"/>
      <c r="V68" s="17"/>
      <c r="W68" s="17"/>
      <c r="X68" s="17"/>
      <c r="Y68" s="17"/>
      <c r="Z68" s="17"/>
      <c r="AA68" s="17"/>
      <c r="AB68" s="1"/>
      <c r="AC68" s="17"/>
      <c r="AD68" s="17"/>
      <c r="AE68" s="17"/>
      <c r="AF68" s="17"/>
      <c r="AG68" s="17"/>
      <c r="AH68" s="17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2"/>
      <c r="P69" s="12"/>
      <c r="Q69" s="12"/>
      <c r="R69" s="12"/>
      <c r="S69" s="12"/>
      <c r="T69" s="12"/>
      <c r="U69" s="1"/>
      <c r="V69" s="17"/>
      <c r="W69" s="17"/>
      <c r="X69" s="17"/>
      <c r="Y69" s="17"/>
      <c r="Z69" s="17"/>
      <c r="AA69" s="17"/>
      <c r="AB69" s="1"/>
      <c r="AC69" s="17"/>
      <c r="AD69" s="17"/>
      <c r="AE69" s="17"/>
      <c r="AF69" s="17"/>
      <c r="AG69" s="17"/>
      <c r="AH69" s="17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2"/>
      <c r="P70" s="12"/>
      <c r="Q70" s="12"/>
      <c r="R70" s="12"/>
      <c r="S70" s="12"/>
      <c r="T70" s="12"/>
      <c r="U70" s="1"/>
      <c r="V70" s="17"/>
      <c r="W70" s="17"/>
      <c r="X70" s="17"/>
      <c r="Y70" s="17"/>
      <c r="Z70" s="17"/>
      <c r="AA70" s="17"/>
      <c r="AB70" s="1"/>
      <c r="AC70" s="17"/>
      <c r="AD70" s="17"/>
      <c r="AE70" s="17"/>
      <c r="AF70" s="17"/>
      <c r="AG70" s="17"/>
      <c r="AH70" s="17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2"/>
      <c r="P71" s="12"/>
      <c r="Q71" s="12"/>
      <c r="R71" s="12"/>
      <c r="S71" s="12"/>
      <c r="T71" s="12"/>
      <c r="U71" s="1"/>
      <c r="V71" s="17"/>
      <c r="W71" s="17"/>
      <c r="X71" s="17"/>
      <c r="Y71" s="17"/>
      <c r="Z71" s="17"/>
      <c r="AA71" s="17"/>
      <c r="AB71" s="1"/>
      <c r="AC71" s="17"/>
      <c r="AD71" s="17"/>
      <c r="AE71" s="17"/>
      <c r="AF71" s="17"/>
      <c r="AG71" s="17"/>
      <c r="AH71" s="17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2"/>
      <c r="P72" s="12"/>
      <c r="Q72" s="12"/>
      <c r="R72" s="12"/>
      <c r="S72" s="12"/>
      <c r="T72" s="12"/>
      <c r="U72" s="1"/>
      <c r="V72" s="17"/>
      <c r="W72" s="17"/>
      <c r="X72" s="17"/>
      <c r="Y72" s="17"/>
      <c r="Z72" s="17"/>
      <c r="AA72" s="17"/>
      <c r="AB72" s="1"/>
      <c r="AC72" s="17"/>
      <c r="AD72" s="17"/>
      <c r="AE72" s="17"/>
      <c r="AF72" s="17"/>
      <c r="AG72" s="17"/>
      <c r="AH72" s="17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2"/>
      <c r="P73" s="12"/>
      <c r="Q73" s="12"/>
      <c r="R73" s="12"/>
      <c r="S73" s="12"/>
      <c r="T73" s="12"/>
      <c r="U73" s="1"/>
      <c r="V73" s="17"/>
      <c r="W73" s="17"/>
      <c r="X73" s="17"/>
      <c r="Y73" s="17"/>
      <c r="Z73" s="17"/>
      <c r="AA73" s="17"/>
      <c r="AB73" s="1"/>
      <c r="AC73" s="17"/>
      <c r="AD73" s="17"/>
      <c r="AE73" s="17"/>
      <c r="AF73" s="17"/>
      <c r="AG73" s="17"/>
      <c r="AH73" s="17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2"/>
      <c r="P74" s="12"/>
      <c r="Q74" s="12"/>
      <c r="R74" s="12"/>
      <c r="S74" s="12"/>
      <c r="T74" s="12"/>
      <c r="U74" s="1"/>
      <c r="V74" s="17"/>
      <c r="W74" s="17"/>
      <c r="X74" s="17"/>
      <c r="Y74" s="17"/>
      <c r="Z74" s="17"/>
      <c r="AA74" s="17"/>
      <c r="AB74" s="1"/>
      <c r="AC74" s="17"/>
      <c r="AD74" s="17"/>
      <c r="AE74" s="17"/>
      <c r="AF74" s="17"/>
      <c r="AG74" s="17"/>
      <c r="AH74" s="17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2"/>
      <c r="P75" s="12"/>
      <c r="Q75" s="12"/>
      <c r="R75" s="12"/>
      <c r="S75" s="12"/>
      <c r="T75" s="12"/>
      <c r="U75" s="1"/>
      <c r="V75" s="17"/>
      <c r="W75" s="17"/>
      <c r="X75" s="17"/>
      <c r="Y75" s="17"/>
      <c r="Z75" s="17"/>
      <c r="AA75" s="17"/>
      <c r="AB75" s="1"/>
      <c r="AC75" s="17"/>
      <c r="AD75" s="17"/>
      <c r="AE75" s="17"/>
      <c r="AF75" s="17"/>
      <c r="AG75" s="17"/>
      <c r="AH75" s="17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2"/>
      <c r="P76" s="12"/>
      <c r="Q76" s="12"/>
      <c r="R76" s="12"/>
      <c r="S76" s="12"/>
      <c r="T76" s="12"/>
      <c r="U76" s="1"/>
      <c r="V76" s="17"/>
      <c r="W76" s="17"/>
      <c r="X76" s="17"/>
      <c r="Y76" s="17"/>
      <c r="Z76" s="17"/>
      <c r="AA76" s="17"/>
      <c r="AB76" s="1"/>
      <c r="AC76" s="17"/>
      <c r="AD76" s="17"/>
      <c r="AE76" s="17"/>
      <c r="AF76" s="17"/>
      <c r="AG76" s="17"/>
      <c r="AH76" s="17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2"/>
      <c r="P77" s="12"/>
      <c r="Q77" s="12"/>
      <c r="R77" s="12"/>
      <c r="S77" s="12"/>
      <c r="T77" s="12"/>
      <c r="U77" s="1"/>
      <c r="V77" s="17"/>
      <c r="W77" s="17"/>
      <c r="X77" s="17"/>
      <c r="Y77" s="17"/>
      <c r="Z77" s="17"/>
      <c r="AA77" s="17"/>
      <c r="AB77" s="1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2"/>
      <c r="P78" s="12"/>
      <c r="Q78" s="12"/>
      <c r="R78" s="12"/>
      <c r="S78" s="12"/>
      <c r="T78" s="12"/>
      <c r="U78" s="1"/>
      <c r="V78" s="17"/>
      <c r="W78" s="17"/>
      <c r="X78" s="17"/>
      <c r="Y78" s="17"/>
      <c r="Z78" s="17"/>
      <c r="AA78" s="17"/>
      <c r="AB78" s="1"/>
      <c r="AC78" s="17"/>
      <c r="AD78" s="17"/>
      <c r="AE78" s="17"/>
      <c r="AF78" s="17"/>
      <c r="AG78" s="17"/>
      <c r="AH78" s="17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2"/>
      <c r="P79" s="12"/>
      <c r="Q79" s="12"/>
      <c r="R79" s="12"/>
      <c r="S79" s="12"/>
      <c r="T79" s="12"/>
      <c r="U79" s="1"/>
      <c r="V79" s="17"/>
      <c r="W79" s="17"/>
      <c r="X79" s="17"/>
      <c r="Y79" s="17"/>
      <c r="Z79" s="17"/>
      <c r="AA79" s="17"/>
      <c r="AB79" s="1"/>
      <c r="AC79" s="17"/>
      <c r="AD79" s="17"/>
      <c r="AE79" s="17"/>
      <c r="AF79" s="17"/>
      <c r="AG79" s="17"/>
      <c r="AH79" s="17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2"/>
      <c r="P80" s="12"/>
      <c r="Q80" s="12"/>
      <c r="R80" s="12"/>
      <c r="S80" s="12"/>
      <c r="T80" s="12"/>
      <c r="U80" s="1"/>
      <c r="V80" s="17"/>
      <c r="W80" s="17"/>
      <c r="X80" s="17"/>
      <c r="Y80" s="17"/>
      <c r="Z80" s="17"/>
      <c r="AA80" s="17"/>
      <c r="AB80" s="1"/>
      <c r="AC80" s="17"/>
      <c r="AD80" s="17"/>
      <c r="AE80" s="17"/>
      <c r="AF80" s="17"/>
      <c r="AG80" s="17"/>
      <c r="AH80" s="17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2"/>
      <c r="P81" s="12"/>
      <c r="Q81" s="12"/>
      <c r="R81" s="12"/>
      <c r="S81" s="12"/>
      <c r="T81" s="12"/>
      <c r="U81" s="1"/>
      <c r="V81" s="17"/>
      <c r="W81" s="17"/>
      <c r="X81" s="17"/>
      <c r="Y81" s="17"/>
      <c r="Z81" s="17"/>
      <c r="AA81" s="17"/>
      <c r="AB81" s="1"/>
      <c r="AC81" s="17"/>
      <c r="AD81" s="17"/>
      <c r="AE81" s="17"/>
      <c r="AF81" s="17"/>
      <c r="AG81" s="17"/>
      <c r="AH81" s="17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2"/>
      <c r="P82" s="12"/>
      <c r="Q82" s="12"/>
      <c r="R82" s="12"/>
      <c r="S82" s="12"/>
      <c r="T82" s="12"/>
      <c r="U82" s="1"/>
      <c r="V82" s="17"/>
      <c r="W82" s="17"/>
      <c r="X82" s="17"/>
      <c r="Y82" s="17"/>
      <c r="Z82" s="17"/>
      <c r="AA82" s="17"/>
      <c r="AB82" s="1"/>
      <c r="AC82" s="17"/>
      <c r="AD82" s="17"/>
      <c r="AE82" s="17"/>
      <c r="AF82" s="17"/>
      <c r="AG82" s="17"/>
      <c r="AH82" s="17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2"/>
      <c r="P83" s="12"/>
      <c r="Q83" s="12"/>
      <c r="R83" s="12"/>
      <c r="S83" s="12"/>
      <c r="T83" s="12"/>
      <c r="U83" s="1"/>
      <c r="V83" s="17"/>
      <c r="W83" s="17"/>
      <c r="X83" s="17"/>
      <c r="Y83" s="17"/>
      <c r="Z83" s="17"/>
      <c r="AA83" s="17"/>
      <c r="AB83" s="1"/>
      <c r="AC83" s="17"/>
      <c r="AD83" s="17"/>
      <c r="AE83" s="17"/>
      <c r="AF83" s="17"/>
      <c r="AG83" s="17"/>
      <c r="AH83" s="17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2"/>
      <c r="P84" s="12"/>
      <c r="Q84" s="12"/>
      <c r="R84" s="12"/>
      <c r="S84" s="12"/>
      <c r="T84" s="12"/>
      <c r="U84" s="1"/>
      <c r="V84" s="17"/>
      <c r="W84" s="17"/>
      <c r="X84" s="17"/>
      <c r="Y84" s="17"/>
      <c r="Z84" s="17"/>
      <c r="AA84" s="17"/>
      <c r="AB84" s="1"/>
      <c r="AC84" s="17"/>
      <c r="AD84" s="17"/>
      <c r="AE84" s="17"/>
      <c r="AF84" s="17"/>
      <c r="AG84" s="17"/>
      <c r="AH84" s="17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2"/>
      <c r="P85" s="12"/>
      <c r="Q85" s="12"/>
      <c r="R85" s="12"/>
      <c r="S85" s="12"/>
      <c r="T85" s="12"/>
      <c r="U85" s="1"/>
      <c r="V85" s="17"/>
      <c r="W85" s="17"/>
      <c r="X85" s="17"/>
      <c r="Y85" s="17"/>
      <c r="Z85" s="17"/>
      <c r="AA85" s="17"/>
      <c r="AB85" s="1"/>
      <c r="AC85" s="17"/>
      <c r="AD85" s="17"/>
      <c r="AE85" s="17"/>
      <c r="AF85" s="17"/>
      <c r="AG85" s="17"/>
      <c r="AH85" s="17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2"/>
      <c r="P86" s="12"/>
      <c r="Q86" s="12"/>
      <c r="R86" s="12"/>
      <c r="S86" s="12"/>
      <c r="T86" s="12"/>
      <c r="U86" s="1"/>
      <c r="V86" s="17"/>
      <c r="W86" s="17"/>
      <c r="X86" s="17"/>
      <c r="Y86" s="17"/>
      <c r="Z86" s="17"/>
      <c r="AA86" s="17"/>
      <c r="AB86" s="1"/>
      <c r="AC86" s="17"/>
      <c r="AD86" s="17"/>
      <c r="AE86" s="17"/>
      <c r="AF86" s="17"/>
      <c r="AG86" s="17"/>
      <c r="AH86" s="17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2"/>
      <c r="P87" s="12"/>
      <c r="Q87" s="12"/>
      <c r="R87" s="12"/>
      <c r="S87" s="12"/>
      <c r="T87" s="12"/>
      <c r="U87" s="1"/>
      <c r="V87" s="17"/>
      <c r="W87" s="17"/>
      <c r="X87" s="17"/>
      <c r="Y87" s="17"/>
      <c r="Z87" s="17"/>
      <c r="AA87" s="17"/>
      <c r="AB87" s="1"/>
      <c r="AC87" s="17"/>
      <c r="AD87" s="17"/>
      <c r="AE87" s="17"/>
      <c r="AF87" s="17"/>
      <c r="AG87" s="17"/>
      <c r="AH87" s="17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2"/>
      <c r="P88" s="12"/>
      <c r="Q88" s="12"/>
      <c r="R88" s="12"/>
      <c r="S88" s="12"/>
      <c r="T88" s="12"/>
      <c r="U88" s="1"/>
      <c r="V88" s="17"/>
      <c r="W88" s="17"/>
      <c r="X88" s="17"/>
      <c r="Y88" s="17"/>
      <c r="Z88" s="17"/>
      <c r="AA88" s="17"/>
      <c r="AB88" s="1"/>
      <c r="AC88" s="17"/>
      <c r="AD88" s="17"/>
      <c r="AE88" s="17"/>
      <c r="AF88" s="17"/>
      <c r="AG88" s="17"/>
      <c r="AH88" s="17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2"/>
      <c r="P89" s="12"/>
      <c r="Q89" s="12"/>
      <c r="R89" s="12"/>
      <c r="S89" s="12"/>
      <c r="T89" s="12"/>
      <c r="U89" s="1"/>
      <c r="V89" s="17"/>
      <c r="W89" s="17"/>
      <c r="X89" s="17"/>
      <c r="Y89" s="17"/>
      <c r="Z89" s="17"/>
      <c r="AA89" s="17"/>
      <c r="AB89" s="1"/>
      <c r="AC89" s="17"/>
      <c r="AD89" s="17"/>
      <c r="AE89" s="17"/>
      <c r="AF89" s="17"/>
      <c r="AG89" s="17"/>
      <c r="AH89" s="17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2"/>
      <c r="P90" s="12"/>
      <c r="Q90" s="12"/>
      <c r="R90" s="12"/>
      <c r="S90" s="12"/>
      <c r="T90" s="12"/>
      <c r="U90" s="1"/>
      <c r="V90" s="17"/>
      <c r="W90" s="17"/>
      <c r="X90" s="17"/>
      <c r="Y90" s="17"/>
      <c r="Z90" s="17"/>
      <c r="AA90" s="17"/>
      <c r="AB90" s="1"/>
      <c r="AC90" s="17"/>
      <c r="AD90" s="17"/>
      <c r="AE90" s="17"/>
      <c r="AF90" s="17"/>
      <c r="AG90" s="17"/>
      <c r="AH90" s="17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2"/>
      <c r="P91" s="12"/>
      <c r="Q91" s="12"/>
      <c r="R91" s="12"/>
      <c r="S91" s="12"/>
      <c r="T91" s="12"/>
      <c r="U91" s="1"/>
      <c r="V91" s="17"/>
      <c r="W91" s="17"/>
      <c r="X91" s="17"/>
      <c r="Y91" s="17"/>
      <c r="Z91" s="17"/>
      <c r="AA91" s="17"/>
      <c r="AB91" s="1"/>
      <c r="AC91" s="17"/>
      <c r="AD91" s="17"/>
      <c r="AE91" s="17"/>
      <c r="AF91" s="17"/>
      <c r="AG91" s="17"/>
      <c r="AH91" s="17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2"/>
      <c r="P92" s="12"/>
      <c r="Q92" s="12"/>
      <c r="R92" s="12"/>
      <c r="S92" s="12"/>
      <c r="T92" s="12"/>
      <c r="U92" s="1"/>
      <c r="V92" s="17"/>
      <c r="W92" s="17"/>
      <c r="X92" s="17"/>
      <c r="Y92" s="17"/>
      <c r="Z92" s="17"/>
      <c r="AA92" s="17"/>
      <c r="AB92" s="1"/>
      <c r="AC92" s="17"/>
      <c r="AD92" s="17"/>
      <c r="AE92" s="17"/>
      <c r="AF92" s="17"/>
      <c r="AG92" s="17"/>
      <c r="AH92" s="17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2"/>
      <c r="P93" s="12"/>
      <c r="Q93" s="12"/>
      <c r="R93" s="12"/>
      <c r="S93" s="12"/>
      <c r="T93" s="12"/>
      <c r="U93" s="1"/>
      <c r="V93" s="17"/>
      <c r="W93" s="17"/>
      <c r="X93" s="17"/>
      <c r="Y93" s="17"/>
      <c r="Z93" s="17"/>
      <c r="AA93" s="17"/>
      <c r="AB93" s="1"/>
      <c r="AC93" s="17"/>
      <c r="AD93" s="17"/>
      <c r="AE93" s="17"/>
      <c r="AF93" s="17"/>
      <c r="AG93" s="17"/>
      <c r="AH93" s="17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2"/>
      <c r="P94" s="12"/>
      <c r="Q94" s="12"/>
      <c r="R94" s="12"/>
      <c r="S94" s="12"/>
      <c r="T94" s="12"/>
      <c r="U94" s="1"/>
      <c r="V94" s="17"/>
      <c r="W94" s="17"/>
      <c r="X94" s="17"/>
      <c r="Y94" s="17"/>
      <c r="Z94" s="17"/>
      <c r="AA94" s="17"/>
      <c r="AB94" s="1"/>
      <c r="AC94" s="17"/>
      <c r="AD94" s="17"/>
      <c r="AE94" s="17"/>
      <c r="AF94" s="17"/>
      <c r="AG94" s="17"/>
      <c r="AH94" s="17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2"/>
      <c r="P95" s="12"/>
      <c r="Q95" s="12"/>
      <c r="R95" s="12"/>
      <c r="S95" s="12"/>
      <c r="T95" s="12"/>
      <c r="U95" s="1"/>
      <c r="V95" s="17"/>
      <c r="W95" s="17"/>
      <c r="X95" s="17"/>
      <c r="Y95" s="17"/>
      <c r="Z95" s="17"/>
      <c r="AA95" s="17"/>
      <c r="AB95" s="1"/>
      <c r="AC95" s="17"/>
      <c r="AD95" s="17"/>
      <c r="AE95" s="17"/>
      <c r="AF95" s="17"/>
      <c r="AG95" s="17"/>
      <c r="AH95" s="17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2"/>
      <c r="P96" s="12"/>
      <c r="Q96" s="12"/>
      <c r="R96" s="12"/>
      <c r="S96" s="12"/>
      <c r="T96" s="12"/>
      <c r="U96" s="1"/>
      <c r="V96" s="17"/>
      <c r="W96" s="17"/>
      <c r="X96" s="17"/>
      <c r="Y96" s="17"/>
      <c r="Z96" s="17"/>
      <c r="AA96" s="17"/>
      <c r="AB96" s="1"/>
      <c r="AC96" s="17"/>
      <c r="AD96" s="17"/>
      <c r="AE96" s="17"/>
      <c r="AF96" s="17"/>
      <c r="AG96" s="17"/>
      <c r="AH96" s="17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2"/>
      <c r="P97" s="12"/>
      <c r="Q97" s="12"/>
      <c r="R97" s="12"/>
      <c r="S97" s="12"/>
      <c r="T97" s="12"/>
      <c r="U97" s="1"/>
      <c r="V97" s="17"/>
      <c r="W97" s="17"/>
      <c r="X97" s="17"/>
      <c r="Y97" s="17"/>
      <c r="Z97" s="17"/>
      <c r="AA97" s="17"/>
      <c r="AB97" s="1"/>
      <c r="AC97" s="17"/>
      <c r="AD97" s="17"/>
      <c r="AE97" s="17"/>
      <c r="AF97" s="17"/>
      <c r="AG97" s="17"/>
      <c r="AH97" s="17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2"/>
      <c r="P98" s="12"/>
      <c r="Q98" s="12"/>
      <c r="R98" s="12"/>
      <c r="S98" s="12"/>
      <c r="T98" s="12"/>
      <c r="U98" s="1"/>
      <c r="V98" s="17"/>
      <c r="W98" s="17"/>
      <c r="X98" s="17"/>
      <c r="Y98" s="17"/>
      <c r="Z98" s="17"/>
      <c r="AA98" s="17"/>
      <c r="AB98" s="1"/>
      <c r="AC98" s="17"/>
      <c r="AD98" s="17"/>
      <c r="AE98" s="17"/>
      <c r="AF98" s="17"/>
      <c r="AG98" s="17"/>
      <c r="AH98" s="17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2"/>
      <c r="P99" s="12"/>
      <c r="Q99" s="12"/>
      <c r="R99" s="12"/>
      <c r="S99" s="12"/>
      <c r="T99" s="12"/>
      <c r="U99" s="1"/>
      <c r="V99" s="17"/>
      <c r="W99" s="17"/>
      <c r="X99" s="17"/>
      <c r="Y99" s="17"/>
      <c r="Z99" s="17"/>
      <c r="AA99" s="17"/>
      <c r="AB99" s="1"/>
      <c r="AC99" s="17"/>
      <c r="AD99" s="17"/>
      <c r="AE99" s="17"/>
      <c r="AF99" s="17"/>
      <c r="AG99" s="17"/>
      <c r="AH99" s="17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2"/>
      <c r="P100" s="12"/>
      <c r="Q100" s="12"/>
      <c r="R100" s="12"/>
      <c r="S100" s="12"/>
      <c r="T100" s="12"/>
      <c r="U100" s="1"/>
      <c r="V100" s="17"/>
      <c r="W100" s="17"/>
      <c r="X100" s="17"/>
      <c r="Y100" s="17"/>
      <c r="Z100" s="17"/>
      <c r="AA100" s="17"/>
      <c r="AB100" s="1"/>
      <c r="AC100" s="17"/>
      <c r="AD100" s="17"/>
      <c r="AE100" s="17"/>
      <c r="AF100" s="17"/>
      <c r="AG100" s="17"/>
      <c r="AH100" s="17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2"/>
      <c r="P101" s="12"/>
      <c r="Q101" s="12"/>
      <c r="R101" s="12"/>
      <c r="S101" s="12"/>
      <c r="T101" s="12"/>
      <c r="U101" s="1"/>
      <c r="V101" s="17"/>
      <c r="W101" s="17"/>
      <c r="X101" s="17"/>
      <c r="Y101" s="17"/>
      <c r="Z101" s="17"/>
      <c r="AA101" s="17"/>
      <c r="AB101" s="1"/>
      <c r="AC101" s="17"/>
      <c r="AD101" s="17"/>
      <c r="AE101" s="17"/>
      <c r="AF101" s="17"/>
      <c r="AG101" s="17"/>
      <c r="AH101" s="17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2"/>
      <c r="P102" s="12"/>
      <c r="Q102" s="12"/>
      <c r="R102" s="12"/>
      <c r="S102" s="12"/>
      <c r="T102" s="12"/>
      <c r="U102" s="1"/>
      <c r="V102" s="17"/>
      <c r="W102" s="17"/>
      <c r="X102" s="17"/>
      <c r="Y102" s="17"/>
      <c r="Z102" s="17"/>
      <c r="AA102" s="17"/>
      <c r="AB102" s="1"/>
      <c r="AC102" s="17"/>
      <c r="AD102" s="17"/>
      <c r="AE102" s="17"/>
      <c r="AF102" s="17"/>
      <c r="AG102" s="17"/>
      <c r="AH102" s="17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"/>
      <c r="V103" s="17"/>
      <c r="W103" s="17"/>
      <c r="X103" s="17"/>
      <c r="Y103" s="17"/>
      <c r="Z103" s="17"/>
      <c r="AA103" s="17"/>
      <c r="AB103" s="1"/>
      <c r="AC103" s="17"/>
      <c r="AD103" s="17"/>
      <c r="AE103" s="17"/>
      <c r="AF103" s="17"/>
      <c r="AG103" s="17"/>
      <c r="AH103" s="17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2"/>
      <c r="P104" s="12"/>
      <c r="Q104" s="12"/>
      <c r="R104" s="12"/>
      <c r="S104" s="12"/>
      <c r="T104" s="12"/>
      <c r="U104" s="1"/>
      <c r="V104" s="17"/>
      <c r="W104" s="17"/>
      <c r="X104" s="17"/>
      <c r="Y104" s="17"/>
      <c r="Z104" s="17"/>
      <c r="AA104" s="17"/>
      <c r="AB104" s="1"/>
      <c r="AC104" s="17"/>
      <c r="AD104" s="17"/>
      <c r="AE104" s="17"/>
      <c r="AF104" s="17"/>
      <c r="AG104" s="17"/>
      <c r="AH104" s="17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2"/>
      <c r="P105" s="12"/>
      <c r="Q105" s="12"/>
      <c r="R105" s="12"/>
      <c r="S105" s="12"/>
      <c r="T105" s="12"/>
      <c r="U105" s="1"/>
      <c r="V105" s="17"/>
      <c r="W105" s="17"/>
      <c r="X105" s="17"/>
      <c r="Y105" s="17"/>
      <c r="Z105" s="17"/>
      <c r="AA105" s="17"/>
      <c r="AB105" s="1"/>
      <c r="AC105" s="17"/>
      <c r="AD105" s="17"/>
      <c r="AE105" s="17"/>
      <c r="AF105" s="17"/>
      <c r="AG105" s="17"/>
      <c r="AH105" s="17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2"/>
      <c r="P106" s="12"/>
      <c r="Q106" s="12"/>
      <c r="R106" s="12"/>
      <c r="S106" s="12"/>
      <c r="T106" s="12"/>
      <c r="U106" s="1"/>
      <c r="V106" s="17"/>
      <c r="W106" s="17"/>
      <c r="X106" s="17"/>
      <c r="Y106" s="17"/>
      <c r="Z106" s="17"/>
      <c r="AA106" s="17"/>
      <c r="AB106" s="1"/>
      <c r="AC106" s="17"/>
      <c r="AD106" s="17"/>
      <c r="AE106" s="17"/>
      <c r="AF106" s="17"/>
      <c r="AG106" s="17"/>
      <c r="AH106" s="17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2"/>
      <c r="P107" s="12"/>
      <c r="Q107" s="12"/>
      <c r="R107" s="12"/>
      <c r="S107" s="12"/>
      <c r="T107" s="12"/>
      <c r="U107" s="1"/>
      <c r="V107" s="17"/>
      <c r="W107" s="17"/>
      <c r="X107" s="17"/>
      <c r="Y107" s="17"/>
      <c r="Z107" s="17"/>
      <c r="AA107" s="17"/>
      <c r="AB107" s="1"/>
      <c r="AC107" s="17"/>
      <c r="AD107" s="17"/>
      <c r="AE107" s="17"/>
      <c r="AF107" s="17"/>
      <c r="AG107" s="17"/>
      <c r="AH107" s="17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2"/>
      <c r="P108" s="12"/>
      <c r="Q108" s="12"/>
      <c r="R108" s="12"/>
      <c r="S108" s="12"/>
      <c r="T108" s="12"/>
      <c r="U108" s="1"/>
      <c r="V108" s="17"/>
      <c r="W108" s="17"/>
      <c r="X108" s="17"/>
      <c r="Y108" s="17"/>
      <c r="Z108" s="17"/>
      <c r="AA108" s="17"/>
      <c r="AB108" s="1"/>
      <c r="AC108" s="17"/>
      <c r="AD108" s="17"/>
      <c r="AE108" s="17"/>
      <c r="AF108" s="17"/>
      <c r="AG108" s="17"/>
      <c r="AH108" s="17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2"/>
      <c r="P109" s="12"/>
      <c r="Q109" s="12"/>
      <c r="R109" s="12"/>
      <c r="S109" s="12"/>
      <c r="T109" s="12"/>
      <c r="U109" s="1"/>
      <c r="V109" s="17"/>
      <c r="W109" s="17"/>
      <c r="X109" s="17"/>
      <c r="Y109" s="17"/>
      <c r="Z109" s="17"/>
      <c r="AA109" s="17"/>
      <c r="AB109" s="1"/>
      <c r="AC109" s="17"/>
      <c r="AD109" s="17"/>
      <c r="AE109" s="17"/>
      <c r="AF109" s="17"/>
      <c r="AG109" s="17"/>
      <c r="AH109" s="17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2"/>
      <c r="P110" s="12"/>
      <c r="Q110" s="12"/>
      <c r="R110" s="12"/>
      <c r="S110" s="12"/>
      <c r="T110" s="12"/>
      <c r="U110" s="1"/>
      <c r="V110" s="17"/>
      <c r="W110" s="17"/>
      <c r="X110" s="17"/>
      <c r="Y110" s="17"/>
      <c r="Z110" s="17"/>
      <c r="AA110" s="17"/>
      <c r="AB110" s="1"/>
      <c r="AC110" s="17"/>
      <c r="AD110" s="17"/>
      <c r="AE110" s="17"/>
      <c r="AF110" s="17"/>
      <c r="AG110" s="17"/>
      <c r="AH110" s="17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2"/>
      <c r="P111" s="12"/>
      <c r="Q111" s="12"/>
      <c r="R111" s="12"/>
      <c r="S111" s="12"/>
      <c r="T111" s="12"/>
      <c r="U111" s="1"/>
      <c r="V111" s="17"/>
      <c r="W111" s="17"/>
      <c r="X111" s="17"/>
      <c r="Y111" s="17"/>
      <c r="Z111" s="17"/>
      <c r="AA111" s="17"/>
      <c r="AB111" s="1"/>
      <c r="AC111" s="17"/>
      <c r="AD111" s="17"/>
      <c r="AE111" s="17"/>
      <c r="AF111" s="17"/>
      <c r="AG111" s="17"/>
      <c r="AH111" s="17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2"/>
      <c r="P112" s="12"/>
      <c r="Q112" s="12"/>
      <c r="R112" s="12"/>
      <c r="S112" s="12"/>
      <c r="T112" s="12"/>
      <c r="U112" s="1"/>
      <c r="V112" s="17"/>
      <c r="W112" s="17"/>
      <c r="X112" s="17"/>
      <c r="Y112" s="17"/>
      <c r="Z112" s="17"/>
      <c r="AA112" s="17"/>
      <c r="AB112" s="1"/>
      <c r="AC112" s="17"/>
      <c r="AD112" s="17"/>
      <c r="AE112" s="17"/>
      <c r="AF112" s="17"/>
      <c r="AG112" s="17"/>
      <c r="AH112" s="17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2"/>
      <c r="P113" s="12"/>
      <c r="Q113" s="12"/>
      <c r="R113" s="12"/>
      <c r="S113" s="12"/>
      <c r="T113" s="12"/>
      <c r="U113" s="1"/>
      <c r="V113" s="17"/>
      <c r="W113" s="17"/>
      <c r="X113" s="17"/>
      <c r="Y113" s="17"/>
      <c r="Z113" s="17"/>
      <c r="AA113" s="17"/>
      <c r="AB113" s="1"/>
      <c r="AC113" s="17"/>
      <c r="AD113" s="17"/>
      <c r="AE113" s="17"/>
      <c r="AF113" s="17"/>
      <c r="AG113" s="17"/>
      <c r="AH113" s="17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2"/>
      <c r="P114" s="12"/>
      <c r="Q114" s="12"/>
      <c r="R114" s="12"/>
      <c r="S114" s="12"/>
      <c r="T114" s="12"/>
      <c r="U114" s="1"/>
      <c r="V114" s="17"/>
      <c r="W114" s="17"/>
      <c r="X114" s="17"/>
      <c r="Y114" s="17"/>
      <c r="Z114" s="17"/>
      <c r="AA114" s="17"/>
      <c r="AB114" s="1"/>
      <c r="AC114" s="17"/>
      <c r="AD114" s="17"/>
      <c r="AE114" s="17"/>
      <c r="AF114" s="17"/>
      <c r="AG114" s="17"/>
      <c r="AH114" s="17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2"/>
      <c r="P115" s="12"/>
      <c r="Q115" s="12"/>
      <c r="R115" s="12"/>
      <c r="S115" s="12"/>
      <c r="T115" s="12"/>
      <c r="U115" s="1"/>
      <c r="V115" s="17"/>
      <c r="W115" s="17"/>
      <c r="X115" s="17"/>
      <c r="Y115" s="17"/>
      <c r="Z115" s="17"/>
      <c r="AA115" s="17"/>
      <c r="AB115" s="1"/>
      <c r="AC115" s="17"/>
      <c r="AD115" s="17"/>
      <c r="AE115" s="17"/>
      <c r="AF115" s="17"/>
      <c r="AG115" s="17"/>
      <c r="AH115" s="17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2"/>
      <c r="P116" s="12"/>
      <c r="Q116" s="12"/>
      <c r="R116" s="12"/>
      <c r="S116" s="12"/>
      <c r="T116" s="12"/>
      <c r="U116" s="1"/>
      <c r="V116" s="17"/>
      <c r="W116" s="17"/>
      <c r="X116" s="17"/>
      <c r="Y116" s="17"/>
      <c r="Z116" s="17"/>
      <c r="AA116" s="17"/>
      <c r="AB116" s="1"/>
      <c r="AC116" s="17"/>
      <c r="AD116" s="17"/>
      <c r="AE116" s="17"/>
      <c r="AF116" s="17"/>
      <c r="AG116" s="17"/>
      <c r="AH116" s="17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2"/>
      <c r="P117" s="12"/>
      <c r="Q117" s="12"/>
      <c r="R117" s="12"/>
      <c r="S117" s="12"/>
      <c r="T117" s="12"/>
      <c r="U117" s="1"/>
      <c r="V117" s="17"/>
      <c r="W117" s="17"/>
      <c r="X117" s="17"/>
      <c r="Y117" s="17"/>
      <c r="Z117" s="17"/>
      <c r="AA117" s="17"/>
      <c r="AB117" s="1"/>
      <c r="AC117" s="17"/>
      <c r="AD117" s="17"/>
      <c r="AE117" s="17"/>
      <c r="AF117" s="17"/>
      <c r="AG117" s="17"/>
      <c r="AH117" s="17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2"/>
      <c r="P118" s="12"/>
      <c r="Q118" s="12"/>
      <c r="R118" s="12"/>
      <c r="S118" s="12"/>
      <c r="T118" s="12"/>
      <c r="U118" s="1"/>
      <c r="V118" s="17"/>
      <c r="W118" s="17"/>
      <c r="X118" s="17"/>
      <c r="Y118" s="17"/>
      <c r="Z118" s="17"/>
      <c r="AA118" s="17"/>
      <c r="AB118" s="1"/>
      <c r="AC118" s="17"/>
      <c r="AD118" s="17"/>
      <c r="AE118" s="17"/>
      <c r="AF118" s="17"/>
      <c r="AG118" s="17"/>
      <c r="AH118" s="17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2"/>
      <c r="P119" s="12"/>
      <c r="Q119" s="12"/>
      <c r="R119" s="12"/>
      <c r="S119" s="12"/>
      <c r="T119" s="12"/>
      <c r="U119" s="1"/>
      <c r="V119" s="17"/>
      <c r="W119" s="17"/>
      <c r="X119" s="17"/>
      <c r="Y119" s="17"/>
      <c r="Z119" s="17"/>
      <c r="AA119" s="17"/>
      <c r="AB119" s="1"/>
      <c r="AC119" s="17"/>
      <c r="AD119" s="17"/>
      <c r="AE119" s="17"/>
      <c r="AF119" s="17"/>
      <c r="AG119" s="17"/>
      <c r="AH119" s="17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2"/>
      <c r="P120" s="12"/>
      <c r="Q120" s="12"/>
      <c r="R120" s="12"/>
      <c r="S120" s="12"/>
      <c r="T120" s="12"/>
      <c r="U120" s="1"/>
      <c r="V120" s="17"/>
      <c r="W120" s="17"/>
      <c r="X120" s="17"/>
      <c r="Y120" s="17"/>
      <c r="Z120" s="17"/>
      <c r="AA120" s="17"/>
      <c r="AB120" s="1"/>
      <c r="AC120" s="17"/>
      <c r="AD120" s="17"/>
      <c r="AE120" s="17"/>
      <c r="AF120" s="17"/>
      <c r="AG120" s="17"/>
      <c r="AH120" s="17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2"/>
      <c r="P121" s="12"/>
      <c r="Q121" s="12"/>
      <c r="R121" s="12"/>
      <c r="S121" s="12"/>
      <c r="T121" s="12"/>
      <c r="U121" s="1"/>
      <c r="V121" s="17"/>
      <c r="W121" s="17"/>
      <c r="X121" s="17"/>
      <c r="Y121" s="17"/>
      <c r="Z121" s="17"/>
      <c r="AA121" s="17"/>
      <c r="AB121" s="1"/>
      <c r="AC121" s="17"/>
      <c r="AD121" s="17"/>
      <c r="AE121" s="17"/>
      <c r="AF121" s="17"/>
      <c r="AG121" s="17"/>
      <c r="AH121" s="17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2"/>
      <c r="P122" s="12"/>
      <c r="Q122" s="12"/>
      <c r="R122" s="12"/>
      <c r="S122" s="12"/>
      <c r="T122" s="12"/>
      <c r="U122" s="1"/>
      <c r="V122" s="17"/>
      <c r="W122" s="17"/>
      <c r="X122" s="17"/>
      <c r="Y122" s="17"/>
      <c r="Z122" s="17"/>
      <c r="AA122" s="17"/>
      <c r="AB122" s="1"/>
      <c r="AC122" s="17"/>
      <c r="AD122" s="17"/>
      <c r="AE122" s="17"/>
      <c r="AF122" s="17"/>
      <c r="AG122" s="17"/>
      <c r="AH122" s="17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2"/>
      <c r="P123" s="12"/>
      <c r="Q123" s="12"/>
      <c r="R123" s="12"/>
      <c r="S123" s="12"/>
      <c r="T123" s="12"/>
      <c r="U123" s="1"/>
      <c r="V123" s="17"/>
      <c r="W123" s="17"/>
      <c r="X123" s="17"/>
      <c r="Y123" s="17"/>
      <c r="Z123" s="17"/>
      <c r="AA123" s="17"/>
      <c r="AB123" s="1"/>
      <c r="AC123" s="17"/>
      <c r="AD123" s="17"/>
      <c r="AE123" s="17"/>
      <c r="AF123" s="17"/>
      <c r="AG123" s="17"/>
      <c r="AH123" s="17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2"/>
      <c r="P124" s="12"/>
      <c r="Q124" s="12"/>
      <c r="R124" s="12"/>
      <c r="S124" s="12"/>
      <c r="T124" s="12"/>
      <c r="U124" s="1"/>
      <c r="V124" s="17"/>
      <c r="W124" s="17"/>
      <c r="X124" s="17"/>
      <c r="Y124" s="17"/>
      <c r="Z124" s="17"/>
      <c r="AA124" s="17"/>
      <c r="AB124" s="1"/>
      <c r="AC124" s="17"/>
      <c r="AD124" s="17"/>
      <c r="AE124" s="17"/>
      <c r="AF124" s="17"/>
      <c r="AG124" s="17"/>
      <c r="AH124" s="17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2"/>
      <c r="P125" s="12"/>
      <c r="Q125" s="12"/>
      <c r="R125" s="12"/>
      <c r="S125" s="12"/>
      <c r="T125" s="12"/>
      <c r="U125" s="1"/>
      <c r="V125" s="17"/>
      <c r="W125" s="17"/>
      <c r="X125" s="17"/>
      <c r="Y125" s="17"/>
      <c r="Z125" s="17"/>
      <c r="AA125" s="17"/>
      <c r="AB125" s="1"/>
      <c r="AC125" s="17"/>
      <c r="AD125" s="17"/>
      <c r="AE125" s="17"/>
      <c r="AF125" s="17"/>
      <c r="AG125" s="17"/>
      <c r="AH125" s="17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2"/>
      <c r="P126" s="12"/>
      <c r="Q126" s="12"/>
      <c r="R126" s="12"/>
      <c r="S126" s="12"/>
      <c r="T126" s="12"/>
      <c r="U126" s="1"/>
      <c r="V126" s="17"/>
      <c r="W126" s="17"/>
      <c r="X126" s="17"/>
      <c r="Y126" s="17"/>
      <c r="Z126" s="17"/>
      <c r="AA126" s="17"/>
      <c r="AB126" s="1"/>
      <c r="AC126" s="17"/>
      <c r="AD126" s="17"/>
      <c r="AE126" s="17"/>
      <c r="AF126" s="17"/>
      <c r="AG126" s="17"/>
      <c r="AH126" s="17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2"/>
      <c r="P127" s="12"/>
      <c r="Q127" s="12"/>
      <c r="R127" s="12"/>
      <c r="S127" s="12"/>
      <c r="T127" s="12"/>
      <c r="U127" s="1"/>
      <c r="V127" s="17"/>
      <c r="W127" s="17"/>
      <c r="X127" s="17"/>
      <c r="Y127" s="17"/>
      <c r="Z127" s="17"/>
      <c r="AA127" s="17"/>
      <c r="AB127" s="1"/>
      <c r="AC127" s="17"/>
      <c r="AD127" s="17"/>
      <c r="AE127" s="17"/>
      <c r="AF127" s="17"/>
      <c r="AG127" s="17"/>
      <c r="AH127" s="17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2"/>
      <c r="P128" s="12"/>
      <c r="Q128" s="12"/>
      <c r="R128" s="12"/>
      <c r="S128" s="12"/>
      <c r="T128" s="12"/>
      <c r="U128" s="1"/>
      <c r="V128" s="17"/>
      <c r="W128" s="17"/>
      <c r="X128" s="17"/>
      <c r="Y128" s="17"/>
      <c r="Z128" s="17"/>
      <c r="AA128" s="17"/>
      <c r="AB128" s="1"/>
      <c r="AC128" s="17"/>
      <c r="AD128" s="17"/>
      <c r="AE128" s="17"/>
      <c r="AF128" s="17"/>
      <c r="AG128" s="17"/>
      <c r="AH128" s="17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2"/>
      <c r="P129" s="12"/>
      <c r="Q129" s="12"/>
      <c r="R129" s="12"/>
      <c r="S129" s="12"/>
      <c r="T129" s="12"/>
      <c r="U129" s="1"/>
      <c r="V129" s="17"/>
      <c r="W129" s="17"/>
      <c r="X129" s="17"/>
      <c r="Y129" s="17"/>
      <c r="Z129" s="17"/>
      <c r="AA129" s="17"/>
      <c r="AB129" s="1"/>
      <c r="AC129" s="17"/>
      <c r="AD129" s="17"/>
      <c r="AE129" s="17"/>
      <c r="AF129" s="17"/>
      <c r="AG129" s="17"/>
      <c r="AH129" s="17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2"/>
      <c r="P130" s="12"/>
      <c r="Q130" s="12"/>
      <c r="R130" s="12"/>
      <c r="S130" s="12"/>
      <c r="T130" s="12"/>
      <c r="U130" s="1"/>
      <c r="V130" s="17"/>
      <c r="W130" s="17"/>
      <c r="X130" s="17"/>
      <c r="Y130" s="17"/>
      <c r="Z130" s="17"/>
      <c r="AA130" s="17"/>
      <c r="AB130" s="1"/>
      <c r="AC130" s="17"/>
      <c r="AD130" s="17"/>
      <c r="AE130" s="17"/>
      <c r="AF130" s="17"/>
      <c r="AG130" s="17"/>
      <c r="AH130" s="17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2"/>
      <c r="P131" s="12"/>
      <c r="Q131" s="12"/>
      <c r="R131" s="12"/>
      <c r="S131" s="12"/>
      <c r="T131" s="12"/>
      <c r="U131" s="1"/>
      <c r="V131" s="17"/>
      <c r="W131" s="17"/>
      <c r="X131" s="17"/>
      <c r="Y131" s="17"/>
      <c r="Z131" s="17"/>
      <c r="AA131" s="17"/>
      <c r="AB131" s="1"/>
      <c r="AC131" s="17"/>
      <c r="AD131" s="17"/>
      <c r="AE131" s="17"/>
      <c r="AF131" s="17"/>
      <c r="AG131" s="17"/>
      <c r="AH131" s="17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2"/>
      <c r="P132" s="12"/>
      <c r="Q132" s="12"/>
      <c r="R132" s="12"/>
      <c r="S132" s="12"/>
      <c r="T132" s="12"/>
      <c r="U132" s="1"/>
      <c r="V132" s="17"/>
      <c r="W132" s="17"/>
      <c r="X132" s="17"/>
      <c r="Y132" s="17"/>
      <c r="Z132" s="17"/>
      <c r="AA132" s="17"/>
      <c r="AB132" s="1"/>
      <c r="AC132" s="17"/>
      <c r="AD132" s="17"/>
      <c r="AE132" s="17"/>
      <c r="AF132" s="17"/>
      <c r="AG132" s="17"/>
      <c r="AH132" s="17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2"/>
      <c r="P133" s="12"/>
      <c r="Q133" s="12"/>
      <c r="R133" s="12"/>
      <c r="S133" s="12"/>
      <c r="T133" s="12"/>
      <c r="U133" s="1"/>
      <c r="V133" s="17"/>
      <c r="W133" s="17"/>
      <c r="X133" s="17"/>
      <c r="Y133" s="17"/>
      <c r="Z133" s="17"/>
      <c r="AA133" s="17"/>
      <c r="AB133" s="1"/>
      <c r="AC133" s="17"/>
      <c r="AD133" s="17"/>
      <c r="AE133" s="17"/>
      <c r="AF133" s="17"/>
      <c r="AG133" s="17"/>
      <c r="AH133" s="17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2"/>
      <c r="P134" s="12"/>
      <c r="Q134" s="12"/>
      <c r="R134" s="12"/>
      <c r="S134" s="12"/>
      <c r="T134" s="12"/>
      <c r="U134" s="1"/>
      <c r="V134" s="17"/>
      <c r="W134" s="17"/>
      <c r="X134" s="17"/>
      <c r="Y134" s="17"/>
      <c r="Z134" s="17"/>
      <c r="AA134" s="17"/>
      <c r="AB134" s="1"/>
      <c r="AC134" s="17"/>
      <c r="AD134" s="17"/>
      <c r="AE134" s="17"/>
      <c r="AF134" s="17"/>
      <c r="AG134" s="17"/>
      <c r="AH134" s="17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2"/>
      <c r="P135" s="12"/>
      <c r="Q135" s="12"/>
      <c r="R135" s="12"/>
      <c r="S135" s="12"/>
      <c r="T135" s="12"/>
      <c r="U135" s="1"/>
      <c r="V135" s="17"/>
      <c r="W135" s="17"/>
      <c r="X135" s="17"/>
      <c r="Y135" s="17"/>
      <c r="Z135" s="17"/>
      <c r="AA135" s="17"/>
      <c r="AB135" s="1"/>
      <c r="AC135" s="17"/>
      <c r="AD135" s="17"/>
      <c r="AE135" s="17"/>
      <c r="AF135" s="17"/>
      <c r="AG135" s="17"/>
      <c r="AH135" s="17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2"/>
      <c r="P136" s="12"/>
      <c r="Q136" s="12"/>
      <c r="R136" s="12"/>
      <c r="S136" s="12"/>
      <c r="T136" s="12"/>
      <c r="U136" s="1"/>
      <c r="V136" s="17"/>
      <c r="W136" s="17"/>
      <c r="X136" s="17"/>
      <c r="Y136" s="17"/>
      <c r="Z136" s="17"/>
      <c r="AA136" s="17"/>
      <c r="AB136" s="1"/>
      <c r="AC136" s="17"/>
      <c r="AD136" s="17"/>
      <c r="AE136" s="17"/>
      <c r="AF136" s="17"/>
      <c r="AG136" s="17"/>
      <c r="AH136" s="17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2"/>
      <c r="P137" s="12"/>
      <c r="Q137" s="12"/>
      <c r="R137" s="12"/>
      <c r="S137" s="12"/>
      <c r="T137" s="12"/>
      <c r="U137" s="1"/>
      <c r="V137" s="17"/>
      <c r="W137" s="17"/>
      <c r="X137" s="17"/>
      <c r="Y137" s="17"/>
      <c r="Z137" s="17"/>
      <c r="AA137" s="17"/>
      <c r="AB137" s="1"/>
      <c r="AC137" s="17"/>
      <c r="AD137" s="17"/>
      <c r="AE137" s="17"/>
      <c r="AF137" s="17"/>
      <c r="AG137" s="17"/>
      <c r="AH137" s="17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2"/>
      <c r="P138" s="12"/>
      <c r="Q138" s="12"/>
      <c r="R138" s="12"/>
      <c r="S138" s="12"/>
      <c r="T138" s="12"/>
      <c r="U138" s="1"/>
      <c r="V138" s="17"/>
      <c r="W138" s="17"/>
      <c r="X138" s="17"/>
      <c r="Y138" s="17"/>
      <c r="Z138" s="17"/>
      <c r="AA138" s="17"/>
      <c r="AB138" s="1"/>
      <c r="AC138" s="17"/>
      <c r="AD138" s="17"/>
      <c r="AE138" s="17"/>
      <c r="AF138" s="17"/>
      <c r="AG138" s="17"/>
      <c r="AH138" s="17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2"/>
      <c r="P139" s="12"/>
      <c r="Q139" s="12"/>
      <c r="R139" s="12"/>
      <c r="S139" s="12"/>
      <c r="T139" s="12"/>
      <c r="U139" s="1"/>
      <c r="V139" s="17"/>
      <c r="W139" s="17"/>
      <c r="X139" s="17"/>
      <c r="Y139" s="17"/>
      <c r="Z139" s="17"/>
      <c r="AA139" s="17"/>
      <c r="AB139" s="1"/>
      <c r="AC139" s="17"/>
      <c r="AD139" s="17"/>
      <c r="AE139" s="17"/>
      <c r="AF139" s="17"/>
      <c r="AG139" s="17"/>
      <c r="AH139" s="17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2"/>
      <c r="P140" s="12"/>
      <c r="Q140" s="12"/>
      <c r="R140" s="12"/>
      <c r="S140" s="12"/>
      <c r="T140" s="12"/>
      <c r="U140" s="1"/>
      <c r="V140" s="17"/>
      <c r="W140" s="17"/>
      <c r="X140" s="17"/>
      <c r="Y140" s="17"/>
      <c r="Z140" s="17"/>
      <c r="AA140" s="17"/>
      <c r="AB140" s="1"/>
      <c r="AC140" s="17"/>
      <c r="AD140" s="17"/>
      <c r="AE140" s="17"/>
      <c r="AF140" s="17"/>
      <c r="AG140" s="17"/>
      <c r="AH140" s="17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2"/>
      <c r="P141" s="12"/>
      <c r="Q141" s="12"/>
      <c r="R141" s="12"/>
      <c r="S141" s="12"/>
      <c r="T141" s="12"/>
      <c r="U141" s="1"/>
      <c r="V141" s="17"/>
      <c r="W141" s="17"/>
      <c r="X141" s="17"/>
      <c r="Y141" s="17"/>
      <c r="Z141" s="17"/>
      <c r="AA141" s="17"/>
      <c r="AB141" s="1"/>
      <c r="AC141" s="17"/>
      <c r="AD141" s="17"/>
      <c r="AE141" s="17"/>
      <c r="AF141" s="17"/>
      <c r="AG141" s="17"/>
      <c r="AH141" s="17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2"/>
      <c r="P142" s="12"/>
      <c r="Q142" s="12"/>
      <c r="R142" s="12"/>
      <c r="S142" s="12"/>
      <c r="T142" s="12"/>
      <c r="U142" s="1"/>
      <c r="V142" s="17"/>
      <c r="W142" s="17"/>
      <c r="X142" s="17"/>
      <c r="Y142" s="17"/>
      <c r="Z142" s="17"/>
      <c r="AA142" s="17"/>
      <c r="AB142" s="1"/>
      <c r="AC142" s="17"/>
      <c r="AD142" s="17"/>
      <c r="AE142" s="17"/>
      <c r="AF142" s="17"/>
      <c r="AG142" s="17"/>
      <c r="AH142" s="17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2"/>
      <c r="P143" s="12"/>
      <c r="Q143" s="12"/>
      <c r="R143" s="12"/>
      <c r="S143" s="12"/>
      <c r="T143" s="12"/>
      <c r="U143" s="1"/>
      <c r="V143" s="17"/>
      <c r="W143" s="17"/>
      <c r="X143" s="17"/>
      <c r="Y143" s="17"/>
      <c r="Z143" s="17"/>
      <c r="AA143" s="17"/>
      <c r="AB143" s="1"/>
      <c r="AC143" s="17"/>
      <c r="AD143" s="17"/>
      <c r="AE143" s="17"/>
      <c r="AF143" s="17"/>
      <c r="AG143" s="17"/>
      <c r="AH143" s="17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2"/>
      <c r="P144" s="12"/>
      <c r="Q144" s="12"/>
      <c r="R144" s="12"/>
      <c r="S144" s="12"/>
      <c r="T144" s="12"/>
      <c r="U144" s="1"/>
      <c r="V144" s="17"/>
      <c r="W144" s="17"/>
      <c r="X144" s="17"/>
      <c r="Y144" s="17"/>
      <c r="Z144" s="17"/>
      <c r="AA144" s="17"/>
      <c r="AB144" s="1"/>
      <c r="AC144" s="17"/>
      <c r="AD144" s="17"/>
      <c r="AE144" s="17"/>
      <c r="AF144" s="17"/>
      <c r="AG144" s="17"/>
      <c r="AH144" s="17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2"/>
      <c r="P145" s="12"/>
      <c r="Q145" s="12"/>
      <c r="R145" s="12"/>
      <c r="S145" s="12"/>
      <c r="T145" s="12"/>
      <c r="U145" s="1"/>
      <c r="V145" s="17"/>
      <c r="W145" s="17"/>
      <c r="X145" s="17"/>
      <c r="Y145" s="17"/>
      <c r="Z145" s="17"/>
      <c r="AA145" s="17"/>
      <c r="AB145" s="1"/>
      <c r="AC145" s="17"/>
      <c r="AD145" s="17"/>
      <c r="AE145" s="17"/>
      <c r="AF145" s="17"/>
      <c r="AG145" s="17"/>
      <c r="AH145" s="17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2"/>
      <c r="P146" s="12"/>
      <c r="Q146" s="12"/>
      <c r="R146" s="12"/>
      <c r="S146" s="12"/>
      <c r="T146" s="12"/>
      <c r="U146" s="1"/>
      <c r="V146" s="17"/>
      <c r="W146" s="17"/>
      <c r="X146" s="17"/>
      <c r="Y146" s="17"/>
      <c r="Z146" s="17"/>
      <c r="AA146" s="17"/>
      <c r="AB146" s="1"/>
      <c r="AC146" s="17"/>
      <c r="AD146" s="17"/>
      <c r="AE146" s="17"/>
      <c r="AF146" s="17"/>
      <c r="AG146" s="17"/>
      <c r="AH146" s="17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2"/>
      <c r="P147" s="12"/>
      <c r="Q147" s="12"/>
      <c r="R147" s="12"/>
      <c r="S147" s="12"/>
      <c r="T147" s="12"/>
      <c r="U147" s="1"/>
      <c r="V147" s="17"/>
      <c r="W147" s="17"/>
      <c r="X147" s="17"/>
      <c r="Y147" s="17"/>
      <c r="Z147" s="17"/>
      <c r="AA147" s="17"/>
      <c r="AB147" s="1"/>
      <c r="AC147" s="17"/>
      <c r="AD147" s="17"/>
      <c r="AE147" s="17"/>
      <c r="AF147" s="17"/>
      <c r="AG147" s="17"/>
      <c r="AH147" s="17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2"/>
      <c r="P148" s="12"/>
      <c r="Q148" s="12"/>
      <c r="R148" s="12"/>
      <c r="S148" s="12"/>
      <c r="T148" s="12"/>
      <c r="U148" s="1"/>
      <c r="V148" s="17"/>
      <c r="W148" s="17"/>
      <c r="X148" s="17"/>
      <c r="Y148" s="17"/>
      <c r="Z148" s="17"/>
      <c r="AA148" s="17"/>
      <c r="AB148" s="1"/>
      <c r="AC148" s="17"/>
      <c r="AD148" s="17"/>
      <c r="AE148" s="17"/>
      <c r="AF148" s="17"/>
      <c r="AG148" s="17"/>
      <c r="AH148" s="17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2"/>
      <c r="P149" s="12"/>
      <c r="Q149" s="12"/>
      <c r="R149" s="12"/>
      <c r="S149" s="12"/>
      <c r="T149" s="12"/>
      <c r="U149" s="1"/>
      <c r="V149" s="17"/>
      <c r="W149" s="17"/>
      <c r="X149" s="17"/>
      <c r="Y149" s="17"/>
      <c r="Z149" s="17"/>
      <c r="AA149" s="17"/>
      <c r="AB149" s="1"/>
      <c r="AC149" s="17"/>
      <c r="AD149" s="17"/>
      <c r="AE149" s="17"/>
      <c r="AF149" s="17"/>
      <c r="AG149" s="17"/>
      <c r="AH149" s="17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2"/>
      <c r="P150" s="12"/>
      <c r="Q150" s="12"/>
      <c r="R150" s="12"/>
      <c r="S150" s="12"/>
      <c r="T150" s="12"/>
      <c r="U150" s="1"/>
      <c r="V150" s="17"/>
      <c r="W150" s="17"/>
      <c r="X150" s="17"/>
      <c r="Y150" s="17"/>
      <c r="Z150" s="17"/>
      <c r="AA150" s="17"/>
      <c r="AB150" s="1"/>
      <c r="AC150" s="17"/>
      <c r="AD150" s="17"/>
      <c r="AE150" s="17"/>
      <c r="AF150" s="17"/>
      <c r="AG150" s="17"/>
      <c r="AH150" s="17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2"/>
      <c r="P151" s="12"/>
      <c r="Q151" s="12"/>
      <c r="R151" s="12"/>
      <c r="S151" s="12"/>
      <c r="T151" s="12"/>
      <c r="U151" s="1"/>
      <c r="V151" s="17"/>
      <c r="W151" s="17"/>
      <c r="X151" s="17"/>
      <c r="Y151" s="17"/>
      <c r="Z151" s="17"/>
      <c r="AA151" s="17"/>
      <c r="AB151" s="1"/>
      <c r="AC151" s="17"/>
      <c r="AD151" s="17"/>
      <c r="AE151" s="17"/>
      <c r="AF151" s="17"/>
      <c r="AG151" s="17"/>
      <c r="AH151" s="17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2"/>
      <c r="P152" s="12"/>
      <c r="Q152" s="12"/>
      <c r="R152" s="12"/>
      <c r="S152" s="12"/>
      <c r="T152" s="12"/>
      <c r="U152" s="1"/>
      <c r="V152" s="17"/>
      <c r="W152" s="17"/>
      <c r="X152" s="17"/>
      <c r="Y152" s="17"/>
      <c r="Z152" s="17"/>
      <c r="AA152" s="17"/>
      <c r="AB152" s="1"/>
      <c r="AC152" s="17"/>
      <c r="AD152" s="17"/>
      <c r="AE152" s="17"/>
      <c r="AF152" s="17"/>
      <c r="AG152" s="17"/>
      <c r="AH152" s="17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2"/>
      <c r="P153" s="12"/>
      <c r="Q153" s="12"/>
      <c r="R153" s="12"/>
      <c r="S153" s="12"/>
      <c r="T153" s="12"/>
      <c r="U153" s="1"/>
      <c r="V153" s="17"/>
      <c r="W153" s="17"/>
      <c r="X153" s="17"/>
      <c r="Y153" s="17"/>
      <c r="Z153" s="17"/>
      <c r="AA153" s="17"/>
      <c r="AB153" s="1"/>
      <c r="AC153" s="17"/>
      <c r="AD153" s="17"/>
      <c r="AE153" s="17"/>
      <c r="AF153" s="17"/>
      <c r="AG153" s="17"/>
      <c r="AH153" s="17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2"/>
      <c r="P154" s="12"/>
      <c r="Q154" s="12"/>
      <c r="R154" s="12"/>
      <c r="S154" s="12"/>
      <c r="T154" s="12"/>
      <c r="U154" s="1"/>
      <c r="V154" s="17"/>
      <c r="W154" s="17"/>
      <c r="X154" s="17"/>
      <c r="Y154" s="17"/>
      <c r="Z154" s="17"/>
      <c r="AA154" s="17"/>
      <c r="AB154" s="1"/>
      <c r="AC154" s="17"/>
      <c r="AD154" s="17"/>
      <c r="AE154" s="17"/>
      <c r="AF154" s="17"/>
      <c r="AG154" s="17"/>
      <c r="AH154" s="17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2"/>
      <c r="P155" s="12"/>
      <c r="Q155" s="12"/>
      <c r="R155" s="12"/>
      <c r="S155" s="12"/>
      <c r="T155" s="12"/>
      <c r="U155" s="1"/>
      <c r="V155" s="17"/>
      <c r="W155" s="17"/>
      <c r="X155" s="17"/>
      <c r="Y155" s="17"/>
      <c r="Z155" s="17"/>
      <c r="AA155" s="17"/>
      <c r="AB155" s="1"/>
      <c r="AC155" s="17"/>
      <c r="AD155" s="17"/>
      <c r="AE155" s="17"/>
      <c r="AF155" s="17"/>
      <c r="AG155" s="17"/>
      <c r="AH155" s="17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2"/>
      <c r="P156" s="12"/>
      <c r="Q156" s="12"/>
      <c r="R156" s="12"/>
      <c r="S156" s="12"/>
      <c r="T156" s="12"/>
      <c r="U156" s="1"/>
      <c r="V156" s="17"/>
      <c r="W156" s="17"/>
      <c r="X156" s="17"/>
      <c r="Y156" s="17"/>
      <c r="Z156" s="17"/>
      <c r="AA156" s="17"/>
      <c r="AB156" s="1"/>
      <c r="AC156" s="17"/>
      <c r="AD156" s="17"/>
      <c r="AE156" s="17"/>
      <c r="AF156" s="17"/>
      <c r="AG156" s="17"/>
      <c r="AH156" s="17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2"/>
      <c r="P157" s="12"/>
      <c r="Q157" s="12"/>
      <c r="R157" s="12"/>
      <c r="S157" s="12"/>
      <c r="T157" s="12"/>
      <c r="U157" s="1"/>
      <c r="V157" s="17"/>
      <c r="W157" s="17"/>
      <c r="X157" s="17"/>
      <c r="Y157" s="17"/>
      <c r="Z157" s="17"/>
      <c r="AA157" s="17"/>
      <c r="AB157" s="1"/>
      <c r="AC157" s="17"/>
      <c r="AD157" s="17"/>
      <c r="AE157" s="17"/>
      <c r="AF157" s="17"/>
      <c r="AG157" s="17"/>
      <c r="AH157" s="17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2"/>
      <c r="P158" s="12"/>
      <c r="Q158" s="12"/>
      <c r="R158" s="12"/>
      <c r="S158" s="12"/>
      <c r="T158" s="12"/>
      <c r="U158" s="1"/>
      <c r="V158" s="17"/>
      <c r="W158" s="17"/>
      <c r="X158" s="17"/>
      <c r="Y158" s="17"/>
      <c r="Z158" s="17"/>
      <c r="AA158" s="17"/>
      <c r="AB158" s="1"/>
      <c r="AC158" s="17"/>
      <c r="AD158" s="17"/>
      <c r="AE158" s="17"/>
      <c r="AF158" s="17"/>
      <c r="AG158" s="17"/>
      <c r="AH158" s="17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2"/>
      <c r="P159" s="12"/>
      <c r="Q159" s="12"/>
      <c r="R159" s="12"/>
      <c r="S159" s="12"/>
      <c r="T159" s="12"/>
      <c r="U159" s="1"/>
      <c r="V159" s="17"/>
      <c r="W159" s="17"/>
      <c r="X159" s="17"/>
      <c r="Y159" s="17"/>
      <c r="Z159" s="17"/>
      <c r="AA159" s="17"/>
      <c r="AB159" s="1"/>
      <c r="AC159" s="17"/>
      <c r="AD159" s="17"/>
      <c r="AE159" s="17"/>
      <c r="AF159" s="17"/>
      <c r="AG159" s="17"/>
      <c r="AH159" s="17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2"/>
      <c r="P160" s="12"/>
      <c r="Q160" s="12"/>
      <c r="R160" s="12"/>
      <c r="S160" s="12"/>
      <c r="T160" s="12"/>
      <c r="U160" s="1"/>
      <c r="V160" s="17"/>
      <c r="W160" s="17"/>
      <c r="X160" s="17"/>
      <c r="Y160" s="17"/>
      <c r="Z160" s="17"/>
      <c r="AA160" s="17"/>
      <c r="AB160" s="1"/>
      <c r="AC160" s="17"/>
      <c r="AD160" s="17"/>
      <c r="AE160" s="17"/>
      <c r="AF160" s="17"/>
      <c r="AG160" s="17"/>
      <c r="AH160" s="17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2"/>
      <c r="P161" s="12"/>
      <c r="Q161" s="12"/>
      <c r="R161" s="12"/>
      <c r="S161" s="12"/>
      <c r="T161" s="12"/>
      <c r="U161" s="1"/>
      <c r="V161" s="17"/>
      <c r="W161" s="17"/>
      <c r="X161" s="17"/>
      <c r="Y161" s="17"/>
      <c r="Z161" s="17"/>
      <c r="AA161" s="17"/>
      <c r="AB161" s="1"/>
      <c r="AC161" s="17"/>
      <c r="AD161" s="17"/>
      <c r="AE161" s="17"/>
      <c r="AF161" s="17"/>
      <c r="AG161" s="17"/>
      <c r="AH161" s="17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2"/>
      <c r="P162" s="12"/>
      <c r="Q162" s="12"/>
      <c r="R162" s="12"/>
      <c r="S162" s="12"/>
      <c r="T162" s="12"/>
      <c r="U162" s="1"/>
      <c r="V162" s="17"/>
      <c r="W162" s="17"/>
      <c r="X162" s="17"/>
      <c r="Y162" s="17"/>
      <c r="Z162" s="17"/>
      <c r="AA162" s="17"/>
      <c r="AB162" s="1"/>
      <c r="AC162" s="17"/>
      <c r="AD162" s="17"/>
      <c r="AE162" s="17"/>
      <c r="AF162" s="17"/>
      <c r="AG162" s="17"/>
      <c r="AH162" s="17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2"/>
      <c r="P163" s="12"/>
      <c r="Q163" s="12"/>
      <c r="R163" s="12"/>
      <c r="S163" s="12"/>
      <c r="T163" s="12"/>
      <c r="U163" s="1"/>
      <c r="V163" s="17"/>
      <c r="W163" s="17"/>
      <c r="X163" s="17"/>
      <c r="Y163" s="17"/>
      <c r="Z163" s="17"/>
      <c r="AA163" s="17"/>
      <c r="AB163" s="1"/>
      <c r="AC163" s="17"/>
      <c r="AD163" s="17"/>
      <c r="AE163" s="17"/>
      <c r="AF163" s="17"/>
      <c r="AG163" s="17"/>
      <c r="AH163" s="17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2"/>
      <c r="P164" s="12"/>
      <c r="Q164" s="12"/>
      <c r="R164" s="12"/>
      <c r="S164" s="12"/>
      <c r="T164" s="12"/>
      <c r="U164" s="1"/>
      <c r="V164" s="17"/>
      <c r="W164" s="17"/>
      <c r="X164" s="17"/>
      <c r="Y164" s="17"/>
      <c r="Z164" s="17"/>
      <c r="AA164" s="17"/>
      <c r="AB164" s="1"/>
      <c r="AC164" s="17"/>
      <c r="AD164" s="17"/>
      <c r="AE164" s="17"/>
      <c r="AF164" s="17"/>
      <c r="AG164" s="17"/>
      <c r="AH164" s="17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2"/>
      <c r="P165" s="12"/>
      <c r="Q165" s="12"/>
      <c r="R165" s="12"/>
      <c r="S165" s="12"/>
      <c r="T165" s="12"/>
      <c r="U165" s="1"/>
      <c r="V165" s="17"/>
      <c r="W165" s="17"/>
      <c r="X165" s="17"/>
      <c r="Y165" s="17"/>
      <c r="Z165" s="17"/>
      <c r="AA165" s="17"/>
      <c r="AB165" s="1"/>
      <c r="AC165" s="17"/>
      <c r="AD165" s="17"/>
      <c r="AE165" s="17"/>
      <c r="AF165" s="17"/>
      <c r="AG165" s="17"/>
      <c r="AH165" s="17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2"/>
      <c r="P166" s="12"/>
      <c r="Q166" s="12"/>
      <c r="R166" s="12"/>
      <c r="S166" s="12"/>
      <c r="T166" s="12"/>
      <c r="U166" s="1"/>
      <c r="V166" s="17"/>
      <c r="W166" s="17"/>
      <c r="X166" s="17"/>
      <c r="Y166" s="17"/>
      <c r="Z166" s="17"/>
      <c r="AA166" s="17"/>
      <c r="AB166" s="1"/>
      <c r="AC166" s="17"/>
      <c r="AD166" s="17"/>
      <c r="AE166" s="17"/>
      <c r="AF166" s="17"/>
      <c r="AG166" s="17"/>
      <c r="AH166" s="17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2"/>
      <c r="P167" s="12"/>
      <c r="Q167" s="12"/>
      <c r="R167" s="12"/>
      <c r="S167" s="12"/>
      <c r="T167" s="12"/>
      <c r="U167" s="1"/>
      <c r="V167" s="17"/>
      <c r="W167" s="17"/>
      <c r="X167" s="17"/>
      <c r="Y167" s="17"/>
      <c r="Z167" s="17"/>
      <c r="AA167" s="17"/>
      <c r="AB167" s="1"/>
      <c r="AC167" s="17"/>
      <c r="AD167" s="17"/>
      <c r="AE167" s="17"/>
      <c r="AF167" s="17"/>
      <c r="AG167" s="17"/>
      <c r="AH167" s="17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2"/>
      <c r="P168" s="12"/>
      <c r="Q168" s="12"/>
      <c r="R168" s="12"/>
      <c r="S168" s="12"/>
      <c r="T168" s="12"/>
      <c r="U168" s="1"/>
      <c r="V168" s="17"/>
      <c r="W168" s="17"/>
      <c r="X168" s="17"/>
      <c r="Y168" s="17"/>
      <c r="Z168" s="17"/>
      <c r="AA168" s="17"/>
      <c r="AB168" s="1"/>
      <c r="AC168" s="17"/>
      <c r="AD168" s="17"/>
      <c r="AE168" s="17"/>
      <c r="AF168" s="17"/>
      <c r="AG168" s="17"/>
      <c r="AH168" s="17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2"/>
      <c r="P169" s="12"/>
      <c r="Q169" s="12"/>
      <c r="R169" s="12"/>
      <c r="S169" s="12"/>
      <c r="T169" s="12"/>
      <c r="U169" s="1"/>
      <c r="V169" s="17"/>
      <c r="W169" s="17"/>
      <c r="X169" s="17"/>
      <c r="Y169" s="17"/>
      <c r="Z169" s="17"/>
      <c r="AA169" s="17"/>
      <c r="AB169" s="1"/>
      <c r="AC169" s="17"/>
      <c r="AD169" s="17"/>
      <c r="AE169" s="17"/>
      <c r="AF169" s="17"/>
      <c r="AG169" s="17"/>
      <c r="AH169" s="17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2"/>
      <c r="P170" s="12"/>
      <c r="Q170" s="12"/>
      <c r="R170" s="12"/>
      <c r="S170" s="12"/>
      <c r="T170" s="12"/>
      <c r="U170" s="1"/>
      <c r="V170" s="17"/>
      <c r="W170" s="17"/>
      <c r="X170" s="17"/>
      <c r="Y170" s="17"/>
      <c r="Z170" s="17"/>
      <c r="AA170" s="17"/>
      <c r="AB170" s="1"/>
      <c r="AC170" s="17"/>
      <c r="AD170" s="17"/>
      <c r="AE170" s="17"/>
      <c r="AF170" s="17"/>
      <c r="AG170" s="17"/>
      <c r="AH170" s="17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2"/>
      <c r="P171" s="12"/>
      <c r="Q171" s="12"/>
      <c r="R171" s="12"/>
      <c r="S171" s="12"/>
      <c r="T171" s="12"/>
      <c r="U171" s="1"/>
      <c r="V171" s="17"/>
      <c r="W171" s="17"/>
      <c r="X171" s="17"/>
      <c r="Y171" s="17"/>
      <c r="Z171" s="17"/>
      <c r="AA171" s="17"/>
      <c r="AB171" s="1"/>
      <c r="AC171" s="17"/>
      <c r="AD171" s="17"/>
      <c r="AE171" s="17"/>
      <c r="AF171" s="17"/>
      <c r="AG171" s="17"/>
      <c r="AH171" s="17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2"/>
      <c r="P172" s="12"/>
      <c r="Q172" s="12"/>
      <c r="R172" s="12"/>
      <c r="S172" s="12"/>
      <c r="T172" s="12"/>
      <c r="U172" s="1"/>
      <c r="V172" s="17"/>
      <c r="W172" s="17"/>
      <c r="X172" s="17"/>
      <c r="Y172" s="17"/>
      <c r="Z172" s="17"/>
      <c r="AA172" s="17"/>
      <c r="AB172" s="1"/>
      <c r="AC172" s="17"/>
      <c r="AD172" s="17"/>
      <c r="AE172" s="17"/>
      <c r="AF172" s="17"/>
      <c r="AG172" s="17"/>
      <c r="AH172" s="17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2"/>
      <c r="P173" s="12"/>
      <c r="Q173" s="12"/>
      <c r="R173" s="12"/>
      <c r="S173" s="12"/>
      <c r="T173" s="12"/>
      <c r="U173" s="1"/>
      <c r="V173" s="17"/>
      <c r="W173" s="17"/>
      <c r="X173" s="17"/>
      <c r="Y173" s="17"/>
      <c r="Z173" s="17"/>
      <c r="AA173" s="17"/>
      <c r="AB173" s="1"/>
      <c r="AC173" s="17"/>
      <c r="AD173" s="17"/>
      <c r="AE173" s="17"/>
      <c r="AF173" s="17"/>
      <c r="AG173" s="17"/>
      <c r="AH173" s="17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2"/>
      <c r="P174" s="12"/>
      <c r="Q174" s="12"/>
      <c r="R174" s="12"/>
      <c r="S174" s="12"/>
      <c r="T174" s="12"/>
      <c r="U174" s="1"/>
      <c r="V174" s="17"/>
      <c r="W174" s="17"/>
      <c r="X174" s="17"/>
      <c r="Y174" s="17"/>
      <c r="Z174" s="17"/>
      <c r="AA174" s="17"/>
      <c r="AB174" s="1"/>
      <c r="AC174" s="17"/>
      <c r="AD174" s="17"/>
      <c r="AE174" s="17"/>
      <c r="AF174" s="17"/>
      <c r="AG174" s="17"/>
      <c r="AH174" s="17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2"/>
      <c r="P175" s="12"/>
      <c r="Q175" s="12"/>
      <c r="R175" s="12"/>
      <c r="S175" s="12"/>
      <c r="T175" s="12"/>
      <c r="U175" s="1"/>
      <c r="V175" s="17"/>
      <c r="W175" s="17"/>
      <c r="X175" s="17"/>
      <c r="Y175" s="17"/>
      <c r="Z175" s="17"/>
      <c r="AA175" s="17"/>
      <c r="AB175" s="1"/>
      <c r="AC175" s="17"/>
      <c r="AD175" s="17"/>
      <c r="AE175" s="17"/>
      <c r="AF175" s="17"/>
      <c r="AG175" s="17"/>
      <c r="AH175" s="17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2"/>
      <c r="P176" s="12"/>
      <c r="Q176" s="12"/>
      <c r="R176" s="12"/>
      <c r="S176" s="12"/>
      <c r="T176" s="12"/>
      <c r="U176" s="1"/>
      <c r="V176" s="17"/>
      <c r="W176" s="17"/>
      <c r="X176" s="17"/>
      <c r="Y176" s="17"/>
      <c r="Z176" s="17"/>
      <c r="AA176" s="17"/>
      <c r="AB176" s="1"/>
      <c r="AC176" s="17"/>
      <c r="AD176" s="17"/>
      <c r="AE176" s="17"/>
      <c r="AF176" s="17"/>
      <c r="AG176" s="17"/>
      <c r="AH176" s="17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2"/>
      <c r="P177" s="12"/>
      <c r="Q177" s="12"/>
      <c r="R177" s="12"/>
      <c r="S177" s="12"/>
      <c r="T177" s="12"/>
      <c r="U177" s="1"/>
      <c r="V177" s="17"/>
      <c r="W177" s="17"/>
      <c r="X177" s="17"/>
      <c r="Y177" s="17"/>
      <c r="Z177" s="17"/>
      <c r="AA177" s="17"/>
      <c r="AB177" s="1"/>
      <c r="AC177" s="17"/>
      <c r="AD177" s="17"/>
      <c r="AE177" s="17"/>
      <c r="AF177" s="17"/>
      <c r="AG177" s="17"/>
      <c r="AH177" s="17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2"/>
      <c r="P178" s="12"/>
      <c r="Q178" s="12"/>
      <c r="R178" s="12"/>
      <c r="S178" s="12"/>
      <c r="T178" s="12"/>
      <c r="U178" s="1"/>
      <c r="V178" s="17"/>
      <c r="W178" s="17"/>
      <c r="X178" s="17"/>
      <c r="Y178" s="17"/>
      <c r="Z178" s="17"/>
      <c r="AA178" s="17"/>
      <c r="AB178" s="1"/>
      <c r="AC178" s="17"/>
      <c r="AD178" s="17"/>
      <c r="AE178" s="17"/>
      <c r="AF178" s="17"/>
      <c r="AG178" s="17"/>
      <c r="AH178" s="17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2"/>
      <c r="P179" s="12"/>
      <c r="Q179" s="12"/>
      <c r="R179" s="12"/>
      <c r="S179" s="12"/>
      <c r="T179" s="12"/>
      <c r="U179" s="1"/>
      <c r="V179" s="17"/>
      <c r="W179" s="17"/>
      <c r="X179" s="17"/>
      <c r="Y179" s="17"/>
      <c r="Z179" s="17"/>
      <c r="AA179" s="17"/>
      <c r="AB179" s="1"/>
      <c r="AC179" s="17"/>
      <c r="AD179" s="17"/>
      <c r="AE179" s="17"/>
      <c r="AF179" s="17"/>
      <c r="AG179" s="17"/>
      <c r="AH179" s="17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2"/>
      <c r="P180" s="12"/>
      <c r="Q180" s="12"/>
      <c r="R180" s="12"/>
      <c r="S180" s="12"/>
      <c r="T180" s="12"/>
      <c r="U180" s="1"/>
      <c r="V180" s="17"/>
      <c r="W180" s="17"/>
      <c r="X180" s="17"/>
      <c r="Y180" s="17"/>
      <c r="Z180" s="17"/>
      <c r="AA180" s="17"/>
      <c r="AB180" s="1"/>
      <c r="AC180" s="17"/>
      <c r="AD180" s="17"/>
      <c r="AE180" s="17"/>
      <c r="AF180" s="17"/>
      <c r="AG180" s="17"/>
      <c r="AH180" s="17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2"/>
      <c r="P181" s="12"/>
      <c r="Q181" s="12"/>
      <c r="R181" s="12"/>
      <c r="S181" s="12"/>
      <c r="T181" s="12"/>
      <c r="U181" s="1"/>
      <c r="V181" s="17"/>
      <c r="W181" s="17"/>
      <c r="X181" s="17"/>
      <c r="Y181" s="17"/>
      <c r="Z181" s="17"/>
      <c r="AA181" s="17"/>
      <c r="AB181" s="1"/>
      <c r="AC181" s="17"/>
      <c r="AD181" s="17"/>
      <c r="AE181" s="17"/>
      <c r="AF181" s="17"/>
      <c r="AG181" s="17"/>
      <c r="AH181" s="17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2"/>
      <c r="P182" s="12"/>
      <c r="Q182" s="12"/>
      <c r="R182" s="12"/>
      <c r="S182" s="12"/>
      <c r="T182" s="12"/>
      <c r="U182" s="1"/>
      <c r="V182" s="17"/>
      <c r="W182" s="17"/>
      <c r="X182" s="17"/>
      <c r="Y182" s="17"/>
      <c r="Z182" s="17"/>
      <c r="AA182" s="17"/>
      <c r="AB182" s="1"/>
      <c r="AC182" s="17"/>
      <c r="AD182" s="17"/>
      <c r="AE182" s="17"/>
      <c r="AF182" s="17"/>
      <c r="AG182" s="17"/>
      <c r="AH182" s="17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2"/>
      <c r="P183" s="12"/>
      <c r="Q183" s="12"/>
      <c r="R183" s="12"/>
      <c r="S183" s="12"/>
      <c r="T183" s="12"/>
      <c r="U183" s="1"/>
      <c r="V183" s="17"/>
      <c r="W183" s="17"/>
      <c r="X183" s="17"/>
      <c r="Y183" s="17"/>
      <c r="Z183" s="17"/>
      <c r="AA183" s="17"/>
      <c r="AB183" s="1"/>
      <c r="AC183" s="17"/>
      <c r="AD183" s="17"/>
      <c r="AE183" s="17"/>
      <c r="AF183" s="17"/>
      <c r="AG183" s="17"/>
      <c r="AH183" s="17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2"/>
      <c r="P184" s="12"/>
      <c r="Q184" s="12"/>
      <c r="R184" s="12"/>
      <c r="S184" s="12"/>
      <c r="T184" s="12"/>
      <c r="U184" s="1"/>
      <c r="V184" s="17"/>
      <c r="W184" s="17"/>
      <c r="X184" s="17"/>
      <c r="Y184" s="17"/>
      <c r="Z184" s="17"/>
      <c r="AA184" s="17"/>
      <c r="AB184" s="1"/>
      <c r="AC184" s="17"/>
      <c r="AD184" s="17"/>
      <c r="AE184" s="17"/>
      <c r="AF184" s="17"/>
      <c r="AG184" s="17"/>
      <c r="AH184" s="17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2"/>
      <c r="P185" s="12"/>
      <c r="Q185" s="12"/>
      <c r="R185" s="12"/>
      <c r="S185" s="12"/>
      <c r="T185" s="12"/>
      <c r="U185" s="1"/>
      <c r="V185" s="17"/>
      <c r="W185" s="17"/>
      <c r="X185" s="17"/>
      <c r="Y185" s="17"/>
      <c r="Z185" s="17"/>
      <c r="AA185" s="17"/>
      <c r="AB185" s="1"/>
      <c r="AC185" s="17"/>
      <c r="AD185" s="17"/>
      <c r="AE185" s="17"/>
      <c r="AF185" s="17"/>
      <c r="AG185" s="17"/>
      <c r="AH185" s="17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2"/>
      <c r="P186" s="12"/>
      <c r="Q186" s="12"/>
      <c r="R186" s="12"/>
      <c r="S186" s="12"/>
      <c r="T186" s="12"/>
      <c r="U186" s="1"/>
      <c r="V186" s="17"/>
      <c r="W186" s="17"/>
      <c r="X186" s="17"/>
      <c r="Y186" s="17"/>
      <c r="Z186" s="17"/>
      <c r="AA186" s="17"/>
      <c r="AB186" s="1"/>
      <c r="AC186" s="17"/>
      <c r="AD186" s="17"/>
      <c r="AE186" s="17"/>
      <c r="AF186" s="17"/>
      <c r="AG186" s="17"/>
      <c r="AH186" s="17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2"/>
      <c r="P187" s="12"/>
      <c r="Q187" s="12"/>
      <c r="R187" s="12"/>
      <c r="S187" s="12"/>
      <c r="T187" s="12"/>
      <c r="U187" s="1"/>
      <c r="V187" s="17"/>
      <c r="W187" s="17"/>
      <c r="X187" s="17"/>
      <c r="Y187" s="17"/>
      <c r="Z187" s="17"/>
      <c r="AA187" s="17"/>
      <c r="AB187" s="1"/>
      <c r="AC187" s="17"/>
      <c r="AD187" s="17"/>
      <c r="AE187" s="17"/>
      <c r="AF187" s="17"/>
      <c r="AG187" s="17"/>
      <c r="AH187" s="17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2"/>
      <c r="P188" s="12"/>
      <c r="Q188" s="12"/>
      <c r="R188" s="12"/>
      <c r="S188" s="12"/>
      <c r="T188" s="12"/>
      <c r="U188" s="1"/>
      <c r="V188" s="17"/>
      <c r="W188" s="17"/>
      <c r="X188" s="17"/>
      <c r="Y188" s="17"/>
      <c r="Z188" s="17"/>
      <c r="AA188" s="17"/>
      <c r="AB188" s="1"/>
      <c r="AC188" s="17"/>
      <c r="AD188" s="17"/>
      <c r="AE188" s="17"/>
      <c r="AF188" s="17"/>
      <c r="AG188" s="17"/>
      <c r="AH188" s="17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2"/>
      <c r="P189" s="12"/>
      <c r="Q189" s="12"/>
      <c r="R189" s="12"/>
      <c r="S189" s="12"/>
      <c r="T189" s="12"/>
      <c r="U189" s="1"/>
      <c r="V189" s="17"/>
      <c r="W189" s="17"/>
      <c r="X189" s="17"/>
      <c r="Y189" s="17"/>
      <c r="Z189" s="17"/>
      <c r="AA189" s="17"/>
      <c r="AB189" s="1"/>
      <c r="AC189" s="17"/>
      <c r="AD189" s="17"/>
      <c r="AE189" s="17"/>
      <c r="AF189" s="17"/>
      <c r="AG189" s="17"/>
      <c r="AH189" s="17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2"/>
      <c r="P190" s="12"/>
      <c r="Q190" s="12"/>
      <c r="R190" s="12"/>
      <c r="S190" s="12"/>
      <c r="T190" s="12"/>
      <c r="U190" s="1"/>
      <c r="V190" s="17"/>
      <c r="W190" s="17"/>
      <c r="X190" s="17"/>
      <c r="Y190" s="17"/>
      <c r="Z190" s="17"/>
      <c r="AA190" s="17"/>
      <c r="AB190" s="1"/>
      <c r="AC190" s="17"/>
      <c r="AD190" s="17"/>
      <c r="AE190" s="17"/>
      <c r="AF190" s="17"/>
      <c r="AG190" s="17"/>
      <c r="AH190" s="17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2"/>
      <c r="P191" s="12"/>
      <c r="Q191" s="12"/>
      <c r="R191" s="12"/>
      <c r="S191" s="12"/>
      <c r="T191" s="12"/>
      <c r="U191" s="1"/>
      <c r="V191" s="17"/>
      <c r="W191" s="17"/>
      <c r="X191" s="17"/>
      <c r="Y191" s="17"/>
      <c r="Z191" s="17"/>
      <c r="AA191" s="17"/>
      <c r="AB191" s="1"/>
      <c r="AC191" s="17"/>
      <c r="AD191" s="17"/>
      <c r="AE191" s="17"/>
      <c r="AF191" s="17"/>
      <c r="AG191" s="17"/>
      <c r="AH191" s="17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2"/>
      <c r="P192" s="12"/>
      <c r="Q192" s="12"/>
      <c r="R192" s="12"/>
      <c r="S192" s="12"/>
      <c r="T192" s="12"/>
      <c r="U192" s="1"/>
      <c r="V192" s="17"/>
      <c r="W192" s="17"/>
      <c r="X192" s="17"/>
      <c r="Y192" s="17"/>
      <c r="Z192" s="17"/>
      <c r="AA192" s="17"/>
      <c r="AB192" s="1"/>
      <c r="AC192" s="17"/>
      <c r="AD192" s="17"/>
      <c r="AE192" s="17"/>
      <c r="AF192" s="17"/>
      <c r="AG192" s="17"/>
      <c r="AH192" s="17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2"/>
      <c r="P193" s="12"/>
      <c r="Q193" s="12"/>
      <c r="R193" s="12"/>
      <c r="S193" s="12"/>
      <c r="T193" s="12"/>
      <c r="U193" s="1"/>
      <c r="V193" s="17"/>
      <c r="W193" s="17"/>
      <c r="X193" s="17"/>
      <c r="Y193" s="17"/>
      <c r="Z193" s="17"/>
      <c r="AA193" s="17"/>
      <c r="AB193" s="1"/>
      <c r="AC193" s="17"/>
      <c r="AD193" s="17"/>
      <c r="AE193" s="17"/>
      <c r="AF193" s="17"/>
      <c r="AG193" s="17"/>
      <c r="AH193" s="17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2"/>
      <c r="P194" s="12"/>
      <c r="Q194" s="12"/>
      <c r="R194" s="12"/>
      <c r="S194" s="12"/>
      <c r="T194" s="12"/>
      <c r="U194" s="1"/>
      <c r="V194" s="17"/>
      <c r="W194" s="17"/>
      <c r="X194" s="17"/>
      <c r="Y194" s="17"/>
      <c r="Z194" s="17"/>
      <c r="AA194" s="17"/>
      <c r="AB194" s="1"/>
      <c r="AC194" s="17"/>
      <c r="AD194" s="17"/>
      <c r="AE194" s="17"/>
      <c r="AF194" s="17"/>
      <c r="AG194" s="17"/>
      <c r="AH194" s="17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2"/>
      <c r="P195" s="12"/>
      <c r="Q195" s="12"/>
      <c r="R195" s="12"/>
      <c r="S195" s="12"/>
      <c r="T195" s="12"/>
      <c r="U195" s="1"/>
      <c r="V195" s="17"/>
      <c r="W195" s="17"/>
      <c r="X195" s="17"/>
      <c r="Y195" s="17"/>
      <c r="Z195" s="17"/>
      <c r="AA195" s="17"/>
      <c r="AB195" s="1"/>
      <c r="AC195" s="17"/>
      <c r="AD195" s="17"/>
      <c r="AE195" s="17"/>
      <c r="AF195" s="17"/>
      <c r="AG195" s="17"/>
      <c r="AH195" s="17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2"/>
      <c r="P196" s="12"/>
      <c r="Q196" s="12"/>
      <c r="R196" s="12"/>
      <c r="S196" s="12"/>
      <c r="T196" s="12"/>
      <c r="U196" s="1"/>
      <c r="V196" s="17"/>
      <c r="W196" s="17"/>
      <c r="X196" s="17"/>
      <c r="Y196" s="17"/>
      <c r="Z196" s="17"/>
      <c r="AA196" s="17"/>
      <c r="AB196" s="1"/>
      <c r="AC196" s="17"/>
      <c r="AD196" s="17"/>
      <c r="AE196" s="17"/>
      <c r="AF196" s="17"/>
      <c r="AG196" s="17"/>
      <c r="AH196" s="17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2"/>
      <c r="P197" s="12"/>
      <c r="Q197" s="12"/>
      <c r="R197" s="12"/>
      <c r="S197" s="12"/>
      <c r="T197" s="12"/>
      <c r="U197" s="1"/>
      <c r="V197" s="17"/>
      <c r="W197" s="17"/>
      <c r="X197" s="17"/>
      <c r="Y197" s="17"/>
      <c r="Z197" s="17"/>
      <c r="AA197" s="17"/>
      <c r="AB197" s="1"/>
      <c r="AC197" s="17"/>
      <c r="AD197" s="17"/>
      <c r="AE197" s="17"/>
      <c r="AF197" s="17"/>
      <c r="AG197" s="17"/>
      <c r="AH197" s="17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2"/>
      <c r="P198" s="12"/>
      <c r="Q198" s="12"/>
      <c r="R198" s="12"/>
      <c r="S198" s="12"/>
      <c r="T198" s="12"/>
      <c r="U198" s="1"/>
      <c r="V198" s="17"/>
      <c r="W198" s="17"/>
      <c r="X198" s="17"/>
      <c r="Y198" s="17"/>
      <c r="Z198" s="17"/>
      <c r="AA198" s="17"/>
      <c r="AB198" s="1"/>
      <c r="AC198" s="17"/>
      <c r="AD198" s="17"/>
      <c r="AE198" s="17"/>
      <c r="AF198" s="17"/>
      <c r="AG198" s="17"/>
      <c r="AH198" s="17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2"/>
      <c r="P199" s="12"/>
      <c r="Q199" s="12"/>
      <c r="R199" s="12"/>
      <c r="S199" s="12"/>
      <c r="T199" s="12"/>
      <c r="U199" s="1"/>
      <c r="V199" s="17"/>
      <c r="W199" s="17"/>
      <c r="X199" s="17"/>
      <c r="Y199" s="17"/>
      <c r="Z199" s="17"/>
      <c r="AA199" s="17"/>
      <c r="AB199" s="1"/>
      <c r="AC199" s="17"/>
      <c r="AD199" s="17"/>
      <c r="AE199" s="17"/>
      <c r="AF199" s="17"/>
      <c r="AG199" s="17"/>
      <c r="AH199" s="17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2"/>
      <c r="P200" s="12"/>
      <c r="Q200" s="12"/>
      <c r="R200" s="12"/>
      <c r="S200" s="12"/>
      <c r="T200" s="12"/>
      <c r="U200" s="1"/>
      <c r="V200" s="17"/>
      <c r="W200" s="17"/>
      <c r="X200" s="17"/>
      <c r="Y200" s="17"/>
      <c r="Z200" s="17"/>
      <c r="AA200" s="17"/>
      <c r="AB200" s="1"/>
      <c r="AC200" s="17"/>
      <c r="AD200" s="17"/>
      <c r="AE200" s="17"/>
      <c r="AF200" s="17"/>
      <c r="AG200" s="17"/>
      <c r="AH200" s="17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2"/>
      <c r="P201" s="12"/>
      <c r="Q201" s="12"/>
      <c r="R201" s="12"/>
      <c r="S201" s="12"/>
      <c r="T201" s="12"/>
      <c r="U201" s="1"/>
      <c r="V201" s="17"/>
      <c r="W201" s="17"/>
      <c r="X201" s="17"/>
      <c r="Y201" s="17"/>
      <c r="Z201" s="17"/>
      <c r="AA201" s="17"/>
      <c r="AB201" s="1"/>
      <c r="AC201" s="17"/>
      <c r="AD201" s="17"/>
      <c r="AE201" s="17"/>
      <c r="AF201" s="17"/>
      <c r="AG201" s="17"/>
      <c r="AH201" s="17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2"/>
      <c r="P202" s="12"/>
      <c r="Q202" s="12"/>
      <c r="R202" s="12"/>
      <c r="S202" s="12"/>
      <c r="T202" s="12"/>
      <c r="U202" s="1"/>
      <c r="V202" s="17"/>
      <c r="W202" s="17"/>
      <c r="X202" s="17"/>
      <c r="Y202" s="17"/>
      <c r="Z202" s="17"/>
      <c r="AA202" s="17"/>
      <c r="AB202" s="1"/>
      <c r="AC202" s="17"/>
      <c r="AD202" s="17"/>
      <c r="AE202" s="17"/>
      <c r="AF202" s="17"/>
      <c r="AG202" s="17"/>
      <c r="AH202" s="17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2"/>
      <c r="P203" s="12"/>
      <c r="Q203" s="12"/>
      <c r="R203" s="12"/>
      <c r="S203" s="12"/>
      <c r="T203" s="12"/>
      <c r="U203" s="1"/>
      <c r="V203" s="17"/>
      <c r="W203" s="17"/>
      <c r="X203" s="17"/>
      <c r="Y203" s="17"/>
      <c r="Z203" s="17"/>
      <c r="AA203" s="17"/>
      <c r="AB203" s="1"/>
      <c r="AC203" s="17"/>
      <c r="AD203" s="17"/>
      <c r="AE203" s="17"/>
      <c r="AF203" s="17"/>
      <c r="AG203" s="17"/>
      <c r="AH203" s="17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2"/>
      <c r="P204" s="12"/>
      <c r="Q204" s="12"/>
      <c r="R204" s="12"/>
      <c r="S204" s="12"/>
      <c r="T204" s="12"/>
      <c r="U204" s="1"/>
      <c r="V204" s="17"/>
      <c r="W204" s="17"/>
      <c r="X204" s="17"/>
      <c r="Y204" s="17"/>
      <c r="Z204" s="17"/>
      <c r="AA204" s="17"/>
      <c r="AB204" s="1"/>
      <c r="AC204" s="17"/>
      <c r="AD204" s="17"/>
      <c r="AE204" s="17"/>
      <c r="AF204" s="17"/>
      <c r="AG204" s="17"/>
      <c r="AH204" s="17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2"/>
      <c r="P205" s="12"/>
      <c r="Q205" s="12"/>
      <c r="R205" s="12"/>
      <c r="S205" s="12"/>
      <c r="T205" s="12"/>
      <c r="U205" s="1"/>
      <c r="V205" s="17"/>
      <c r="W205" s="17"/>
      <c r="X205" s="17"/>
      <c r="Y205" s="17"/>
      <c r="Z205" s="17"/>
      <c r="AA205" s="17"/>
      <c r="AB205" s="1"/>
      <c r="AC205" s="17"/>
      <c r="AD205" s="17"/>
      <c r="AE205" s="17"/>
      <c r="AF205" s="17"/>
      <c r="AG205" s="17"/>
      <c r="AH205" s="17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2"/>
      <c r="P206" s="12"/>
      <c r="Q206" s="12"/>
      <c r="R206" s="12"/>
      <c r="S206" s="12"/>
      <c r="T206" s="12"/>
      <c r="U206" s="1"/>
      <c r="V206" s="17"/>
      <c r="W206" s="17"/>
      <c r="X206" s="17"/>
      <c r="Y206" s="17"/>
      <c r="Z206" s="17"/>
      <c r="AA206" s="17"/>
      <c r="AB206" s="1"/>
      <c r="AC206" s="17"/>
      <c r="AD206" s="17"/>
      <c r="AE206" s="17"/>
      <c r="AF206" s="17"/>
      <c r="AG206" s="17"/>
      <c r="AH206" s="17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2"/>
      <c r="P207" s="12"/>
      <c r="Q207" s="12"/>
      <c r="R207" s="12"/>
      <c r="S207" s="12"/>
      <c r="T207" s="12"/>
      <c r="U207" s="1"/>
      <c r="V207" s="17"/>
      <c r="W207" s="17"/>
      <c r="X207" s="17"/>
      <c r="Y207" s="17"/>
      <c r="Z207" s="17"/>
      <c r="AA207" s="17"/>
      <c r="AB207" s="1"/>
      <c r="AC207" s="17"/>
      <c r="AD207" s="17"/>
      <c r="AE207" s="17"/>
      <c r="AF207" s="17"/>
      <c r="AG207" s="17"/>
      <c r="AH207" s="17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2"/>
      <c r="P208" s="12"/>
      <c r="Q208" s="12"/>
      <c r="R208" s="12"/>
      <c r="S208" s="12"/>
      <c r="T208" s="12"/>
      <c r="U208" s="1"/>
      <c r="V208" s="17"/>
      <c r="W208" s="17"/>
      <c r="X208" s="17"/>
      <c r="Y208" s="17"/>
      <c r="Z208" s="17"/>
      <c r="AA208" s="17"/>
      <c r="AB208" s="1"/>
      <c r="AC208" s="17"/>
      <c r="AD208" s="17"/>
      <c r="AE208" s="17"/>
      <c r="AF208" s="17"/>
      <c r="AG208" s="17"/>
      <c r="AH208" s="17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2"/>
      <c r="P209" s="12"/>
      <c r="Q209" s="12"/>
      <c r="R209" s="12"/>
      <c r="S209" s="12"/>
      <c r="T209" s="12"/>
      <c r="U209" s="1"/>
      <c r="V209" s="17"/>
      <c r="W209" s="17"/>
      <c r="X209" s="17"/>
      <c r="Y209" s="17"/>
      <c r="Z209" s="17"/>
      <c r="AA209" s="17"/>
      <c r="AB209" s="1"/>
      <c r="AC209" s="17"/>
      <c r="AD209" s="17"/>
      <c r="AE209" s="17"/>
      <c r="AF209" s="17"/>
      <c r="AG209" s="17"/>
      <c r="AH209" s="17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2"/>
      <c r="P210" s="12"/>
      <c r="Q210" s="12"/>
      <c r="R210" s="12"/>
      <c r="S210" s="12"/>
      <c r="T210" s="12"/>
      <c r="U210" s="1"/>
      <c r="V210" s="17"/>
      <c r="W210" s="17"/>
      <c r="X210" s="17"/>
      <c r="Y210" s="17"/>
      <c r="Z210" s="17"/>
      <c r="AA210" s="17"/>
      <c r="AB210" s="1"/>
      <c r="AC210" s="17"/>
      <c r="AD210" s="17"/>
      <c r="AE210" s="17"/>
      <c r="AF210" s="17"/>
      <c r="AG210" s="17"/>
      <c r="AH210" s="17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2"/>
      <c r="P211" s="12"/>
      <c r="Q211" s="12"/>
      <c r="R211" s="12"/>
      <c r="S211" s="12"/>
      <c r="T211" s="12"/>
      <c r="U211" s="1"/>
      <c r="V211" s="17"/>
      <c r="W211" s="17"/>
      <c r="X211" s="17"/>
      <c r="Y211" s="17"/>
      <c r="Z211" s="17"/>
      <c r="AA211" s="17"/>
      <c r="AB211" s="1"/>
      <c r="AC211" s="17"/>
      <c r="AD211" s="17"/>
      <c r="AE211" s="17"/>
      <c r="AF211" s="17"/>
      <c r="AG211" s="17"/>
      <c r="AH211" s="17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2"/>
      <c r="P212" s="12"/>
      <c r="Q212" s="12"/>
      <c r="R212" s="12"/>
      <c r="S212" s="12"/>
      <c r="T212" s="12"/>
      <c r="U212" s="1"/>
      <c r="V212" s="17"/>
      <c r="W212" s="17"/>
      <c r="X212" s="17"/>
      <c r="Y212" s="17"/>
      <c r="Z212" s="17"/>
      <c r="AA212" s="17"/>
      <c r="AB212" s="1"/>
      <c r="AC212" s="17"/>
      <c r="AD212" s="17"/>
      <c r="AE212" s="17"/>
      <c r="AF212" s="17"/>
      <c r="AG212" s="17"/>
      <c r="AH212" s="17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2"/>
      <c r="P213" s="12"/>
      <c r="Q213" s="12"/>
      <c r="R213" s="12"/>
      <c r="S213" s="12"/>
      <c r="T213" s="12"/>
      <c r="U213" s="1"/>
      <c r="V213" s="17"/>
      <c r="W213" s="17"/>
      <c r="X213" s="17"/>
      <c r="Y213" s="17"/>
      <c r="Z213" s="17"/>
      <c r="AA213" s="17"/>
      <c r="AB213" s="1"/>
      <c r="AC213" s="17"/>
      <c r="AD213" s="17"/>
      <c r="AE213" s="17"/>
      <c r="AF213" s="17"/>
      <c r="AG213" s="17"/>
      <c r="AH213" s="17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2"/>
      <c r="P214" s="12"/>
      <c r="Q214" s="12"/>
      <c r="R214" s="12"/>
      <c r="S214" s="12"/>
      <c r="T214" s="12"/>
      <c r="U214" s="1"/>
      <c r="V214" s="17"/>
      <c r="W214" s="17"/>
      <c r="X214" s="17"/>
      <c r="Y214" s="17"/>
      <c r="Z214" s="17"/>
      <c r="AA214" s="17"/>
      <c r="AB214" s="1"/>
      <c r="AC214" s="17"/>
      <c r="AD214" s="17"/>
      <c r="AE214" s="17"/>
      <c r="AF214" s="17"/>
      <c r="AG214" s="17"/>
      <c r="AH214" s="17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2"/>
      <c r="P215" s="12"/>
      <c r="Q215" s="12"/>
      <c r="R215" s="12"/>
      <c r="S215" s="12"/>
      <c r="T215" s="12"/>
      <c r="U215" s="1"/>
      <c r="V215" s="17"/>
      <c r="W215" s="17"/>
      <c r="X215" s="17"/>
      <c r="Y215" s="17"/>
      <c r="Z215" s="17"/>
      <c r="AA215" s="17"/>
      <c r="AB215" s="1"/>
      <c r="AC215" s="17"/>
      <c r="AD215" s="17"/>
      <c r="AE215" s="17"/>
      <c r="AF215" s="17"/>
      <c r="AG215" s="17"/>
      <c r="AH215" s="17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2"/>
      <c r="P216" s="12"/>
      <c r="Q216" s="12"/>
      <c r="R216" s="12"/>
      <c r="S216" s="12"/>
      <c r="T216" s="12"/>
      <c r="U216" s="1"/>
      <c r="V216" s="17"/>
      <c r="W216" s="17"/>
      <c r="X216" s="17"/>
      <c r="Y216" s="17"/>
      <c r="Z216" s="17"/>
      <c r="AA216" s="17"/>
      <c r="AB216" s="1"/>
      <c r="AC216" s="17"/>
      <c r="AD216" s="17"/>
      <c r="AE216" s="17"/>
      <c r="AF216" s="17"/>
      <c r="AG216" s="17"/>
      <c r="AH216" s="17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2"/>
      <c r="P217" s="12"/>
      <c r="Q217" s="12"/>
      <c r="R217" s="12"/>
      <c r="S217" s="12"/>
      <c r="T217" s="12"/>
      <c r="U217" s="1"/>
      <c r="V217" s="17"/>
      <c r="W217" s="17"/>
      <c r="X217" s="17"/>
      <c r="Y217" s="17"/>
      <c r="Z217" s="17"/>
      <c r="AA217" s="17"/>
      <c r="AB217" s="1"/>
      <c r="AC217" s="17"/>
      <c r="AD217" s="17"/>
      <c r="AE217" s="17"/>
      <c r="AF217" s="17"/>
      <c r="AG217" s="17"/>
      <c r="AH217" s="17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2"/>
      <c r="P218" s="12"/>
      <c r="Q218" s="12"/>
      <c r="R218" s="12"/>
      <c r="S218" s="12"/>
      <c r="T218" s="12"/>
      <c r="U218" s="1"/>
      <c r="V218" s="17"/>
      <c r="W218" s="17"/>
      <c r="X218" s="17"/>
      <c r="Y218" s="17"/>
      <c r="Z218" s="17"/>
      <c r="AA218" s="17"/>
      <c r="AB218" s="1"/>
      <c r="AC218" s="17"/>
      <c r="AD218" s="17"/>
      <c r="AE218" s="17"/>
      <c r="AF218" s="17"/>
      <c r="AG218" s="17"/>
      <c r="AH218" s="17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2"/>
      <c r="P219" s="12"/>
      <c r="Q219" s="12"/>
      <c r="R219" s="12"/>
      <c r="S219" s="12"/>
      <c r="T219" s="12"/>
      <c r="U219" s="1"/>
      <c r="V219" s="17"/>
      <c r="W219" s="17"/>
      <c r="X219" s="17"/>
      <c r="Y219" s="17"/>
      <c r="Z219" s="17"/>
      <c r="AA219" s="17"/>
      <c r="AB219" s="1"/>
      <c r="AC219" s="17"/>
      <c r="AD219" s="17"/>
      <c r="AE219" s="17"/>
      <c r="AF219" s="17"/>
      <c r="AG219" s="17"/>
      <c r="AH219" s="17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2"/>
      <c r="P220" s="12"/>
      <c r="Q220" s="12"/>
      <c r="R220" s="12"/>
      <c r="S220" s="12"/>
      <c r="T220" s="12"/>
      <c r="U220" s="1"/>
      <c r="V220" s="17"/>
      <c r="W220" s="17"/>
      <c r="X220" s="17"/>
      <c r="Y220" s="17"/>
      <c r="Z220" s="17"/>
      <c r="AA220" s="17"/>
      <c r="AB220" s="1"/>
      <c r="AC220" s="17"/>
      <c r="AD220" s="17"/>
      <c r="AE220" s="17"/>
      <c r="AF220" s="17"/>
      <c r="AG220" s="17"/>
      <c r="AH220" s="17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2"/>
      <c r="P221" s="12"/>
      <c r="Q221" s="12"/>
      <c r="R221" s="12"/>
      <c r="S221" s="12"/>
      <c r="T221" s="12"/>
      <c r="U221" s="1"/>
      <c r="V221" s="17"/>
      <c r="W221" s="17"/>
      <c r="X221" s="17"/>
      <c r="Y221" s="17"/>
      <c r="Z221" s="17"/>
      <c r="AA221" s="17"/>
      <c r="AB221" s="1"/>
      <c r="AC221" s="17"/>
      <c r="AD221" s="17"/>
      <c r="AE221" s="17"/>
      <c r="AF221" s="17"/>
      <c r="AG221" s="17"/>
      <c r="AH221" s="17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2"/>
      <c r="P222" s="12"/>
      <c r="Q222" s="12"/>
      <c r="R222" s="12"/>
      <c r="S222" s="12"/>
      <c r="T222" s="12"/>
      <c r="U222" s="1"/>
      <c r="V222" s="17"/>
      <c r="W222" s="17"/>
      <c r="X222" s="17"/>
      <c r="Y222" s="17"/>
      <c r="Z222" s="17"/>
      <c r="AA222" s="17"/>
      <c r="AB222" s="1"/>
      <c r="AC222" s="17"/>
      <c r="AD222" s="17"/>
      <c r="AE222" s="17"/>
      <c r="AF222" s="17"/>
      <c r="AG222" s="17"/>
      <c r="AH222" s="17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2"/>
      <c r="P223" s="12"/>
      <c r="Q223" s="12"/>
      <c r="R223" s="12"/>
      <c r="S223" s="12"/>
      <c r="T223" s="12"/>
      <c r="U223" s="1"/>
      <c r="V223" s="17"/>
      <c r="W223" s="17"/>
      <c r="X223" s="17"/>
      <c r="Y223" s="17"/>
      <c r="Z223" s="17"/>
      <c r="AA223" s="17"/>
      <c r="AB223" s="1"/>
      <c r="AC223" s="17"/>
      <c r="AD223" s="17"/>
      <c r="AE223" s="17"/>
      <c r="AF223" s="17"/>
      <c r="AG223" s="17"/>
      <c r="AH223" s="17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2"/>
      <c r="P224" s="12"/>
      <c r="Q224" s="12"/>
      <c r="R224" s="12"/>
      <c r="S224" s="12"/>
      <c r="T224" s="12"/>
      <c r="U224" s="1"/>
      <c r="V224" s="17"/>
      <c r="W224" s="17"/>
      <c r="X224" s="17"/>
      <c r="Y224" s="17"/>
      <c r="Z224" s="17"/>
      <c r="AA224" s="17"/>
      <c r="AB224" s="1"/>
      <c r="AC224" s="17"/>
      <c r="AD224" s="17"/>
      <c r="AE224" s="17"/>
      <c r="AF224" s="17"/>
      <c r="AG224" s="17"/>
      <c r="AH224" s="17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2"/>
      <c r="P225" s="12"/>
      <c r="Q225" s="12"/>
      <c r="R225" s="12"/>
      <c r="S225" s="12"/>
      <c r="T225" s="12"/>
      <c r="U225" s="1"/>
      <c r="V225" s="17"/>
      <c r="W225" s="17"/>
      <c r="X225" s="17"/>
      <c r="Y225" s="17"/>
      <c r="Z225" s="17"/>
      <c r="AA225" s="17"/>
      <c r="AB225" s="1"/>
      <c r="AC225" s="17"/>
      <c r="AD225" s="17"/>
      <c r="AE225" s="17"/>
      <c r="AF225" s="17"/>
      <c r="AG225" s="17"/>
      <c r="AH225" s="17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2"/>
      <c r="P226" s="12"/>
      <c r="Q226" s="12"/>
      <c r="R226" s="12"/>
      <c r="S226" s="12"/>
      <c r="T226" s="12"/>
      <c r="U226" s="1"/>
      <c r="V226" s="17"/>
      <c r="W226" s="17"/>
      <c r="X226" s="17"/>
      <c r="Y226" s="17"/>
      <c r="Z226" s="17"/>
      <c r="AA226" s="17"/>
      <c r="AB226" s="1"/>
      <c r="AC226" s="17"/>
      <c r="AD226" s="17"/>
      <c r="AE226" s="17"/>
      <c r="AF226" s="17"/>
      <c r="AG226" s="17"/>
      <c r="AH226" s="17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2"/>
      <c r="P227" s="12"/>
      <c r="Q227" s="12"/>
      <c r="R227" s="12"/>
      <c r="S227" s="12"/>
      <c r="T227" s="12"/>
      <c r="U227" s="1"/>
      <c r="V227" s="17"/>
      <c r="W227" s="17"/>
      <c r="X227" s="17"/>
      <c r="Y227" s="17"/>
      <c r="Z227" s="17"/>
      <c r="AA227" s="17"/>
      <c r="AB227" s="1"/>
      <c r="AC227" s="17"/>
      <c r="AD227" s="17"/>
      <c r="AE227" s="17"/>
      <c r="AF227" s="17"/>
      <c r="AG227" s="17"/>
      <c r="AH227" s="17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2"/>
      <c r="P228" s="12"/>
      <c r="Q228" s="12"/>
      <c r="R228" s="12"/>
      <c r="S228" s="12"/>
      <c r="T228" s="12"/>
      <c r="U228" s="1"/>
      <c r="V228" s="17"/>
      <c r="W228" s="17"/>
      <c r="X228" s="17"/>
      <c r="Y228" s="17"/>
      <c r="Z228" s="17"/>
      <c r="AA228" s="17"/>
      <c r="AB228" s="1"/>
      <c r="AC228" s="17"/>
      <c r="AD228" s="17"/>
      <c r="AE228" s="17"/>
      <c r="AF228" s="17"/>
      <c r="AG228" s="17"/>
      <c r="AH228" s="17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2"/>
      <c r="P229" s="12"/>
      <c r="Q229" s="12"/>
      <c r="R229" s="12"/>
      <c r="S229" s="12"/>
      <c r="T229" s="12"/>
      <c r="U229" s="1"/>
      <c r="V229" s="17"/>
      <c r="W229" s="17"/>
      <c r="X229" s="17"/>
      <c r="Y229" s="17"/>
      <c r="Z229" s="17"/>
      <c r="AA229" s="17"/>
      <c r="AB229" s="1"/>
      <c r="AC229" s="17"/>
      <c r="AD229" s="17"/>
      <c r="AE229" s="17"/>
      <c r="AF229" s="17"/>
      <c r="AG229" s="17"/>
      <c r="AH229" s="17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2"/>
      <c r="P230" s="12"/>
      <c r="Q230" s="12"/>
      <c r="R230" s="12"/>
      <c r="S230" s="12"/>
      <c r="T230" s="12"/>
      <c r="U230" s="1"/>
      <c r="V230" s="17"/>
      <c r="W230" s="17"/>
      <c r="X230" s="17"/>
      <c r="Y230" s="17"/>
      <c r="Z230" s="17"/>
      <c r="AA230" s="17"/>
      <c r="AB230" s="1"/>
      <c r="AC230" s="17"/>
      <c r="AD230" s="17"/>
      <c r="AE230" s="17"/>
      <c r="AF230" s="17"/>
      <c r="AG230" s="17"/>
      <c r="AH230" s="17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2"/>
      <c r="P231" s="12"/>
      <c r="Q231" s="12"/>
      <c r="R231" s="12"/>
      <c r="S231" s="12"/>
      <c r="T231" s="12"/>
      <c r="U231" s="1"/>
      <c r="V231" s="17"/>
      <c r="W231" s="17"/>
      <c r="X231" s="17"/>
      <c r="Y231" s="17"/>
      <c r="Z231" s="17"/>
      <c r="AA231" s="17"/>
      <c r="AB231" s="1"/>
      <c r="AC231" s="17"/>
      <c r="AD231" s="17"/>
      <c r="AE231" s="17"/>
      <c r="AF231" s="17"/>
      <c r="AG231" s="17"/>
      <c r="AH231" s="17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2"/>
      <c r="P232" s="12"/>
      <c r="Q232" s="12"/>
      <c r="R232" s="12"/>
      <c r="S232" s="12"/>
      <c r="T232" s="12"/>
      <c r="U232" s="1"/>
      <c r="V232" s="17"/>
      <c r="W232" s="17"/>
      <c r="X232" s="17"/>
      <c r="Y232" s="17"/>
      <c r="Z232" s="17"/>
      <c r="AA232" s="17"/>
      <c r="AB232" s="1"/>
      <c r="AC232" s="17"/>
      <c r="AD232" s="17"/>
      <c r="AE232" s="17"/>
      <c r="AF232" s="17"/>
      <c r="AG232" s="17"/>
      <c r="AH232" s="17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2"/>
      <c r="P233" s="12"/>
      <c r="Q233" s="12"/>
      <c r="R233" s="12"/>
      <c r="S233" s="12"/>
      <c r="T233" s="12"/>
      <c r="U233" s="1"/>
      <c r="V233" s="17"/>
      <c r="W233" s="17"/>
      <c r="X233" s="17"/>
      <c r="Y233" s="17"/>
      <c r="Z233" s="17"/>
      <c r="AA233" s="17"/>
      <c r="AB233" s="1"/>
      <c r="AC233" s="17"/>
      <c r="AD233" s="17"/>
      <c r="AE233" s="17"/>
      <c r="AF233" s="17"/>
      <c r="AG233" s="17"/>
      <c r="AH233" s="17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2"/>
      <c r="P234" s="12"/>
      <c r="Q234" s="12"/>
      <c r="R234" s="12"/>
      <c r="S234" s="12"/>
      <c r="T234" s="12"/>
      <c r="U234" s="1"/>
      <c r="V234" s="17"/>
      <c r="W234" s="17"/>
      <c r="X234" s="17"/>
      <c r="Y234" s="17"/>
      <c r="Z234" s="17"/>
      <c r="AA234" s="17"/>
      <c r="AB234" s="1"/>
      <c r="AC234" s="17"/>
      <c r="AD234" s="17"/>
      <c r="AE234" s="17"/>
      <c r="AF234" s="17"/>
      <c r="AG234" s="17"/>
      <c r="AH234" s="17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2"/>
      <c r="P235" s="12"/>
      <c r="Q235" s="12"/>
      <c r="R235" s="12"/>
      <c r="S235" s="12"/>
      <c r="T235" s="12"/>
      <c r="U235" s="1"/>
      <c r="V235" s="17"/>
      <c r="W235" s="17"/>
      <c r="X235" s="17"/>
      <c r="Y235" s="17"/>
      <c r="Z235" s="17"/>
      <c r="AA235" s="17"/>
      <c r="AB235" s="1"/>
      <c r="AC235" s="17"/>
      <c r="AD235" s="17"/>
      <c r="AE235" s="17"/>
      <c r="AF235" s="17"/>
      <c r="AG235" s="17"/>
      <c r="AH235" s="17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2"/>
      <c r="P236" s="12"/>
      <c r="Q236" s="12"/>
      <c r="R236" s="12"/>
      <c r="S236" s="12"/>
      <c r="T236" s="12"/>
      <c r="U236" s="1"/>
      <c r="V236" s="17"/>
      <c r="W236" s="17"/>
      <c r="X236" s="17"/>
      <c r="Y236" s="17"/>
      <c r="Z236" s="17"/>
      <c r="AA236" s="17"/>
      <c r="AB236" s="1"/>
      <c r="AC236" s="17"/>
      <c r="AD236" s="17"/>
      <c r="AE236" s="17"/>
      <c r="AF236" s="17"/>
      <c r="AG236" s="17"/>
      <c r="AH236" s="17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2"/>
      <c r="P237" s="12"/>
      <c r="Q237" s="12"/>
      <c r="R237" s="12"/>
      <c r="S237" s="12"/>
      <c r="T237" s="12"/>
      <c r="U237" s="1"/>
      <c r="V237" s="17"/>
      <c r="W237" s="17"/>
      <c r="X237" s="17"/>
      <c r="Y237" s="17"/>
      <c r="Z237" s="17"/>
      <c r="AA237" s="17"/>
      <c r="AB237" s="1"/>
      <c r="AC237" s="17"/>
      <c r="AD237" s="17"/>
      <c r="AE237" s="17"/>
      <c r="AF237" s="17"/>
      <c r="AG237" s="17"/>
      <c r="AH237" s="17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2"/>
      <c r="P238" s="12"/>
      <c r="Q238" s="12"/>
      <c r="R238" s="12"/>
      <c r="S238" s="12"/>
      <c r="T238" s="12"/>
      <c r="U238" s="1"/>
      <c r="V238" s="17"/>
      <c r="W238" s="17"/>
      <c r="X238" s="17"/>
      <c r="Y238" s="17"/>
      <c r="Z238" s="17"/>
      <c r="AA238" s="17"/>
      <c r="AB238" s="1"/>
      <c r="AC238" s="17"/>
      <c r="AD238" s="17"/>
      <c r="AE238" s="17"/>
      <c r="AF238" s="17"/>
      <c r="AG238" s="17"/>
      <c r="AH238" s="17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2"/>
      <c r="P239" s="12"/>
      <c r="Q239" s="12"/>
      <c r="R239" s="12"/>
      <c r="S239" s="12"/>
      <c r="T239" s="12"/>
      <c r="U239" s="1"/>
      <c r="V239" s="17"/>
      <c r="W239" s="17"/>
      <c r="X239" s="17"/>
      <c r="Y239" s="17"/>
      <c r="Z239" s="17"/>
      <c r="AA239" s="17"/>
      <c r="AB239" s="1"/>
      <c r="AC239" s="17"/>
      <c r="AD239" s="17"/>
      <c r="AE239" s="17"/>
      <c r="AF239" s="17"/>
      <c r="AG239" s="17"/>
      <c r="AH239" s="17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2"/>
      <c r="P240" s="12"/>
      <c r="Q240" s="12"/>
      <c r="R240" s="12"/>
      <c r="S240" s="12"/>
      <c r="T240" s="12"/>
      <c r="U240" s="1"/>
      <c r="V240" s="17"/>
      <c r="W240" s="17"/>
      <c r="X240" s="17"/>
      <c r="Y240" s="17"/>
      <c r="Z240" s="17"/>
      <c r="AA240" s="17"/>
      <c r="AB240" s="1"/>
      <c r="AC240" s="17"/>
      <c r="AD240" s="17"/>
      <c r="AE240" s="17"/>
      <c r="AF240" s="17"/>
      <c r="AG240" s="17"/>
      <c r="AH240" s="17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2"/>
      <c r="P241" s="12"/>
      <c r="Q241" s="12"/>
      <c r="R241" s="12"/>
      <c r="S241" s="12"/>
      <c r="T241" s="12"/>
      <c r="U241" s="1"/>
      <c r="V241" s="17"/>
      <c r="W241" s="17"/>
      <c r="X241" s="17"/>
      <c r="Y241" s="17"/>
      <c r="Z241" s="17"/>
      <c r="AA241" s="17"/>
      <c r="AB241" s="1"/>
      <c r="AC241" s="17"/>
      <c r="AD241" s="17"/>
      <c r="AE241" s="17"/>
      <c r="AF241" s="17"/>
      <c r="AG241" s="17"/>
      <c r="AH241" s="17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2"/>
      <c r="P242" s="12"/>
      <c r="Q242" s="12"/>
      <c r="R242" s="12"/>
      <c r="S242" s="12"/>
      <c r="T242" s="12"/>
      <c r="U242" s="1"/>
      <c r="V242" s="17"/>
      <c r="W242" s="17"/>
      <c r="X242" s="17"/>
      <c r="Y242" s="17"/>
      <c r="Z242" s="17"/>
      <c r="AA242" s="17"/>
      <c r="AB242" s="1"/>
      <c r="AC242" s="17"/>
      <c r="AD242" s="17"/>
      <c r="AE242" s="17"/>
      <c r="AF242" s="17"/>
      <c r="AG242" s="17"/>
      <c r="AH242" s="17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2"/>
      <c r="P243" s="12"/>
      <c r="Q243" s="12"/>
      <c r="R243" s="12"/>
      <c r="S243" s="12"/>
      <c r="T243" s="12"/>
      <c r="U243" s="1"/>
      <c r="V243" s="17"/>
      <c r="W243" s="17"/>
      <c r="X243" s="17"/>
      <c r="Y243" s="17"/>
      <c r="Z243" s="17"/>
      <c r="AA243" s="17"/>
      <c r="AB243" s="1"/>
      <c r="AC243" s="17"/>
      <c r="AD243" s="17"/>
      <c r="AE243" s="17"/>
      <c r="AF243" s="17"/>
      <c r="AG243" s="17"/>
      <c r="AH243" s="17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2"/>
      <c r="P244" s="12"/>
      <c r="Q244" s="12"/>
      <c r="R244" s="12"/>
      <c r="S244" s="12"/>
      <c r="T244" s="12"/>
      <c r="U244" s="1"/>
      <c r="V244" s="17"/>
      <c r="W244" s="17"/>
      <c r="X244" s="17"/>
      <c r="Y244" s="17"/>
      <c r="Z244" s="17"/>
      <c r="AA244" s="17"/>
      <c r="AB244" s="1"/>
      <c r="AC244" s="17"/>
      <c r="AD244" s="17"/>
      <c r="AE244" s="17"/>
      <c r="AF244" s="17"/>
      <c r="AG244" s="17"/>
      <c r="AH244" s="17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2"/>
      <c r="P245" s="12"/>
      <c r="Q245" s="12"/>
      <c r="R245" s="12"/>
      <c r="S245" s="12"/>
      <c r="T245" s="12"/>
      <c r="U245" s="1"/>
      <c r="V245" s="17"/>
      <c r="W245" s="17"/>
      <c r="X245" s="17"/>
      <c r="Y245" s="17"/>
      <c r="Z245" s="17"/>
      <c r="AA245" s="17"/>
      <c r="AB245" s="1"/>
      <c r="AC245" s="17"/>
      <c r="AD245" s="17"/>
      <c r="AE245" s="17"/>
      <c r="AF245" s="17"/>
      <c r="AG245" s="17"/>
      <c r="AH245" s="17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2"/>
      <c r="P246" s="12"/>
      <c r="Q246" s="12"/>
      <c r="R246" s="12"/>
      <c r="S246" s="12"/>
      <c r="T246" s="12"/>
      <c r="U246" s="1"/>
      <c r="V246" s="17"/>
      <c r="W246" s="17"/>
      <c r="X246" s="17"/>
      <c r="Y246" s="17"/>
      <c r="Z246" s="17"/>
      <c r="AA246" s="17"/>
      <c r="AB246" s="1"/>
      <c r="AC246" s="17"/>
      <c r="AD246" s="17"/>
      <c r="AE246" s="17"/>
      <c r="AF246" s="17"/>
      <c r="AG246" s="17"/>
      <c r="AH246" s="17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2"/>
      <c r="P247" s="12"/>
      <c r="Q247" s="12"/>
      <c r="R247" s="12"/>
      <c r="S247" s="12"/>
      <c r="T247" s="12"/>
      <c r="U247" s="1"/>
      <c r="V247" s="17"/>
      <c r="W247" s="17"/>
      <c r="X247" s="17"/>
      <c r="Y247" s="17"/>
      <c r="Z247" s="17"/>
      <c r="AA247" s="17"/>
      <c r="AB247" s="1"/>
      <c r="AC247" s="17"/>
      <c r="AD247" s="17"/>
      <c r="AE247" s="17"/>
      <c r="AF247" s="17"/>
      <c r="AG247" s="17"/>
      <c r="AH247" s="17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2"/>
      <c r="P248" s="12"/>
      <c r="Q248" s="12"/>
      <c r="R248" s="12"/>
      <c r="S248" s="12"/>
      <c r="T248" s="12"/>
      <c r="U248" s="1"/>
      <c r="V248" s="17"/>
      <c r="W248" s="17"/>
      <c r="X248" s="17"/>
      <c r="Y248" s="17"/>
      <c r="Z248" s="17"/>
      <c r="AA248" s="17"/>
      <c r="AB248" s="1"/>
      <c r="AC248" s="17"/>
      <c r="AD248" s="17"/>
      <c r="AE248" s="17"/>
      <c r="AF248" s="17"/>
      <c r="AG248" s="17"/>
      <c r="AH248" s="17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2"/>
      <c r="P249" s="12"/>
      <c r="Q249" s="12"/>
      <c r="R249" s="12"/>
      <c r="S249" s="12"/>
      <c r="T249" s="12"/>
      <c r="U249" s="1"/>
      <c r="V249" s="17"/>
      <c r="W249" s="17"/>
      <c r="X249" s="17"/>
      <c r="Y249" s="17"/>
      <c r="Z249" s="17"/>
      <c r="AA249" s="17"/>
      <c r="AB249" s="1"/>
      <c r="AC249" s="17"/>
      <c r="AD249" s="17"/>
      <c r="AE249" s="17"/>
      <c r="AF249" s="17"/>
      <c r="AG249" s="17"/>
      <c r="AH249" s="17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2"/>
      <c r="P250" s="12"/>
      <c r="Q250" s="12"/>
      <c r="R250" s="12"/>
      <c r="S250" s="12"/>
      <c r="T250" s="12"/>
      <c r="U250" s="1"/>
      <c r="V250" s="17"/>
      <c r="W250" s="17"/>
      <c r="X250" s="17"/>
      <c r="Y250" s="17"/>
      <c r="Z250" s="17"/>
      <c r="AA250" s="17"/>
      <c r="AB250" s="1"/>
      <c r="AC250" s="17"/>
      <c r="AD250" s="17"/>
      <c r="AE250" s="17"/>
      <c r="AF250" s="17"/>
      <c r="AG250" s="17"/>
      <c r="AH250" s="17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2"/>
      <c r="P251" s="12"/>
      <c r="Q251" s="12"/>
      <c r="R251" s="12"/>
      <c r="S251" s="12"/>
      <c r="T251" s="12"/>
      <c r="U251" s="1"/>
      <c r="V251" s="17"/>
      <c r="W251" s="17"/>
      <c r="X251" s="17"/>
      <c r="Y251" s="17"/>
      <c r="Z251" s="17"/>
      <c r="AA251" s="17"/>
      <c r="AB251" s="1"/>
      <c r="AC251" s="17"/>
      <c r="AD251" s="17"/>
      <c r="AE251" s="17"/>
      <c r="AF251" s="17"/>
      <c r="AG251" s="17"/>
      <c r="AH251" s="17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2"/>
      <c r="P252" s="12"/>
      <c r="Q252" s="12"/>
      <c r="R252" s="12"/>
      <c r="S252" s="12"/>
      <c r="T252" s="12"/>
      <c r="U252" s="1"/>
      <c r="V252" s="17"/>
      <c r="W252" s="17"/>
      <c r="X252" s="17"/>
      <c r="Y252" s="17"/>
      <c r="Z252" s="17"/>
      <c r="AA252" s="17"/>
      <c r="AB252" s="1"/>
      <c r="AC252" s="17"/>
      <c r="AD252" s="17"/>
      <c r="AE252" s="17"/>
      <c r="AF252" s="17"/>
      <c r="AG252" s="17"/>
      <c r="AH252" s="17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2"/>
      <c r="P253" s="12"/>
      <c r="Q253" s="12"/>
      <c r="R253" s="12"/>
      <c r="S253" s="12"/>
      <c r="T253" s="12"/>
      <c r="U253" s="1"/>
      <c r="V253" s="17"/>
      <c r="W253" s="17"/>
      <c r="X253" s="17"/>
      <c r="Y253" s="17"/>
      <c r="Z253" s="17"/>
      <c r="AA253" s="17"/>
      <c r="AB253" s="1"/>
      <c r="AC253" s="17"/>
      <c r="AD253" s="17"/>
      <c r="AE253" s="17"/>
      <c r="AF253" s="17"/>
      <c r="AG253" s="17"/>
      <c r="AH253" s="17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2"/>
      <c r="P254" s="12"/>
      <c r="Q254" s="12"/>
      <c r="R254" s="12"/>
      <c r="S254" s="12"/>
      <c r="T254" s="12"/>
      <c r="U254" s="1"/>
      <c r="V254" s="17"/>
      <c r="W254" s="17"/>
      <c r="X254" s="17"/>
      <c r="Y254" s="17"/>
      <c r="Z254" s="17"/>
      <c r="AA254" s="17"/>
      <c r="AB254" s="1"/>
      <c r="AC254" s="17"/>
      <c r="AD254" s="17"/>
      <c r="AE254" s="17"/>
      <c r="AF254" s="17"/>
      <c r="AG254" s="17"/>
      <c r="AH254" s="17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2"/>
      <c r="P255" s="12"/>
      <c r="Q255" s="12"/>
      <c r="R255" s="12"/>
      <c r="S255" s="12"/>
      <c r="T255" s="12"/>
      <c r="U255" s="1"/>
      <c r="V255" s="17"/>
      <c r="W255" s="17"/>
      <c r="X255" s="17"/>
      <c r="Y255" s="17"/>
      <c r="Z255" s="17"/>
      <c r="AA255" s="17"/>
      <c r="AB255" s="1"/>
      <c r="AC255" s="17"/>
      <c r="AD255" s="17"/>
      <c r="AE255" s="17"/>
      <c r="AF255" s="17"/>
      <c r="AG255" s="17"/>
      <c r="AH255" s="17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2"/>
      <c r="P256" s="12"/>
      <c r="Q256" s="12"/>
      <c r="R256" s="12"/>
      <c r="S256" s="12"/>
      <c r="T256" s="12"/>
      <c r="U256" s="1"/>
      <c r="V256" s="17"/>
      <c r="W256" s="17"/>
      <c r="X256" s="17"/>
      <c r="Y256" s="17"/>
      <c r="Z256" s="17"/>
      <c r="AA256" s="17"/>
      <c r="AB256" s="1"/>
      <c r="AC256" s="17"/>
      <c r="AD256" s="17"/>
      <c r="AE256" s="17"/>
      <c r="AF256" s="17"/>
      <c r="AG256" s="17"/>
      <c r="AH256" s="17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2"/>
      <c r="P257" s="12"/>
      <c r="Q257" s="12"/>
      <c r="R257" s="12"/>
      <c r="S257" s="12"/>
      <c r="T257" s="12"/>
      <c r="U257" s="1"/>
      <c r="V257" s="17"/>
      <c r="W257" s="17"/>
      <c r="X257" s="17"/>
      <c r="Y257" s="17"/>
      <c r="Z257" s="17"/>
      <c r="AA257" s="17"/>
      <c r="AB257" s="1"/>
      <c r="AC257" s="17"/>
      <c r="AD257" s="17"/>
      <c r="AE257" s="17"/>
      <c r="AF257" s="17"/>
      <c r="AG257" s="17"/>
      <c r="AH257" s="17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2"/>
      <c r="P258" s="12"/>
      <c r="Q258" s="12"/>
      <c r="R258" s="12"/>
      <c r="S258" s="12"/>
      <c r="T258" s="12"/>
      <c r="U258" s="1"/>
      <c r="V258" s="17"/>
      <c r="W258" s="17"/>
      <c r="X258" s="17"/>
      <c r="Y258" s="17"/>
      <c r="Z258" s="17"/>
      <c r="AA258" s="17"/>
      <c r="AB258" s="1"/>
      <c r="AC258" s="17"/>
      <c r="AD258" s="17"/>
      <c r="AE258" s="17"/>
      <c r="AF258" s="17"/>
      <c r="AG258" s="17"/>
      <c r="AH258" s="17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2"/>
      <c r="P259" s="12"/>
      <c r="Q259" s="12"/>
      <c r="R259" s="12"/>
      <c r="S259" s="12"/>
      <c r="T259" s="12"/>
      <c r="U259" s="1"/>
      <c r="V259" s="17"/>
      <c r="W259" s="17"/>
      <c r="X259" s="17"/>
      <c r="Y259" s="17"/>
      <c r="Z259" s="17"/>
      <c r="AA259" s="17"/>
      <c r="AB259" s="1"/>
      <c r="AC259" s="17"/>
      <c r="AD259" s="17"/>
      <c r="AE259" s="17"/>
      <c r="AF259" s="17"/>
      <c r="AG259" s="17"/>
      <c r="AH259" s="17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2"/>
      <c r="P260" s="12"/>
      <c r="Q260" s="12"/>
      <c r="R260" s="12"/>
      <c r="S260" s="12"/>
      <c r="T260" s="12"/>
      <c r="U260" s="1"/>
      <c r="V260" s="17"/>
      <c r="W260" s="17"/>
      <c r="X260" s="17"/>
      <c r="Y260" s="17"/>
      <c r="Z260" s="17"/>
      <c r="AA260" s="17"/>
      <c r="AB260" s="1"/>
      <c r="AC260" s="17"/>
      <c r="AD260" s="17"/>
      <c r="AE260" s="17"/>
      <c r="AF260" s="17"/>
      <c r="AG260" s="17"/>
      <c r="AH260" s="17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2"/>
      <c r="P261" s="12"/>
      <c r="Q261" s="12"/>
      <c r="R261" s="12"/>
      <c r="S261" s="12"/>
      <c r="T261" s="12"/>
      <c r="U261" s="1"/>
      <c r="V261" s="17"/>
      <c r="W261" s="17"/>
      <c r="X261" s="17"/>
      <c r="Y261" s="17"/>
      <c r="Z261" s="17"/>
      <c r="AA261" s="17"/>
      <c r="AB261" s="1"/>
      <c r="AC261" s="17"/>
      <c r="AD261" s="17"/>
      <c r="AE261" s="17"/>
      <c r="AF261" s="17"/>
      <c r="AG261" s="17"/>
      <c r="AH261" s="17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2"/>
      <c r="P262" s="12"/>
      <c r="Q262" s="12"/>
      <c r="R262" s="12"/>
      <c r="S262" s="12"/>
      <c r="T262" s="12"/>
      <c r="U262" s="1"/>
      <c r="V262" s="17"/>
      <c r="W262" s="17"/>
      <c r="X262" s="17"/>
      <c r="Y262" s="17"/>
      <c r="Z262" s="17"/>
      <c r="AA262" s="17"/>
      <c r="AB262" s="1"/>
      <c r="AC262" s="17"/>
      <c r="AD262" s="17"/>
      <c r="AE262" s="17"/>
      <c r="AF262" s="17"/>
      <c r="AG262" s="17"/>
      <c r="AH262" s="17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2"/>
      <c r="P263" s="12"/>
      <c r="Q263" s="12"/>
      <c r="R263" s="12"/>
      <c r="S263" s="12"/>
      <c r="T263" s="12"/>
      <c r="U263" s="1"/>
      <c r="V263" s="17"/>
      <c r="W263" s="17"/>
      <c r="X263" s="17"/>
      <c r="Y263" s="17"/>
      <c r="Z263" s="17"/>
      <c r="AA263" s="17"/>
      <c r="AB263" s="1"/>
      <c r="AC263" s="17"/>
      <c r="AD263" s="17"/>
      <c r="AE263" s="17"/>
      <c r="AF263" s="17"/>
      <c r="AG263" s="17"/>
      <c r="AH263" s="17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2"/>
      <c r="P264" s="12"/>
      <c r="Q264" s="12"/>
      <c r="R264" s="12"/>
      <c r="S264" s="12"/>
      <c r="T264" s="12"/>
      <c r="U264" s="1"/>
      <c r="V264" s="17"/>
      <c r="W264" s="17"/>
      <c r="X264" s="17"/>
      <c r="Y264" s="17"/>
      <c r="Z264" s="17"/>
      <c r="AA264" s="17"/>
      <c r="AB264" s="1"/>
      <c r="AC264" s="17"/>
      <c r="AD264" s="17"/>
      <c r="AE264" s="17"/>
      <c r="AF264" s="17"/>
      <c r="AG264" s="17"/>
      <c r="AH264" s="17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2"/>
      <c r="P265" s="12"/>
      <c r="Q265" s="12"/>
      <c r="R265" s="12"/>
      <c r="S265" s="12"/>
      <c r="T265" s="12"/>
      <c r="U265" s="1"/>
      <c r="V265" s="17"/>
      <c r="W265" s="17"/>
      <c r="X265" s="17"/>
      <c r="Y265" s="17"/>
      <c r="Z265" s="17"/>
      <c r="AA265" s="17"/>
      <c r="AB265" s="1"/>
      <c r="AC265" s="17"/>
      <c r="AD265" s="17"/>
      <c r="AE265" s="17"/>
      <c r="AF265" s="17"/>
      <c r="AG265" s="17"/>
      <c r="AH265" s="17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2"/>
      <c r="P266" s="12"/>
      <c r="Q266" s="12"/>
      <c r="R266" s="12"/>
      <c r="S266" s="12"/>
      <c r="T266" s="12"/>
      <c r="U266" s="1"/>
      <c r="V266" s="17"/>
      <c r="W266" s="17"/>
      <c r="X266" s="17"/>
      <c r="Y266" s="17"/>
      <c r="Z266" s="17"/>
      <c r="AA266" s="17"/>
      <c r="AB266" s="1"/>
      <c r="AC266" s="17"/>
      <c r="AD266" s="17"/>
      <c r="AE266" s="17"/>
      <c r="AF266" s="17"/>
      <c r="AG266" s="17"/>
      <c r="AH266" s="17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2"/>
      <c r="P267" s="12"/>
      <c r="Q267" s="12"/>
      <c r="R267" s="12"/>
      <c r="S267" s="12"/>
      <c r="T267" s="12"/>
      <c r="U267" s="1"/>
      <c r="V267" s="17"/>
      <c r="W267" s="17"/>
      <c r="X267" s="17"/>
      <c r="Y267" s="17"/>
      <c r="Z267" s="17"/>
      <c r="AA267" s="17"/>
      <c r="AB267" s="1"/>
      <c r="AC267" s="17"/>
      <c r="AD267" s="17"/>
      <c r="AE267" s="17"/>
      <c r="AF267" s="17"/>
      <c r="AG267" s="17"/>
      <c r="AH267" s="17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2"/>
      <c r="P268" s="12"/>
      <c r="Q268" s="12"/>
      <c r="R268" s="12"/>
      <c r="S268" s="12"/>
      <c r="T268" s="12"/>
      <c r="U268" s="1"/>
      <c r="V268" s="17"/>
      <c r="W268" s="17"/>
      <c r="X268" s="17"/>
      <c r="Y268" s="17"/>
      <c r="Z268" s="17"/>
      <c r="AA268" s="17"/>
      <c r="AB268" s="1"/>
      <c r="AC268" s="17"/>
      <c r="AD268" s="17"/>
      <c r="AE268" s="17"/>
      <c r="AF268" s="17"/>
      <c r="AG268" s="17"/>
      <c r="AH268" s="17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2"/>
      <c r="P269" s="12"/>
      <c r="Q269" s="12"/>
      <c r="R269" s="12"/>
      <c r="S269" s="12"/>
      <c r="T269" s="12"/>
      <c r="U269" s="1"/>
      <c r="V269" s="17"/>
      <c r="W269" s="17"/>
      <c r="X269" s="17"/>
      <c r="Y269" s="17"/>
      <c r="Z269" s="17"/>
      <c r="AA269" s="17"/>
      <c r="AB269" s="1"/>
      <c r="AC269" s="17"/>
      <c r="AD269" s="17"/>
      <c r="AE269" s="17"/>
      <c r="AF269" s="17"/>
      <c r="AG269" s="17"/>
      <c r="AH269" s="17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2"/>
      <c r="P270" s="12"/>
      <c r="Q270" s="12"/>
      <c r="R270" s="12"/>
      <c r="S270" s="12"/>
      <c r="T270" s="12"/>
      <c r="U270" s="1"/>
      <c r="V270" s="17"/>
      <c r="W270" s="17"/>
      <c r="X270" s="17"/>
      <c r="Y270" s="17"/>
      <c r="Z270" s="17"/>
      <c r="AA270" s="17"/>
      <c r="AB270" s="1"/>
      <c r="AC270" s="17"/>
      <c r="AD270" s="17"/>
      <c r="AE270" s="17"/>
      <c r="AF270" s="17"/>
      <c r="AG270" s="17"/>
      <c r="AH270" s="17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2"/>
      <c r="P271" s="12"/>
      <c r="Q271" s="12"/>
      <c r="R271" s="12"/>
      <c r="S271" s="12"/>
      <c r="T271" s="12"/>
      <c r="U271" s="1"/>
      <c r="V271" s="17"/>
      <c r="W271" s="17"/>
      <c r="X271" s="17"/>
      <c r="Y271" s="17"/>
      <c r="Z271" s="17"/>
      <c r="AA271" s="17"/>
      <c r="AB271" s="1"/>
      <c r="AC271" s="17"/>
      <c r="AD271" s="17"/>
      <c r="AE271" s="17"/>
      <c r="AF271" s="17"/>
      <c r="AG271" s="17"/>
      <c r="AH271" s="17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2"/>
      <c r="P272" s="12"/>
      <c r="Q272" s="12"/>
      <c r="R272" s="12"/>
      <c r="S272" s="12"/>
      <c r="T272" s="12"/>
      <c r="U272" s="1"/>
      <c r="V272" s="17"/>
      <c r="W272" s="17"/>
      <c r="X272" s="17"/>
      <c r="Y272" s="17"/>
      <c r="Z272" s="17"/>
      <c r="AA272" s="17"/>
      <c r="AB272" s="1"/>
      <c r="AC272" s="17"/>
      <c r="AD272" s="17"/>
      <c r="AE272" s="17"/>
      <c r="AF272" s="17"/>
      <c r="AG272" s="17"/>
      <c r="AH272" s="17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2"/>
      <c r="P273" s="12"/>
      <c r="Q273" s="12"/>
      <c r="R273" s="12"/>
      <c r="S273" s="12"/>
      <c r="T273" s="12"/>
      <c r="U273" s="1"/>
      <c r="V273" s="17"/>
      <c r="W273" s="17"/>
      <c r="X273" s="17"/>
      <c r="Y273" s="17"/>
      <c r="Z273" s="17"/>
      <c r="AA273" s="17"/>
      <c r="AB273" s="1"/>
      <c r="AC273" s="17"/>
      <c r="AD273" s="17"/>
      <c r="AE273" s="17"/>
      <c r="AF273" s="17"/>
      <c r="AG273" s="17"/>
      <c r="AH273" s="17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2"/>
      <c r="P274" s="12"/>
      <c r="Q274" s="12"/>
      <c r="R274" s="12"/>
      <c r="S274" s="12"/>
      <c r="T274" s="12"/>
      <c r="U274" s="1"/>
      <c r="V274" s="17"/>
      <c r="W274" s="17"/>
      <c r="X274" s="17"/>
      <c r="Y274" s="17"/>
      <c r="Z274" s="17"/>
      <c r="AA274" s="17"/>
      <c r="AB274" s="1"/>
      <c r="AC274" s="17"/>
      <c r="AD274" s="17"/>
      <c r="AE274" s="17"/>
      <c r="AF274" s="17"/>
      <c r="AG274" s="17"/>
      <c r="AH274" s="17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2"/>
      <c r="P275" s="12"/>
      <c r="Q275" s="12"/>
      <c r="R275" s="12"/>
      <c r="S275" s="12"/>
      <c r="T275" s="12"/>
      <c r="U275" s="1"/>
      <c r="V275" s="17"/>
      <c r="W275" s="17"/>
      <c r="X275" s="17"/>
      <c r="Y275" s="17"/>
      <c r="Z275" s="17"/>
      <c r="AA275" s="17"/>
      <c r="AB275" s="1"/>
      <c r="AC275" s="17"/>
      <c r="AD275" s="17"/>
      <c r="AE275" s="17"/>
      <c r="AF275" s="17"/>
      <c r="AG275" s="17"/>
      <c r="AH275" s="17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2"/>
      <c r="P276" s="12"/>
      <c r="Q276" s="12"/>
      <c r="R276" s="12"/>
      <c r="S276" s="12"/>
      <c r="T276" s="12"/>
      <c r="U276" s="1"/>
      <c r="V276" s="17"/>
      <c r="W276" s="17"/>
      <c r="X276" s="17"/>
      <c r="Y276" s="17"/>
      <c r="Z276" s="17"/>
      <c r="AA276" s="17"/>
      <c r="AB276" s="1"/>
      <c r="AC276" s="17"/>
      <c r="AD276" s="17"/>
      <c r="AE276" s="17"/>
      <c r="AF276" s="17"/>
      <c r="AG276" s="17"/>
      <c r="AH276" s="17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2"/>
      <c r="P277" s="12"/>
      <c r="Q277" s="12"/>
      <c r="R277" s="12"/>
      <c r="S277" s="12"/>
      <c r="T277" s="12"/>
      <c r="U277" s="1"/>
      <c r="V277" s="17"/>
      <c r="W277" s="17"/>
      <c r="X277" s="17"/>
      <c r="Y277" s="17"/>
      <c r="Z277" s="17"/>
      <c r="AA277" s="17"/>
      <c r="AB277" s="1"/>
      <c r="AC277" s="17"/>
      <c r="AD277" s="17"/>
      <c r="AE277" s="17"/>
      <c r="AF277" s="17"/>
      <c r="AG277" s="17"/>
      <c r="AH277" s="17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2"/>
      <c r="P278" s="12"/>
      <c r="Q278" s="12"/>
      <c r="R278" s="12"/>
      <c r="S278" s="12"/>
      <c r="T278" s="12"/>
      <c r="U278" s="1"/>
      <c r="V278" s="17"/>
      <c r="W278" s="17"/>
      <c r="X278" s="17"/>
      <c r="Y278" s="17"/>
      <c r="Z278" s="17"/>
      <c r="AA278" s="17"/>
      <c r="AB278" s="1"/>
      <c r="AC278" s="17"/>
      <c r="AD278" s="17"/>
      <c r="AE278" s="17"/>
      <c r="AF278" s="17"/>
      <c r="AG278" s="17"/>
      <c r="AH278" s="17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2"/>
      <c r="P279" s="12"/>
      <c r="Q279" s="12"/>
      <c r="R279" s="12"/>
      <c r="S279" s="12"/>
      <c r="T279" s="12"/>
      <c r="U279" s="1"/>
      <c r="V279" s="17"/>
      <c r="W279" s="17"/>
      <c r="X279" s="17"/>
      <c r="Y279" s="17"/>
      <c r="Z279" s="17"/>
      <c r="AA279" s="17"/>
      <c r="AB279" s="1"/>
      <c r="AC279" s="17"/>
      <c r="AD279" s="17"/>
      <c r="AE279" s="17"/>
      <c r="AF279" s="17"/>
      <c r="AG279" s="17"/>
      <c r="AH279" s="17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2"/>
      <c r="P280" s="12"/>
      <c r="Q280" s="12"/>
      <c r="R280" s="12"/>
      <c r="S280" s="12"/>
      <c r="T280" s="12"/>
      <c r="U280" s="1"/>
      <c r="V280" s="17"/>
      <c r="W280" s="17"/>
      <c r="X280" s="17"/>
      <c r="Y280" s="17"/>
      <c r="Z280" s="17"/>
      <c r="AA280" s="17"/>
      <c r="AB280" s="1"/>
      <c r="AC280" s="17"/>
      <c r="AD280" s="17"/>
      <c r="AE280" s="17"/>
      <c r="AF280" s="17"/>
      <c r="AG280" s="17"/>
      <c r="AH280" s="17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2"/>
      <c r="P281" s="12"/>
      <c r="Q281" s="12"/>
      <c r="R281" s="12"/>
      <c r="S281" s="12"/>
      <c r="T281" s="12"/>
      <c r="U281" s="1"/>
      <c r="V281" s="17"/>
      <c r="W281" s="17"/>
      <c r="X281" s="17"/>
      <c r="Y281" s="17"/>
      <c r="Z281" s="17"/>
      <c r="AA281" s="17"/>
      <c r="AB281" s="1"/>
      <c r="AC281" s="17"/>
      <c r="AD281" s="17"/>
      <c r="AE281" s="17"/>
      <c r="AF281" s="17"/>
      <c r="AG281" s="17"/>
      <c r="AH281" s="17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2"/>
      <c r="P282" s="12"/>
      <c r="Q282" s="12"/>
      <c r="R282" s="12"/>
      <c r="S282" s="12"/>
      <c r="T282" s="12"/>
      <c r="U282" s="1"/>
      <c r="V282" s="17"/>
      <c r="W282" s="17"/>
      <c r="X282" s="17"/>
      <c r="Y282" s="17"/>
      <c r="Z282" s="17"/>
      <c r="AA282" s="17"/>
      <c r="AB282" s="1"/>
      <c r="AC282" s="17"/>
      <c r="AD282" s="17"/>
      <c r="AE282" s="17"/>
      <c r="AF282" s="17"/>
      <c r="AG282" s="17"/>
      <c r="AH282" s="17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2"/>
      <c r="P283" s="12"/>
      <c r="Q283" s="12"/>
      <c r="R283" s="12"/>
      <c r="S283" s="12"/>
      <c r="T283" s="12"/>
      <c r="U283" s="1"/>
      <c r="V283" s="17"/>
      <c r="W283" s="17"/>
      <c r="X283" s="17"/>
      <c r="Y283" s="17"/>
      <c r="Z283" s="17"/>
      <c r="AA283" s="17"/>
      <c r="AB283" s="1"/>
      <c r="AC283" s="17"/>
      <c r="AD283" s="17"/>
      <c r="AE283" s="17"/>
      <c r="AF283" s="17"/>
      <c r="AG283" s="17"/>
      <c r="AH283" s="17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2"/>
      <c r="P284" s="12"/>
      <c r="Q284" s="12"/>
      <c r="R284" s="12"/>
      <c r="S284" s="12"/>
      <c r="T284" s="12"/>
      <c r="U284" s="1"/>
      <c r="V284" s="17"/>
      <c r="W284" s="17"/>
      <c r="X284" s="17"/>
      <c r="Y284" s="17"/>
      <c r="Z284" s="17"/>
      <c r="AA284" s="17"/>
      <c r="AB284" s="1"/>
      <c r="AC284" s="17"/>
      <c r="AD284" s="17"/>
      <c r="AE284" s="17"/>
      <c r="AF284" s="17"/>
      <c r="AG284" s="17"/>
      <c r="AH284" s="17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2"/>
      <c r="P285" s="12"/>
      <c r="Q285" s="12"/>
      <c r="R285" s="12"/>
      <c r="S285" s="12"/>
      <c r="T285" s="12"/>
      <c r="U285" s="1"/>
      <c r="V285" s="17"/>
      <c r="W285" s="17"/>
      <c r="X285" s="17"/>
      <c r="Y285" s="17"/>
      <c r="Z285" s="17"/>
      <c r="AA285" s="17"/>
      <c r="AB285" s="1"/>
      <c r="AC285" s="17"/>
      <c r="AD285" s="17"/>
      <c r="AE285" s="17"/>
      <c r="AF285" s="17"/>
      <c r="AG285" s="17"/>
      <c r="AH285" s="17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2"/>
      <c r="P286" s="12"/>
      <c r="Q286" s="12"/>
      <c r="R286" s="12"/>
      <c r="S286" s="12"/>
      <c r="T286" s="12"/>
      <c r="U286" s="1"/>
      <c r="V286" s="17"/>
      <c r="W286" s="17"/>
      <c r="X286" s="17"/>
      <c r="Y286" s="17"/>
      <c r="Z286" s="17"/>
      <c r="AA286" s="17"/>
      <c r="AB286" s="1"/>
      <c r="AC286" s="17"/>
      <c r="AD286" s="17"/>
      <c r="AE286" s="17"/>
      <c r="AF286" s="17"/>
      <c r="AG286" s="17"/>
      <c r="AH286" s="17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2"/>
      <c r="P287" s="12"/>
      <c r="Q287" s="12"/>
      <c r="R287" s="12"/>
      <c r="S287" s="12"/>
      <c r="T287" s="12"/>
      <c r="U287" s="1"/>
      <c r="V287" s="17"/>
      <c r="W287" s="17"/>
      <c r="X287" s="17"/>
      <c r="Y287" s="17"/>
      <c r="Z287" s="17"/>
      <c r="AA287" s="17"/>
      <c r="AB287" s="1"/>
      <c r="AC287" s="17"/>
      <c r="AD287" s="17"/>
      <c r="AE287" s="17"/>
      <c r="AF287" s="17"/>
      <c r="AG287" s="17"/>
      <c r="AH287" s="17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2"/>
      <c r="P288" s="12"/>
      <c r="Q288" s="12"/>
      <c r="R288" s="12"/>
      <c r="S288" s="12"/>
      <c r="T288" s="12"/>
      <c r="U288" s="1"/>
      <c r="V288" s="17"/>
      <c r="W288" s="17"/>
      <c r="X288" s="17"/>
      <c r="Y288" s="17"/>
      <c r="Z288" s="17"/>
      <c r="AA288" s="17"/>
      <c r="AB288" s="1"/>
      <c r="AC288" s="17"/>
      <c r="AD288" s="17"/>
      <c r="AE288" s="17"/>
      <c r="AF288" s="17"/>
      <c r="AG288" s="17"/>
      <c r="AH288" s="17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2"/>
      <c r="P289" s="12"/>
      <c r="Q289" s="12"/>
      <c r="R289" s="12"/>
      <c r="S289" s="12"/>
      <c r="T289" s="12"/>
      <c r="U289" s="1"/>
      <c r="V289" s="17"/>
      <c r="W289" s="17"/>
      <c r="X289" s="17"/>
      <c r="Y289" s="17"/>
      <c r="Z289" s="17"/>
      <c r="AA289" s="17"/>
      <c r="AB289" s="1"/>
      <c r="AC289" s="17"/>
      <c r="AD289" s="17"/>
      <c r="AE289" s="17"/>
      <c r="AF289" s="17"/>
      <c r="AG289" s="17"/>
      <c r="AH289" s="17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2"/>
      <c r="P290" s="12"/>
      <c r="Q290" s="12"/>
      <c r="R290" s="12"/>
      <c r="S290" s="12"/>
      <c r="T290" s="12"/>
      <c r="U290" s="1"/>
      <c r="V290" s="17"/>
      <c r="W290" s="17"/>
      <c r="X290" s="17"/>
      <c r="Y290" s="17"/>
      <c r="Z290" s="17"/>
      <c r="AA290" s="17"/>
      <c r="AB290" s="1"/>
      <c r="AC290" s="17"/>
      <c r="AD290" s="17"/>
      <c r="AE290" s="17"/>
      <c r="AF290" s="17"/>
      <c r="AG290" s="17"/>
      <c r="AH290" s="17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2"/>
      <c r="P291" s="12"/>
      <c r="Q291" s="12"/>
      <c r="R291" s="12"/>
      <c r="S291" s="12"/>
      <c r="T291" s="12"/>
      <c r="U291" s="1"/>
      <c r="V291" s="17"/>
      <c r="W291" s="17"/>
      <c r="X291" s="17"/>
      <c r="Y291" s="17"/>
      <c r="Z291" s="17"/>
      <c r="AA291" s="17"/>
      <c r="AB291" s="1"/>
      <c r="AC291" s="17"/>
      <c r="AD291" s="17"/>
      <c r="AE291" s="17"/>
      <c r="AF291" s="17"/>
      <c r="AG291" s="17"/>
      <c r="AH291" s="17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2"/>
      <c r="P292" s="12"/>
      <c r="Q292" s="12"/>
      <c r="R292" s="12"/>
      <c r="S292" s="12"/>
      <c r="T292" s="12"/>
      <c r="U292" s="1"/>
      <c r="V292" s="17"/>
      <c r="W292" s="17"/>
      <c r="X292" s="17"/>
      <c r="Y292" s="17"/>
      <c r="Z292" s="17"/>
      <c r="AA292" s="17"/>
      <c r="AB292" s="1"/>
      <c r="AC292" s="17"/>
      <c r="AD292" s="17"/>
      <c r="AE292" s="17"/>
      <c r="AF292" s="17"/>
      <c r="AG292" s="17"/>
      <c r="AH292" s="17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2"/>
      <c r="P293" s="12"/>
      <c r="Q293" s="12"/>
      <c r="R293" s="12"/>
      <c r="S293" s="12"/>
      <c r="T293" s="12"/>
      <c r="U293" s="1"/>
      <c r="V293" s="17"/>
      <c r="W293" s="17"/>
      <c r="X293" s="17"/>
      <c r="Y293" s="17"/>
      <c r="Z293" s="17"/>
      <c r="AA293" s="17"/>
      <c r="AB293" s="1"/>
      <c r="AC293" s="17"/>
      <c r="AD293" s="17"/>
      <c r="AE293" s="17"/>
      <c r="AF293" s="17"/>
      <c r="AG293" s="17"/>
      <c r="AH293" s="17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2"/>
      <c r="P294" s="12"/>
      <c r="Q294" s="12"/>
      <c r="R294" s="12"/>
      <c r="S294" s="12"/>
      <c r="T294" s="12"/>
      <c r="U294" s="1"/>
      <c r="V294" s="17"/>
      <c r="W294" s="17"/>
      <c r="X294" s="17"/>
      <c r="Y294" s="17"/>
      <c r="Z294" s="17"/>
      <c r="AA294" s="17"/>
      <c r="AB294" s="1"/>
      <c r="AC294" s="17"/>
      <c r="AD294" s="17"/>
      <c r="AE294" s="17"/>
      <c r="AF294" s="17"/>
      <c r="AG294" s="17"/>
      <c r="AH294" s="17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2"/>
      <c r="P295" s="12"/>
      <c r="Q295" s="12"/>
      <c r="R295" s="12"/>
      <c r="S295" s="12"/>
      <c r="T295" s="12"/>
      <c r="U295" s="1"/>
      <c r="V295" s="17"/>
      <c r="W295" s="17"/>
      <c r="X295" s="17"/>
      <c r="Y295" s="17"/>
      <c r="Z295" s="17"/>
      <c r="AA295" s="17"/>
      <c r="AB295" s="1"/>
      <c r="AC295" s="17"/>
      <c r="AD295" s="17"/>
      <c r="AE295" s="17"/>
      <c r="AF295" s="17"/>
      <c r="AG295" s="17"/>
      <c r="AH295" s="17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2"/>
      <c r="P296" s="12"/>
      <c r="Q296" s="12"/>
      <c r="R296" s="12"/>
      <c r="S296" s="12"/>
      <c r="T296" s="12"/>
      <c r="U296" s="1"/>
      <c r="V296" s="17"/>
      <c r="W296" s="17"/>
      <c r="X296" s="17"/>
      <c r="Y296" s="17"/>
      <c r="Z296" s="17"/>
      <c r="AA296" s="17"/>
      <c r="AB296" s="1"/>
      <c r="AC296" s="17"/>
      <c r="AD296" s="17"/>
      <c r="AE296" s="17"/>
      <c r="AF296" s="17"/>
      <c r="AG296" s="17"/>
      <c r="AH296" s="17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2"/>
      <c r="P297" s="12"/>
      <c r="Q297" s="12"/>
      <c r="R297" s="12"/>
      <c r="S297" s="12"/>
      <c r="T297" s="12"/>
      <c r="U297" s="1"/>
      <c r="V297" s="17"/>
      <c r="W297" s="17"/>
      <c r="X297" s="17"/>
      <c r="Y297" s="17"/>
      <c r="Z297" s="17"/>
      <c r="AA297" s="17"/>
      <c r="AB297" s="1"/>
      <c r="AC297" s="17"/>
      <c r="AD297" s="17"/>
      <c r="AE297" s="17"/>
      <c r="AF297" s="17"/>
      <c r="AG297" s="17"/>
      <c r="AH297" s="17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2"/>
      <c r="P298" s="12"/>
      <c r="Q298" s="12"/>
      <c r="R298" s="12"/>
      <c r="S298" s="12"/>
      <c r="T298" s="12"/>
      <c r="U298" s="1"/>
      <c r="V298" s="17"/>
      <c r="W298" s="17"/>
      <c r="X298" s="17"/>
      <c r="Y298" s="17"/>
      <c r="Z298" s="17"/>
      <c r="AA298" s="17"/>
      <c r="AB298" s="1"/>
      <c r="AC298" s="17"/>
      <c r="AD298" s="17"/>
      <c r="AE298" s="17"/>
      <c r="AF298" s="17"/>
      <c r="AG298" s="17"/>
      <c r="AH298" s="17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2"/>
      <c r="P299" s="12"/>
      <c r="Q299" s="12"/>
      <c r="R299" s="12"/>
      <c r="S299" s="12"/>
      <c r="T299" s="12"/>
      <c r="U299" s="1"/>
      <c r="V299" s="17"/>
      <c r="W299" s="17"/>
      <c r="X299" s="17"/>
      <c r="Y299" s="17"/>
      <c r="Z299" s="17"/>
      <c r="AA299" s="17"/>
      <c r="AB299" s="1"/>
      <c r="AC299" s="17"/>
      <c r="AD299" s="17"/>
      <c r="AE299" s="17"/>
      <c r="AF299" s="17"/>
      <c r="AG299" s="17"/>
      <c r="AH299" s="17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2"/>
      <c r="P300" s="12"/>
      <c r="Q300" s="12"/>
      <c r="R300" s="12"/>
      <c r="S300" s="12"/>
      <c r="T300" s="12"/>
      <c r="U300" s="1"/>
      <c r="V300" s="17"/>
      <c r="W300" s="17"/>
      <c r="X300" s="17"/>
      <c r="Y300" s="17"/>
      <c r="Z300" s="17"/>
      <c r="AA300" s="17"/>
      <c r="AB300" s="1"/>
      <c r="AC300" s="17"/>
      <c r="AD300" s="17"/>
      <c r="AE300" s="17"/>
      <c r="AF300" s="17"/>
      <c r="AG300" s="17"/>
      <c r="AH300" s="17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2"/>
      <c r="P301" s="12"/>
      <c r="Q301" s="12"/>
      <c r="R301" s="12"/>
      <c r="S301" s="12"/>
      <c r="T301" s="12"/>
      <c r="U301" s="1"/>
      <c r="V301" s="17"/>
      <c r="W301" s="17"/>
      <c r="X301" s="17"/>
      <c r="Y301" s="17"/>
      <c r="Z301" s="17"/>
      <c r="AA301" s="17"/>
      <c r="AB301" s="1"/>
      <c r="AC301" s="17"/>
      <c r="AD301" s="17"/>
      <c r="AE301" s="17"/>
      <c r="AF301" s="17"/>
      <c r="AG301" s="17"/>
      <c r="AH301" s="17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2"/>
      <c r="P302" s="12"/>
      <c r="Q302" s="12"/>
      <c r="R302" s="12"/>
      <c r="S302" s="12"/>
      <c r="T302" s="12"/>
      <c r="U302" s="1"/>
      <c r="V302" s="17"/>
      <c r="W302" s="17"/>
      <c r="X302" s="17"/>
      <c r="Y302" s="17"/>
      <c r="Z302" s="17"/>
      <c r="AA302" s="17"/>
      <c r="AB302" s="1"/>
      <c r="AC302" s="17"/>
      <c r="AD302" s="17"/>
      <c r="AE302" s="17"/>
      <c r="AF302" s="17"/>
      <c r="AG302" s="17"/>
      <c r="AH302" s="17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2"/>
      <c r="P303" s="12"/>
      <c r="Q303" s="12"/>
      <c r="R303" s="12"/>
      <c r="S303" s="12"/>
      <c r="T303" s="12"/>
      <c r="U303" s="1"/>
      <c r="V303" s="17"/>
      <c r="W303" s="17"/>
      <c r="X303" s="17"/>
      <c r="Y303" s="17"/>
      <c r="Z303" s="17"/>
      <c r="AA303" s="17"/>
      <c r="AB303" s="1"/>
      <c r="AC303" s="17"/>
      <c r="AD303" s="17"/>
      <c r="AE303" s="17"/>
      <c r="AF303" s="17"/>
      <c r="AG303" s="17"/>
      <c r="AH303" s="17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2"/>
      <c r="P304" s="12"/>
      <c r="Q304" s="12"/>
      <c r="R304" s="12"/>
      <c r="S304" s="12"/>
      <c r="T304" s="12"/>
      <c r="U304" s="1"/>
      <c r="V304" s="17"/>
      <c r="W304" s="17"/>
      <c r="X304" s="17"/>
      <c r="Y304" s="17"/>
      <c r="Z304" s="17"/>
      <c r="AA304" s="17"/>
      <c r="AB304" s="1"/>
      <c r="AC304" s="17"/>
      <c r="AD304" s="17"/>
      <c r="AE304" s="17"/>
      <c r="AF304" s="17"/>
      <c r="AG304" s="17"/>
      <c r="AH304" s="17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2"/>
      <c r="P305" s="12"/>
      <c r="Q305" s="12"/>
      <c r="R305" s="12"/>
      <c r="S305" s="12"/>
      <c r="T305" s="12"/>
      <c r="U305" s="1"/>
      <c r="V305" s="17"/>
      <c r="W305" s="17"/>
      <c r="X305" s="17"/>
      <c r="Y305" s="17"/>
      <c r="Z305" s="17"/>
      <c r="AA305" s="17"/>
      <c r="AB305" s="1"/>
      <c r="AC305" s="17"/>
      <c r="AD305" s="17"/>
      <c r="AE305" s="17"/>
      <c r="AF305" s="17"/>
      <c r="AG305" s="17"/>
      <c r="AH305" s="17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2"/>
      <c r="P306" s="12"/>
      <c r="Q306" s="12"/>
      <c r="R306" s="12"/>
      <c r="S306" s="12"/>
      <c r="T306" s="12"/>
      <c r="U306" s="1"/>
      <c r="V306" s="17"/>
      <c r="W306" s="17"/>
      <c r="X306" s="17"/>
      <c r="Y306" s="17"/>
      <c r="Z306" s="17"/>
      <c r="AA306" s="17"/>
      <c r="AB306" s="1"/>
      <c r="AC306" s="17"/>
      <c r="AD306" s="17"/>
      <c r="AE306" s="17"/>
      <c r="AF306" s="17"/>
      <c r="AG306" s="17"/>
      <c r="AH306" s="17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2013-04-22T08:37:26Z</dcterms:modified>
</cp:coreProperties>
</file>