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economy!$BF$1:$BH$2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economy!$BH$1</definedName>
    <definedName name="solver_lhs10" localSheetId="2" hidden="1">economy!$BG$2</definedName>
    <definedName name="solver_lhs11" localSheetId="2" hidden="1">economy!$BH$1</definedName>
    <definedName name="solver_lhs12" localSheetId="2" hidden="1">economy!$BH$2</definedName>
    <definedName name="solver_lhs13" localSheetId="2" hidden="1">economy!$BG$1</definedName>
    <definedName name="solver_lhs2" localSheetId="2" hidden="1">economy!$BH$2</definedName>
    <definedName name="solver_lhs3" localSheetId="2" hidden="1">economy!$BH$2</definedName>
    <definedName name="solver_lhs4" localSheetId="2" hidden="1">economy!$BH$1</definedName>
    <definedName name="solver_lhs5" localSheetId="2" hidden="1">economy!$BH$1</definedName>
    <definedName name="solver_lhs6" localSheetId="2" hidden="1">economy!$BH$1</definedName>
    <definedName name="solver_lhs7" localSheetId="2" hidden="1">economy!$BG$1</definedName>
    <definedName name="solver_lhs8" localSheetId="2" hidden="1">economy!$BH$1</definedName>
    <definedName name="solver_lhs9" localSheetId="2" hidden="1">economy!$BG$2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economy!$BD$3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el1" localSheetId="2" hidden="1">3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3</definedName>
    <definedName name="solver_rhs1" localSheetId="2" hidden="1">0</definedName>
    <definedName name="solver_rhs10" localSheetId="2" hidden="1">0.99</definedName>
    <definedName name="solver_rhs11" localSheetId="2" hidden="1">0</definedName>
    <definedName name="solver_rhs12" localSheetId="2" hidden="1">0.99</definedName>
    <definedName name="solver_rhs13" localSheetId="2" hidden="1">0.99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0.99</definedName>
    <definedName name="solver_rhs6" localSheetId="2" hidden="1">0.99</definedName>
    <definedName name="solver_rhs7" localSheetId="2" hidden="1">0.99</definedName>
    <definedName name="solver_rhs8" localSheetId="2" hidden="1">0.99</definedName>
    <definedName name="solver_rhs9" localSheetId="2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AT61" i="13"/>
  <c r="AS61"/>
  <c r="AR61"/>
  <c r="C4" i="12"/>
  <c r="F268" i="7"/>
  <c r="F269" s="1"/>
  <c r="F270" s="1"/>
  <c r="F271" s="1"/>
  <c r="F267"/>
  <c r="F266"/>
  <c r="F265"/>
  <c r="BD60" i="13" l="1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T63"/>
  <c r="BT64" s="1"/>
  <c r="BT65" s="1"/>
  <c r="BT66" s="1"/>
  <c r="BT67" s="1"/>
  <c r="BT68" s="1"/>
  <c r="BT69" s="1"/>
  <c r="BT70" s="1"/>
  <c r="BT71" s="1"/>
  <c r="BT72" s="1"/>
  <c r="BT73" s="1"/>
  <c r="BT74" s="1"/>
  <c r="BT75" s="1"/>
  <c r="BT76" s="1"/>
  <c r="BT77" s="1"/>
  <c r="BT78" s="1"/>
  <c r="BT79" s="1"/>
  <c r="BT80" s="1"/>
  <c r="BT81" s="1"/>
  <c r="BT82" s="1"/>
  <c r="BT83" s="1"/>
  <c r="BT84" s="1"/>
  <c r="BT85" s="1"/>
  <c r="BT86" s="1"/>
  <c r="BT87" s="1"/>
  <c r="BT88" s="1"/>
  <c r="BT89" s="1"/>
  <c r="BT90" s="1"/>
  <c r="BT91" s="1"/>
  <c r="BT92" s="1"/>
  <c r="BT93" s="1"/>
  <c r="BT94" s="1"/>
  <c r="BT95" s="1"/>
  <c r="BT96" s="1"/>
  <c r="BT97" s="1"/>
  <c r="BT98" s="1"/>
  <c r="BT99" s="1"/>
  <c r="BT100" s="1"/>
  <c r="BT101" s="1"/>
  <c r="BT102" s="1"/>
  <c r="BT103" s="1"/>
  <c r="BT104" s="1"/>
  <c r="BT105" s="1"/>
  <c r="BT106" s="1"/>
  <c r="BT107" s="1"/>
  <c r="BT108" s="1"/>
  <c r="BT109" s="1"/>
  <c r="BT110" s="1"/>
  <c r="BT111" s="1"/>
  <c r="BT112" s="1"/>
  <c r="BT113" s="1"/>
  <c r="BT114" s="1"/>
  <c r="BT115" s="1"/>
  <c r="BT116" s="1"/>
  <c r="BT117" s="1"/>
  <c r="BT118" s="1"/>
  <c r="BT119" s="1"/>
  <c r="BT120" s="1"/>
  <c r="BT121" s="1"/>
  <c r="BT122" s="1"/>
  <c r="BT123" s="1"/>
  <c r="BT124" s="1"/>
  <c r="BT125" s="1"/>
  <c r="BT126" s="1"/>
  <c r="BT127" s="1"/>
  <c r="BT128" s="1"/>
  <c r="BT129" s="1"/>
  <c r="BT130" s="1"/>
  <c r="BT131" s="1"/>
  <c r="BT132" s="1"/>
  <c r="BT133" s="1"/>
  <c r="BT134" s="1"/>
  <c r="BT135" s="1"/>
  <c r="BT136" s="1"/>
  <c r="BT137" s="1"/>
  <c r="BT138" s="1"/>
  <c r="BT139" s="1"/>
  <c r="BT140" s="1"/>
  <c r="BT141" s="1"/>
  <c r="BT142" s="1"/>
  <c r="BT143" s="1"/>
  <c r="BT144" s="1"/>
  <c r="BT145" s="1"/>
  <c r="BT146" s="1"/>
  <c r="BT147" s="1"/>
  <c r="BT148" s="1"/>
  <c r="BT149" s="1"/>
  <c r="BT150" s="1"/>
  <c r="BT151" s="1"/>
  <c r="BT152" s="1"/>
  <c r="BT153" s="1"/>
  <c r="BT154" s="1"/>
  <c r="BT155" s="1"/>
  <c r="BT156" s="1"/>
  <c r="BT157" s="1"/>
  <c r="BT158" s="1"/>
  <c r="BT159" s="1"/>
  <c r="BT160" s="1"/>
  <c r="BT161" s="1"/>
  <c r="BT162" s="1"/>
  <c r="BT163" s="1"/>
  <c r="BT164" s="1"/>
  <c r="BT165" s="1"/>
  <c r="BT166" s="1"/>
  <c r="BT167" s="1"/>
  <c r="BT168" s="1"/>
  <c r="BT169" s="1"/>
  <c r="BT170" s="1"/>
  <c r="BT171" s="1"/>
  <c r="BT172" s="1"/>
  <c r="BT173" s="1"/>
  <c r="BT174" s="1"/>
  <c r="BT175" s="1"/>
  <c r="BT176" s="1"/>
  <c r="BT177" s="1"/>
  <c r="BT178" s="1"/>
  <c r="BT179" s="1"/>
  <c r="BT180" s="1"/>
  <c r="BT181" s="1"/>
  <c r="BT182" s="1"/>
  <c r="BT183" s="1"/>
  <c r="BT184" s="1"/>
  <c r="BT185" s="1"/>
  <c r="BT186" s="1"/>
  <c r="BT187" s="1"/>
  <c r="BT188" s="1"/>
  <c r="BT189" s="1"/>
  <c r="BT190" s="1"/>
  <c r="BT191" s="1"/>
  <c r="BT192" s="1"/>
  <c r="BT193" s="1"/>
  <c r="BT194" s="1"/>
  <c r="BT195" s="1"/>
  <c r="BT196" s="1"/>
  <c r="BT197" s="1"/>
  <c r="BT198" s="1"/>
  <c r="BT199" s="1"/>
  <c r="BT200" s="1"/>
  <c r="BT201" s="1"/>
  <c r="BT202" s="1"/>
  <c r="BT203" s="1"/>
  <c r="BT204" s="1"/>
  <c r="BT205" s="1"/>
  <c r="BT206" s="1"/>
  <c r="BT207" s="1"/>
  <c r="BT208" s="1"/>
  <c r="BT209" s="1"/>
  <c r="BT210" s="1"/>
  <c r="BT211" s="1"/>
  <c r="BT212" s="1"/>
  <c r="BT213" s="1"/>
  <c r="BT214" s="1"/>
  <c r="BT215" s="1"/>
  <c r="BT216" s="1"/>
  <c r="BT217" s="1"/>
  <c r="BT218" s="1"/>
  <c r="BT219" s="1"/>
  <c r="BT220" s="1"/>
  <c r="BT221" s="1"/>
  <c r="BT222" s="1"/>
  <c r="BT223" s="1"/>
  <c r="BT224" s="1"/>
  <c r="BT225" s="1"/>
  <c r="BT226" s="1"/>
  <c r="BT227" s="1"/>
  <c r="BT228" s="1"/>
  <c r="BT229" s="1"/>
  <c r="BT230" s="1"/>
  <c r="BT231" s="1"/>
  <c r="BT232" s="1"/>
  <c r="BT233" s="1"/>
  <c r="BT234" s="1"/>
  <c r="BT235" s="1"/>
  <c r="BT236" s="1"/>
  <c r="BT237" s="1"/>
  <c r="BT238" s="1"/>
  <c r="BT239" s="1"/>
  <c r="BT240" s="1"/>
  <c r="BT241" s="1"/>
  <c r="BT242" s="1"/>
  <c r="BT243" s="1"/>
  <c r="BT244" s="1"/>
  <c r="BT245" s="1"/>
  <c r="BT246" s="1"/>
  <c r="BT247" s="1"/>
  <c r="BT248" s="1"/>
  <c r="BT249" s="1"/>
  <c r="BT250" s="1"/>
  <c r="BT251" s="1"/>
  <c r="BT252" s="1"/>
  <c r="BT253" s="1"/>
  <c r="BT254" s="1"/>
  <c r="BT255" s="1"/>
  <c r="BT256" s="1"/>
  <c r="BT257" s="1"/>
  <c r="BT258" s="1"/>
  <c r="BT259" s="1"/>
  <c r="BT260" s="1"/>
  <c r="BT261" s="1"/>
  <c r="BT262" s="1"/>
  <c r="BT263" s="1"/>
  <c r="BT264" s="1"/>
  <c r="BT265" s="1"/>
  <c r="BT266" s="1"/>
  <c r="BT267" s="1"/>
  <c r="BT268" s="1"/>
  <c r="BT269" s="1"/>
  <c r="BT270" s="1"/>
  <c r="BT271" s="1"/>
  <c r="BT272" s="1"/>
  <c r="BT273" s="1"/>
  <c r="BT274" s="1"/>
  <c r="BT275" s="1"/>
  <c r="BT276" s="1"/>
  <c r="BT277" s="1"/>
  <c r="BT278" s="1"/>
  <c r="BT279" s="1"/>
  <c r="BT280" s="1"/>
  <c r="BT281" s="1"/>
  <c r="BT282" s="1"/>
  <c r="BT283" s="1"/>
  <c r="BT284" s="1"/>
  <c r="BT285" s="1"/>
  <c r="BT286" s="1"/>
  <c r="BT287" s="1"/>
  <c r="BT288" s="1"/>
  <c r="BT289" s="1"/>
  <c r="BT290" s="1"/>
  <c r="BT291" s="1"/>
  <c r="BT292" s="1"/>
  <c r="BT293" s="1"/>
  <c r="BT294" s="1"/>
  <c r="BT295" s="1"/>
  <c r="BT296" s="1"/>
  <c r="BT297" s="1"/>
  <c r="BT298" s="1"/>
  <c r="BT299" s="1"/>
  <c r="BT300" s="1"/>
  <c r="BT301" s="1"/>
  <c r="BT302" s="1"/>
  <c r="BT303" s="1"/>
  <c r="BT304" s="1"/>
  <c r="BT305" s="1"/>
  <c r="BT306" s="1"/>
  <c r="BT307" s="1"/>
  <c r="BT308" s="1"/>
  <c r="BT309" s="1"/>
  <c r="BT310" s="1"/>
  <c r="BT311" s="1"/>
  <c r="BT312" s="1"/>
  <c r="BT313" s="1"/>
  <c r="BT314" s="1"/>
  <c r="BT315" s="1"/>
  <c r="BT316" s="1"/>
  <c r="BT317" s="1"/>
  <c r="BT318" s="1"/>
  <c r="BT319" s="1"/>
  <c r="BT320" s="1"/>
  <c r="BT321" s="1"/>
  <c r="BT322" s="1"/>
  <c r="BT323" s="1"/>
  <c r="BT324" s="1"/>
  <c r="BT325" s="1"/>
  <c r="BT326" s="1"/>
  <c r="BT327" s="1"/>
  <c r="BT328" s="1"/>
  <c r="BT329" s="1"/>
  <c r="BT330" s="1"/>
  <c r="BT331" s="1"/>
  <c r="BT332" s="1"/>
  <c r="BT333" s="1"/>
  <c r="BT334" s="1"/>
  <c r="BT335" s="1"/>
  <c r="BT336" s="1"/>
  <c r="BT337" s="1"/>
  <c r="BT338" s="1"/>
  <c r="BT339" s="1"/>
  <c r="BT340" s="1"/>
  <c r="BT341" s="1"/>
  <c r="BT342" s="1"/>
  <c r="BT343" s="1"/>
  <c r="BT344" s="1"/>
  <c r="BT345" s="1"/>
  <c r="BT346" s="1"/>
  <c r="BT62"/>
  <c r="BG71" l="1"/>
  <c r="BG72" s="1"/>
  <c r="BG73" s="1"/>
  <c r="BG74" s="1"/>
  <c r="BG75" s="1"/>
  <c r="BG76" s="1"/>
  <c r="BG77" s="1"/>
  <c r="BG78" s="1"/>
  <c r="BG79" s="1"/>
  <c r="BG80" s="1"/>
  <c r="BG81" s="1"/>
  <c r="BG82" s="1"/>
  <c r="BG83" s="1"/>
  <c r="BG84" s="1"/>
  <c r="BG85" s="1"/>
  <c r="BG86" s="1"/>
  <c r="BG87" s="1"/>
  <c r="BG88" s="1"/>
  <c r="BG89" s="1"/>
  <c r="BG90" s="1"/>
  <c r="BG91" s="1"/>
  <c r="BG92" s="1"/>
  <c r="BG93" s="1"/>
  <c r="BG94" s="1"/>
  <c r="BG95" s="1"/>
  <c r="BG96" s="1"/>
  <c r="BG97" s="1"/>
  <c r="BG98" s="1"/>
  <c r="BG99" s="1"/>
  <c r="BG100" s="1"/>
  <c r="BG101" s="1"/>
  <c r="BG102" s="1"/>
  <c r="BG103" s="1"/>
  <c r="BG104" s="1"/>
  <c r="BG105" s="1"/>
  <c r="BG106" s="1"/>
  <c r="BG107" s="1"/>
  <c r="BG108" s="1"/>
  <c r="BG109" s="1"/>
  <c r="BG110" s="1"/>
  <c r="BG111" s="1"/>
  <c r="BG112" s="1"/>
  <c r="BG113" s="1"/>
  <c r="BG114" s="1"/>
  <c r="BG115" s="1"/>
  <c r="BG116" s="1"/>
  <c r="BG117" s="1"/>
  <c r="BG118" s="1"/>
  <c r="BG119" s="1"/>
  <c r="BG120" s="1"/>
  <c r="BG121" s="1"/>
  <c r="BG122" s="1"/>
  <c r="BG123" s="1"/>
  <c r="BG124" s="1"/>
  <c r="BG125" s="1"/>
  <c r="BG126" s="1"/>
  <c r="BG127" s="1"/>
  <c r="BG128" s="1"/>
  <c r="BG129" s="1"/>
  <c r="BG130" s="1"/>
  <c r="BG131" s="1"/>
  <c r="BG132" s="1"/>
  <c r="BG133" s="1"/>
  <c r="BG134" s="1"/>
  <c r="BG135" s="1"/>
  <c r="BG136" s="1"/>
  <c r="BG137" s="1"/>
  <c r="BG138" s="1"/>
  <c r="BG139" s="1"/>
  <c r="BG140" s="1"/>
  <c r="BG141" s="1"/>
  <c r="BG142" s="1"/>
  <c r="BG143" s="1"/>
  <c r="BG144" s="1"/>
  <c r="BG145" s="1"/>
  <c r="BG146" s="1"/>
  <c r="BG147" s="1"/>
  <c r="BG148" s="1"/>
  <c r="BG149" s="1"/>
  <c r="BG150" s="1"/>
  <c r="BG151" s="1"/>
  <c r="BG152" s="1"/>
  <c r="BG153" s="1"/>
  <c r="BG154" s="1"/>
  <c r="BG155" s="1"/>
  <c r="BG156" s="1"/>
  <c r="BG157" s="1"/>
  <c r="BG158" s="1"/>
  <c r="BG159" s="1"/>
  <c r="BG160" s="1"/>
  <c r="BG161" s="1"/>
  <c r="BG162" s="1"/>
  <c r="BG163" s="1"/>
  <c r="BG164" s="1"/>
  <c r="BG165" s="1"/>
  <c r="BG166" s="1"/>
  <c r="BG167" s="1"/>
  <c r="BG168" s="1"/>
  <c r="BG169" s="1"/>
  <c r="BG170" s="1"/>
  <c r="BG171" s="1"/>
  <c r="BG172" s="1"/>
  <c r="BG173" s="1"/>
  <c r="BG174" s="1"/>
  <c r="BG175" s="1"/>
  <c r="BG176" s="1"/>
  <c r="BG177" s="1"/>
  <c r="BG178" s="1"/>
  <c r="BG179" s="1"/>
  <c r="BG180" s="1"/>
  <c r="BG181" s="1"/>
  <c r="BG182" s="1"/>
  <c r="BG183" s="1"/>
  <c r="BG184" s="1"/>
  <c r="BG185" s="1"/>
  <c r="BG186" s="1"/>
  <c r="BG187" s="1"/>
  <c r="BG188" s="1"/>
  <c r="BG189" s="1"/>
  <c r="BG190" s="1"/>
  <c r="BG191" s="1"/>
  <c r="BG192" s="1"/>
  <c r="BG193" s="1"/>
  <c r="BG194" s="1"/>
  <c r="BG195" s="1"/>
  <c r="BG196" s="1"/>
  <c r="BG197" s="1"/>
  <c r="BG198" s="1"/>
  <c r="BG199" s="1"/>
  <c r="BG200" s="1"/>
  <c r="BG201" s="1"/>
  <c r="BG202" s="1"/>
  <c r="BG203" s="1"/>
  <c r="BG204" s="1"/>
  <c r="BG205" s="1"/>
  <c r="BG206" s="1"/>
  <c r="BG207" s="1"/>
  <c r="BG208" s="1"/>
  <c r="BG209" s="1"/>
  <c r="BG210" s="1"/>
  <c r="BG211" s="1"/>
  <c r="BG212" s="1"/>
  <c r="BG213" s="1"/>
  <c r="BG214" s="1"/>
  <c r="BG215" s="1"/>
  <c r="BG216" s="1"/>
  <c r="BG217" s="1"/>
  <c r="BG218" s="1"/>
  <c r="BG219" s="1"/>
  <c r="BG220" s="1"/>
  <c r="BG221" s="1"/>
  <c r="BG222" s="1"/>
  <c r="BG223" s="1"/>
  <c r="BG224" s="1"/>
  <c r="BG225" s="1"/>
  <c r="BG226" s="1"/>
  <c r="BG227" s="1"/>
  <c r="BG228" s="1"/>
  <c r="BG229" s="1"/>
  <c r="BG230" s="1"/>
  <c r="BG231" s="1"/>
  <c r="BG232" s="1"/>
  <c r="BG233" s="1"/>
  <c r="BG234" s="1"/>
  <c r="BG235" s="1"/>
  <c r="BG236" s="1"/>
  <c r="BG237" s="1"/>
  <c r="BG238" s="1"/>
  <c r="BG239" s="1"/>
  <c r="BG240" s="1"/>
  <c r="BG241" s="1"/>
  <c r="BG242" s="1"/>
  <c r="BG243" s="1"/>
  <c r="BG244" s="1"/>
  <c r="BG245" s="1"/>
  <c r="BG246" s="1"/>
  <c r="BG247" s="1"/>
  <c r="BG248" s="1"/>
  <c r="BG249" s="1"/>
  <c r="BG250" s="1"/>
  <c r="BG251" s="1"/>
  <c r="BG252" s="1"/>
  <c r="BG253" s="1"/>
  <c r="BG254" s="1"/>
  <c r="BG255" s="1"/>
  <c r="BG256" s="1"/>
  <c r="BG257" s="1"/>
  <c r="BG258" s="1"/>
  <c r="BG259" s="1"/>
  <c r="BG260" s="1"/>
  <c r="BG261" s="1"/>
  <c r="BG262" s="1"/>
  <c r="BG263" s="1"/>
  <c r="BG264" s="1"/>
  <c r="BG265" s="1"/>
  <c r="BG266" s="1"/>
  <c r="BG267" s="1"/>
  <c r="BG268" s="1"/>
  <c r="BG269" s="1"/>
  <c r="BG270" s="1"/>
  <c r="BG271" s="1"/>
  <c r="BG272" s="1"/>
  <c r="BG273" s="1"/>
  <c r="BG274" s="1"/>
  <c r="BG275" s="1"/>
  <c r="BG276" s="1"/>
  <c r="BG277" s="1"/>
  <c r="BG278" s="1"/>
  <c r="BG279" s="1"/>
  <c r="BG280" s="1"/>
  <c r="BG281" s="1"/>
  <c r="BG282" s="1"/>
  <c r="BG283" s="1"/>
  <c r="BG284" s="1"/>
  <c r="BG285" s="1"/>
  <c r="BG286" s="1"/>
  <c r="BG287" s="1"/>
  <c r="BG288" s="1"/>
  <c r="BG289" s="1"/>
  <c r="BG290" s="1"/>
  <c r="BG291" s="1"/>
  <c r="BG292" s="1"/>
  <c r="BG293" s="1"/>
  <c r="BG294" s="1"/>
  <c r="BG295" s="1"/>
  <c r="BG296" s="1"/>
  <c r="BG297" s="1"/>
  <c r="BG298" s="1"/>
  <c r="BG299" s="1"/>
  <c r="BG300" s="1"/>
  <c r="BG301" s="1"/>
  <c r="BG302" s="1"/>
  <c r="BG303" s="1"/>
  <c r="BG304" s="1"/>
  <c r="BG305" s="1"/>
  <c r="BG306" s="1"/>
  <c r="BG307" s="1"/>
  <c r="BG308" s="1"/>
  <c r="BG309" s="1"/>
  <c r="BG310" s="1"/>
  <c r="BG311" s="1"/>
  <c r="BG312" s="1"/>
  <c r="BG313" s="1"/>
  <c r="BG314" s="1"/>
  <c r="BG315" s="1"/>
  <c r="BG316" s="1"/>
  <c r="BG317" s="1"/>
  <c r="BG318" s="1"/>
  <c r="BG319" s="1"/>
  <c r="BG320" s="1"/>
  <c r="BG321" s="1"/>
  <c r="BG322" s="1"/>
  <c r="BG323" s="1"/>
  <c r="BG324" s="1"/>
  <c r="BG325" s="1"/>
  <c r="BG326" s="1"/>
  <c r="BG327" s="1"/>
  <c r="BG328" s="1"/>
  <c r="BG329" s="1"/>
  <c r="BG330" s="1"/>
  <c r="BG331" s="1"/>
  <c r="BG332" s="1"/>
  <c r="BG333" s="1"/>
  <c r="BG334" s="1"/>
  <c r="BG335" s="1"/>
  <c r="BG336" s="1"/>
  <c r="BG337" s="1"/>
  <c r="BG338" s="1"/>
  <c r="BG339" s="1"/>
  <c r="BG340" s="1"/>
  <c r="BG341" s="1"/>
  <c r="BG342" s="1"/>
  <c r="BG343" s="1"/>
  <c r="BG344" s="1"/>
  <c r="BG345" s="1"/>
  <c r="BG346" s="1"/>
  <c r="BF7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F102" s="1"/>
  <c r="BF103" s="1"/>
  <c r="BF104" s="1"/>
  <c r="BF105" s="1"/>
  <c r="BF106" s="1"/>
  <c r="BF107" s="1"/>
  <c r="BF108" s="1"/>
  <c r="BF109" s="1"/>
  <c r="BF110" s="1"/>
  <c r="BF111" s="1"/>
  <c r="BF112" s="1"/>
  <c r="BF113" s="1"/>
  <c r="BF114" s="1"/>
  <c r="BF115" s="1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F164" s="1"/>
  <c r="BF165" s="1"/>
  <c r="BF166" s="1"/>
  <c r="BF167" s="1"/>
  <c r="BF168" s="1"/>
  <c r="BF169" s="1"/>
  <c r="BF170" s="1"/>
  <c r="BF171" s="1"/>
  <c r="BF172" s="1"/>
  <c r="BF173" s="1"/>
  <c r="BF174" s="1"/>
  <c r="BF175" s="1"/>
  <c r="BF176" s="1"/>
  <c r="BF177" s="1"/>
  <c r="BF178" s="1"/>
  <c r="BF179" s="1"/>
  <c r="BF180" s="1"/>
  <c r="BF181" s="1"/>
  <c r="BF182" s="1"/>
  <c r="BF183" s="1"/>
  <c r="BF184" s="1"/>
  <c r="BF185" s="1"/>
  <c r="BF186" s="1"/>
  <c r="BF187" s="1"/>
  <c r="BF188" s="1"/>
  <c r="BF189" s="1"/>
  <c r="BF190" s="1"/>
  <c r="BF191" s="1"/>
  <c r="BF192" s="1"/>
  <c r="BF193" s="1"/>
  <c r="BF194" s="1"/>
  <c r="BF195" s="1"/>
  <c r="BF196" s="1"/>
  <c r="BF197" s="1"/>
  <c r="BF198" s="1"/>
  <c r="BF199" s="1"/>
  <c r="BF200" s="1"/>
  <c r="BF201" s="1"/>
  <c r="BF202" s="1"/>
  <c r="BF203" s="1"/>
  <c r="BF204" s="1"/>
  <c r="BF205" s="1"/>
  <c r="BF206" s="1"/>
  <c r="BF207" s="1"/>
  <c r="BF208" s="1"/>
  <c r="BF209" s="1"/>
  <c r="BF210" s="1"/>
  <c r="BF211" s="1"/>
  <c r="BF212" s="1"/>
  <c r="BF213" s="1"/>
  <c r="BF214" s="1"/>
  <c r="BF215" s="1"/>
  <c r="BF216" s="1"/>
  <c r="BF217" s="1"/>
  <c r="BF218" s="1"/>
  <c r="BF219" s="1"/>
  <c r="BF220" s="1"/>
  <c r="BF221" s="1"/>
  <c r="BF222" s="1"/>
  <c r="BF223" s="1"/>
  <c r="BF224" s="1"/>
  <c r="BF225" s="1"/>
  <c r="BF226" s="1"/>
  <c r="BF227" s="1"/>
  <c r="BF228" s="1"/>
  <c r="BF229" s="1"/>
  <c r="BF230" s="1"/>
  <c r="BF231" s="1"/>
  <c r="BF232" s="1"/>
  <c r="BF233" s="1"/>
  <c r="BF234" s="1"/>
  <c r="BF235" s="1"/>
  <c r="BF236" s="1"/>
  <c r="BF237" s="1"/>
  <c r="BF238" s="1"/>
  <c r="BF239" s="1"/>
  <c r="BF240" s="1"/>
  <c r="BF241" s="1"/>
  <c r="BF242" s="1"/>
  <c r="BF243" s="1"/>
  <c r="BF244" s="1"/>
  <c r="BF245" s="1"/>
  <c r="BF246" s="1"/>
  <c r="BF247" s="1"/>
  <c r="BF248" s="1"/>
  <c r="BF249" s="1"/>
  <c r="BF250" s="1"/>
  <c r="BF251" s="1"/>
  <c r="BF252" s="1"/>
  <c r="BF253" s="1"/>
  <c r="BF254" s="1"/>
  <c r="BF255" s="1"/>
  <c r="BF256" s="1"/>
  <c r="BF257" s="1"/>
  <c r="BF258" s="1"/>
  <c r="BF259" s="1"/>
  <c r="BF260" s="1"/>
  <c r="BF261" s="1"/>
  <c r="BF262" s="1"/>
  <c r="BF263" s="1"/>
  <c r="BF264" s="1"/>
  <c r="BF265" s="1"/>
  <c r="BF266" s="1"/>
  <c r="BF267" s="1"/>
  <c r="BF268" s="1"/>
  <c r="BF269" s="1"/>
  <c r="BF270" s="1"/>
  <c r="BF271" s="1"/>
  <c r="BF272" s="1"/>
  <c r="BF273" s="1"/>
  <c r="BF274" s="1"/>
  <c r="BF275" s="1"/>
  <c r="BF276" s="1"/>
  <c r="BF277" s="1"/>
  <c r="BF278" s="1"/>
  <c r="BF279" s="1"/>
  <c r="BF280" s="1"/>
  <c r="BF281" s="1"/>
  <c r="BF282" s="1"/>
  <c r="BF283" s="1"/>
  <c r="BF284" s="1"/>
  <c r="BF285" s="1"/>
  <c r="BF286" s="1"/>
  <c r="BF287" s="1"/>
  <c r="BF288" s="1"/>
  <c r="BF289" s="1"/>
  <c r="BF290" s="1"/>
  <c r="BF291" s="1"/>
  <c r="BF292" s="1"/>
  <c r="BF293" s="1"/>
  <c r="BF294" s="1"/>
  <c r="BF295" s="1"/>
  <c r="BF296" s="1"/>
  <c r="BF297" s="1"/>
  <c r="BF298" s="1"/>
  <c r="BF299" s="1"/>
  <c r="BF300" s="1"/>
  <c r="BF301" s="1"/>
  <c r="BF302" s="1"/>
  <c r="BF303" s="1"/>
  <c r="BF304" s="1"/>
  <c r="BF305" s="1"/>
  <c r="BF306" s="1"/>
  <c r="BF307" s="1"/>
  <c r="BF308" s="1"/>
  <c r="BF309" s="1"/>
  <c r="BF310" s="1"/>
  <c r="BF311" s="1"/>
  <c r="BF312" s="1"/>
  <c r="BF313" s="1"/>
  <c r="BF314" s="1"/>
  <c r="BF315" s="1"/>
  <c r="BF316" s="1"/>
  <c r="BF317" s="1"/>
  <c r="BF318" s="1"/>
  <c r="BF319" s="1"/>
  <c r="BF320" s="1"/>
  <c r="BF321" s="1"/>
  <c r="BF322" s="1"/>
  <c r="BF323" s="1"/>
  <c r="BF324" s="1"/>
  <c r="BF325" s="1"/>
  <c r="BF326" s="1"/>
  <c r="BF327" s="1"/>
  <c r="BF328" s="1"/>
  <c r="BF329" s="1"/>
  <c r="BF330" s="1"/>
  <c r="BF331" s="1"/>
  <c r="BF332" s="1"/>
  <c r="BF333" s="1"/>
  <c r="BF334" s="1"/>
  <c r="BF335" s="1"/>
  <c r="BF336" s="1"/>
  <c r="BF337" s="1"/>
  <c r="BF338" s="1"/>
  <c r="BF339" s="1"/>
  <c r="BF340" s="1"/>
  <c r="BF341" s="1"/>
  <c r="BF342" s="1"/>
  <c r="BF343" s="1"/>
  <c r="BF344" s="1"/>
  <c r="BF345" s="1"/>
  <c r="BF346" s="1"/>
  <c r="BE71"/>
  <c r="BE72" s="1"/>
  <c r="BE73" s="1"/>
  <c r="BE74" s="1"/>
  <c r="BE75" s="1"/>
  <c r="BE76" s="1"/>
  <c r="BE77" s="1"/>
  <c r="BE78" s="1"/>
  <c r="BE79" s="1"/>
  <c r="BE80" s="1"/>
  <c r="BE81" s="1"/>
  <c r="BE82" s="1"/>
  <c r="BE83" s="1"/>
  <c r="BE84" s="1"/>
  <c r="BE85" s="1"/>
  <c r="BE86" s="1"/>
  <c r="BE87" s="1"/>
  <c r="BE88" s="1"/>
  <c r="BE89" s="1"/>
  <c r="BE90" s="1"/>
  <c r="BE91" s="1"/>
  <c r="BE92" s="1"/>
  <c r="BE93" s="1"/>
  <c r="BE94" s="1"/>
  <c r="BE95" s="1"/>
  <c r="BE96" s="1"/>
  <c r="BE97" s="1"/>
  <c r="BE98" s="1"/>
  <c r="BE99" s="1"/>
  <c r="BE100" s="1"/>
  <c r="BE101" s="1"/>
  <c r="BE102" s="1"/>
  <c r="BE103" s="1"/>
  <c r="BE104" s="1"/>
  <c r="BE105" s="1"/>
  <c r="BE106" s="1"/>
  <c r="BE107" s="1"/>
  <c r="BE108" s="1"/>
  <c r="BE109" s="1"/>
  <c r="BE110" s="1"/>
  <c r="BE111" s="1"/>
  <c r="BE112" s="1"/>
  <c r="BE113" s="1"/>
  <c r="BE114" s="1"/>
  <c r="BE115" s="1"/>
  <c r="BE116" s="1"/>
  <c r="BE117" s="1"/>
  <c r="BE118" s="1"/>
  <c r="BE119" s="1"/>
  <c r="BE120" s="1"/>
  <c r="BE121" s="1"/>
  <c r="BE122" s="1"/>
  <c r="BE123" s="1"/>
  <c r="BE124" s="1"/>
  <c r="BE125" s="1"/>
  <c r="BE126" s="1"/>
  <c r="BE127" s="1"/>
  <c r="BE128" s="1"/>
  <c r="BE129" s="1"/>
  <c r="BE130" s="1"/>
  <c r="BE131" s="1"/>
  <c r="BE132" s="1"/>
  <c r="BE133" s="1"/>
  <c r="BE134" s="1"/>
  <c r="BE135" s="1"/>
  <c r="BE136" s="1"/>
  <c r="BE137" s="1"/>
  <c r="BE138" s="1"/>
  <c r="BE139" s="1"/>
  <c r="BE140" s="1"/>
  <c r="BE141" s="1"/>
  <c r="BE142" s="1"/>
  <c r="BE143" s="1"/>
  <c r="BE144" s="1"/>
  <c r="BE145" s="1"/>
  <c r="BE146" s="1"/>
  <c r="BE147" s="1"/>
  <c r="BE148" s="1"/>
  <c r="BE149" s="1"/>
  <c r="BE150" s="1"/>
  <c r="BE151" s="1"/>
  <c r="BE152" s="1"/>
  <c r="BE153" s="1"/>
  <c r="BE154" s="1"/>
  <c r="BE155" s="1"/>
  <c r="BE156" s="1"/>
  <c r="BE157" s="1"/>
  <c r="BE158" s="1"/>
  <c r="BE159" s="1"/>
  <c r="BE160" s="1"/>
  <c r="BE161" s="1"/>
  <c r="BE162" s="1"/>
  <c r="BE163" s="1"/>
  <c r="BE164" s="1"/>
  <c r="BE165" s="1"/>
  <c r="BE166" s="1"/>
  <c r="BE167" s="1"/>
  <c r="BE168" s="1"/>
  <c r="BE169" s="1"/>
  <c r="BE170" s="1"/>
  <c r="BE171" s="1"/>
  <c r="BE172" s="1"/>
  <c r="BE173" s="1"/>
  <c r="BE174" s="1"/>
  <c r="BE175" s="1"/>
  <c r="BE176" s="1"/>
  <c r="BE177" s="1"/>
  <c r="BE178" s="1"/>
  <c r="BE179" s="1"/>
  <c r="BE180" s="1"/>
  <c r="BE181" s="1"/>
  <c r="BE182" s="1"/>
  <c r="BE183" s="1"/>
  <c r="BE184" s="1"/>
  <c r="BE185" s="1"/>
  <c r="BE186" s="1"/>
  <c r="BE187" s="1"/>
  <c r="BE188" s="1"/>
  <c r="BE189" s="1"/>
  <c r="BE190" s="1"/>
  <c r="BE191" s="1"/>
  <c r="BE192" s="1"/>
  <c r="BE193" s="1"/>
  <c r="BE194" s="1"/>
  <c r="BE195" s="1"/>
  <c r="BE196" s="1"/>
  <c r="BE197" s="1"/>
  <c r="BE198" s="1"/>
  <c r="BE199" s="1"/>
  <c r="BE200" s="1"/>
  <c r="BE201" s="1"/>
  <c r="BE202" s="1"/>
  <c r="BE203" s="1"/>
  <c r="BE204" s="1"/>
  <c r="BE205" s="1"/>
  <c r="BE206" s="1"/>
  <c r="BE207" s="1"/>
  <c r="BE208" s="1"/>
  <c r="BE209" s="1"/>
  <c r="BE210" s="1"/>
  <c r="BE211" s="1"/>
  <c r="BE212" s="1"/>
  <c r="BE213" s="1"/>
  <c r="BE214" s="1"/>
  <c r="BE215" s="1"/>
  <c r="BE216" s="1"/>
  <c r="BE217" s="1"/>
  <c r="BE218" s="1"/>
  <c r="BE219" s="1"/>
  <c r="BE220" s="1"/>
  <c r="BE221" s="1"/>
  <c r="BE222" s="1"/>
  <c r="BE223" s="1"/>
  <c r="BE224" s="1"/>
  <c r="BE225" s="1"/>
  <c r="BE226" s="1"/>
  <c r="BE227" s="1"/>
  <c r="BE228" s="1"/>
  <c r="BE229" s="1"/>
  <c r="BE230" s="1"/>
  <c r="BE231" s="1"/>
  <c r="BE232" s="1"/>
  <c r="BE233" s="1"/>
  <c r="BE234" s="1"/>
  <c r="BE235" s="1"/>
  <c r="BE236" s="1"/>
  <c r="BE237" s="1"/>
  <c r="BE238" s="1"/>
  <c r="BE239" s="1"/>
  <c r="BE240" s="1"/>
  <c r="BE241" s="1"/>
  <c r="BE242" s="1"/>
  <c r="BE243" s="1"/>
  <c r="BE244" s="1"/>
  <c r="BE245" s="1"/>
  <c r="BE246" s="1"/>
  <c r="BE247" s="1"/>
  <c r="BE248" s="1"/>
  <c r="BE249" s="1"/>
  <c r="BE250" s="1"/>
  <c r="BE251" s="1"/>
  <c r="BE252" s="1"/>
  <c r="BE253" s="1"/>
  <c r="BE254" s="1"/>
  <c r="BE255" s="1"/>
  <c r="BE256" s="1"/>
  <c r="BE257" s="1"/>
  <c r="BE258" s="1"/>
  <c r="BE259" s="1"/>
  <c r="BE260" s="1"/>
  <c r="BE261" s="1"/>
  <c r="BE262" s="1"/>
  <c r="BE263" s="1"/>
  <c r="BE264" s="1"/>
  <c r="BE265" s="1"/>
  <c r="BE266" s="1"/>
  <c r="BE267" s="1"/>
  <c r="BE268" s="1"/>
  <c r="BE269" s="1"/>
  <c r="BE270" s="1"/>
  <c r="BE271" s="1"/>
  <c r="BE272" s="1"/>
  <c r="BE273" s="1"/>
  <c r="BE274" s="1"/>
  <c r="BE275" s="1"/>
  <c r="BE276" s="1"/>
  <c r="BE277" s="1"/>
  <c r="BE278" s="1"/>
  <c r="BE279" s="1"/>
  <c r="BE280" s="1"/>
  <c r="BE281" s="1"/>
  <c r="BE282" s="1"/>
  <c r="BE283" s="1"/>
  <c r="BE284" s="1"/>
  <c r="BE285" s="1"/>
  <c r="BE286" s="1"/>
  <c r="BE287" s="1"/>
  <c r="BE288" s="1"/>
  <c r="BE289" s="1"/>
  <c r="BE290" s="1"/>
  <c r="BE291" s="1"/>
  <c r="BE292" s="1"/>
  <c r="BE293" s="1"/>
  <c r="BE294" s="1"/>
  <c r="BE295" s="1"/>
  <c r="BE296" s="1"/>
  <c r="BE297" s="1"/>
  <c r="BE298" s="1"/>
  <c r="BE299" s="1"/>
  <c r="BE300" s="1"/>
  <c r="BE301" s="1"/>
  <c r="BE302" s="1"/>
  <c r="BE303" s="1"/>
  <c r="BE304" s="1"/>
  <c r="BE305" s="1"/>
  <c r="BE306" s="1"/>
  <c r="BE307" s="1"/>
  <c r="BE308" s="1"/>
  <c r="BE309" s="1"/>
  <c r="BE310" s="1"/>
  <c r="BE311" s="1"/>
  <c r="BE312" s="1"/>
  <c r="BE313" s="1"/>
  <c r="BE314" s="1"/>
  <c r="BE315" s="1"/>
  <c r="BE316" s="1"/>
  <c r="BE317" s="1"/>
  <c r="BE318" s="1"/>
  <c r="BE319" s="1"/>
  <c r="BE320" s="1"/>
  <c r="BE321" s="1"/>
  <c r="BE322" s="1"/>
  <c r="BE323" s="1"/>
  <c r="BE324" s="1"/>
  <c r="BE325" s="1"/>
  <c r="BE326" s="1"/>
  <c r="BE327" s="1"/>
  <c r="BE328" s="1"/>
  <c r="BE329" s="1"/>
  <c r="BE330" s="1"/>
  <c r="BE331" s="1"/>
  <c r="BE332" s="1"/>
  <c r="BE333" s="1"/>
  <c r="BE334" s="1"/>
  <c r="BE335" s="1"/>
  <c r="BE336" s="1"/>
  <c r="BE337" s="1"/>
  <c r="BE338" s="1"/>
  <c r="BE339" s="1"/>
  <c r="BE340" s="1"/>
  <c r="BE341" s="1"/>
  <c r="BE342" s="1"/>
  <c r="BE343" s="1"/>
  <c r="BE344" s="1"/>
  <c r="BE345" s="1"/>
  <c r="BE346" s="1"/>
  <c r="BG61"/>
  <c r="BG62" s="1"/>
  <c r="BG63" s="1"/>
  <c r="BG64" s="1"/>
  <c r="BG65" s="1"/>
  <c r="BG66" s="1"/>
  <c r="BG67" s="1"/>
  <c r="BG68" s="1"/>
  <c r="BG69" s="1"/>
  <c r="BG70" s="1"/>
  <c r="BF61"/>
  <c r="BF62" s="1"/>
  <c r="BF63" s="1"/>
  <c r="BF64" s="1"/>
  <c r="BF65" s="1"/>
  <c r="BF66" s="1"/>
  <c r="BF67" s="1"/>
  <c r="BF68" s="1"/>
  <c r="BF69" s="1"/>
  <c r="BF70" s="1"/>
  <c r="BE61"/>
  <c r="BE62" s="1"/>
  <c r="BE63" s="1"/>
  <c r="BE64" s="1"/>
  <c r="BE65" s="1"/>
  <c r="BE66" s="1"/>
  <c r="BE67" s="1"/>
  <c r="BE68" s="1"/>
  <c r="BE69" s="1"/>
  <c r="BE70" s="1"/>
  <c r="I4" i="12"/>
  <c r="M4" s="1"/>
  <c r="BZ5" i="13"/>
  <c r="BY5"/>
  <c r="BX5"/>
  <c r="BZ4"/>
  <c r="BY4"/>
  <c r="BX4"/>
  <c r="BZ3"/>
  <c r="BY3"/>
  <c r="BX3"/>
  <c r="K162" i="1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M5"/>
  <c r="N3"/>
  <c r="M3"/>
  <c r="L3"/>
  <c r="G3"/>
  <c r="K3" s="1"/>
  <c r="N7"/>
  <c r="O22" i="7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14"/>
  <c r="O15" s="1"/>
  <c r="O16" s="1"/>
  <c r="O17" s="1"/>
  <c r="O18" s="1"/>
  <c r="O19" s="1"/>
  <c r="O20" s="1"/>
  <c r="O21" s="1"/>
  <c r="N1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R10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N10"/>
  <c r="O9"/>
  <c r="O10" s="1"/>
  <c r="O11" s="1"/>
  <c r="O12" s="1"/>
  <c r="O13" s="1"/>
  <c r="N9"/>
  <c r="P8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O8"/>
  <c r="N8"/>
  <c r="R7"/>
  <c r="R8" s="1"/>
  <c r="R9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P7"/>
  <c r="O7"/>
  <c r="N7"/>
  <c r="S5"/>
  <c r="R5"/>
  <c r="Q5"/>
  <c r="P5"/>
  <c r="O5"/>
  <c r="S4"/>
  <c r="R4"/>
  <c r="Q4"/>
  <c r="P4"/>
  <c r="O4"/>
  <c r="N4"/>
  <c r="S6"/>
  <c r="BH54" i="13"/>
  <c r="BH53"/>
  <c r="BH52"/>
  <c r="BH51"/>
  <c r="BH50"/>
  <c r="BH49"/>
  <c r="BH48"/>
  <c r="BH47"/>
  <c r="BH46"/>
  <c r="BH45"/>
  <c r="BH44"/>
  <c r="BH43"/>
  <c r="BH42"/>
  <c r="BH41"/>
  <c r="BH40"/>
  <c r="BH39"/>
  <c r="BH38"/>
  <c r="BH37"/>
  <c r="BH36"/>
  <c r="BH35"/>
  <c r="BH34"/>
  <c r="BH33"/>
  <c r="BH32"/>
  <c r="BH31"/>
  <c r="BH30"/>
  <c r="BH29"/>
  <c r="BH28"/>
  <c r="BH27"/>
  <c r="BH26"/>
  <c r="BH25"/>
  <c r="BH24"/>
  <c r="BH23"/>
  <c r="BH22"/>
  <c r="BH21"/>
  <c r="BH20"/>
  <c r="BH19"/>
  <c r="BH18"/>
  <c r="BH17"/>
  <c r="BH16"/>
  <c r="BH15"/>
  <c r="BH14"/>
  <c r="BH13"/>
  <c r="BH12"/>
  <c r="BH11"/>
  <c r="BH10"/>
  <c r="BH9"/>
  <c r="BH8"/>
  <c r="BH7"/>
  <c r="BH6"/>
  <c r="L161" i="12" l="1"/>
  <c r="L159"/>
  <c r="L157"/>
  <c r="L155"/>
  <c r="L153"/>
  <c r="L151"/>
  <c r="L149"/>
  <c r="L147"/>
  <c r="L145"/>
  <c r="L142"/>
  <c r="L140"/>
  <c r="L138"/>
  <c r="L136"/>
  <c r="L134"/>
  <c r="L132"/>
  <c r="L130"/>
  <c r="L128"/>
  <c r="L126"/>
  <c r="L124"/>
  <c r="L122"/>
  <c r="L120"/>
  <c r="L118"/>
  <c r="L116"/>
  <c r="L114"/>
  <c r="L111"/>
  <c r="L109"/>
  <c r="L107"/>
  <c r="L105"/>
  <c r="L103"/>
  <c r="L101"/>
  <c r="L99"/>
  <c r="L97"/>
  <c r="L95"/>
  <c r="L93"/>
  <c r="L162"/>
  <c r="L160"/>
  <c r="L158"/>
  <c r="L156"/>
  <c r="L154"/>
  <c r="L152"/>
  <c r="L150"/>
  <c r="L148"/>
  <c r="L146"/>
  <c r="L144"/>
  <c r="L143"/>
  <c r="L141"/>
  <c r="L139"/>
  <c r="L137"/>
  <c r="L135"/>
  <c r="L133"/>
  <c r="L131"/>
  <c r="L129"/>
  <c r="L127"/>
  <c r="L125"/>
  <c r="L123"/>
  <c r="L121"/>
  <c r="L119"/>
  <c r="L117"/>
  <c r="L115"/>
  <c r="L113"/>
  <c r="L112"/>
  <c r="L110"/>
  <c r="L108"/>
  <c r="L106"/>
  <c r="L104"/>
  <c r="L102"/>
  <c r="L100"/>
  <c r="L98"/>
  <c r="L96"/>
  <c r="L94"/>
  <c r="L90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2"/>
  <c r="L8"/>
  <c r="L7"/>
  <c r="M7" s="1"/>
  <c r="N8" s="1"/>
  <c r="L15"/>
  <c r="L23"/>
  <c r="L31"/>
  <c r="L39"/>
  <c r="L47"/>
  <c r="L55"/>
  <c r="L63"/>
  <c r="L71"/>
  <c r="L79"/>
  <c r="L87"/>
  <c r="L11"/>
  <c r="L19"/>
  <c r="L27"/>
  <c r="L35"/>
  <c r="L43"/>
  <c r="L51"/>
  <c r="L59"/>
  <c r="L67"/>
  <c r="L75"/>
  <c r="L83"/>
  <c r="L91"/>
  <c r="L6"/>
  <c r="M8" l="1"/>
  <c r="M9" s="1"/>
  <c r="S7" i="7"/>
  <c r="BR56" i="13"/>
  <c r="BR55"/>
  <c r="BR54"/>
  <c r="BR53"/>
  <c r="BR52"/>
  <c r="BR51"/>
  <c r="BR50"/>
  <c r="BR49"/>
  <c r="BR48"/>
  <c r="BR47"/>
  <c r="BR46"/>
  <c r="BR45"/>
  <c r="BR44"/>
  <c r="BR43"/>
  <c r="BR42"/>
  <c r="BR41"/>
  <c r="BR40"/>
  <c r="BR39"/>
  <c r="BR38"/>
  <c r="BR37"/>
  <c r="BR36"/>
  <c r="BR35"/>
  <c r="BR34"/>
  <c r="BR33"/>
  <c r="BR32"/>
  <c r="BR31"/>
  <c r="BR30"/>
  <c r="BR29"/>
  <c r="BR28"/>
  <c r="BR27"/>
  <c r="BR26"/>
  <c r="BR25"/>
  <c r="BR24"/>
  <c r="BR23"/>
  <c r="BR22"/>
  <c r="BR21"/>
  <c r="BR20"/>
  <c r="BR19"/>
  <c r="BR18"/>
  <c r="BR17"/>
  <c r="BR16"/>
  <c r="BR15"/>
  <c r="BR14"/>
  <c r="BR13"/>
  <c r="BR12"/>
  <c r="BR11"/>
  <c r="BR10"/>
  <c r="BR9"/>
  <c r="BR8"/>
  <c r="BR7"/>
  <c r="BI61"/>
  <c r="BK60"/>
  <c r="BJ60"/>
  <c r="BI60"/>
  <c r="BK59"/>
  <c r="BJ59"/>
  <c r="BI59"/>
  <c r="BK58"/>
  <c r="BJ58"/>
  <c r="BI58"/>
  <c r="BK57"/>
  <c r="BJ57"/>
  <c r="BI57"/>
  <c r="BK56"/>
  <c r="BJ56"/>
  <c r="BI56"/>
  <c r="BK55"/>
  <c r="BJ55"/>
  <c r="BI55"/>
  <c r="BK54"/>
  <c r="BJ54"/>
  <c r="BI54"/>
  <c r="BK53"/>
  <c r="BJ53"/>
  <c r="BI53"/>
  <c r="BK52"/>
  <c r="BJ52"/>
  <c r="BI52"/>
  <c r="BK51"/>
  <c r="BJ51"/>
  <c r="BI51"/>
  <c r="BK50"/>
  <c r="BJ50"/>
  <c r="BI50"/>
  <c r="BK49"/>
  <c r="BJ49"/>
  <c r="BI49"/>
  <c r="BK48"/>
  <c r="BJ48"/>
  <c r="BI48"/>
  <c r="BK47"/>
  <c r="BJ47"/>
  <c r="BI47"/>
  <c r="BK46"/>
  <c r="BJ46"/>
  <c r="BI46"/>
  <c r="BK45"/>
  <c r="BJ45"/>
  <c r="BI45"/>
  <c r="BK44"/>
  <c r="BJ44"/>
  <c r="BI44"/>
  <c r="BK43"/>
  <c r="BJ43"/>
  <c r="BI43"/>
  <c r="BK42"/>
  <c r="BJ42"/>
  <c r="BI42"/>
  <c r="BK41"/>
  <c r="BJ41"/>
  <c r="BI41"/>
  <c r="BK40"/>
  <c r="BJ40"/>
  <c r="BI40"/>
  <c r="BK39"/>
  <c r="BJ39"/>
  <c r="BI39"/>
  <c r="BK38"/>
  <c r="BJ38"/>
  <c r="BI38"/>
  <c r="BK37"/>
  <c r="BJ37"/>
  <c r="BI37"/>
  <c r="BK36"/>
  <c r="BJ36"/>
  <c r="BI36"/>
  <c r="BK35"/>
  <c r="BJ35"/>
  <c r="BI35"/>
  <c r="BK34"/>
  <c r="BJ34"/>
  <c r="BI34"/>
  <c r="BK33"/>
  <c r="BJ33"/>
  <c r="BI33"/>
  <c r="BK32"/>
  <c r="BJ32"/>
  <c r="BI32"/>
  <c r="BK31"/>
  <c r="BJ31"/>
  <c r="BI31"/>
  <c r="BK30"/>
  <c r="BJ30"/>
  <c r="BI30"/>
  <c r="BK29"/>
  <c r="BJ29"/>
  <c r="BI29"/>
  <c r="BK28"/>
  <c r="BJ28"/>
  <c r="BI28"/>
  <c r="BK27"/>
  <c r="BJ27"/>
  <c r="BI27"/>
  <c r="BK26"/>
  <c r="BJ26"/>
  <c r="BI26"/>
  <c r="BK25"/>
  <c r="BJ25"/>
  <c r="BI25"/>
  <c r="BK24"/>
  <c r="BJ24"/>
  <c r="BI24"/>
  <c r="BK23"/>
  <c r="BJ23"/>
  <c r="BI23"/>
  <c r="BK22"/>
  <c r="BJ22"/>
  <c r="BI22"/>
  <c r="BK21"/>
  <c r="BJ21"/>
  <c r="BI21"/>
  <c r="BK20"/>
  <c r="BJ20"/>
  <c r="BI20"/>
  <c r="BK19"/>
  <c r="BJ19"/>
  <c r="BI19"/>
  <c r="BK18"/>
  <c r="BJ18"/>
  <c r="BI18"/>
  <c r="BK17"/>
  <c r="BJ17"/>
  <c r="BI17"/>
  <c r="BK16"/>
  <c r="BJ16"/>
  <c r="BI16"/>
  <c r="BK15"/>
  <c r="BJ15"/>
  <c r="BI15"/>
  <c r="BK14"/>
  <c r="BJ14"/>
  <c r="BI14"/>
  <c r="BK13"/>
  <c r="BJ13"/>
  <c r="BI13"/>
  <c r="BK12"/>
  <c r="BJ12"/>
  <c r="BI12"/>
  <c r="BK11"/>
  <c r="BJ11"/>
  <c r="BI11"/>
  <c r="BK10"/>
  <c r="BJ10"/>
  <c r="BI10"/>
  <c r="BK9"/>
  <c r="BJ9"/>
  <c r="BI9"/>
  <c r="BK8"/>
  <c r="BJ8"/>
  <c r="BI8"/>
  <c r="BK7"/>
  <c r="BJ7"/>
  <c r="BI7"/>
  <c r="BK6"/>
  <c r="BJ6"/>
  <c r="BI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K6"/>
  <c r="AT6" s="1"/>
  <c r="AJ6"/>
  <c r="AS6" s="1"/>
  <c r="AI6"/>
  <c r="AR6" s="1"/>
  <c r="AU6" s="1"/>
  <c r="AI7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BP6" i="13" l="1"/>
  <c r="BO6"/>
  <c r="AX6"/>
  <c r="BA6" s="1"/>
  <c r="BQ6"/>
  <c r="N9" i="12"/>
  <c r="N10" s="1"/>
  <c r="S8" i="7"/>
  <c r="H162" i="12"/>
  <c r="AM8" i="13"/>
  <c r="AP8" s="1"/>
  <c r="AW6"/>
  <c r="AZ6" s="1"/>
  <c r="BC6" s="1"/>
  <c r="BM6"/>
  <c r="AN8"/>
  <c r="AQ8" s="1"/>
  <c r="AV6"/>
  <c r="AJ7" s="1"/>
  <c r="AS7" s="1"/>
  <c r="AK7"/>
  <c r="AT7" s="1"/>
  <c r="BL6"/>
  <c r="BN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AN9"/>
  <c r="AQ9" s="1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Y6" i="13" l="1"/>
  <c r="BB6" s="1"/>
  <c r="BP7"/>
  <c r="BQ7"/>
  <c r="M10" i="12"/>
  <c r="M11" s="1"/>
  <c r="S9" i="7"/>
  <c r="AW7" i="13"/>
  <c r="AK8" s="1"/>
  <c r="AT8" s="1"/>
  <c r="BN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AV8" s="1"/>
  <c r="AJ9" s="1"/>
  <c r="AS9" s="1"/>
  <c r="BM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M10" s="1"/>
  <c r="AP10" s="1"/>
  <c r="AP9"/>
  <c r="Y56"/>
  <c r="V56" s="1"/>
  <c r="Y57"/>
  <c r="X57"/>
  <c r="X56"/>
  <c r="U56" s="1"/>
  <c r="AN10"/>
  <c r="AQ10" s="1"/>
  <c r="G8" i="7"/>
  <c r="L7"/>
  <c r="I8" i="12"/>
  <c r="J8"/>
  <c r="AY7" i="13" l="1"/>
  <c r="BB7" s="1"/>
  <c r="BP8"/>
  <c r="AY8"/>
  <c r="BB8" s="1"/>
  <c r="T58"/>
  <c r="BP9"/>
  <c r="AW8"/>
  <c r="AK9" s="1"/>
  <c r="AT9" s="1"/>
  <c r="AW9" s="1"/>
  <c r="AK10" s="1"/>
  <c r="BQ8"/>
  <c r="AZ7"/>
  <c r="BC7" s="1"/>
  <c r="N11" i="12"/>
  <c r="N12" s="1"/>
  <c r="S10" i="7"/>
  <c r="T59" i="13"/>
  <c r="T60" s="1"/>
  <c r="T61" s="1"/>
  <c r="BM9"/>
  <c r="AV9"/>
  <c r="AJ10" s="1"/>
  <c r="AS10" s="1"/>
  <c r="BN8"/>
  <c r="BM8"/>
  <c r="J9" i="12"/>
  <c r="AM11" i="13"/>
  <c r="AP11" s="1"/>
  <c r="V62"/>
  <c r="V57"/>
  <c r="V58" s="1"/>
  <c r="V59" s="1"/>
  <c r="V60" s="1"/>
  <c r="V61" s="1"/>
  <c r="S56"/>
  <c r="U57"/>
  <c r="U58" s="1"/>
  <c r="U59" s="1"/>
  <c r="U60" s="1"/>
  <c r="U61" s="1"/>
  <c r="R56"/>
  <c r="AN11"/>
  <c r="AQ11" s="1"/>
  <c r="L8" i="7"/>
  <c r="G9"/>
  <c r="I9" i="12"/>
  <c r="AM12" i="13" l="1"/>
  <c r="AP12" s="1"/>
  <c r="BP10"/>
  <c r="BQ9"/>
  <c r="AZ9"/>
  <c r="BC9" s="1"/>
  <c r="BN9"/>
  <c r="AZ8"/>
  <c r="BC8" s="1"/>
  <c r="AY9"/>
  <c r="BB9" s="1"/>
  <c r="I10" i="12"/>
  <c r="M12"/>
  <c r="M13" s="1"/>
  <c r="S11" i="7"/>
  <c r="AT10" i="13"/>
  <c r="BM10"/>
  <c r="AV10"/>
  <c r="AJ11" s="1"/>
  <c r="AS11" s="1"/>
  <c r="J10" i="12"/>
  <c r="V63" i="13"/>
  <c r="U62"/>
  <c r="T62"/>
  <c r="AN12"/>
  <c r="AQ12" s="1"/>
  <c r="G10" i="7"/>
  <c r="L9"/>
  <c r="AM13" i="13" l="1"/>
  <c r="AP13" s="1"/>
  <c r="BQ10"/>
  <c r="BP11"/>
  <c r="AY10"/>
  <c r="BB10" s="1"/>
  <c r="J11" i="12"/>
  <c r="N13"/>
  <c r="N14" s="1"/>
  <c r="S12" i="7"/>
  <c r="BN10" i="13"/>
  <c r="AW10"/>
  <c r="AK11" s="1"/>
  <c r="AT11" s="1"/>
  <c r="BM11"/>
  <c r="AV11"/>
  <c r="AJ12" s="1"/>
  <c r="AS12" s="1"/>
  <c r="I11" i="12"/>
  <c r="V64" i="13"/>
  <c r="T63"/>
  <c r="U63"/>
  <c r="AN13"/>
  <c r="AQ13" s="1"/>
  <c r="L10" i="7"/>
  <c r="G11"/>
  <c r="AM14" i="13" l="1"/>
  <c r="AP14" s="1"/>
  <c r="AZ10"/>
  <c r="BC10" s="1"/>
  <c r="BQ11"/>
  <c r="BP12"/>
  <c r="AY11"/>
  <c r="BB11" s="1"/>
  <c r="I12" i="12"/>
  <c r="M14"/>
  <c r="M15" s="1"/>
  <c r="S13" i="7"/>
  <c r="BN11" i="13"/>
  <c r="AW11"/>
  <c r="AK12" s="1"/>
  <c r="AT12" s="1"/>
  <c r="BM12"/>
  <c r="AV12"/>
  <c r="AJ13" s="1"/>
  <c r="AS13" s="1"/>
  <c r="J12" i="12"/>
  <c r="U64" i="13"/>
  <c r="V65"/>
  <c r="T64"/>
  <c r="AN14"/>
  <c r="AQ14" s="1"/>
  <c r="L11" i="7"/>
  <c r="G12"/>
  <c r="AZ11" i="13" l="1"/>
  <c r="BC11" s="1"/>
  <c r="AM15"/>
  <c r="AP15" s="1"/>
  <c r="BQ12"/>
  <c r="AV13"/>
  <c r="AJ14" s="1"/>
  <c r="AS14" s="1"/>
  <c r="BM14" s="1"/>
  <c r="BP13"/>
  <c r="AY12"/>
  <c r="BB12" s="1"/>
  <c r="J13" i="12"/>
  <c r="N15"/>
  <c r="N16" s="1"/>
  <c r="I13"/>
  <c r="S14" i="7"/>
  <c r="BN12" i="13"/>
  <c r="AW12"/>
  <c r="AK13" s="1"/>
  <c r="AT13" s="1"/>
  <c r="BM13"/>
  <c r="T65"/>
  <c r="U65"/>
  <c r="V66"/>
  <c r="AN15"/>
  <c r="AQ15" s="1"/>
  <c r="L12" i="7"/>
  <c r="G13"/>
  <c r="AV14" i="13" l="1"/>
  <c r="AJ15" s="1"/>
  <c r="AS15" s="1"/>
  <c r="BP15" s="1"/>
  <c r="AM16"/>
  <c r="AP16" s="1"/>
  <c r="AZ12"/>
  <c r="BC12" s="1"/>
  <c r="BP14"/>
  <c r="BQ13"/>
  <c r="AY13"/>
  <c r="BB13" s="1"/>
  <c r="I14" i="12"/>
  <c r="M16"/>
  <c r="M17" s="1"/>
  <c r="J14"/>
  <c r="S15" i="7"/>
  <c r="BN13" i="13"/>
  <c r="AW13"/>
  <c r="AK14" s="1"/>
  <c r="AT14" s="1"/>
  <c r="T66"/>
  <c r="U66"/>
  <c r="V67"/>
  <c r="AN16"/>
  <c r="AQ16" s="1"/>
  <c r="L13" i="7"/>
  <c r="G14"/>
  <c r="AY14" i="13" l="1"/>
  <c r="BB14" s="1"/>
  <c r="AV15"/>
  <c r="AJ16" s="1"/>
  <c r="AS16" s="1"/>
  <c r="BP16" s="1"/>
  <c r="BM15"/>
  <c r="AM17"/>
  <c r="AP17" s="1"/>
  <c r="AZ14"/>
  <c r="BC14" s="1"/>
  <c r="BQ14"/>
  <c r="AZ13"/>
  <c r="BC13" s="1"/>
  <c r="J15" i="12"/>
  <c r="N17"/>
  <c r="N18" s="1"/>
  <c r="I15"/>
  <c r="S16" i="7"/>
  <c r="AW14" i="13"/>
  <c r="AK15" s="1"/>
  <c r="AT15" s="1"/>
  <c r="BN14"/>
  <c r="BM16"/>
  <c r="V68"/>
  <c r="T67"/>
  <c r="U67"/>
  <c r="AV16"/>
  <c r="AJ17" s="1"/>
  <c r="AS17" s="1"/>
  <c r="AN17"/>
  <c r="AQ17" s="1"/>
  <c r="L14" i="7"/>
  <c r="G15"/>
  <c r="AY15" i="13" l="1"/>
  <c r="BB15" s="1"/>
  <c r="AM18"/>
  <c r="AP18" s="1"/>
  <c r="BQ15"/>
  <c r="BP17"/>
  <c r="AY16"/>
  <c r="BB16" s="1"/>
  <c r="I16" i="12"/>
  <c r="M18"/>
  <c r="M19" s="1"/>
  <c r="J16"/>
  <c r="S17" i="7"/>
  <c r="AW15" i="13"/>
  <c r="AK16" s="1"/>
  <c r="AT16" s="1"/>
  <c r="BN15"/>
  <c r="BM17"/>
  <c r="U68"/>
  <c r="V69"/>
  <c r="T68"/>
  <c r="AV17"/>
  <c r="AJ18" s="1"/>
  <c r="AM19"/>
  <c r="AP19" s="1"/>
  <c r="AN18"/>
  <c r="AQ18" s="1"/>
  <c r="L15" i="7"/>
  <c r="G16"/>
  <c r="AY17" i="13" l="1"/>
  <c r="BB17" s="1"/>
  <c r="AS18"/>
  <c r="BQ16"/>
  <c r="AZ15"/>
  <c r="BC15" s="1"/>
  <c r="BP18"/>
  <c r="J17" i="12"/>
  <c r="N19"/>
  <c r="N20" s="1"/>
  <c r="I17"/>
  <c r="S18" i="7"/>
  <c r="BN16" i="13"/>
  <c r="AW16"/>
  <c r="AK17" s="1"/>
  <c r="AT17" s="1"/>
  <c r="BM18"/>
  <c r="T69"/>
  <c r="U69"/>
  <c r="V70"/>
  <c r="AV18"/>
  <c r="AJ19" s="1"/>
  <c r="AS19" s="1"/>
  <c r="AM20"/>
  <c r="AP20" s="1"/>
  <c r="AN19"/>
  <c r="AQ19" s="1"/>
  <c r="L16" i="7"/>
  <c r="G17"/>
  <c r="AZ16" i="13" l="1"/>
  <c r="BC16" s="1"/>
  <c r="BQ17"/>
  <c r="BP19"/>
  <c r="AY18"/>
  <c r="BB18" s="1"/>
  <c r="I18" i="12"/>
  <c r="M20"/>
  <c r="M21" s="1"/>
  <c r="J18"/>
  <c r="S19" i="7"/>
  <c r="AW17" i="13"/>
  <c r="AK18" s="1"/>
  <c r="AT18" s="1"/>
  <c r="BN17"/>
  <c r="BM19"/>
  <c r="T70"/>
  <c r="V71"/>
  <c r="U70"/>
  <c r="AV19"/>
  <c r="AJ20" s="1"/>
  <c r="AS20" s="1"/>
  <c r="AN20"/>
  <c r="AQ20" s="1"/>
  <c r="AM21"/>
  <c r="AP21" s="1"/>
  <c r="L17" i="7"/>
  <c r="G18"/>
  <c r="AZ18" i="13" l="1"/>
  <c r="BC18" s="1"/>
  <c r="BQ18"/>
  <c r="AZ17"/>
  <c r="BC17" s="1"/>
  <c r="BP20"/>
  <c r="AY19"/>
  <c r="BB19" s="1"/>
  <c r="J19" i="12"/>
  <c r="N21"/>
  <c r="N22" s="1"/>
  <c r="I19"/>
  <c r="S20" i="7"/>
  <c r="AW18" i="13"/>
  <c r="AK19" s="1"/>
  <c r="AT19" s="1"/>
  <c r="BN18"/>
  <c r="BM20"/>
  <c r="T71"/>
  <c r="V72"/>
  <c r="U71"/>
  <c r="AV20"/>
  <c r="AJ21" s="1"/>
  <c r="AS21" s="1"/>
  <c r="AM22"/>
  <c r="AP22" s="1"/>
  <c r="AN21"/>
  <c r="AQ21" s="1"/>
  <c r="L18" i="7"/>
  <c r="G19"/>
  <c r="BP21" i="13" l="1"/>
  <c r="BQ19"/>
  <c r="AY20"/>
  <c r="BB20" s="1"/>
  <c r="I20" i="12"/>
  <c r="J20"/>
  <c r="M22"/>
  <c r="M23" s="1"/>
  <c r="S21" i="7"/>
  <c r="BN19" i="13"/>
  <c r="AW19"/>
  <c r="AK20" s="1"/>
  <c r="AT20" s="1"/>
  <c r="BM21"/>
  <c r="U72"/>
  <c r="T72"/>
  <c r="V73"/>
  <c r="AN22"/>
  <c r="AQ22" s="1"/>
  <c r="AM23"/>
  <c r="AP23" s="1"/>
  <c r="AV21"/>
  <c r="AJ22" s="1"/>
  <c r="AS22" s="1"/>
  <c r="G20" i="7"/>
  <c r="L19"/>
  <c r="BQ20" i="13" l="1"/>
  <c r="AY21"/>
  <c r="BB21" s="1"/>
  <c r="BP22"/>
  <c r="AZ19"/>
  <c r="BC19" s="1"/>
  <c r="I21" i="12"/>
  <c r="J21"/>
  <c r="N23"/>
  <c r="N24" s="1"/>
  <c r="S22" i="7"/>
  <c r="AW20" i="13"/>
  <c r="AK21" s="1"/>
  <c r="AT21" s="1"/>
  <c r="BN20"/>
  <c r="BM22"/>
  <c r="V74"/>
  <c r="U73"/>
  <c r="T73"/>
  <c r="AV22"/>
  <c r="AJ23" s="1"/>
  <c r="AS23" s="1"/>
  <c r="AN23"/>
  <c r="AQ23" s="1"/>
  <c r="AM24"/>
  <c r="AP24" s="1"/>
  <c r="L20" i="7"/>
  <c r="G21"/>
  <c r="AY23" i="13" l="1"/>
  <c r="BB23" s="1"/>
  <c r="BP23"/>
  <c r="AZ20"/>
  <c r="BC20" s="1"/>
  <c r="BQ21"/>
  <c r="AZ21"/>
  <c r="BC21" s="1"/>
  <c r="AY22"/>
  <c r="BB22" s="1"/>
  <c r="J22" i="12"/>
  <c r="I22"/>
  <c r="M24"/>
  <c r="M25" s="1"/>
  <c r="S23" i="7"/>
  <c r="BN21" i="13"/>
  <c r="AW21"/>
  <c r="AK22" s="1"/>
  <c r="AT22" s="1"/>
  <c r="BM23"/>
  <c r="V75"/>
  <c r="U74"/>
  <c r="T74"/>
  <c r="AN24"/>
  <c r="AQ24" s="1"/>
  <c r="AM25"/>
  <c r="AP25" s="1"/>
  <c r="AV23"/>
  <c r="AJ24" s="1"/>
  <c r="AS24" s="1"/>
  <c r="G22" i="7"/>
  <c r="L21"/>
  <c r="BP24" i="13" l="1"/>
  <c r="BQ22"/>
  <c r="J23" i="12"/>
  <c r="I23"/>
  <c r="N25"/>
  <c r="N26" s="1"/>
  <c r="S24" i="7"/>
  <c r="BN22" i="13"/>
  <c r="AW22"/>
  <c r="AK23" s="1"/>
  <c r="AT23" s="1"/>
  <c r="BM24"/>
  <c r="T75"/>
  <c r="U75"/>
  <c r="V76"/>
  <c r="AV24"/>
  <c r="AJ25" s="1"/>
  <c r="AS25" s="1"/>
  <c r="AN25"/>
  <c r="AQ25" s="1"/>
  <c r="AM26"/>
  <c r="AP26" s="1"/>
  <c r="L22" i="7"/>
  <c r="G23"/>
  <c r="J24" i="12" l="1"/>
  <c r="AY24" i="13"/>
  <c r="BB24" s="1"/>
  <c r="BP25"/>
  <c r="AZ22"/>
  <c r="BC22" s="1"/>
  <c r="BQ23"/>
  <c r="I24" i="12"/>
  <c r="M26"/>
  <c r="M27" s="1"/>
  <c r="S25" i="7"/>
  <c r="AW23" i="13"/>
  <c r="AK24" s="1"/>
  <c r="AT24" s="1"/>
  <c r="BN23"/>
  <c r="BM25"/>
  <c r="V77"/>
  <c r="T76"/>
  <c r="U76"/>
  <c r="AN26"/>
  <c r="AQ26" s="1"/>
  <c r="AM27"/>
  <c r="AP27" s="1"/>
  <c r="AV25"/>
  <c r="AJ26" s="1"/>
  <c r="AS26" s="1"/>
  <c r="G24" i="7"/>
  <c r="L23"/>
  <c r="I25" i="12" l="1"/>
  <c r="AY26" i="13"/>
  <c r="BB26" s="1"/>
  <c r="BP26"/>
  <c r="BQ24"/>
  <c r="AY25"/>
  <c r="BB25" s="1"/>
  <c r="AZ23"/>
  <c r="BC23" s="1"/>
  <c r="J25" i="12"/>
  <c r="N27"/>
  <c r="N28" s="1"/>
  <c r="S26" i="7"/>
  <c r="AW24" i="13"/>
  <c r="AK25" s="1"/>
  <c r="AT25" s="1"/>
  <c r="BN24"/>
  <c r="BM26"/>
  <c r="U77"/>
  <c r="V78"/>
  <c r="T77"/>
  <c r="AV26"/>
  <c r="AJ27" s="1"/>
  <c r="AS27" s="1"/>
  <c r="AN27"/>
  <c r="AQ27" s="1"/>
  <c r="AM28"/>
  <c r="AP28" s="1"/>
  <c r="L24" i="7"/>
  <c r="G25"/>
  <c r="I26" i="12" l="1"/>
  <c r="BQ25" i="13"/>
  <c r="BP27"/>
  <c r="AZ24"/>
  <c r="BC24" s="1"/>
  <c r="J26" i="12"/>
  <c r="M28"/>
  <c r="M29" s="1"/>
  <c r="S27" i="7"/>
  <c r="AW25" i="13"/>
  <c r="AK26" s="1"/>
  <c r="AT26" s="1"/>
  <c r="BN25"/>
  <c r="BM27"/>
  <c r="T78"/>
  <c r="V79"/>
  <c r="U78"/>
  <c r="AN28"/>
  <c r="AQ28" s="1"/>
  <c r="AM29"/>
  <c r="AP29" s="1"/>
  <c r="AV27"/>
  <c r="AJ28" s="1"/>
  <c r="AS28" s="1"/>
  <c r="G26" i="7"/>
  <c r="L25"/>
  <c r="J27" i="12" l="1"/>
  <c r="BP28" i="13"/>
  <c r="AY28"/>
  <c r="BB28" s="1"/>
  <c r="AZ25"/>
  <c r="BC25" s="1"/>
  <c r="BQ26"/>
  <c r="AY27"/>
  <c r="BB27" s="1"/>
  <c r="I27" i="12"/>
  <c r="N29"/>
  <c r="N30" s="1"/>
  <c r="S28" i="7"/>
  <c r="AW26" i="13"/>
  <c r="AK27" s="1"/>
  <c r="AT27" s="1"/>
  <c r="BN26"/>
  <c r="BM28"/>
  <c r="U79"/>
  <c r="T79"/>
  <c r="V80"/>
  <c r="AV28"/>
  <c r="AJ29" s="1"/>
  <c r="AS29" s="1"/>
  <c r="AN29"/>
  <c r="AQ29" s="1"/>
  <c r="AM30"/>
  <c r="AP30" s="1"/>
  <c r="L26" i="7"/>
  <c r="G27"/>
  <c r="I28" i="12" l="1"/>
  <c r="BQ27" i="13"/>
  <c r="BP29"/>
  <c r="AZ26"/>
  <c r="BC26" s="1"/>
  <c r="J28" i="12"/>
  <c r="M30"/>
  <c r="M31" s="1"/>
  <c r="S29" i="7"/>
  <c r="AW27" i="13"/>
  <c r="AK28" s="1"/>
  <c r="AT28" s="1"/>
  <c r="BN27"/>
  <c r="AV29"/>
  <c r="AJ30" s="1"/>
  <c r="AS30" s="1"/>
  <c r="V81"/>
  <c r="U80"/>
  <c r="T80"/>
  <c r="AN30"/>
  <c r="AQ30" s="1"/>
  <c r="AM31"/>
  <c r="AP31" s="1"/>
  <c r="G28" i="7"/>
  <c r="L27"/>
  <c r="I29" i="12" l="1"/>
  <c r="BP30" i="13"/>
  <c r="AZ27"/>
  <c r="BC27" s="1"/>
  <c r="AY29"/>
  <c r="BB29" s="1"/>
  <c r="BQ28"/>
  <c r="J29" i="12"/>
  <c r="N31"/>
  <c r="N32" s="1"/>
  <c r="S30" i="7"/>
  <c r="BN28" i="13"/>
  <c r="AW28"/>
  <c r="AK29" s="1"/>
  <c r="AT29" s="1"/>
  <c r="AV30"/>
  <c r="AY30" s="1"/>
  <c r="BB30" s="1"/>
  <c r="BM29"/>
  <c r="T81"/>
  <c r="V82"/>
  <c r="U81"/>
  <c r="AN31"/>
  <c r="AQ31" s="1"/>
  <c r="AM32"/>
  <c r="AP32" s="1"/>
  <c r="L28" i="7"/>
  <c r="G29"/>
  <c r="I30" i="12" l="1"/>
  <c r="AJ31" i="13"/>
  <c r="AS31" s="1"/>
  <c r="BP31" s="1"/>
  <c r="AZ28"/>
  <c r="BC28" s="1"/>
  <c r="BQ29"/>
  <c r="J30" i="12"/>
  <c r="M32"/>
  <c r="M33" s="1"/>
  <c r="S31" i="7"/>
  <c r="AW29" i="13"/>
  <c r="AK30" s="1"/>
  <c r="AT30" s="1"/>
  <c r="BN29"/>
  <c r="BM30"/>
  <c r="T82"/>
  <c r="V83"/>
  <c r="U82"/>
  <c r="AM33"/>
  <c r="AP33" s="1"/>
  <c r="AN32"/>
  <c r="AQ32" s="1"/>
  <c r="G30" i="7"/>
  <c r="L29"/>
  <c r="J31" i="12" l="1"/>
  <c r="I31"/>
  <c r="AV31" i="13"/>
  <c r="AJ32" s="1"/>
  <c r="AS32" s="1"/>
  <c r="BP32" s="1"/>
  <c r="BM31"/>
  <c r="AZ29"/>
  <c r="BC29" s="1"/>
  <c r="BQ30"/>
  <c r="N33" i="12"/>
  <c r="N34" s="1"/>
  <c r="S32" i="7"/>
  <c r="BN30" i="13"/>
  <c r="AW30"/>
  <c r="AK31" s="1"/>
  <c r="AT31" s="1"/>
  <c r="T83"/>
  <c r="U83"/>
  <c r="V84"/>
  <c r="AN33"/>
  <c r="AQ33" s="1"/>
  <c r="AM34"/>
  <c r="AP34" s="1"/>
  <c r="L30" i="7"/>
  <c r="G31"/>
  <c r="J32" i="12" l="1"/>
  <c r="I32"/>
  <c r="AY31" i="13"/>
  <c r="BB31" s="1"/>
  <c r="AV32"/>
  <c r="AJ33" s="1"/>
  <c r="AS33" s="1"/>
  <c r="BP33" s="1"/>
  <c r="BM32"/>
  <c r="AZ31"/>
  <c r="BC31" s="1"/>
  <c r="BQ31"/>
  <c r="AZ30"/>
  <c r="BC30" s="1"/>
  <c r="M34" i="12"/>
  <c r="M35" s="1"/>
  <c r="S33" i="7"/>
  <c r="AW31" i="13"/>
  <c r="AK32" s="1"/>
  <c r="AT32" s="1"/>
  <c r="BN31"/>
  <c r="BM33"/>
  <c r="V85"/>
  <c r="T84"/>
  <c r="U84"/>
  <c r="AV33"/>
  <c r="AJ34" s="1"/>
  <c r="AS34" s="1"/>
  <c r="AN34"/>
  <c r="AQ34" s="1"/>
  <c r="AM35"/>
  <c r="AP35" s="1"/>
  <c r="G32" i="7"/>
  <c r="L31"/>
  <c r="J33" i="12" l="1"/>
  <c r="I33"/>
  <c r="AY32" i="13"/>
  <c r="BB32" s="1"/>
  <c r="BP34"/>
  <c r="BQ32"/>
  <c r="AY33"/>
  <c r="BB33" s="1"/>
  <c r="N35" i="12"/>
  <c r="N36" s="1"/>
  <c r="S34" i="7"/>
  <c r="BN32" i="13"/>
  <c r="AW32"/>
  <c r="AK33" s="1"/>
  <c r="AT33" s="1"/>
  <c r="U85"/>
  <c r="V86"/>
  <c r="T85"/>
  <c r="AM36"/>
  <c r="AP36" s="1"/>
  <c r="AN35"/>
  <c r="AQ35" s="1"/>
  <c r="L32" i="7"/>
  <c r="G33"/>
  <c r="I34" i="12" l="1"/>
  <c r="J34"/>
  <c r="BQ33" i="13"/>
  <c r="AZ32"/>
  <c r="BC32" s="1"/>
  <c r="M36" i="12"/>
  <c r="M37" s="1"/>
  <c r="S35" i="7"/>
  <c r="AW33" i="13"/>
  <c r="AK34" s="1"/>
  <c r="AT34" s="1"/>
  <c r="BN33"/>
  <c r="BM34"/>
  <c r="AV34"/>
  <c r="T86"/>
  <c r="U86"/>
  <c r="V87"/>
  <c r="AN36"/>
  <c r="AQ36" s="1"/>
  <c r="AM37"/>
  <c r="AP37" s="1"/>
  <c r="G34" i="7"/>
  <c r="L33"/>
  <c r="I35" i="12" l="1"/>
  <c r="AZ33" i="13"/>
  <c r="BC33" s="1"/>
  <c r="J35" i="12"/>
  <c r="AJ35" i="13"/>
  <c r="AS35" s="1"/>
  <c r="AY34"/>
  <c r="BB34" s="1"/>
  <c r="BQ34"/>
  <c r="N37" i="12"/>
  <c r="N38" s="1"/>
  <c r="S36" i="7"/>
  <c r="BN34" i="13"/>
  <c r="AW34"/>
  <c r="AK35" s="1"/>
  <c r="AT35" s="1"/>
  <c r="V88"/>
  <c r="T87"/>
  <c r="U87"/>
  <c r="AM38"/>
  <c r="AP38" s="1"/>
  <c r="AN37"/>
  <c r="AQ37" s="1"/>
  <c r="L34" i="7"/>
  <c r="G35"/>
  <c r="J36" i="12" l="1"/>
  <c r="I36"/>
  <c r="M38"/>
  <c r="M39" s="1"/>
  <c r="BQ35" i="13"/>
  <c r="AZ34"/>
  <c r="BC34" s="1"/>
  <c r="BP35"/>
  <c r="AV35"/>
  <c r="AJ36" s="1"/>
  <c r="AS36" s="1"/>
  <c r="S37" i="7"/>
  <c r="BN35" i="13"/>
  <c r="AW35"/>
  <c r="AK36" s="1"/>
  <c r="AT36" s="1"/>
  <c r="BM35"/>
  <c r="U88"/>
  <c r="V89"/>
  <c r="T88"/>
  <c r="AN38"/>
  <c r="AQ38" s="1"/>
  <c r="AM39"/>
  <c r="AP39" s="1"/>
  <c r="G36" i="7"/>
  <c r="L35"/>
  <c r="I37" i="12" l="1"/>
  <c r="I38" s="1"/>
  <c r="J37"/>
  <c r="N39"/>
  <c r="N40" s="1"/>
  <c r="AY35" i="13"/>
  <c r="BB35" s="1"/>
  <c r="AZ35"/>
  <c r="BC35" s="1"/>
  <c r="BP36"/>
  <c r="BQ36"/>
  <c r="S38" i="7"/>
  <c r="AW36" i="13"/>
  <c r="AK37" s="1"/>
  <c r="AT37" s="1"/>
  <c r="BN36"/>
  <c r="BM36"/>
  <c r="AV36"/>
  <c r="AJ37" s="1"/>
  <c r="AS37" s="1"/>
  <c r="T89"/>
  <c r="U89"/>
  <c r="V90"/>
  <c r="AM40"/>
  <c r="AP40" s="1"/>
  <c r="AN39"/>
  <c r="AQ39" s="1"/>
  <c r="L36" i="7"/>
  <c r="G37"/>
  <c r="J38" i="12" l="1"/>
  <c r="J39" s="1"/>
  <c r="M40"/>
  <c r="M41" s="1"/>
  <c r="I39"/>
  <c r="AZ36" i="13"/>
  <c r="BC36" s="1"/>
  <c r="BP37"/>
  <c r="BQ37"/>
  <c r="AY36"/>
  <c r="BB36" s="1"/>
  <c r="S39" i="7"/>
  <c r="AW37" i="13"/>
  <c r="AK38" s="1"/>
  <c r="AT38" s="1"/>
  <c r="BN37"/>
  <c r="AV37"/>
  <c r="AJ38" s="1"/>
  <c r="AS38" s="1"/>
  <c r="V91"/>
  <c r="T90"/>
  <c r="U90"/>
  <c r="AN40"/>
  <c r="AQ40" s="1"/>
  <c r="AM41"/>
  <c r="AP41" s="1"/>
  <c r="G38" i="7"/>
  <c r="L37"/>
  <c r="J40" i="12" l="1"/>
  <c r="N41"/>
  <c r="N42" s="1"/>
  <c r="I40"/>
  <c r="AY37" i="13"/>
  <c r="BB37" s="1"/>
  <c r="BQ38"/>
  <c r="BP38"/>
  <c r="AZ37"/>
  <c r="BC37" s="1"/>
  <c r="S40" i="7"/>
  <c r="BN38" i="13"/>
  <c r="AW38"/>
  <c r="AK39" s="1"/>
  <c r="AT39" s="1"/>
  <c r="AV38"/>
  <c r="AJ39" s="1"/>
  <c r="AS39" s="1"/>
  <c r="BM37"/>
  <c r="U91"/>
  <c r="V92"/>
  <c r="T91"/>
  <c r="AM42"/>
  <c r="AP42" s="1"/>
  <c r="AN41"/>
  <c r="AQ41" s="1"/>
  <c r="L38" i="7"/>
  <c r="G39"/>
  <c r="J41" i="12" l="1"/>
  <c r="M42"/>
  <c r="M43" s="1"/>
  <c r="I41"/>
  <c r="AY38" i="13"/>
  <c r="BB38" s="1"/>
  <c r="AZ38"/>
  <c r="BC38" s="1"/>
  <c r="BQ39"/>
  <c r="BP39"/>
  <c r="S41" i="7"/>
  <c r="AW39" i="13"/>
  <c r="AK40" s="1"/>
  <c r="AT40" s="1"/>
  <c r="BN39"/>
  <c r="BM39"/>
  <c r="AV39"/>
  <c r="AJ40" s="1"/>
  <c r="AS40" s="1"/>
  <c r="BM38"/>
  <c r="T92"/>
  <c r="U92"/>
  <c r="V93"/>
  <c r="AN42"/>
  <c r="AQ42" s="1"/>
  <c r="AM43"/>
  <c r="AP43" s="1"/>
  <c r="G40" i="7"/>
  <c r="L39"/>
  <c r="I42" i="12" l="1"/>
  <c r="J42"/>
  <c r="N43"/>
  <c r="N44" s="1"/>
  <c r="AZ39" i="13"/>
  <c r="BC39" s="1"/>
  <c r="BP40"/>
  <c r="BQ40"/>
  <c r="AY39"/>
  <c r="BB39" s="1"/>
  <c r="S42" i="7"/>
  <c r="BN40" i="13"/>
  <c r="AW40"/>
  <c r="AK41" s="1"/>
  <c r="AT41" s="1"/>
  <c r="BM40"/>
  <c r="AV40"/>
  <c r="AJ41" s="1"/>
  <c r="AS41" s="1"/>
  <c r="T93"/>
  <c r="V94"/>
  <c r="U93"/>
  <c r="AN43"/>
  <c r="AQ43" s="1"/>
  <c r="AM44"/>
  <c r="AP44" s="1"/>
  <c r="L40" i="7"/>
  <c r="G41"/>
  <c r="J43" i="12" l="1"/>
  <c r="M44"/>
  <c r="M45" s="1"/>
  <c r="I43"/>
  <c r="N45"/>
  <c r="N46" s="1"/>
  <c r="BP41" i="13"/>
  <c r="BQ41"/>
  <c r="AY40"/>
  <c r="BB40" s="1"/>
  <c r="AZ40"/>
  <c r="BC40" s="1"/>
  <c r="S43" i="7"/>
  <c r="BN41" i="13"/>
  <c r="AW41"/>
  <c r="AK42" s="1"/>
  <c r="AT42" s="1"/>
  <c r="AV41"/>
  <c r="AJ42" s="1"/>
  <c r="AS42" s="1"/>
  <c r="T94"/>
  <c r="V95"/>
  <c r="U94"/>
  <c r="AM45"/>
  <c r="AP45" s="1"/>
  <c r="AN44"/>
  <c r="AQ44" s="1"/>
  <c r="L41" i="7"/>
  <c r="G42"/>
  <c r="I44" i="12" l="1"/>
  <c r="J44"/>
  <c r="M46"/>
  <c r="M47" s="1"/>
  <c r="BP42" i="13"/>
  <c r="AY41"/>
  <c r="BB41" s="1"/>
  <c r="BQ42"/>
  <c r="AZ41"/>
  <c r="BC41" s="1"/>
  <c r="S44" i="7"/>
  <c r="AW42" i="13"/>
  <c r="AK43" s="1"/>
  <c r="AT43" s="1"/>
  <c r="BN42"/>
  <c r="AV42"/>
  <c r="AJ43" s="1"/>
  <c r="AS43" s="1"/>
  <c r="BM41"/>
  <c r="V96"/>
  <c r="U95"/>
  <c r="T95"/>
  <c r="AN45"/>
  <c r="AQ45" s="1"/>
  <c r="AM46"/>
  <c r="AP46" s="1"/>
  <c r="L42" i="7"/>
  <c r="G43"/>
  <c r="J45" i="12" l="1"/>
  <c r="I45"/>
  <c r="AY42" i="13"/>
  <c r="BB42" s="1"/>
  <c r="N47" i="12"/>
  <c r="N48" s="1"/>
  <c r="BQ43" i="13"/>
  <c r="BP43"/>
  <c r="AZ42"/>
  <c r="BC42" s="1"/>
  <c r="S45" i="7"/>
  <c r="BN43" i="13"/>
  <c r="AW43"/>
  <c r="AK44" s="1"/>
  <c r="AT44" s="1"/>
  <c r="AV43"/>
  <c r="AJ44" s="1"/>
  <c r="AS44" s="1"/>
  <c r="BM42"/>
  <c r="T96"/>
  <c r="V97"/>
  <c r="U96"/>
  <c r="AN46"/>
  <c r="AQ46" s="1"/>
  <c r="AM47"/>
  <c r="AP47" s="1"/>
  <c r="G44" i="7"/>
  <c r="L43"/>
  <c r="I46" i="12" l="1"/>
  <c r="J46"/>
  <c r="M48"/>
  <c r="M49" s="1"/>
  <c r="AY43" i="13"/>
  <c r="BB43" s="1"/>
  <c r="BQ44"/>
  <c r="BP44"/>
  <c r="AZ43"/>
  <c r="BC43" s="1"/>
  <c r="S46" i="7"/>
  <c r="BN44" i="13"/>
  <c r="AW44"/>
  <c r="AK45" s="1"/>
  <c r="AT45" s="1"/>
  <c r="BM44"/>
  <c r="AV44"/>
  <c r="AJ45" s="1"/>
  <c r="AS45" s="1"/>
  <c r="BM43"/>
  <c r="T97"/>
  <c r="U97"/>
  <c r="V98"/>
  <c r="AN47"/>
  <c r="AQ47" s="1"/>
  <c r="AM48"/>
  <c r="AP48" s="1"/>
  <c r="L44" i="7"/>
  <c r="G45"/>
  <c r="I47" i="12" l="1"/>
  <c r="J47"/>
  <c r="N49"/>
  <c r="N50" s="1"/>
  <c r="BQ45" i="13"/>
  <c r="AZ44"/>
  <c r="BC44" s="1"/>
  <c r="BP45"/>
  <c r="AY44"/>
  <c r="BB44" s="1"/>
  <c r="S47" i="7"/>
  <c r="BN45" i="13"/>
  <c r="AW45"/>
  <c r="AK46" s="1"/>
  <c r="AT46" s="1"/>
  <c r="BM45"/>
  <c r="AV45"/>
  <c r="AJ46" s="1"/>
  <c r="AS46" s="1"/>
  <c r="V99"/>
  <c r="T98"/>
  <c r="U98"/>
  <c r="AN48"/>
  <c r="AQ48" s="1"/>
  <c r="AM49"/>
  <c r="AP49" s="1"/>
  <c r="G46" i="7"/>
  <c r="L45"/>
  <c r="J48" i="12" l="1"/>
  <c r="I48"/>
  <c r="AZ45" i="13"/>
  <c r="BC45" s="1"/>
  <c r="M50" i="12"/>
  <c r="M51" s="1"/>
  <c r="BP46" i="13"/>
  <c r="BQ46"/>
  <c r="AY45"/>
  <c r="BB45" s="1"/>
  <c r="S48" i="7"/>
  <c r="BN46" i="13"/>
  <c r="AW46"/>
  <c r="AK47" s="1"/>
  <c r="AT47" s="1"/>
  <c r="BM46"/>
  <c r="AV46"/>
  <c r="AJ47" s="1"/>
  <c r="AS47" s="1"/>
  <c r="U99"/>
  <c r="V100"/>
  <c r="T99"/>
  <c r="AM50"/>
  <c r="AP50" s="1"/>
  <c r="AN49"/>
  <c r="AQ49" s="1"/>
  <c r="L46" i="7"/>
  <c r="G47"/>
  <c r="J49" i="12" l="1"/>
  <c r="I49"/>
  <c r="N51"/>
  <c r="N52" s="1"/>
  <c r="AZ46" i="13"/>
  <c r="BC46" s="1"/>
  <c r="AY46"/>
  <c r="BB46" s="1"/>
  <c r="BQ47"/>
  <c r="BP47"/>
  <c r="S49" i="7"/>
  <c r="AW47" i="13"/>
  <c r="AK48" s="1"/>
  <c r="AT48" s="1"/>
  <c r="BN47"/>
  <c r="BM47"/>
  <c r="AV47"/>
  <c r="AJ48" s="1"/>
  <c r="AS48" s="1"/>
  <c r="T100"/>
  <c r="U100"/>
  <c r="V101"/>
  <c r="AN50"/>
  <c r="AQ50" s="1"/>
  <c r="AM51"/>
  <c r="AP51" s="1"/>
  <c r="G48" i="7"/>
  <c r="L47"/>
  <c r="J50" i="12" l="1"/>
  <c r="I50"/>
  <c r="M52"/>
  <c r="M53" s="1"/>
  <c r="BP48" i="13"/>
  <c r="AY47"/>
  <c r="BB47" s="1"/>
  <c r="BQ48"/>
  <c r="AZ47"/>
  <c r="BC47" s="1"/>
  <c r="S50" i="7"/>
  <c r="BN48" i="13"/>
  <c r="AW48"/>
  <c r="AK49" s="1"/>
  <c r="AT49" s="1"/>
  <c r="AV48"/>
  <c r="AJ49" s="1"/>
  <c r="AS49" s="1"/>
  <c r="T101"/>
  <c r="V102"/>
  <c r="U101"/>
  <c r="AM52"/>
  <c r="AP52" s="1"/>
  <c r="AN51"/>
  <c r="AQ51" s="1"/>
  <c r="L48" i="7"/>
  <c r="G49"/>
  <c r="J51" i="12" l="1"/>
  <c r="J52" s="1"/>
  <c r="I51"/>
  <c r="I52" s="1"/>
  <c r="AY48" i="13"/>
  <c r="BB48" s="1"/>
  <c r="N53" i="12"/>
  <c r="N54" s="1"/>
  <c r="AZ48" i="13"/>
  <c r="BC48" s="1"/>
  <c r="BQ49"/>
  <c r="BP49"/>
  <c r="S51" i="7"/>
  <c r="BN49" i="13"/>
  <c r="AW49"/>
  <c r="AK50" s="1"/>
  <c r="AT50" s="1"/>
  <c r="BM49"/>
  <c r="AV49"/>
  <c r="AJ50" s="1"/>
  <c r="AS50" s="1"/>
  <c r="BM48"/>
  <c r="U102"/>
  <c r="T102"/>
  <c r="V103"/>
  <c r="AN52"/>
  <c r="AQ52" s="1"/>
  <c r="AM53"/>
  <c r="L49" i="7"/>
  <c r="G50"/>
  <c r="J53" i="12" l="1"/>
  <c r="I53"/>
  <c r="M54"/>
  <c r="M55" s="1"/>
  <c r="BP50" i="13"/>
  <c r="BQ50"/>
  <c r="AZ49"/>
  <c r="BC49" s="1"/>
  <c r="AY49"/>
  <c r="BB49" s="1"/>
  <c r="S52" i="7"/>
  <c r="AP53" i="13"/>
  <c r="BN50"/>
  <c r="AW50"/>
  <c r="AK51" s="1"/>
  <c r="AT51" s="1"/>
  <c r="BM50"/>
  <c r="AV50"/>
  <c r="AJ51" s="1"/>
  <c r="AS51" s="1"/>
  <c r="V104"/>
  <c r="U103"/>
  <c r="T103"/>
  <c r="AM54"/>
  <c r="AN53"/>
  <c r="L50" i="7"/>
  <c r="G51"/>
  <c r="I54" i="12" l="1"/>
  <c r="N55"/>
  <c r="N56" s="1"/>
  <c r="AY50" i="13"/>
  <c r="BB50" s="1"/>
  <c r="J54" i="12"/>
  <c r="J55" s="1"/>
  <c r="AZ51" i="13"/>
  <c r="BC51" s="1"/>
  <c r="BQ51"/>
  <c r="BP51"/>
  <c r="AZ50"/>
  <c r="BC50" s="1"/>
  <c r="S53" i="7"/>
  <c r="AP54" i="13"/>
  <c r="AQ53"/>
  <c r="AW51"/>
  <c r="AK52" s="1"/>
  <c r="AT52" s="1"/>
  <c r="BN51"/>
  <c r="BM51"/>
  <c r="AV51"/>
  <c r="AJ52" s="1"/>
  <c r="AS52" s="1"/>
  <c r="T104"/>
  <c r="V105"/>
  <c r="U104"/>
  <c r="AN54"/>
  <c r="AM55"/>
  <c r="L51" i="7"/>
  <c r="G52"/>
  <c r="M56" i="12" l="1"/>
  <c r="N57" s="1"/>
  <c r="I55"/>
  <c r="I56" s="1"/>
  <c r="BP52" i="13"/>
  <c r="BQ52"/>
  <c r="AY51"/>
  <c r="BB51" s="1"/>
  <c r="S54" i="7"/>
  <c r="AP55" i="13"/>
  <c r="AQ54"/>
  <c r="BN52"/>
  <c r="AW52"/>
  <c r="AK53" s="1"/>
  <c r="AT53" s="1"/>
  <c r="BM52"/>
  <c r="AV52"/>
  <c r="AJ53" s="1"/>
  <c r="AS53" s="1"/>
  <c r="T105"/>
  <c r="U105"/>
  <c r="V106"/>
  <c r="AM56"/>
  <c r="AN55"/>
  <c r="L52" i="7"/>
  <c r="G53"/>
  <c r="M57" i="12" l="1"/>
  <c r="N58" s="1"/>
  <c r="J56"/>
  <c r="J57" s="1"/>
  <c r="AY52" i="13"/>
  <c r="BB52" s="1"/>
  <c r="BQ53"/>
  <c r="BP53"/>
  <c r="AZ52"/>
  <c r="BC52" s="1"/>
  <c r="S55" i="7"/>
  <c r="AQ55" i="13"/>
  <c r="BN53"/>
  <c r="AW53"/>
  <c r="AK54" s="1"/>
  <c r="AT54" s="1"/>
  <c r="AV53"/>
  <c r="AJ54" s="1"/>
  <c r="AS54" s="1"/>
  <c r="AP56"/>
  <c r="AP57" s="1"/>
  <c r="T106"/>
  <c r="U106"/>
  <c r="V107"/>
  <c r="AN56"/>
  <c r="L53" i="7"/>
  <c r="G54"/>
  <c r="M58" i="12" l="1"/>
  <c r="M59" s="1"/>
  <c r="I57"/>
  <c r="I58" s="1"/>
  <c r="AZ53" i="13"/>
  <c r="BC53" s="1"/>
  <c r="AY53"/>
  <c r="BB53" s="1"/>
  <c r="BQ54"/>
  <c r="BP54"/>
  <c r="S56" i="7"/>
  <c r="AM57" i="13"/>
  <c r="AP58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W54"/>
  <c r="AK55" s="1"/>
  <c r="AT55" s="1"/>
  <c r="BN54"/>
  <c r="BM54"/>
  <c r="AV54"/>
  <c r="AJ55" s="1"/>
  <c r="AS55" s="1"/>
  <c r="BM53"/>
  <c r="AQ56"/>
  <c r="AQ57" s="1"/>
  <c r="U107"/>
  <c r="V108"/>
  <c r="T107"/>
  <c r="L54" i="7"/>
  <c r="G55"/>
  <c r="M60" i="12" l="1"/>
  <c r="M61" s="1"/>
  <c r="N59"/>
  <c r="N60" s="1"/>
  <c r="J58"/>
  <c r="J59" s="1"/>
  <c r="I59"/>
  <c r="I60" s="1"/>
  <c r="AZ54" i="13"/>
  <c r="BC54" s="1"/>
  <c r="AY54"/>
  <c r="BB54" s="1"/>
  <c r="S57" i="7"/>
  <c r="AN57" i="13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W55"/>
  <c r="AK56" s="1"/>
  <c r="AT56" s="1"/>
  <c r="BN55"/>
  <c r="BM55"/>
  <c r="AV55"/>
  <c r="AJ56" s="1"/>
  <c r="T108"/>
  <c r="U108"/>
  <c r="V109"/>
  <c r="L55" i="7"/>
  <c r="G56"/>
  <c r="N62" i="12" l="1"/>
  <c r="N61"/>
  <c r="M62" s="1"/>
  <c r="J60"/>
  <c r="J61" s="1"/>
  <c r="I61"/>
  <c r="I62" s="1"/>
  <c r="AY55" i="13"/>
  <c r="BB55" s="1"/>
  <c r="AZ55"/>
  <c r="BC55" s="1"/>
  <c r="S58" i="7"/>
  <c r="AS56" i="13"/>
  <c r="BM56" s="1"/>
  <c r="AN58"/>
  <c r="AM59"/>
  <c r="BN56"/>
  <c r="AW56"/>
  <c r="AK57" s="1"/>
  <c r="T109"/>
  <c r="V110"/>
  <c r="U109"/>
  <c r="L56" i="7"/>
  <c r="G57"/>
  <c r="M63" i="12" l="1"/>
  <c r="N63"/>
  <c r="AZ56" i="13"/>
  <c r="BC56" s="1"/>
  <c r="J62" i="12"/>
  <c r="J63" s="1"/>
  <c r="AY56" i="13"/>
  <c r="BB56" s="1"/>
  <c r="AV56"/>
  <c r="AJ57" s="1"/>
  <c r="S59" i="7"/>
  <c r="AM60" i="13"/>
  <c r="AN59"/>
  <c r="T110"/>
  <c r="V111"/>
  <c r="U110"/>
  <c r="L57" i="7"/>
  <c r="G58"/>
  <c r="N64" i="12" l="1"/>
  <c r="I63"/>
  <c r="I64" s="1"/>
  <c r="M64"/>
  <c r="J64"/>
  <c r="J65" s="1"/>
  <c r="S60" i="7"/>
  <c r="AN60" i="13"/>
  <c r="AM61"/>
  <c r="V112"/>
  <c r="U111"/>
  <c r="T111"/>
  <c r="L58" i="7"/>
  <c r="G59"/>
  <c r="N65" i="12" l="1"/>
  <c r="M65"/>
  <c r="I65"/>
  <c r="I66" s="1"/>
  <c r="S61" i="7"/>
  <c r="AN61" i="13"/>
  <c r="AM62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T112"/>
  <c r="V113"/>
  <c r="U112"/>
  <c r="L59" i="7"/>
  <c r="G60"/>
  <c r="M66" i="12" l="1"/>
  <c r="N66"/>
  <c r="J66"/>
  <c r="J67" s="1"/>
  <c r="S62" i="7"/>
  <c r="AN62" i="13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T113"/>
  <c r="U113"/>
  <c r="V114"/>
  <c r="L60" i="7"/>
  <c r="G61"/>
  <c r="N67" i="12" l="1"/>
  <c r="M67"/>
  <c r="I67"/>
  <c r="I68" s="1"/>
  <c r="S63" i="7"/>
  <c r="T114" i="13"/>
  <c r="V115"/>
  <c r="U114"/>
  <c r="G62" i="7"/>
  <c r="L61"/>
  <c r="M68" i="12" l="1"/>
  <c r="M69" s="1"/>
  <c r="N68"/>
  <c r="N69" s="1"/>
  <c r="J68"/>
  <c r="J69" s="1"/>
  <c r="S64" i="7"/>
  <c r="U115" i="13"/>
  <c r="T115"/>
  <c r="V116"/>
  <c r="L62" i="7"/>
  <c r="G63"/>
  <c r="N70" i="12" l="1"/>
  <c r="M70"/>
  <c r="I69"/>
  <c r="I70" s="1"/>
  <c r="S65" i="7"/>
  <c r="V117" i="13"/>
  <c r="U116"/>
  <c r="T116"/>
  <c r="G64" i="7"/>
  <c r="L63"/>
  <c r="M71" i="12" l="1"/>
  <c r="N71"/>
  <c r="J70"/>
  <c r="J71" s="1"/>
  <c r="S66" i="7"/>
  <c r="T117" i="13"/>
  <c r="V118"/>
  <c r="U117"/>
  <c r="L64" i="7"/>
  <c r="G65"/>
  <c r="N72" i="12" l="1"/>
  <c r="M72"/>
  <c r="I71"/>
  <c r="I72" s="1"/>
  <c r="S67" i="7"/>
  <c r="T118" i="13"/>
  <c r="V119"/>
  <c r="U118"/>
  <c r="G66" i="7"/>
  <c r="L65"/>
  <c r="M73" i="12" l="1"/>
  <c r="J72"/>
  <c r="J73" s="1"/>
  <c r="N73"/>
  <c r="N74" s="1"/>
  <c r="S68" i="7"/>
  <c r="T119" i="13"/>
  <c r="U119"/>
  <c r="V120"/>
  <c r="L66" i="7"/>
  <c r="G67"/>
  <c r="I73" i="12" l="1"/>
  <c r="I74" s="1"/>
  <c r="M74"/>
  <c r="M75" s="1"/>
  <c r="S69" i="7"/>
  <c r="V121" i="13"/>
  <c r="T120"/>
  <c r="U120"/>
  <c r="G68" i="7"/>
  <c r="L67"/>
  <c r="J74" i="12" l="1"/>
  <c r="J75" s="1"/>
  <c r="N75"/>
  <c r="N76" s="1"/>
  <c r="S70" i="7"/>
  <c r="T121" i="13"/>
  <c r="U121"/>
  <c r="V122"/>
  <c r="L68" i="7"/>
  <c r="G69"/>
  <c r="M76" i="12" l="1"/>
  <c r="M77" s="1"/>
  <c r="I75"/>
  <c r="J76" s="1"/>
  <c r="S71" i="7"/>
  <c r="T122" i="13"/>
  <c r="V123"/>
  <c r="U122"/>
  <c r="L69" i="7"/>
  <c r="G70"/>
  <c r="N77" i="12" l="1"/>
  <c r="N78" s="1"/>
  <c r="I76"/>
  <c r="I77" s="1"/>
  <c r="S72" i="7"/>
  <c r="U123" i="13"/>
  <c r="V124"/>
  <c r="T123"/>
  <c r="L70" i="7"/>
  <c r="G71"/>
  <c r="M78" i="12" l="1"/>
  <c r="M79" s="1"/>
  <c r="J77"/>
  <c r="I78" s="1"/>
  <c r="S73" i="7"/>
  <c r="T124" i="13"/>
  <c r="U124"/>
  <c r="V125"/>
  <c r="L71" i="7"/>
  <c r="G72"/>
  <c r="N79" i="12" l="1"/>
  <c r="N80" s="1"/>
  <c r="J78"/>
  <c r="J79" s="1"/>
  <c r="S74" i="7"/>
  <c r="T125" i="13"/>
  <c r="V126"/>
  <c r="U125"/>
  <c r="L72" i="7"/>
  <c r="G73"/>
  <c r="M80" i="12" l="1"/>
  <c r="M81" s="1"/>
  <c r="I79"/>
  <c r="I80" s="1"/>
  <c r="S75" i="7"/>
  <c r="U126" i="13"/>
  <c r="T126"/>
  <c r="V127"/>
  <c r="L73" i="7"/>
  <c r="G74"/>
  <c r="N81" i="12" l="1"/>
  <c r="N82" s="1"/>
  <c r="J80"/>
  <c r="J81" s="1"/>
  <c r="S76" i="7"/>
  <c r="V128" i="13"/>
  <c r="U127"/>
  <c r="T127"/>
  <c r="L74" i="7"/>
  <c r="G75"/>
  <c r="M82" i="12" l="1"/>
  <c r="M83" s="1"/>
  <c r="I81"/>
  <c r="I82" s="1"/>
  <c r="S77" i="7"/>
  <c r="T128" i="13"/>
  <c r="V129"/>
  <c r="U128"/>
  <c r="G76" i="7"/>
  <c r="L75"/>
  <c r="N83" i="12" l="1"/>
  <c r="N84" s="1"/>
  <c r="J82"/>
  <c r="S78" i="7"/>
  <c r="T129" i="13"/>
  <c r="U129"/>
  <c r="V130"/>
  <c r="L76" i="7"/>
  <c r="G77"/>
  <c r="M84" i="12" l="1"/>
  <c r="M85" s="1"/>
  <c r="I83"/>
  <c r="I84" s="1"/>
  <c r="J83"/>
  <c r="S79" i="7"/>
  <c r="T130" i="13"/>
  <c r="U130"/>
  <c r="V131"/>
  <c r="G78" i="7"/>
  <c r="L77"/>
  <c r="M86" i="12" l="1"/>
  <c r="M87" s="1"/>
  <c r="N85"/>
  <c r="N86" s="1"/>
  <c r="J84"/>
  <c r="J85" s="1"/>
  <c r="S80" i="7"/>
  <c r="U131" i="13"/>
  <c r="V132"/>
  <c r="T131"/>
  <c r="L78" i="7"/>
  <c r="G79"/>
  <c r="N87" i="12" l="1"/>
  <c r="N88" s="1"/>
  <c r="I85"/>
  <c r="I86" s="1"/>
  <c r="S81" i="7"/>
  <c r="T132" i="13"/>
  <c r="U132"/>
  <c r="V133"/>
  <c r="G80" i="7"/>
  <c r="L79"/>
  <c r="M88" i="12" l="1"/>
  <c r="M89" s="1"/>
  <c r="J86"/>
  <c r="J87" s="1"/>
  <c r="S82" i="7"/>
  <c r="T133" i="13"/>
  <c r="U133"/>
  <c r="V134"/>
  <c r="L80" i="7"/>
  <c r="G81"/>
  <c r="N89" i="12" l="1"/>
  <c r="N90" s="1"/>
  <c r="I87"/>
  <c r="I88" s="1"/>
  <c r="S83" i="7"/>
  <c r="V135" i="13"/>
  <c r="T134"/>
  <c r="U134"/>
  <c r="G82" i="7"/>
  <c r="L81"/>
  <c r="M90" i="12" l="1"/>
  <c r="M91" s="1"/>
  <c r="J88"/>
  <c r="J89" s="1"/>
  <c r="N91"/>
  <c r="S84" i="7"/>
  <c r="V136" i="13"/>
  <c r="U135"/>
  <c r="T135"/>
  <c r="L82" i="7"/>
  <c r="G83"/>
  <c r="I89" i="12" l="1"/>
  <c r="I90" s="1"/>
  <c r="N92"/>
  <c r="M92"/>
  <c r="S85" i="7"/>
  <c r="T136" i="13"/>
  <c r="V137"/>
  <c r="U136"/>
  <c r="G84" i="7"/>
  <c r="L83"/>
  <c r="J90" i="12" l="1"/>
  <c r="J91" s="1"/>
  <c r="M93"/>
  <c r="N93"/>
  <c r="N94" s="1"/>
  <c r="S86" i="7"/>
  <c r="U137" i="13"/>
  <c r="T137"/>
  <c r="V138"/>
  <c r="L84" i="7"/>
  <c r="G85"/>
  <c r="I91" i="12" l="1"/>
  <c r="I92" s="1"/>
  <c r="M94"/>
  <c r="M95" s="1"/>
  <c r="S87" i="7"/>
  <c r="V139" i="13"/>
  <c r="U138"/>
  <c r="T138"/>
  <c r="G86" i="7"/>
  <c r="L85"/>
  <c r="I93" i="12" l="1"/>
  <c r="I94" s="1"/>
  <c r="J92"/>
  <c r="J93" s="1"/>
  <c r="N95"/>
  <c r="N96" s="1"/>
  <c r="S88" i="7"/>
  <c r="U139" i="13"/>
  <c r="T139"/>
  <c r="V140"/>
  <c r="L86" i="7"/>
  <c r="G87"/>
  <c r="I95" i="12" l="1"/>
  <c r="I96" s="1"/>
  <c r="J94"/>
  <c r="J95" s="1"/>
  <c r="M96"/>
  <c r="M97" s="1"/>
  <c r="S89" i="7"/>
  <c r="V141" i="13"/>
  <c r="U140"/>
  <c r="T140"/>
  <c r="G88" i="7"/>
  <c r="L87"/>
  <c r="J96" i="12" l="1"/>
  <c r="J97" s="1"/>
  <c r="J98" s="1"/>
  <c r="J99" s="1"/>
  <c r="M98"/>
  <c r="M99" s="1"/>
  <c r="N97"/>
  <c r="N98" s="1"/>
  <c r="I97"/>
  <c r="I98" s="1"/>
  <c r="S90" i="7"/>
  <c r="V142" i="13"/>
  <c r="U141"/>
  <c r="T141"/>
  <c r="L88" i="7"/>
  <c r="G89"/>
  <c r="I99" i="12" l="1"/>
  <c r="J100" s="1"/>
  <c r="N99"/>
  <c r="N100" s="1"/>
  <c r="M100"/>
  <c r="M101" s="1"/>
  <c r="I100"/>
  <c r="S91" i="7"/>
  <c r="V143" i="13"/>
  <c r="T142"/>
  <c r="U142"/>
  <c r="G90" i="7"/>
  <c r="L89"/>
  <c r="I101" i="12" l="1"/>
  <c r="N101"/>
  <c r="N102" s="1"/>
  <c r="J101"/>
  <c r="J102" s="1"/>
  <c r="S92" i="7"/>
  <c r="V144" i="13"/>
  <c r="U143"/>
  <c r="T143"/>
  <c r="L90" i="7"/>
  <c r="G91"/>
  <c r="M102" i="12" l="1"/>
  <c r="M103" s="1"/>
  <c r="I102"/>
  <c r="I103" s="1"/>
  <c r="S93" i="7"/>
  <c r="T144" i="13"/>
  <c r="V145"/>
  <c r="U144"/>
  <c r="G92" i="7"/>
  <c r="L91"/>
  <c r="N103" i="12" l="1"/>
  <c r="N104" s="1"/>
  <c r="J103"/>
  <c r="J104" s="1"/>
  <c r="S94" i="7"/>
  <c r="T145" i="13"/>
  <c r="U145"/>
  <c r="V146"/>
  <c r="L92" i="7"/>
  <c r="G93"/>
  <c r="M104" i="12" l="1"/>
  <c r="M105" s="1"/>
  <c r="I104"/>
  <c r="I105" s="1"/>
  <c r="S95" i="7"/>
  <c r="T146" i="13"/>
  <c r="U146"/>
  <c r="V147"/>
  <c r="G94" i="7"/>
  <c r="L93"/>
  <c r="M106" i="12" l="1"/>
  <c r="M107" s="1"/>
  <c r="N105"/>
  <c r="N106" s="1"/>
  <c r="J105"/>
  <c r="J106" s="1"/>
  <c r="S96" i="7"/>
  <c r="U147" i="13"/>
  <c r="V148"/>
  <c r="T147"/>
  <c r="L94" i="7"/>
  <c r="G95"/>
  <c r="N107" i="12" l="1"/>
  <c r="M108" s="1"/>
  <c r="I106"/>
  <c r="I107" s="1"/>
  <c r="N108"/>
  <c r="S97" i="7"/>
  <c r="T148" i="13"/>
  <c r="U148"/>
  <c r="V149"/>
  <c r="G96" i="7"/>
  <c r="L95"/>
  <c r="N109" i="12" l="1"/>
  <c r="J107"/>
  <c r="I108" s="1"/>
  <c r="M109"/>
  <c r="M110" s="1"/>
  <c r="J108"/>
  <c r="S98" i="7"/>
  <c r="T149" i="13"/>
  <c r="V150"/>
  <c r="U149"/>
  <c r="L96" i="7"/>
  <c r="G97"/>
  <c r="N110" i="12" l="1"/>
  <c r="N111" s="1"/>
  <c r="J109"/>
  <c r="I109"/>
  <c r="S99" i="7"/>
  <c r="U150" i="13"/>
  <c r="T150"/>
  <c r="V151"/>
  <c r="G98" i="7"/>
  <c r="L97"/>
  <c r="M111" i="12" l="1"/>
  <c r="M112" s="1"/>
  <c r="J110"/>
  <c r="I110"/>
  <c r="S100" i="7"/>
  <c r="V152" i="13"/>
  <c r="U151"/>
  <c r="T151"/>
  <c r="L98" i="7"/>
  <c r="G99"/>
  <c r="N112" i="12" l="1"/>
  <c r="N113" s="1"/>
  <c r="I111"/>
  <c r="J111"/>
  <c r="S101" i="7"/>
  <c r="T152" i="13"/>
  <c r="V153"/>
  <c r="U152"/>
  <c r="G100" i="7"/>
  <c r="L99"/>
  <c r="M113" i="12" l="1"/>
  <c r="M114" s="1"/>
  <c r="I112"/>
  <c r="J112"/>
  <c r="S102" i="7"/>
  <c r="T153" i="13"/>
  <c r="U153"/>
  <c r="V154"/>
  <c r="L100" i="7"/>
  <c r="G101"/>
  <c r="N114" i="12" l="1"/>
  <c r="N115" s="1"/>
  <c r="J113"/>
  <c r="I113"/>
  <c r="S103" i="7"/>
  <c r="V155" i="13"/>
  <c r="T154"/>
  <c r="U154"/>
  <c r="G102" i="7"/>
  <c r="L101"/>
  <c r="N116" i="12" l="1"/>
  <c r="N117" s="1"/>
  <c r="M115"/>
  <c r="M116" s="1"/>
  <c r="I114"/>
  <c r="J114"/>
  <c r="J115" s="1"/>
  <c r="S104" i="7"/>
  <c r="U155" i="13"/>
  <c r="V156"/>
  <c r="T155"/>
  <c r="L102" i="7"/>
  <c r="G103"/>
  <c r="M117" i="12" l="1"/>
  <c r="N118" s="1"/>
  <c r="I115"/>
  <c r="S105" i="7"/>
  <c r="T156" i="13"/>
  <c r="U156"/>
  <c r="V157"/>
  <c r="L103" i="7"/>
  <c r="G104"/>
  <c r="M118" i="12" l="1"/>
  <c r="M119" s="1"/>
  <c r="I116"/>
  <c r="J116"/>
  <c r="S106" i="7"/>
  <c r="V158" i="13"/>
  <c r="T157"/>
  <c r="U157"/>
  <c r="L104" i="7"/>
  <c r="G105"/>
  <c r="N119" i="12" l="1"/>
  <c r="N120" s="1"/>
  <c r="I117"/>
  <c r="J117"/>
  <c r="S107" i="7"/>
  <c r="V159" i="13"/>
  <c r="U158"/>
  <c r="T158"/>
  <c r="G106" i="7"/>
  <c r="L105"/>
  <c r="M120" i="12" l="1"/>
  <c r="M121" s="1"/>
  <c r="J118"/>
  <c r="I118"/>
  <c r="S108" i="7"/>
  <c r="T159" i="13"/>
  <c r="V160"/>
  <c r="U159"/>
  <c r="L106" i="7"/>
  <c r="G107"/>
  <c r="M122" i="12" l="1"/>
  <c r="M123" s="1"/>
  <c r="N121"/>
  <c r="N122" s="1"/>
  <c r="I119"/>
  <c r="J119"/>
  <c r="J120" s="1"/>
  <c r="S109" i="7"/>
  <c r="T160" i="13"/>
  <c r="U160"/>
  <c r="V161"/>
  <c r="G108" i="7"/>
  <c r="L107"/>
  <c r="N123" i="12" l="1"/>
  <c r="N124" s="1"/>
  <c r="I120"/>
  <c r="I121" s="1"/>
  <c r="S110" i="7"/>
  <c r="V162" i="13"/>
  <c r="U161"/>
  <c r="T161"/>
  <c r="L108" i="7"/>
  <c r="G109"/>
  <c r="M124" i="12" l="1"/>
  <c r="M125" s="1"/>
  <c r="J121"/>
  <c r="J122" s="1"/>
  <c r="S111" i="7"/>
  <c r="T162" i="13"/>
  <c r="U162"/>
  <c r="V163"/>
  <c r="G110" i="7"/>
  <c r="L109"/>
  <c r="M126" i="12" l="1"/>
  <c r="M127" s="1"/>
  <c r="I122"/>
  <c r="I123" s="1"/>
  <c r="N125"/>
  <c r="N126" s="1"/>
  <c r="J123"/>
  <c r="S112" i="7"/>
  <c r="V164" i="13"/>
  <c r="T163"/>
  <c r="U163"/>
  <c r="L110" i="7"/>
  <c r="G111"/>
  <c r="M128" i="12" l="1"/>
  <c r="M129" s="1"/>
  <c r="N127"/>
  <c r="N128" s="1"/>
  <c r="J124"/>
  <c r="I124"/>
  <c r="N129"/>
  <c r="N130" s="1"/>
  <c r="S113" i="7"/>
  <c r="U164" i="13"/>
  <c r="V165"/>
  <c r="T164"/>
  <c r="G112" i="7"/>
  <c r="L111"/>
  <c r="M130" i="12" l="1"/>
  <c r="M131" s="1"/>
  <c r="I125"/>
  <c r="J125"/>
  <c r="J126" s="1"/>
  <c r="S114" i="7"/>
  <c r="U165" i="13"/>
  <c r="V166"/>
  <c r="T165"/>
  <c r="L112" i="7"/>
  <c r="G113"/>
  <c r="I126" i="12" l="1"/>
  <c r="I127" s="1"/>
  <c r="M132"/>
  <c r="N133" s="1"/>
  <c r="N131"/>
  <c r="N132" s="1"/>
  <c r="J127"/>
  <c r="M133"/>
  <c r="S115" i="7"/>
  <c r="U166" i="13"/>
  <c r="T166"/>
  <c r="V167"/>
  <c r="G114" i="7"/>
  <c r="L113"/>
  <c r="J128" i="12" l="1"/>
  <c r="I128"/>
  <c r="M134"/>
  <c r="N134"/>
  <c r="S116" i="7"/>
  <c r="V168" i="13"/>
  <c r="U167"/>
  <c r="T167"/>
  <c r="L114" i="7"/>
  <c r="G115"/>
  <c r="I129" i="12" l="1"/>
  <c r="J129"/>
  <c r="N135"/>
  <c r="M135"/>
  <c r="S117" i="7"/>
  <c r="T168" i="13"/>
  <c r="V169"/>
  <c r="U168"/>
  <c r="G116" i="7"/>
  <c r="L115"/>
  <c r="J130" i="12" l="1"/>
  <c r="I130"/>
  <c r="I131" s="1"/>
  <c r="N136"/>
  <c r="M136"/>
  <c r="S118" i="7"/>
  <c r="T169" i="13"/>
  <c r="V170"/>
  <c r="U169"/>
  <c r="L116" i="7"/>
  <c r="G117"/>
  <c r="J131" i="12" l="1"/>
  <c r="J132" s="1"/>
  <c r="N137"/>
  <c r="M137"/>
  <c r="S119" i="7"/>
  <c r="V171" i="13"/>
  <c r="U170"/>
  <c r="T170"/>
  <c r="G118" i="7"/>
  <c r="L117"/>
  <c r="I132" i="12" l="1"/>
  <c r="M138"/>
  <c r="N138"/>
  <c r="S120" i="7"/>
  <c r="T171" i="13"/>
  <c r="V172"/>
  <c r="U171"/>
  <c r="L118" i="7"/>
  <c r="G119"/>
  <c r="J133" i="12" l="1"/>
  <c r="J134" s="1"/>
  <c r="I133"/>
  <c r="M139"/>
  <c r="N139"/>
  <c r="S121" i="7"/>
  <c r="T172" i="13"/>
  <c r="U172"/>
  <c r="V173"/>
  <c r="G120" i="7"/>
  <c r="L119"/>
  <c r="I134" i="12" l="1"/>
  <c r="I135" s="1"/>
  <c r="M140"/>
  <c r="N140"/>
  <c r="S122" i="7"/>
  <c r="T173" i="13"/>
  <c r="U173"/>
  <c r="V174"/>
  <c r="L120" i="7"/>
  <c r="G121"/>
  <c r="J135" i="12" l="1"/>
  <c r="J136" s="1"/>
  <c r="N141"/>
  <c r="M141"/>
  <c r="S123" i="7"/>
  <c r="U174" i="13"/>
  <c r="V175"/>
  <c r="T174"/>
  <c r="G122" i="7"/>
  <c r="L121"/>
  <c r="I136" i="12" l="1"/>
  <c r="I137" s="1"/>
  <c r="N142"/>
  <c r="M142"/>
  <c r="S124" i="7"/>
  <c r="T175" i="13"/>
  <c r="U175"/>
  <c r="V176"/>
  <c r="L122" i="7"/>
  <c r="G123"/>
  <c r="I138" i="12" l="1"/>
  <c r="I139" s="1"/>
  <c r="J137"/>
  <c r="J138" s="1"/>
  <c r="N143"/>
  <c r="M143"/>
  <c r="S125" i="7"/>
  <c r="T176" i="13"/>
  <c r="V177"/>
  <c r="U176"/>
  <c r="G124" i="7"/>
  <c r="L123"/>
  <c r="J139" i="12" l="1"/>
  <c r="J140" s="1"/>
  <c r="M144"/>
  <c r="N144"/>
  <c r="S126" i="7"/>
  <c r="T177" i="13"/>
  <c r="V178"/>
  <c r="U177"/>
  <c r="L124" i="7"/>
  <c r="G125"/>
  <c r="I140" i="12" l="1"/>
  <c r="I141" s="1"/>
  <c r="N145"/>
  <c r="M145"/>
  <c r="S127" i="7"/>
  <c r="V179" i="13"/>
  <c r="U178"/>
  <c r="T178"/>
  <c r="G126" i="7"/>
  <c r="L125"/>
  <c r="J141" i="12" l="1"/>
  <c r="J142" s="1"/>
  <c r="N146"/>
  <c r="M146"/>
  <c r="S128" i="7"/>
  <c r="T179" i="13"/>
  <c r="V180"/>
  <c r="U179"/>
  <c r="L126" i="7"/>
  <c r="G127"/>
  <c r="I142" i="12" l="1"/>
  <c r="I143" s="1"/>
  <c r="N147"/>
  <c r="M147"/>
  <c r="S129" i="7"/>
  <c r="T180" i="13"/>
  <c r="U180"/>
  <c r="V181"/>
  <c r="G128" i="7"/>
  <c r="L127"/>
  <c r="J144" i="12" l="1"/>
  <c r="J143"/>
  <c r="I144" s="1"/>
  <c r="N148"/>
  <c r="M148"/>
  <c r="S130" i="7"/>
  <c r="T181" i="13"/>
  <c r="U181"/>
  <c r="V182"/>
  <c r="L128" i="7"/>
  <c r="G129"/>
  <c r="I145" i="12" l="1"/>
  <c r="I146" s="1"/>
  <c r="I147" s="1"/>
  <c r="J145"/>
  <c r="J146" s="1"/>
  <c r="N149"/>
  <c r="M149"/>
  <c r="S131" i="7"/>
  <c r="V183" i="13"/>
  <c r="U182"/>
  <c r="T182"/>
  <c r="G130" i="7"/>
  <c r="L129"/>
  <c r="J147" i="12" l="1"/>
  <c r="J148" s="1"/>
  <c r="M150"/>
  <c r="N150"/>
  <c r="I148"/>
  <c r="S132" i="7"/>
  <c r="T183" i="13"/>
  <c r="V184"/>
  <c r="U183"/>
  <c r="L130" i="7"/>
  <c r="G131"/>
  <c r="J149" i="12" l="1"/>
  <c r="M151"/>
  <c r="I149"/>
  <c r="N151"/>
  <c r="S133" i="7"/>
  <c r="T184" i="13"/>
  <c r="U184"/>
  <c r="V185"/>
  <c r="G132" i="7"/>
  <c r="L131"/>
  <c r="N152" i="12" l="1"/>
  <c r="M152"/>
  <c r="J150"/>
  <c r="I150"/>
  <c r="S134" i="7"/>
  <c r="T185" i="13"/>
  <c r="U185"/>
  <c r="V186"/>
  <c r="L132" i="7"/>
  <c r="G133"/>
  <c r="M153" i="12" l="1"/>
  <c r="N153"/>
  <c r="J151"/>
  <c r="I151"/>
  <c r="S135" i="7"/>
  <c r="U186" i="13"/>
  <c r="V187"/>
  <c r="T186"/>
  <c r="G134" i="7"/>
  <c r="L133"/>
  <c r="N154" i="12" l="1"/>
  <c r="M154"/>
  <c r="I152"/>
  <c r="J152"/>
  <c r="S136" i="7"/>
  <c r="T187" i="13"/>
  <c r="U187"/>
  <c r="V188"/>
  <c r="L134" i="7"/>
  <c r="G135"/>
  <c r="N155" i="12" l="1"/>
  <c r="M155"/>
  <c r="J153"/>
  <c r="I153"/>
  <c r="S137" i="7"/>
  <c r="U188" i="13"/>
  <c r="V189"/>
  <c r="T188"/>
  <c r="G136" i="7"/>
  <c r="L135"/>
  <c r="J154" i="12" l="1"/>
  <c r="N156"/>
  <c r="M156"/>
  <c r="I154"/>
  <c r="S138" i="7"/>
  <c r="T189" i="13"/>
  <c r="U189"/>
  <c r="V190"/>
  <c r="L136" i="7"/>
  <c r="G137"/>
  <c r="J155" i="12" l="1"/>
  <c r="I155"/>
  <c r="M157"/>
  <c r="N157"/>
  <c r="S139" i="7"/>
  <c r="V191" i="13"/>
  <c r="T190"/>
  <c r="U190"/>
  <c r="G138" i="7"/>
  <c r="L137"/>
  <c r="N158" i="12" l="1"/>
  <c r="I156"/>
  <c r="M158"/>
  <c r="J156"/>
  <c r="S140" i="7"/>
  <c r="T191" i="13"/>
  <c r="U191"/>
  <c r="V192"/>
  <c r="L138" i="7"/>
  <c r="G139"/>
  <c r="M159" i="12" l="1"/>
  <c r="J157"/>
  <c r="N159"/>
  <c r="I157"/>
  <c r="S141" i="7"/>
  <c r="T192" i="13"/>
  <c r="U192"/>
  <c r="V193"/>
  <c r="L139" i="7"/>
  <c r="G140"/>
  <c r="N160" i="12" l="1"/>
  <c r="I158"/>
  <c r="M160"/>
  <c r="J158"/>
  <c r="S142" i="7"/>
  <c r="U193" i="13"/>
  <c r="V194"/>
  <c r="T193"/>
  <c r="L140" i="7"/>
  <c r="G141"/>
  <c r="J159" i="12" l="1"/>
  <c r="I159"/>
  <c r="M161"/>
  <c r="N161"/>
  <c r="S143" i="7"/>
  <c r="T194" i="13"/>
  <c r="U194"/>
  <c r="V195"/>
  <c r="G142" i="7"/>
  <c r="L141"/>
  <c r="N162" i="12" l="1"/>
  <c r="J160"/>
  <c r="I160"/>
  <c r="M162"/>
  <c r="S144" i="7"/>
  <c r="T195" i="13"/>
  <c r="V196"/>
  <c r="U195"/>
  <c r="L142" i="7"/>
  <c r="G143"/>
  <c r="I161" i="12" l="1"/>
  <c r="N163"/>
  <c r="J161"/>
  <c r="S145" i="7"/>
  <c r="V197" i="13"/>
  <c r="U196"/>
  <c r="T196"/>
  <c r="G144" i="7"/>
  <c r="L143"/>
  <c r="J162" i="12" l="1"/>
  <c r="I162"/>
  <c r="S146" i="7"/>
  <c r="V198" i="13"/>
  <c r="T197"/>
  <c r="U197"/>
  <c r="L144" i="7"/>
  <c r="G145"/>
  <c r="J163" i="12" l="1"/>
  <c r="S147" i="7"/>
  <c r="U198" i="13"/>
  <c r="V199"/>
  <c r="T198"/>
  <c r="L145" i="7"/>
  <c r="G146"/>
  <c r="S148" l="1"/>
  <c r="U199" i="13"/>
  <c r="T199"/>
  <c r="V200"/>
  <c r="L146" i="7"/>
  <c r="G147"/>
  <c r="S149" l="1"/>
  <c r="U200" i="13"/>
  <c r="T200"/>
  <c r="V201"/>
  <c r="L147" i="7"/>
  <c r="G148"/>
  <c r="S150" l="1"/>
  <c r="U201" i="13"/>
  <c r="V202"/>
  <c r="T201"/>
  <c r="L148" i="7"/>
  <c r="G149"/>
  <c r="S151" l="1"/>
  <c r="T202" i="13"/>
  <c r="U202"/>
  <c r="V203"/>
  <c r="L149" i="7"/>
  <c r="G150"/>
  <c r="S152" l="1"/>
  <c r="V204" i="13"/>
  <c r="T203"/>
  <c r="U203"/>
  <c r="L150" i="7"/>
  <c r="G151"/>
  <c r="S153" l="1"/>
  <c r="U204" i="13"/>
  <c r="V205"/>
  <c r="T204"/>
  <c r="L151" i="7"/>
  <c r="G152"/>
  <c r="S154" l="1"/>
  <c r="V206" i="13"/>
  <c r="T205"/>
  <c r="U205"/>
  <c r="L152" i="7"/>
  <c r="G153"/>
  <c r="S155" l="1"/>
  <c r="U206" i="13"/>
  <c r="V207"/>
  <c r="T206"/>
  <c r="G154" i="7"/>
  <c r="L153"/>
  <c r="S156" l="1"/>
  <c r="T207" i="13"/>
  <c r="U207"/>
  <c r="V208"/>
  <c r="G155" i="7"/>
  <c r="L154"/>
  <c r="S157" l="1"/>
  <c r="T208" i="13"/>
  <c r="U208"/>
  <c r="V209"/>
  <c r="G156" i="7"/>
  <c r="L155"/>
  <c r="S158" l="1"/>
  <c r="V210" i="13"/>
  <c r="U209"/>
  <c r="T209"/>
  <c r="G157" i="7"/>
  <c r="L156"/>
  <c r="S159" l="1"/>
  <c r="T210" i="13"/>
  <c r="V211"/>
  <c r="U210"/>
  <c r="L157" i="7"/>
  <c r="G158"/>
  <c r="S160" l="1"/>
  <c r="T211" i="13"/>
  <c r="V212"/>
  <c r="U211"/>
  <c r="G159" i="7"/>
  <c r="L158"/>
  <c r="S161" l="1"/>
  <c r="U212" i="13"/>
  <c r="T212"/>
  <c r="V213"/>
  <c r="L159" i="7"/>
  <c r="G160"/>
  <c r="S162" l="1"/>
  <c r="V214" i="13"/>
  <c r="U213"/>
  <c r="T213"/>
  <c r="G161" i="7"/>
  <c r="L160"/>
  <c r="S163" l="1"/>
  <c r="T214" i="13"/>
  <c r="V215"/>
  <c r="U214"/>
  <c r="G162" i="7"/>
  <c r="L161"/>
  <c r="S164" l="1"/>
  <c r="U215" i="13"/>
  <c r="T215"/>
  <c r="V216"/>
  <c r="G163" i="7"/>
  <c r="L162"/>
  <c r="S165" l="1"/>
  <c r="U216" i="13"/>
  <c r="V217"/>
  <c r="T216"/>
  <c r="G164" i="7"/>
  <c r="L163"/>
  <c r="S166" l="1"/>
  <c r="T217" i="13"/>
  <c r="U217"/>
  <c r="V218"/>
  <c r="G165" i="7"/>
  <c r="L164"/>
  <c r="S167" l="1"/>
  <c r="T218" i="13"/>
  <c r="V219"/>
  <c r="U218"/>
  <c r="L165" i="7"/>
  <c r="G166"/>
  <c r="S168" l="1"/>
  <c r="U219" i="13"/>
  <c r="T219"/>
  <c r="V220"/>
  <c r="G167" i="7"/>
  <c r="L166"/>
  <c r="S169" l="1"/>
  <c r="V221" i="13"/>
  <c r="U220"/>
  <c r="T220"/>
  <c r="L167" i="7"/>
  <c r="G168"/>
  <c r="S170" l="1"/>
  <c r="T221" i="13"/>
  <c r="V222"/>
  <c r="U221"/>
  <c r="G169" i="7"/>
  <c r="L168"/>
  <c r="S171" l="1"/>
  <c r="T222" i="13"/>
  <c r="U222"/>
  <c r="V223"/>
  <c r="G170" i="7"/>
  <c r="L169"/>
  <c r="S172" l="1"/>
  <c r="V224" i="13"/>
  <c r="U223"/>
  <c r="T223"/>
  <c r="G171" i="7"/>
  <c r="L170"/>
  <c r="S173" l="1"/>
  <c r="V225" i="13"/>
  <c r="T224"/>
  <c r="U224"/>
  <c r="G172" i="7"/>
  <c r="L171"/>
  <c r="S174" l="1"/>
  <c r="U225" i="13"/>
  <c r="V226"/>
  <c r="T225"/>
  <c r="G173" i="7"/>
  <c r="L172"/>
  <c r="S175" l="1"/>
  <c r="T226" i="13"/>
  <c r="U226"/>
  <c r="V227"/>
  <c r="L173" i="7"/>
  <c r="G174"/>
  <c r="S176" l="1"/>
  <c r="T227" i="13"/>
  <c r="U227"/>
  <c r="V228"/>
  <c r="G175" i="7"/>
  <c r="L174"/>
  <c r="S177" l="1"/>
  <c r="T228" i="13"/>
  <c r="U228"/>
  <c r="V229"/>
  <c r="L175" i="7"/>
  <c r="G176"/>
  <c r="S178" l="1"/>
  <c r="V230" i="13"/>
  <c r="T229"/>
  <c r="U229"/>
  <c r="G177" i="7"/>
  <c r="L176"/>
  <c r="S179" l="1"/>
  <c r="U230" i="13"/>
  <c r="V231"/>
  <c r="T230"/>
  <c r="L177" i="7"/>
  <c r="G178"/>
  <c r="S180" l="1"/>
  <c r="T231" i="13"/>
  <c r="U231"/>
  <c r="V232"/>
  <c r="G179" i="7"/>
  <c r="L178"/>
  <c r="S181" l="1"/>
  <c r="T232" i="13"/>
  <c r="U232"/>
  <c r="V233"/>
  <c r="G180" i="7"/>
  <c r="L179"/>
  <c r="S182" l="1"/>
  <c r="V234" i="13"/>
  <c r="T233"/>
  <c r="U233"/>
  <c r="G181" i="7"/>
  <c r="L180"/>
  <c r="S183" l="1"/>
  <c r="U234" i="13"/>
  <c r="V235"/>
  <c r="T234"/>
  <c r="L181" i="7"/>
  <c r="G182"/>
  <c r="S184" l="1"/>
  <c r="U235" i="13"/>
  <c r="V236"/>
  <c r="T235"/>
  <c r="G183" i="7"/>
  <c r="L182"/>
  <c r="S185" l="1"/>
  <c r="U236" i="13"/>
  <c r="T236"/>
  <c r="V237"/>
  <c r="L183" i="7"/>
  <c r="G184"/>
  <c r="S186" l="1"/>
  <c r="V238" i="13"/>
  <c r="U237"/>
  <c r="T237"/>
  <c r="G185" i="7"/>
  <c r="L184"/>
  <c r="S187" l="1"/>
  <c r="T238" i="13"/>
  <c r="V239"/>
  <c r="U238"/>
  <c r="G186" i="7"/>
  <c r="L185"/>
  <c r="S188" l="1"/>
  <c r="U239" i="13"/>
  <c r="T239"/>
  <c r="V240"/>
  <c r="G187" i="7"/>
  <c r="L186"/>
  <c r="S189" l="1"/>
  <c r="V241" i="13"/>
  <c r="U240"/>
  <c r="T240"/>
  <c r="G188" i="7"/>
  <c r="L187"/>
  <c r="S190" l="1"/>
  <c r="U241" i="13"/>
  <c r="T241"/>
  <c r="V242"/>
  <c r="G189" i="7"/>
  <c r="L188"/>
  <c r="S191" l="1"/>
  <c r="U242" i="13"/>
  <c r="T242"/>
  <c r="V243"/>
  <c r="L189" i="7"/>
  <c r="G190"/>
  <c r="S192" l="1"/>
  <c r="U243" i="13"/>
  <c r="V244"/>
  <c r="T243"/>
  <c r="G191" i="7"/>
  <c r="L190"/>
  <c r="S193" l="1"/>
  <c r="T244" i="13"/>
  <c r="U244"/>
  <c r="V245"/>
  <c r="L191" i="7"/>
  <c r="G192"/>
  <c r="S194" l="1"/>
  <c r="V246" i="13"/>
  <c r="T245"/>
  <c r="U245"/>
  <c r="G193" i="7"/>
  <c r="L192"/>
  <c r="S195" l="1"/>
  <c r="V247" i="13"/>
  <c r="T246"/>
  <c r="U246"/>
  <c r="L193" i="7"/>
  <c r="G194"/>
  <c r="S196" l="1"/>
  <c r="U247" i="13"/>
  <c r="T247"/>
  <c r="V248"/>
  <c r="G195" i="7"/>
  <c r="L194"/>
  <c r="S197" l="1"/>
  <c r="V249" i="13"/>
  <c r="U248"/>
  <c r="T248"/>
  <c r="G196" i="7"/>
  <c r="L195"/>
  <c r="S198" l="1"/>
  <c r="T249" i="13"/>
  <c r="V250"/>
  <c r="U249"/>
  <c r="G197" i="7"/>
  <c r="L196"/>
  <c r="S199" l="1"/>
  <c r="T250" i="13"/>
  <c r="V251"/>
  <c r="U250"/>
  <c r="L197" i="7"/>
  <c r="G198"/>
  <c r="S200" l="1"/>
  <c r="V252" i="13"/>
  <c r="U251"/>
  <c r="T251"/>
  <c r="G199" i="7"/>
  <c r="L198"/>
  <c r="S201" l="1"/>
  <c r="V253" i="13"/>
  <c r="T252"/>
  <c r="U252"/>
  <c r="L199" i="7"/>
  <c r="G200"/>
  <c r="S202" l="1"/>
  <c r="U253" i="13"/>
  <c r="V254"/>
  <c r="T253"/>
  <c r="G201" i="7"/>
  <c r="L200"/>
  <c r="S203" l="1"/>
  <c r="U254" i="13"/>
  <c r="T254"/>
  <c r="V255"/>
  <c r="G202" i="7"/>
  <c r="L201"/>
  <c r="S204" l="1"/>
  <c r="V256" i="13"/>
  <c r="U255"/>
  <c r="T255"/>
  <c r="G203" i="7"/>
  <c r="L202"/>
  <c r="S205" l="1"/>
  <c r="V257" i="13"/>
  <c r="T256"/>
  <c r="U256"/>
  <c r="G204" i="7"/>
  <c r="L203"/>
  <c r="S206" l="1"/>
  <c r="U257" i="13"/>
  <c r="V258"/>
  <c r="T257"/>
  <c r="G205" i="7"/>
  <c r="L204"/>
  <c r="S207" l="1"/>
  <c r="U258" i="13"/>
  <c r="T258"/>
  <c r="V259"/>
  <c r="L205" i="7"/>
  <c r="G206"/>
  <c r="S208" l="1"/>
  <c r="V260" i="13"/>
  <c r="U259"/>
  <c r="T259"/>
  <c r="G207" i="7"/>
  <c r="L206"/>
  <c r="S209" l="1"/>
  <c r="T260" i="13"/>
  <c r="V261"/>
  <c r="U260"/>
  <c r="L207" i="7"/>
  <c r="G208"/>
  <c r="S210" l="1"/>
  <c r="T261" i="13"/>
  <c r="U261"/>
  <c r="V262"/>
  <c r="G209" i="7"/>
  <c r="L208"/>
  <c r="S211" l="1"/>
  <c r="V263" i="13"/>
  <c r="T262"/>
  <c r="U262"/>
  <c r="L209" i="7"/>
  <c r="G210"/>
  <c r="S212" l="1"/>
  <c r="U263" i="13"/>
  <c r="V264"/>
  <c r="T263"/>
  <c r="G211" i="7"/>
  <c r="L210"/>
  <c r="S213" l="1"/>
  <c r="T264" i="13"/>
  <c r="U264"/>
  <c r="V265"/>
  <c r="G212" i="7"/>
  <c r="L211"/>
  <c r="S214" l="1"/>
  <c r="V266" i="13"/>
  <c r="T265"/>
  <c r="U265"/>
  <c r="G213" i="7"/>
  <c r="L212"/>
  <c r="S215" l="1"/>
  <c r="V267" i="13"/>
  <c r="U266"/>
  <c r="T266"/>
  <c r="L213" i="7"/>
  <c r="G214"/>
  <c r="S216" l="1"/>
  <c r="T267" i="13"/>
  <c r="V268"/>
  <c r="U267"/>
  <c r="G215" i="7"/>
  <c r="L214"/>
  <c r="S217" l="1"/>
  <c r="T268" i="13"/>
  <c r="U268"/>
  <c r="V269"/>
  <c r="L215" i="7"/>
  <c r="G216"/>
  <c r="S218" l="1"/>
  <c r="T269" i="13"/>
  <c r="V270"/>
  <c r="U269"/>
  <c r="G217" i="7"/>
  <c r="L216"/>
  <c r="S219" l="1"/>
  <c r="U270" i="13"/>
  <c r="T270"/>
  <c r="V271"/>
  <c r="L217" i="7"/>
  <c r="G218"/>
  <c r="S220" l="1"/>
  <c r="V272" i="13"/>
  <c r="U271"/>
  <c r="T271"/>
  <c r="G219" i="7"/>
  <c r="L218"/>
  <c r="S221" l="1"/>
  <c r="T272" i="13"/>
  <c r="V273"/>
  <c r="U272"/>
  <c r="G220" i="7"/>
  <c r="L219"/>
  <c r="S222" l="1"/>
  <c r="T273" i="13"/>
  <c r="V274"/>
  <c r="U273"/>
  <c r="G221" i="7"/>
  <c r="L220"/>
  <c r="S223" l="1"/>
  <c r="V275" i="13"/>
  <c r="U274"/>
  <c r="T274"/>
  <c r="G222" i="7"/>
  <c r="L221"/>
  <c r="S224" l="1"/>
  <c r="T275" i="13"/>
  <c r="V276"/>
  <c r="U275"/>
  <c r="G223" i="7"/>
  <c r="L222"/>
  <c r="S225" l="1"/>
  <c r="T276" i="13"/>
  <c r="U276"/>
  <c r="V277"/>
  <c r="G224" i="7"/>
  <c r="L223"/>
  <c r="S226" l="1"/>
  <c r="T277" i="13"/>
  <c r="U277"/>
  <c r="V278"/>
  <c r="G225" i="7"/>
  <c r="L224"/>
  <c r="S227" l="1"/>
  <c r="V279" i="13"/>
  <c r="U278"/>
  <c r="T278"/>
  <c r="G226" i="7"/>
  <c r="L225"/>
  <c r="S228" l="1"/>
  <c r="T279" i="13"/>
  <c r="V280"/>
  <c r="U279"/>
  <c r="G227" i="7"/>
  <c r="L226"/>
  <c r="S229" l="1"/>
  <c r="T280" i="13"/>
  <c r="U280"/>
  <c r="V281"/>
  <c r="G228" i="7"/>
  <c r="L227"/>
  <c r="S230" l="1"/>
  <c r="V282" i="13"/>
  <c r="U281"/>
  <c r="T281"/>
  <c r="G229" i="7"/>
  <c r="L228"/>
  <c r="S231" l="1"/>
  <c r="V283" i="13"/>
  <c r="T282"/>
  <c r="U282"/>
  <c r="G230" i="7"/>
  <c r="L229"/>
  <c r="S232" l="1"/>
  <c r="U283" i="13"/>
  <c r="V284"/>
  <c r="T283"/>
  <c r="G231" i="7"/>
  <c r="L230"/>
  <c r="S233" l="1"/>
  <c r="T284" i="13"/>
  <c r="U284"/>
  <c r="V285"/>
  <c r="G232" i="7"/>
  <c r="L231"/>
  <c r="S234" l="1"/>
  <c r="T285" i="13"/>
  <c r="U285"/>
  <c r="V286"/>
  <c r="L232" i="7"/>
  <c r="G233"/>
  <c r="S235" l="1"/>
  <c r="V287" i="13"/>
  <c r="T286"/>
  <c r="U286"/>
  <c r="G234" i="7"/>
  <c r="L233"/>
  <c r="S236" l="1"/>
  <c r="U287" i="13"/>
  <c r="V288"/>
  <c r="T287"/>
  <c r="L234" i="7"/>
  <c r="G235"/>
  <c r="S237" l="1"/>
  <c r="T288" i="13"/>
  <c r="U288"/>
  <c r="V289"/>
  <c r="G236" i="7"/>
  <c r="L235"/>
  <c r="S238" l="1"/>
  <c r="V290" i="13"/>
  <c r="T289"/>
  <c r="U289"/>
  <c r="L236" i="7"/>
  <c r="G237"/>
  <c r="S239" l="1"/>
  <c r="U290" i="13"/>
  <c r="V291"/>
  <c r="T290"/>
  <c r="G238" i="7"/>
  <c r="L237"/>
  <c r="S240" l="1"/>
  <c r="T291" i="13"/>
  <c r="V292"/>
  <c r="U291"/>
  <c r="L238" i="7"/>
  <c r="G239"/>
  <c r="S241" l="1"/>
  <c r="U292" i="13"/>
  <c r="T292"/>
  <c r="V293"/>
  <c r="G240" i="7"/>
  <c r="L239"/>
  <c r="S242" l="1"/>
  <c r="V294" i="13"/>
  <c r="U293"/>
  <c r="T293"/>
  <c r="L240" i="7"/>
  <c r="G241"/>
  <c r="S243" l="1"/>
  <c r="T294" i="13"/>
  <c r="V295"/>
  <c r="U294"/>
  <c r="G242" i="7"/>
  <c r="L241"/>
  <c r="S244" l="1"/>
  <c r="U295" i="13"/>
  <c r="V296"/>
  <c r="T295"/>
  <c r="L242" i="7"/>
  <c r="G243"/>
  <c r="S245" l="1"/>
  <c r="T296" i="13"/>
  <c r="V297"/>
  <c r="U296"/>
  <c r="G244" i="7"/>
  <c r="L243"/>
  <c r="S246" l="1"/>
  <c r="U297" i="13"/>
  <c r="T297"/>
  <c r="V298"/>
  <c r="L244" i="7"/>
  <c r="G245"/>
  <c r="S247" l="1"/>
  <c r="U298" i="13"/>
  <c r="T298"/>
  <c r="V299"/>
  <c r="G246" i="7"/>
  <c r="L245"/>
  <c r="S248" l="1"/>
  <c r="V300" i="13"/>
  <c r="U299"/>
  <c r="T299"/>
  <c r="L246" i="7"/>
  <c r="G247"/>
  <c r="S249" l="1"/>
  <c r="T300" i="13"/>
  <c r="V301"/>
  <c r="U300"/>
  <c r="G248" i="7"/>
  <c r="L247"/>
  <c r="S250" l="1"/>
  <c r="U301" i="13"/>
  <c r="T301"/>
  <c r="V302"/>
  <c r="L248" i="7"/>
  <c r="G249"/>
  <c r="S251" l="1"/>
  <c r="V303" i="13"/>
  <c r="U302"/>
  <c r="T302"/>
  <c r="G250" i="7"/>
  <c r="L249"/>
  <c r="S252" l="1"/>
  <c r="T303" i="13"/>
  <c r="V304"/>
  <c r="U303"/>
  <c r="L250" i="7"/>
  <c r="G251"/>
  <c r="S253" l="1"/>
  <c r="T304" i="13"/>
  <c r="U304"/>
  <c r="V305"/>
  <c r="G252" i="7"/>
  <c r="L251"/>
  <c r="S254" l="1"/>
  <c r="T305" i="13"/>
  <c r="V306"/>
  <c r="U305"/>
  <c r="L252" i="7"/>
  <c r="G253"/>
  <c r="S255" l="1"/>
  <c r="U306" i="13"/>
  <c r="T306"/>
  <c r="V307"/>
  <c r="G254" i="7"/>
  <c r="L253"/>
  <c r="S256" l="1"/>
  <c r="V308" i="13"/>
  <c r="U307"/>
  <c r="T307"/>
  <c r="L254" i="7"/>
  <c r="G255"/>
  <c r="S257" l="1"/>
  <c r="T308" i="13"/>
  <c r="V309"/>
  <c r="U308"/>
  <c r="G256" i="7"/>
  <c r="L255"/>
  <c r="S258" l="1"/>
  <c r="T309" i="13"/>
  <c r="V310"/>
  <c r="U309"/>
  <c r="L256" i="7"/>
  <c r="G257"/>
  <c r="S259" l="1"/>
  <c r="V311" i="13"/>
  <c r="U310"/>
  <c r="T310"/>
  <c r="G258" i="7"/>
  <c r="L257"/>
  <c r="S260" l="1"/>
  <c r="T311" i="13"/>
  <c r="V312"/>
  <c r="U311"/>
  <c r="L258" i="7"/>
  <c r="G259"/>
  <c r="S261" l="1"/>
  <c r="T312" i="13"/>
  <c r="U312"/>
  <c r="V313"/>
  <c r="G260" i="7"/>
  <c r="L259"/>
  <c r="S262" l="1"/>
  <c r="T313" i="13"/>
  <c r="U313"/>
  <c r="V314"/>
  <c r="L260" i="7"/>
  <c r="G261"/>
  <c r="S263" l="1"/>
  <c r="K163" i="12" s="1"/>
  <c r="L163" s="1"/>
  <c r="M163" s="1"/>
  <c r="U314" i="13"/>
  <c r="V315"/>
  <c r="T314"/>
  <c r="G262" i="7"/>
  <c r="L261"/>
  <c r="N164" i="12" l="1"/>
  <c r="S264" i="7"/>
  <c r="K164" i="12" s="1"/>
  <c r="L164" s="1"/>
  <c r="M164" s="1"/>
  <c r="T315" i="13"/>
  <c r="U315"/>
  <c r="V316"/>
  <c r="L262" i="7"/>
  <c r="G263"/>
  <c r="N165" i="12" l="1"/>
  <c r="S265" i="7"/>
  <c r="K165" i="12" s="1"/>
  <c r="L165" s="1"/>
  <c r="M165" s="1"/>
  <c r="T316" i="13"/>
  <c r="V317"/>
  <c r="U316"/>
  <c r="G264" i="7"/>
  <c r="L263"/>
  <c r="G163" i="12" s="1"/>
  <c r="N166" l="1"/>
  <c r="H163"/>
  <c r="I163" s="1"/>
  <c r="U317" i="13"/>
  <c r="T317"/>
  <c r="V318"/>
  <c r="G265" i="7"/>
  <c r="L264"/>
  <c r="G164" i="12" s="1"/>
  <c r="J164" l="1"/>
  <c r="H164"/>
  <c r="I164" s="1"/>
  <c r="V319" i="13"/>
  <c r="U318"/>
  <c r="T318"/>
  <c r="L265" i="7"/>
  <c r="G165" i="12" s="1"/>
  <c r="J165" l="1"/>
  <c r="H165"/>
  <c r="I165" s="1"/>
  <c r="T319" i="13"/>
  <c r="V320"/>
  <c r="U319"/>
  <c r="J166" i="12" l="1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8" l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57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C16"/>
  <c r="AF16" s="1"/>
  <c r="AC15"/>
  <c r="AC14"/>
  <c r="AC13"/>
  <c r="AC12"/>
  <c r="AF12" s="1"/>
  <c r="AC11"/>
  <c r="AC10"/>
  <c r="AC9"/>
  <c r="AC8"/>
  <c r="AF8" s="1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M56"/>
  <c r="L56"/>
  <c r="K56"/>
  <c r="M55"/>
  <c r="BZ55" s="1"/>
  <c r="L55"/>
  <c r="K55"/>
  <c r="M54"/>
  <c r="L54"/>
  <c r="K54"/>
  <c r="M53"/>
  <c r="L53"/>
  <c r="K53"/>
  <c r="M52"/>
  <c r="BZ52" s="1"/>
  <c r="L52"/>
  <c r="BY52" s="1"/>
  <c r="K52"/>
  <c r="BX52" s="1"/>
  <c r="M51"/>
  <c r="BZ51" s="1"/>
  <c r="L51"/>
  <c r="K51"/>
  <c r="BX51" s="1"/>
  <c r="M50"/>
  <c r="L50"/>
  <c r="K50"/>
  <c r="M49"/>
  <c r="L49"/>
  <c r="K49"/>
  <c r="M48"/>
  <c r="BZ48" s="1"/>
  <c r="L48"/>
  <c r="BY48" s="1"/>
  <c r="K48"/>
  <c r="BX48" s="1"/>
  <c r="M47"/>
  <c r="BZ47" s="1"/>
  <c r="L47"/>
  <c r="K47"/>
  <c r="BX47" s="1"/>
  <c r="M46"/>
  <c r="L46"/>
  <c r="K46"/>
  <c r="M45"/>
  <c r="L45"/>
  <c r="K45"/>
  <c r="M44"/>
  <c r="BZ44" s="1"/>
  <c r="L44"/>
  <c r="K44"/>
  <c r="BX44" s="1"/>
  <c r="M43"/>
  <c r="BZ43" s="1"/>
  <c r="L43"/>
  <c r="K43"/>
  <c r="BX43" s="1"/>
  <c r="M42"/>
  <c r="L42"/>
  <c r="K42"/>
  <c r="M41"/>
  <c r="L41"/>
  <c r="K41"/>
  <c r="M40"/>
  <c r="BZ40" s="1"/>
  <c r="L40"/>
  <c r="BY40" s="1"/>
  <c r="K40"/>
  <c r="BX40" s="1"/>
  <c r="M39"/>
  <c r="BZ39" s="1"/>
  <c r="L39"/>
  <c r="K39"/>
  <c r="BX39" s="1"/>
  <c r="M38"/>
  <c r="L38"/>
  <c r="K38"/>
  <c r="M37"/>
  <c r="L37"/>
  <c r="K37"/>
  <c r="M36"/>
  <c r="BZ36" s="1"/>
  <c r="L36"/>
  <c r="K36"/>
  <c r="BX36" s="1"/>
  <c r="M35"/>
  <c r="BZ35" s="1"/>
  <c r="L35"/>
  <c r="K35"/>
  <c r="BX35" s="1"/>
  <c r="M34"/>
  <c r="L34"/>
  <c r="K34"/>
  <c r="M33"/>
  <c r="L33"/>
  <c r="K33"/>
  <c r="M32"/>
  <c r="BZ32" s="1"/>
  <c r="L32"/>
  <c r="BY32" s="1"/>
  <c r="K32"/>
  <c r="BX32" s="1"/>
  <c r="M31"/>
  <c r="BZ31" s="1"/>
  <c r="L31"/>
  <c r="K31"/>
  <c r="BX31" s="1"/>
  <c r="M30"/>
  <c r="L30"/>
  <c r="K30"/>
  <c r="M29"/>
  <c r="L29"/>
  <c r="K29"/>
  <c r="M28"/>
  <c r="BZ28" s="1"/>
  <c r="L28"/>
  <c r="BY28" s="1"/>
  <c r="K28"/>
  <c r="BX28" s="1"/>
  <c r="M27"/>
  <c r="BZ27" s="1"/>
  <c r="L27"/>
  <c r="K27"/>
  <c r="BX27" s="1"/>
  <c r="M26"/>
  <c r="L26"/>
  <c r="K26"/>
  <c r="M25"/>
  <c r="L25"/>
  <c r="K25"/>
  <c r="M24"/>
  <c r="BZ24" s="1"/>
  <c r="L24"/>
  <c r="BY24" s="1"/>
  <c r="K24"/>
  <c r="BX24" s="1"/>
  <c r="M23"/>
  <c r="BZ23" s="1"/>
  <c r="L23"/>
  <c r="K23"/>
  <c r="M22"/>
  <c r="L22"/>
  <c r="K22"/>
  <c r="M21"/>
  <c r="L21"/>
  <c r="K21"/>
  <c r="M20"/>
  <c r="BZ20" s="1"/>
  <c r="L20"/>
  <c r="BY20" s="1"/>
  <c r="K20"/>
  <c r="BX20" s="1"/>
  <c r="M19"/>
  <c r="BZ19" s="1"/>
  <c r="L19"/>
  <c r="K19"/>
  <c r="BX19" s="1"/>
  <c r="M18"/>
  <c r="L18"/>
  <c r="K18"/>
  <c r="M17"/>
  <c r="L17"/>
  <c r="K17"/>
  <c r="M16"/>
  <c r="BZ16" s="1"/>
  <c r="L16"/>
  <c r="BY16" s="1"/>
  <c r="K16"/>
  <c r="BX16" s="1"/>
  <c r="M15"/>
  <c r="BZ15" s="1"/>
  <c r="L15"/>
  <c r="K15"/>
  <c r="M14"/>
  <c r="L14"/>
  <c r="K14"/>
  <c r="M13"/>
  <c r="L13"/>
  <c r="K13"/>
  <c r="M12"/>
  <c r="BZ12" s="1"/>
  <c r="L12"/>
  <c r="K12"/>
  <c r="BX12" s="1"/>
  <c r="M11"/>
  <c r="BZ11" s="1"/>
  <c r="L11"/>
  <c r="K11"/>
  <c r="BX11" s="1"/>
  <c r="M10"/>
  <c r="L10"/>
  <c r="K10"/>
  <c r="M9"/>
  <c r="L9"/>
  <c r="K9"/>
  <c r="M8"/>
  <c r="BZ8" s="1"/>
  <c r="L8"/>
  <c r="BY8" s="1"/>
  <c r="K8"/>
  <c r="BX8" s="1"/>
  <c r="M7"/>
  <c r="BZ7" s="1"/>
  <c r="L7"/>
  <c r="K7"/>
  <c r="BX7" s="1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BZ9" l="1"/>
  <c r="BZ13"/>
  <c r="BZ17"/>
  <c r="BZ21"/>
  <c r="BZ29"/>
  <c r="BZ37"/>
  <c r="BZ41"/>
  <c r="BZ45"/>
  <c r="BZ49"/>
  <c r="BZ53"/>
  <c r="BZ6"/>
  <c r="BZ10"/>
  <c r="BZ14"/>
  <c r="BZ18"/>
  <c r="BZ22"/>
  <c r="BZ26"/>
  <c r="BZ30"/>
  <c r="BZ34"/>
  <c r="BZ38"/>
  <c r="BZ42"/>
  <c r="BZ46"/>
  <c r="BZ50"/>
  <c r="BZ54"/>
  <c r="AG18"/>
  <c r="AF21"/>
  <c r="AH23"/>
  <c r="AF29"/>
  <c r="AH31"/>
  <c r="AG34"/>
  <c r="AH39"/>
  <c r="AG42"/>
  <c r="AF45"/>
  <c r="AG50"/>
  <c r="AF53"/>
  <c r="BY13"/>
  <c r="BY21"/>
  <c r="BY29"/>
  <c r="BY33"/>
  <c r="BY41"/>
  <c r="BY49"/>
  <c r="BY53"/>
  <c r="N31"/>
  <c r="BY6"/>
  <c r="BX9"/>
  <c r="BY10"/>
  <c r="BX13"/>
  <c r="BY14"/>
  <c r="BX17"/>
  <c r="BY18"/>
  <c r="BX21"/>
  <c r="BY22"/>
  <c r="BX25"/>
  <c r="BY26"/>
  <c r="BX29"/>
  <c r="BY30"/>
  <c r="BX33"/>
  <c r="BY34"/>
  <c r="BX37"/>
  <c r="BY38"/>
  <c r="BX41"/>
  <c r="BY42"/>
  <c r="BX45"/>
  <c r="BY46"/>
  <c r="BX49"/>
  <c r="BY50"/>
  <c r="BX53"/>
  <c r="BY54"/>
  <c r="N7"/>
  <c r="O28"/>
  <c r="P49"/>
  <c r="AF10"/>
  <c r="AF14"/>
  <c r="AG26"/>
  <c r="AF37"/>
  <c r="AH47"/>
  <c r="O12"/>
  <c r="BY12"/>
  <c r="N15"/>
  <c r="BX15"/>
  <c r="N23"/>
  <c r="BX23"/>
  <c r="P25"/>
  <c r="BZ25"/>
  <c r="P33"/>
  <c r="BZ33"/>
  <c r="O36"/>
  <c r="BY36"/>
  <c r="O44"/>
  <c r="BY44"/>
  <c r="N55"/>
  <c r="BX55"/>
  <c r="N47"/>
  <c r="BX46"/>
  <c r="P17"/>
  <c r="N39"/>
  <c r="BY9"/>
  <c r="BY17"/>
  <c r="BY25"/>
  <c r="BY37"/>
  <c r="BY45"/>
  <c r="P9"/>
  <c r="O52"/>
  <c r="BX6"/>
  <c r="BY7"/>
  <c r="BX10"/>
  <c r="BY11"/>
  <c r="BX14"/>
  <c r="BY15"/>
  <c r="BX18"/>
  <c r="BY19"/>
  <c r="BX22"/>
  <c r="BY23"/>
  <c r="BX26"/>
  <c r="BY27"/>
  <c r="BX30"/>
  <c r="BY31"/>
  <c r="BX34"/>
  <c r="BY35"/>
  <c r="BX38"/>
  <c r="BY39"/>
  <c r="BX42"/>
  <c r="BY43"/>
  <c r="BY47"/>
  <c r="BX50"/>
  <c r="BY51"/>
  <c r="BX54"/>
  <c r="BY55"/>
  <c r="O20"/>
  <c r="P41"/>
  <c r="AH19"/>
  <c r="AF25"/>
  <c r="AH27"/>
  <c r="AH35"/>
  <c r="AG38"/>
  <c r="AG46"/>
  <c r="AF49"/>
  <c r="AH51"/>
  <c r="AG54"/>
  <c r="O7"/>
  <c r="N10"/>
  <c r="P12"/>
  <c r="O15"/>
  <c r="N18"/>
  <c r="P20"/>
  <c r="O23"/>
  <c r="N26"/>
  <c r="P28"/>
  <c r="O31"/>
  <c r="N34"/>
  <c r="P36"/>
  <c r="O39"/>
  <c r="N42"/>
  <c r="P44"/>
  <c r="O47"/>
  <c r="N50"/>
  <c r="P52"/>
  <c r="O55"/>
  <c r="P56"/>
  <c r="AF18"/>
  <c r="AG19"/>
  <c r="AH20"/>
  <c r="AF22"/>
  <c r="AG23"/>
  <c r="AH24"/>
  <c r="AF26"/>
  <c r="AG27"/>
  <c r="AH28"/>
  <c r="AF30"/>
  <c r="AG31"/>
  <c r="AH32"/>
  <c r="AF34"/>
  <c r="AG35"/>
  <c r="AH36"/>
  <c r="AF38"/>
  <c r="AG39"/>
  <c r="AH40"/>
  <c r="AF42"/>
  <c r="AG43"/>
  <c r="AH44"/>
  <c r="AF46"/>
  <c r="AG47"/>
  <c r="AH48"/>
  <c r="AF50"/>
  <c r="AG51"/>
  <c r="AH52"/>
  <c r="AF54"/>
  <c r="AG22"/>
  <c r="AG30"/>
  <c r="AF33"/>
  <c r="AF41"/>
  <c r="AH43"/>
  <c r="O56"/>
  <c r="AF7"/>
  <c r="AF11"/>
  <c r="AF15"/>
  <c r="BV6"/>
  <c r="N9"/>
  <c r="BU9"/>
  <c r="P11"/>
  <c r="BW11"/>
  <c r="CC11" s="1"/>
  <c r="O14"/>
  <c r="BV14"/>
  <c r="N17"/>
  <c r="BU17"/>
  <c r="P19"/>
  <c r="BW19"/>
  <c r="CC19" s="1"/>
  <c r="O22"/>
  <c r="BV22"/>
  <c r="N25"/>
  <c r="BU25"/>
  <c r="P27"/>
  <c r="BW27"/>
  <c r="CC27" s="1"/>
  <c r="O30"/>
  <c r="BV30"/>
  <c r="N33"/>
  <c r="BU33"/>
  <c r="P35"/>
  <c r="BW35"/>
  <c r="CC35" s="1"/>
  <c r="O38"/>
  <c r="BV38"/>
  <c r="N41"/>
  <c r="BU41"/>
  <c r="P43"/>
  <c r="BW43"/>
  <c r="CC43" s="1"/>
  <c r="O46"/>
  <c r="BV46"/>
  <c r="N49"/>
  <c r="BU49"/>
  <c r="P51"/>
  <c r="BW51"/>
  <c r="CC51" s="1"/>
  <c r="N53"/>
  <c r="BU53"/>
  <c r="P55"/>
  <c r="BW55"/>
  <c r="BU6"/>
  <c r="BW8"/>
  <c r="BV11"/>
  <c r="BU14"/>
  <c r="BW16"/>
  <c r="BV19"/>
  <c r="BU22"/>
  <c r="BW24"/>
  <c r="BV27"/>
  <c r="BU30"/>
  <c r="BW32"/>
  <c r="BV35"/>
  <c r="CB35" s="1"/>
  <c r="BU38"/>
  <c r="BW40"/>
  <c r="BV43"/>
  <c r="BU46"/>
  <c r="BW48"/>
  <c r="BV51"/>
  <c r="BU54"/>
  <c r="BW6"/>
  <c r="CC6" s="1"/>
  <c r="N8"/>
  <c r="BU8"/>
  <c r="CA8" s="1"/>
  <c r="O9"/>
  <c r="BV9"/>
  <c r="P10"/>
  <c r="BW10"/>
  <c r="CC10" s="1"/>
  <c r="N12"/>
  <c r="BU12"/>
  <c r="CA12" s="1"/>
  <c r="O13"/>
  <c r="BV13"/>
  <c r="P14"/>
  <c r="BW14"/>
  <c r="N16"/>
  <c r="BU16"/>
  <c r="CA16" s="1"/>
  <c r="O17"/>
  <c r="BV17"/>
  <c r="P18"/>
  <c r="BW18"/>
  <c r="N20"/>
  <c r="BU20"/>
  <c r="CA20" s="1"/>
  <c r="O21"/>
  <c r="BV21"/>
  <c r="P22"/>
  <c r="BW22"/>
  <c r="CC22" s="1"/>
  <c r="N24"/>
  <c r="BU24"/>
  <c r="CA24" s="1"/>
  <c r="O25"/>
  <c r="BV25"/>
  <c r="CB25" s="1"/>
  <c r="P26"/>
  <c r="BW26"/>
  <c r="N28"/>
  <c r="BU28"/>
  <c r="CA28" s="1"/>
  <c r="O29"/>
  <c r="BV29"/>
  <c r="P30"/>
  <c r="BW30"/>
  <c r="N32"/>
  <c r="BU32"/>
  <c r="CA32" s="1"/>
  <c r="O33"/>
  <c r="BV33"/>
  <c r="CB33" s="1"/>
  <c r="P34"/>
  <c r="BW34"/>
  <c r="N36"/>
  <c r="BU36"/>
  <c r="CA36" s="1"/>
  <c r="O37"/>
  <c r="BV37"/>
  <c r="P38"/>
  <c r="BW38"/>
  <c r="N40"/>
  <c r="BU40"/>
  <c r="CA40" s="1"/>
  <c r="O41"/>
  <c r="BV41"/>
  <c r="P42"/>
  <c r="BW42"/>
  <c r="CC42" s="1"/>
  <c r="N44"/>
  <c r="BU44"/>
  <c r="CA44" s="1"/>
  <c r="O45"/>
  <c r="BV45"/>
  <c r="P46"/>
  <c r="BW46"/>
  <c r="N48"/>
  <c r="BU48"/>
  <c r="CA48" s="1"/>
  <c r="O49"/>
  <c r="BV49"/>
  <c r="P50"/>
  <c r="BW50"/>
  <c r="N52"/>
  <c r="BU52"/>
  <c r="CA52" s="1"/>
  <c r="O53"/>
  <c r="BV53"/>
  <c r="P54"/>
  <c r="BW54"/>
  <c r="O11"/>
  <c r="P16"/>
  <c r="N22"/>
  <c r="O27"/>
  <c r="P32"/>
  <c r="N38"/>
  <c r="O43"/>
  <c r="P48"/>
  <c r="N54"/>
  <c r="AF19"/>
  <c r="AF23"/>
  <c r="AH25"/>
  <c r="AG28"/>
  <c r="AF31"/>
  <c r="AH33"/>
  <c r="AG36"/>
  <c r="AF39"/>
  <c r="AG40"/>
  <c r="AG44"/>
  <c r="AF47"/>
  <c r="AH49"/>
  <c r="AH53"/>
  <c r="N56"/>
  <c r="AF9"/>
  <c r="AF13"/>
  <c r="AF17"/>
  <c r="P7"/>
  <c r="BW7"/>
  <c r="O10"/>
  <c r="BV10"/>
  <c r="N13"/>
  <c r="BU13"/>
  <c r="P15"/>
  <c r="BW15"/>
  <c r="O18"/>
  <c r="BV18"/>
  <c r="N21"/>
  <c r="BU21"/>
  <c r="P23"/>
  <c r="BW23"/>
  <c r="O26"/>
  <c r="BV26"/>
  <c r="N29"/>
  <c r="BU29"/>
  <c r="P31"/>
  <c r="BW31"/>
  <c r="O34"/>
  <c r="BV34"/>
  <c r="N37"/>
  <c r="BU37"/>
  <c r="P39"/>
  <c r="BW39"/>
  <c r="O42"/>
  <c r="BV42"/>
  <c r="N45"/>
  <c r="BU45"/>
  <c r="P47"/>
  <c r="BW47"/>
  <c r="O50"/>
  <c r="BV50"/>
  <c r="O54"/>
  <c r="BV54"/>
  <c r="BV7"/>
  <c r="BU10"/>
  <c r="BW12"/>
  <c r="BV15"/>
  <c r="BU18"/>
  <c r="BW20"/>
  <c r="BV23"/>
  <c r="BU26"/>
  <c r="BW28"/>
  <c r="BV31"/>
  <c r="BU34"/>
  <c r="BW36"/>
  <c r="BV39"/>
  <c r="BU42"/>
  <c r="BW44"/>
  <c r="BV47"/>
  <c r="BU50"/>
  <c r="BW52"/>
  <c r="CC52" s="1"/>
  <c r="BV55"/>
  <c r="BU7"/>
  <c r="BV8"/>
  <c r="BW9"/>
  <c r="BU11"/>
  <c r="BV12"/>
  <c r="BW13"/>
  <c r="BU15"/>
  <c r="BV16"/>
  <c r="BW17"/>
  <c r="BU19"/>
  <c r="BV20"/>
  <c r="CB20" s="1"/>
  <c r="BW21"/>
  <c r="BU23"/>
  <c r="BV24"/>
  <c r="BW25"/>
  <c r="BU27"/>
  <c r="BV28"/>
  <c r="BW29"/>
  <c r="BU31"/>
  <c r="CA31" s="1"/>
  <c r="BV32"/>
  <c r="BW33"/>
  <c r="BU35"/>
  <c r="BV36"/>
  <c r="BW37"/>
  <c r="BU39"/>
  <c r="BV40"/>
  <c r="BW41"/>
  <c r="BU43"/>
  <c r="BV44"/>
  <c r="BW45"/>
  <c r="BU47"/>
  <c r="CA47" s="1"/>
  <c r="BV48"/>
  <c r="BW49"/>
  <c r="BU51"/>
  <c r="BV52"/>
  <c r="CB52" s="1"/>
  <c r="BW53"/>
  <c r="BU55"/>
  <c r="P8"/>
  <c r="N14"/>
  <c r="O19"/>
  <c r="P24"/>
  <c r="N30"/>
  <c r="O35"/>
  <c r="P40"/>
  <c r="N46"/>
  <c r="O51"/>
  <c r="AG20"/>
  <c r="AH21"/>
  <c r="AG24"/>
  <c r="AF27"/>
  <c r="AH29"/>
  <c r="AG32"/>
  <c r="AF35"/>
  <c r="AH37"/>
  <c r="AH41"/>
  <c r="AF43"/>
  <c r="AH45"/>
  <c r="AG48"/>
  <c r="AF51"/>
  <c r="AG52"/>
  <c r="O8"/>
  <c r="N11"/>
  <c r="P13"/>
  <c r="O16"/>
  <c r="N19"/>
  <c r="P21"/>
  <c r="O24"/>
  <c r="N27"/>
  <c r="P29"/>
  <c r="O32"/>
  <c r="N35"/>
  <c r="P37"/>
  <c r="O40"/>
  <c r="N43"/>
  <c r="P45"/>
  <c r="O48"/>
  <c r="N51"/>
  <c r="P53"/>
  <c r="AH18"/>
  <c r="AF20"/>
  <c r="AG21"/>
  <c r="AH22"/>
  <c r="AF24"/>
  <c r="AG25"/>
  <c r="AH26"/>
  <c r="AF28"/>
  <c r="AG29"/>
  <c r="AH30"/>
  <c r="AF32"/>
  <c r="AG33"/>
  <c r="AH34"/>
  <c r="AF36"/>
  <c r="AG37"/>
  <c r="AH38"/>
  <c r="AF40"/>
  <c r="AG41"/>
  <c r="AH42"/>
  <c r="AF44"/>
  <c r="AG45"/>
  <c r="AH46"/>
  <c r="AF48"/>
  <c r="AG49"/>
  <c r="AH50"/>
  <c r="AF52"/>
  <c r="AG53"/>
  <c r="AH54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CC46" l="1"/>
  <c r="CC30"/>
  <c r="CC14"/>
  <c r="CB29"/>
  <c r="CC50"/>
  <c r="CC18"/>
  <c r="CB49"/>
  <c r="CB21"/>
  <c r="CB17"/>
  <c r="CB9"/>
  <c r="CA46"/>
  <c r="CA41"/>
  <c r="CB36"/>
  <c r="CC25"/>
  <c r="CB30"/>
  <c r="CB22"/>
  <c r="CB6"/>
  <c r="CB41"/>
  <c r="CA49"/>
  <c r="CA9"/>
  <c r="CB45"/>
  <c r="CA33"/>
  <c r="CA17"/>
  <c r="CB37"/>
  <c r="CA55"/>
  <c r="CB46"/>
  <c r="CB38"/>
  <c r="CB14"/>
  <c r="CB13"/>
  <c r="CB48"/>
  <c r="CA43"/>
  <c r="CC37"/>
  <c r="CA27"/>
  <c r="CB16"/>
  <c r="CC44"/>
  <c r="CA34"/>
  <c r="CB23"/>
  <c r="CC12"/>
  <c r="CC48"/>
  <c r="CA38"/>
  <c r="CC16"/>
  <c r="CA6"/>
  <c r="CC41"/>
  <c r="CB32"/>
  <c r="CC21"/>
  <c r="CA15"/>
  <c r="CA11"/>
  <c r="CC9"/>
  <c r="CA42"/>
  <c r="CB31"/>
  <c r="CC20"/>
  <c r="CA10"/>
  <c r="CB53"/>
  <c r="CC38"/>
  <c r="CC34"/>
  <c r="CC26"/>
  <c r="CA54"/>
  <c r="CB27"/>
  <c r="CC24"/>
  <c r="CA14"/>
  <c r="CC55"/>
  <c r="CA53"/>
  <c r="CA25"/>
  <c r="CA51"/>
  <c r="CC45"/>
  <c r="CB24"/>
  <c r="CB8"/>
  <c r="CC53"/>
  <c r="CC49"/>
  <c r="CB44"/>
  <c r="CC33"/>
  <c r="CB28"/>
  <c r="CC36"/>
  <c r="CB50"/>
  <c r="CC47"/>
  <c r="CB42"/>
  <c r="CC39"/>
  <c r="CB34"/>
  <c r="CC31"/>
  <c r="CB26"/>
  <c r="CC23"/>
  <c r="CA21"/>
  <c r="CB18"/>
  <c r="CC15"/>
  <c r="CA13"/>
  <c r="CC7"/>
  <c r="CC54"/>
  <c r="CA30"/>
  <c r="CC8"/>
  <c r="CA35"/>
  <c r="CC29"/>
  <c r="CA19"/>
  <c r="CA50"/>
  <c r="CB39"/>
  <c r="CC28"/>
  <c r="CA18"/>
  <c r="CB43"/>
  <c r="CC32"/>
  <c r="CA22"/>
  <c r="CB11"/>
  <c r="CB40"/>
  <c r="CA39"/>
  <c r="CA23"/>
  <c r="CC17"/>
  <c r="CC13"/>
  <c r="CB12"/>
  <c r="CA7"/>
  <c r="CB55"/>
  <c r="CB47"/>
  <c r="CA26"/>
  <c r="CB15"/>
  <c r="CB7"/>
  <c r="CB54"/>
  <c r="CA45"/>
  <c r="CA37"/>
  <c r="CA29"/>
  <c r="CB10"/>
  <c r="CB51"/>
  <c r="CC40"/>
  <c r="CB19"/>
  <c r="AU7"/>
  <c r="AI8" s="1"/>
  <c r="AR7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AT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AO7"/>
  <c r="AL8"/>
  <c r="CD6" l="1"/>
  <c r="CE6" s="1"/>
  <c r="CD8"/>
  <c r="AR8"/>
  <c r="BL8" s="1"/>
  <c r="BO7"/>
  <c r="AX7"/>
  <c r="BA7" s="1"/>
  <c r="CD7"/>
  <c r="D112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AD56"/>
  <c r="AA55"/>
  <c r="BP55" s="1"/>
  <c r="AE56"/>
  <c r="AB55"/>
  <c r="BQ55" s="1"/>
  <c r="BL7"/>
  <c r="C112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C56"/>
  <c r="Z55"/>
  <c r="AW57"/>
  <c r="AK58" s="1"/>
  <c r="J57"/>
  <c r="BN57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I57"/>
  <c r="BM57"/>
  <c r="AV57"/>
  <c r="AJ58" s="1"/>
  <c r="AL9"/>
  <c r="AO8"/>
  <c r="AU8"/>
  <c r="AI9" s="1"/>
  <c r="BO8" l="1"/>
  <c r="CE8"/>
  <c r="AY57"/>
  <c r="BB57" s="1"/>
  <c r="CE7"/>
  <c r="AZ57"/>
  <c r="BC57" s="1"/>
  <c r="AR9"/>
  <c r="AU9" s="1"/>
  <c r="AI10" s="1"/>
  <c r="AX8"/>
  <c r="BA8" s="1"/>
  <c r="AE57"/>
  <c r="AB56"/>
  <c r="BQ56" s="1"/>
  <c r="AS58"/>
  <c r="I58" s="1"/>
  <c r="AT58"/>
  <c r="R57"/>
  <c r="L57"/>
  <c r="O57" s="1"/>
  <c r="S57"/>
  <c r="M57"/>
  <c r="P57" s="1"/>
  <c r="AC57"/>
  <c r="Z56"/>
  <c r="AD57"/>
  <c r="AA56"/>
  <c r="BP56" s="1"/>
  <c r="BH55"/>
  <c r="BL9"/>
  <c r="AO9"/>
  <c r="AL10"/>
  <c r="AR10" l="1"/>
  <c r="CD10" s="1"/>
  <c r="AX9"/>
  <c r="BA9" s="1"/>
  <c r="BO9"/>
  <c r="CD9"/>
  <c r="AW58"/>
  <c r="AK59" s="1"/>
  <c r="AT59" s="1"/>
  <c r="J59" s="1"/>
  <c r="N266" i="7"/>
  <c r="O266"/>
  <c r="R266"/>
  <c r="Q266"/>
  <c r="P266"/>
  <c r="J266"/>
  <c r="K266"/>
  <c r="H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BP57" s="1"/>
  <c r="L58"/>
  <c r="O58" s="1"/>
  <c r="R58"/>
  <c r="AA59" s="1"/>
  <c r="Z57"/>
  <c r="AC58"/>
  <c r="AC59" s="1"/>
  <c r="AC60" s="1"/>
  <c r="AE58"/>
  <c r="AE59" s="1"/>
  <c r="AE60" s="1"/>
  <c r="AB57"/>
  <c r="BQ57" s="1"/>
  <c r="AA58"/>
  <c r="BP58" s="1"/>
  <c r="BH56"/>
  <c r="J58"/>
  <c r="BN58"/>
  <c r="AV58"/>
  <c r="AJ59" s="1"/>
  <c r="BM58"/>
  <c r="AL11"/>
  <c r="AU10"/>
  <c r="AI11" s="1"/>
  <c r="AO10"/>
  <c r="BL10" l="1"/>
  <c r="BO10"/>
  <c r="AX10"/>
  <c r="BA10" s="1"/>
  <c r="CE9"/>
  <c r="CE10"/>
  <c r="AW59"/>
  <c r="AK60" s="1"/>
  <c r="AT60" s="1"/>
  <c r="J60" s="1"/>
  <c r="AY58"/>
  <c r="BB58" s="1"/>
  <c r="BN59"/>
  <c r="AZ58"/>
  <c r="BC58" s="1"/>
  <c r="P267" i="7"/>
  <c r="N267"/>
  <c r="O267"/>
  <c r="R267"/>
  <c r="R268" s="1"/>
  <c r="Q267"/>
  <c r="S266"/>
  <c r="K166" i="12" s="1"/>
  <c r="L166" s="1"/>
  <c r="M166" s="1"/>
  <c r="I267" i="7"/>
  <c r="BN60" i="13"/>
  <c r="K267" i="7"/>
  <c r="AE61" i="13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M59"/>
  <c r="S59"/>
  <c r="AB60" s="1"/>
  <c r="AS59"/>
  <c r="AV59" s="1"/>
  <c r="AJ60" s="1"/>
  <c r="AS60" s="1"/>
  <c r="L266" i="7"/>
  <c r="G166" i="12" s="1"/>
  <c r="G267" i="7"/>
  <c r="M58" i="13"/>
  <c r="P58" s="1"/>
  <c r="S58"/>
  <c r="AB59" s="1"/>
  <c r="BQ59" s="1"/>
  <c r="BH57"/>
  <c r="AC6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J267" i="7"/>
  <c r="AR11" i="13"/>
  <c r="BL11" s="1"/>
  <c r="AB58"/>
  <c r="BQ58" s="1"/>
  <c r="H267" i="7"/>
  <c r="AL12" i="13"/>
  <c r="AO11"/>
  <c r="BX56" l="1"/>
  <c r="BZ56"/>
  <c r="BY56"/>
  <c r="H268" i="7"/>
  <c r="AW60" i="13"/>
  <c r="AK61" s="1"/>
  <c r="J268" i="7"/>
  <c r="AZ59" i="13"/>
  <c r="BC59" s="1"/>
  <c r="BQ60"/>
  <c r="BO11"/>
  <c r="CD11"/>
  <c r="BP59"/>
  <c r="AY59"/>
  <c r="BB59" s="1"/>
  <c r="Q268" i="7"/>
  <c r="K268"/>
  <c r="I268"/>
  <c r="O268"/>
  <c r="P268"/>
  <c r="N268"/>
  <c r="N167" i="12"/>
  <c r="S267" i="7"/>
  <c r="K167" i="12" s="1"/>
  <c r="L167" s="1"/>
  <c r="M167" s="1"/>
  <c r="L267" i="7"/>
  <c r="G167" i="12" s="1"/>
  <c r="G268" i="7"/>
  <c r="I59" i="13"/>
  <c r="BM59"/>
  <c r="S60"/>
  <c r="AB61" s="1"/>
  <c r="M60"/>
  <c r="P60" s="1"/>
  <c r="H166" i="12"/>
  <c r="I166" s="1"/>
  <c r="AV60" i="13"/>
  <c r="AJ61" s="1"/>
  <c r="BM60"/>
  <c r="I60"/>
  <c r="AU11"/>
  <c r="AI12" s="1"/>
  <c r="AR12" s="1"/>
  <c r="P59"/>
  <c r="AO12"/>
  <c r="AU12"/>
  <c r="AI13" s="1"/>
  <c r="AR13" s="1"/>
  <c r="AL13"/>
  <c r="AZ60" l="1"/>
  <c r="BC60" s="1"/>
  <c r="BZ57"/>
  <c r="BY57"/>
  <c r="AX11"/>
  <c r="BA11" s="1"/>
  <c r="AY60"/>
  <c r="BB60" s="1"/>
  <c r="BL12"/>
  <c r="AX12"/>
  <c r="BA12" s="1"/>
  <c r="BO12"/>
  <c r="CD12"/>
  <c r="CE11"/>
  <c r="BO13"/>
  <c r="CD13"/>
  <c r="BW56"/>
  <c r="CC56" s="1"/>
  <c r="BV56"/>
  <c r="CB56" s="1"/>
  <c r="BU56"/>
  <c r="CA56" s="1"/>
  <c r="L268" i="7"/>
  <c r="G168" i="12" s="1"/>
  <c r="H168" s="1"/>
  <c r="N168"/>
  <c r="S268" i="7"/>
  <c r="K168" i="12" s="1"/>
  <c r="L168" s="1"/>
  <c r="M168" s="1"/>
  <c r="H167"/>
  <c r="I167" s="1"/>
  <c r="L59" i="13"/>
  <c r="O59" s="1"/>
  <c r="R59"/>
  <c r="AA60" s="1"/>
  <c r="BP60" s="1"/>
  <c r="R60"/>
  <c r="AA61" s="1"/>
  <c r="L60"/>
  <c r="J167" i="12"/>
  <c r="BL13" i="13"/>
  <c r="AO13"/>
  <c r="AL14"/>
  <c r="AU13"/>
  <c r="AI14" s="1"/>
  <c r="BY58" l="1"/>
  <c r="BZ58"/>
  <c r="BW57"/>
  <c r="CC57" s="1"/>
  <c r="BV57"/>
  <c r="CB57" s="1"/>
  <c r="CE13"/>
  <c r="CE12"/>
  <c r="AX13"/>
  <c r="BA13" s="1"/>
  <c r="I168" i="12"/>
  <c r="N169"/>
  <c r="J168"/>
  <c r="AR14" i="13"/>
  <c r="O60"/>
  <c r="AL15"/>
  <c r="AO14"/>
  <c r="BO14" l="1"/>
  <c r="CD14"/>
  <c r="BV58"/>
  <c r="BW58"/>
  <c r="CC58" s="1"/>
  <c r="BL14"/>
  <c r="CB58"/>
  <c r="J169" i="12"/>
  <c r="AU14" i="13"/>
  <c r="AI15" s="1"/>
  <c r="AR15" s="1"/>
  <c r="AO15"/>
  <c r="AL16"/>
  <c r="BO15" l="1"/>
  <c r="AX15"/>
  <c r="BA15" s="1"/>
  <c r="CD15"/>
  <c r="AU15"/>
  <c r="AI16" s="1"/>
  <c r="CE14"/>
  <c r="AX14"/>
  <c r="BA14" s="1"/>
  <c r="BL15"/>
  <c r="AR16"/>
  <c r="AU16" s="1"/>
  <c r="AI17" s="1"/>
  <c r="AO16"/>
  <c r="AL17"/>
  <c r="AX16" l="1"/>
  <c r="BA16" s="1"/>
  <c r="BO16"/>
  <c r="CD16"/>
  <c r="CE15"/>
  <c r="BL16"/>
  <c r="AR17"/>
  <c r="BL17" s="1"/>
  <c r="AL18"/>
  <c r="AO17"/>
  <c r="AU17"/>
  <c r="AI18" s="1"/>
  <c r="AR18" l="1"/>
  <c r="BO18" s="1"/>
  <c r="CE16"/>
  <c r="AX17"/>
  <c r="BA17" s="1"/>
  <c r="BO17"/>
  <c r="CD17"/>
  <c r="AO18"/>
  <c r="AL19"/>
  <c r="BL18" l="1"/>
  <c r="CD18"/>
  <c r="AU18"/>
  <c r="AI19" s="1"/>
  <c r="AR19" s="1"/>
  <c r="CE17"/>
  <c r="AO19"/>
  <c r="AL20"/>
  <c r="CE18" l="1"/>
  <c r="BL19"/>
  <c r="AU19"/>
  <c r="AI20" s="1"/>
  <c r="AR20" s="1"/>
  <c r="AX18"/>
  <c r="BA18" s="1"/>
  <c r="BO20"/>
  <c r="CD20"/>
  <c r="BO19"/>
  <c r="CD19"/>
  <c r="BL20"/>
  <c r="AO20"/>
  <c r="AL21"/>
  <c r="AX20" l="1"/>
  <c r="BA20" s="1"/>
  <c r="AU20"/>
  <c r="AI21" s="1"/>
  <c r="AR21" s="1"/>
  <c r="AU21" s="1"/>
  <c r="AI22" s="1"/>
  <c r="AX19"/>
  <c r="BA19" s="1"/>
  <c r="CE19"/>
  <c r="CE20"/>
  <c r="AO21"/>
  <c r="AL22"/>
  <c r="AX21" l="1"/>
  <c r="BA21" s="1"/>
  <c r="BO21"/>
  <c r="CD21"/>
  <c r="BL21"/>
  <c r="AR22"/>
  <c r="AO22"/>
  <c r="AL23"/>
  <c r="BL22" l="1"/>
  <c r="BO22"/>
  <c r="CD22"/>
  <c r="CE21"/>
  <c r="AU22"/>
  <c r="AI23" s="1"/>
  <c r="AR23" s="1"/>
  <c r="AO23"/>
  <c r="AL24"/>
  <c r="BL23" l="1"/>
  <c r="BO23"/>
  <c r="CD23"/>
  <c r="CE22"/>
  <c r="AX22"/>
  <c r="BA22" s="1"/>
  <c r="AU23"/>
  <c r="AI24" s="1"/>
  <c r="AR24" s="1"/>
  <c r="AU24" s="1"/>
  <c r="AI25" s="1"/>
  <c r="AO24"/>
  <c r="AL25"/>
  <c r="AR25" l="1"/>
  <c r="CD25" s="1"/>
  <c r="AX23"/>
  <c r="BA23" s="1"/>
  <c r="BL24"/>
  <c r="AX24"/>
  <c r="BA24" s="1"/>
  <c r="BO24"/>
  <c r="CD24"/>
  <c r="CE23"/>
  <c r="AO25"/>
  <c r="AL26"/>
  <c r="BL25" l="1"/>
  <c r="BO25"/>
  <c r="AU25"/>
  <c r="AI26" s="1"/>
  <c r="CE24"/>
  <c r="CE25"/>
  <c r="AR26"/>
  <c r="BL26" s="1"/>
  <c r="AO26"/>
  <c r="AL27"/>
  <c r="AU26" l="1"/>
  <c r="AI27" s="1"/>
  <c r="AR27" s="1"/>
  <c r="CD27" s="1"/>
  <c r="AX25"/>
  <c r="BA25" s="1"/>
  <c r="AX26"/>
  <c r="BA26" s="1"/>
  <c r="BO26"/>
  <c r="CD26"/>
  <c r="AU27"/>
  <c r="AI28" s="1"/>
  <c r="AL28"/>
  <c r="AO27"/>
  <c r="BO27" l="1"/>
  <c r="BL27"/>
  <c r="CE26"/>
  <c r="CE27"/>
  <c r="AX27"/>
  <c r="BA27" s="1"/>
  <c r="AR28"/>
  <c r="AO28"/>
  <c r="AL29"/>
  <c r="AU28" l="1"/>
  <c r="AI29" s="1"/>
  <c r="AR29" s="1"/>
  <c r="AU29" s="1"/>
  <c r="AI30" s="1"/>
  <c r="BO28"/>
  <c r="CD28"/>
  <c r="BL28"/>
  <c r="AL30"/>
  <c r="AO29"/>
  <c r="AR30" l="1"/>
  <c r="BO30" s="1"/>
  <c r="BL29"/>
  <c r="AX28"/>
  <c r="BA28" s="1"/>
  <c r="CD30"/>
  <c r="AX29"/>
  <c r="BA29" s="1"/>
  <c r="BO29"/>
  <c r="CD29"/>
  <c r="CE28"/>
  <c r="BL30"/>
  <c r="AU30"/>
  <c r="AI31" s="1"/>
  <c r="AL31"/>
  <c r="AO30"/>
  <c r="CE29" l="1"/>
  <c r="CE30"/>
  <c r="AX30"/>
  <c r="BA30" s="1"/>
  <c r="AR31"/>
  <c r="AU31" s="1"/>
  <c r="AI32" s="1"/>
  <c r="AR32" s="1"/>
  <c r="AL32"/>
  <c r="AO31"/>
  <c r="BL31" l="1"/>
  <c r="BO31"/>
  <c r="AX31"/>
  <c r="BA31" s="1"/>
  <c r="CD31"/>
  <c r="BO32"/>
  <c r="CD32"/>
  <c r="BL32"/>
  <c r="AL33"/>
  <c r="AU32"/>
  <c r="AI33" s="1"/>
  <c r="AO32"/>
  <c r="AX32" l="1"/>
  <c r="BA32" s="1"/>
  <c r="CE32"/>
  <c r="AR33"/>
  <c r="BL33" s="1"/>
  <c r="CE31"/>
  <c r="AL34"/>
  <c r="AO33"/>
  <c r="BO33" l="1"/>
  <c r="CD33"/>
  <c r="AU33"/>
  <c r="AI34" s="1"/>
  <c r="AR34" s="1"/>
  <c r="BL34" s="1"/>
  <c r="AL35"/>
  <c r="AO34"/>
  <c r="AU34" l="1"/>
  <c r="AI35" s="1"/>
  <c r="AX33"/>
  <c r="BA33" s="1"/>
  <c r="CE33"/>
  <c r="BO34"/>
  <c r="CD34"/>
  <c r="AR35"/>
  <c r="AO35"/>
  <c r="AL36"/>
  <c r="AX34" l="1"/>
  <c r="BA34" s="1"/>
  <c r="CE34"/>
  <c r="BL35"/>
  <c r="BO35"/>
  <c r="CD35"/>
  <c r="AU35"/>
  <c r="AI36" s="1"/>
  <c r="AR36" s="1"/>
  <c r="BL36" s="1"/>
  <c r="AO36"/>
  <c r="AL37"/>
  <c r="AU36" l="1"/>
  <c r="AI37" s="1"/>
  <c r="AR37" s="1"/>
  <c r="CD37" s="1"/>
  <c r="AX35"/>
  <c r="BA35" s="1"/>
  <c r="CE35"/>
  <c r="BO36"/>
  <c r="CD36"/>
  <c r="AO37"/>
  <c r="AL38"/>
  <c r="BL37" l="1"/>
  <c r="BO37"/>
  <c r="AU37"/>
  <c r="AI38" s="1"/>
  <c r="AX36"/>
  <c r="BA36" s="1"/>
  <c r="AX37"/>
  <c r="BA37" s="1"/>
  <c r="CE36"/>
  <c r="CE37"/>
  <c r="AR38"/>
  <c r="AL39"/>
  <c r="AO38"/>
  <c r="BL38" l="1"/>
  <c r="BO38"/>
  <c r="CD38"/>
  <c r="AU38"/>
  <c r="AI39" s="1"/>
  <c r="AR39" s="1"/>
  <c r="AO39"/>
  <c r="AU39"/>
  <c r="AI40" s="1"/>
  <c r="AR40" s="1"/>
  <c r="AL40"/>
  <c r="BO40" l="1"/>
  <c r="CD40"/>
  <c r="BO39"/>
  <c r="AX39"/>
  <c r="BA39" s="1"/>
  <c r="CD39"/>
  <c r="BL39"/>
  <c r="AX38"/>
  <c r="BA38" s="1"/>
  <c r="CE38"/>
  <c r="BL40"/>
  <c r="AO40"/>
  <c r="AL41"/>
  <c r="AU40"/>
  <c r="AI41" s="1"/>
  <c r="AR41" l="1"/>
  <c r="BO41"/>
  <c r="CD41"/>
  <c r="CE40"/>
  <c r="AX40"/>
  <c r="BA40" s="1"/>
  <c r="CE39"/>
  <c r="BL41"/>
  <c r="AL42"/>
  <c r="AO41"/>
  <c r="AU41"/>
  <c r="AI42" s="1"/>
  <c r="CE41" l="1"/>
  <c r="AX41"/>
  <c r="BA41" s="1"/>
  <c r="AR42"/>
  <c r="AU42" s="1"/>
  <c r="AI43" s="1"/>
  <c r="AO42"/>
  <c r="AL43"/>
  <c r="AR43" l="1"/>
  <c r="CD43" s="1"/>
  <c r="BL42"/>
  <c r="AX42"/>
  <c r="BA42" s="1"/>
  <c r="BO42"/>
  <c r="CD42"/>
  <c r="AO43"/>
  <c r="AL44"/>
  <c r="AU43"/>
  <c r="AI44" s="1"/>
  <c r="BL43" l="1"/>
  <c r="BO43"/>
  <c r="AX43"/>
  <c r="BA43" s="1"/>
  <c r="CE43"/>
  <c r="CE42"/>
  <c r="AR44"/>
  <c r="AL45"/>
  <c r="AO44"/>
  <c r="AU44" l="1"/>
  <c r="AI45" s="1"/>
  <c r="AR45" s="1"/>
  <c r="AU45" s="1"/>
  <c r="AI46" s="1"/>
  <c r="BO44"/>
  <c r="CD44"/>
  <c r="BL44"/>
  <c r="AL46"/>
  <c r="AO45"/>
  <c r="BL45" l="1"/>
  <c r="AX44"/>
  <c r="BA44" s="1"/>
  <c r="AX45"/>
  <c r="BA45" s="1"/>
  <c r="BO45"/>
  <c r="CD45"/>
  <c r="AR46"/>
  <c r="AU46" s="1"/>
  <c r="AI47" s="1"/>
  <c r="CE44"/>
  <c r="AO46"/>
  <c r="AL47"/>
  <c r="BL46" l="1"/>
  <c r="AR47"/>
  <c r="AU47" s="1"/>
  <c r="AI48" s="1"/>
  <c r="CE45"/>
  <c r="BO46"/>
  <c r="AX46"/>
  <c r="BA46" s="1"/>
  <c r="CD46"/>
  <c r="AL48"/>
  <c r="AO47"/>
  <c r="BL47" l="1"/>
  <c r="BO47"/>
  <c r="AX47"/>
  <c r="BA47" s="1"/>
  <c r="CD47"/>
  <c r="CE46"/>
  <c r="AR48"/>
  <c r="AL49"/>
  <c r="AO48"/>
  <c r="CE47" l="1"/>
  <c r="BL48"/>
  <c r="BO48"/>
  <c r="CD48"/>
  <c r="AU48"/>
  <c r="AI49" s="1"/>
  <c r="AR49" s="1"/>
  <c r="BL49" s="1"/>
  <c r="AO49"/>
  <c r="AL50"/>
  <c r="AU49" l="1"/>
  <c r="AI50" s="1"/>
  <c r="AR50" s="1"/>
  <c r="AX48"/>
  <c r="BA48" s="1"/>
  <c r="CE48"/>
  <c r="BO49"/>
  <c r="CD49"/>
  <c r="AL51"/>
  <c r="AO50"/>
  <c r="AX49" l="1"/>
  <c r="BA49" s="1"/>
  <c r="AU50"/>
  <c r="AI51" s="1"/>
  <c r="AR51" s="1"/>
  <c r="BL51" s="1"/>
  <c r="BO50"/>
  <c r="CD50"/>
  <c r="CE49"/>
  <c r="BL50"/>
  <c r="AL52"/>
  <c r="AO51"/>
  <c r="BO51" l="1"/>
  <c r="CD51"/>
  <c r="AX50"/>
  <c r="BA50" s="1"/>
  <c r="AU51"/>
  <c r="AI52" s="1"/>
  <c r="AR52" s="1"/>
  <c r="CE50"/>
  <c r="AO52"/>
  <c r="AL53"/>
  <c r="BO52" l="1"/>
  <c r="CD52"/>
  <c r="CE51"/>
  <c r="AU52"/>
  <c r="AI53" s="1"/>
  <c r="AR53" s="1"/>
  <c r="AX51"/>
  <c r="BA51" s="1"/>
  <c r="BL52"/>
  <c r="AO53"/>
  <c r="AL54"/>
  <c r="AU53" l="1"/>
  <c r="AI54" s="1"/>
  <c r="AR54" s="1"/>
  <c r="AU54" s="1"/>
  <c r="AI55" s="1"/>
  <c r="BO53"/>
  <c r="CD53"/>
  <c r="CE52"/>
  <c r="AX52"/>
  <c r="BA52" s="1"/>
  <c r="BL53"/>
  <c r="AO54"/>
  <c r="AL55"/>
  <c r="BL54" l="1"/>
  <c r="AX53"/>
  <c r="BA53" s="1"/>
  <c r="BO54"/>
  <c r="AX54"/>
  <c r="BA54" s="1"/>
  <c r="CD54"/>
  <c r="CE53"/>
  <c r="AR55"/>
  <c r="AO55"/>
  <c r="AL56"/>
  <c r="AU55" l="1"/>
  <c r="AI56" s="1"/>
  <c r="AR56" s="1"/>
  <c r="BO55"/>
  <c r="CD55"/>
  <c r="CE54"/>
  <c r="BL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AX55" l="1"/>
  <c r="BA55" s="1"/>
  <c r="BL56"/>
  <c r="BO56"/>
  <c r="CD56"/>
  <c r="AL57"/>
  <c r="AL58" s="1"/>
  <c r="CE55"/>
  <c r="AU56"/>
  <c r="AI57" s="1"/>
  <c r="AR57" s="1"/>
  <c r="AX56" l="1"/>
  <c r="BA56" s="1"/>
  <c r="BO57"/>
  <c r="CE56"/>
  <c r="AL59"/>
  <c r="BL57"/>
  <c r="AU57"/>
  <c r="AI58" s="1"/>
  <c r="H57"/>
  <c r="BR57" s="1"/>
  <c r="AX57" l="1"/>
  <c r="BA57" s="1"/>
  <c r="AR58"/>
  <c r="H58" s="1"/>
  <c r="BR58" s="1"/>
  <c r="AL60"/>
  <c r="Q57"/>
  <c r="Z58" s="1"/>
  <c r="K57"/>
  <c r="BX57" s="1"/>
  <c r="BL58" l="1"/>
  <c r="N57"/>
  <c r="BU57"/>
  <c r="AU58"/>
  <c r="AI59" s="1"/>
  <c r="AR59" s="1"/>
  <c r="BL59" s="1"/>
  <c r="BO58"/>
  <c r="AL61"/>
  <c r="BH58"/>
  <c r="K58"/>
  <c r="BX58" s="1"/>
  <c r="Q58"/>
  <c r="Z59" s="1"/>
  <c r="CA57" l="1"/>
  <c r="CD57" s="1"/>
  <c r="AX58"/>
  <c r="BA58" s="1"/>
  <c r="BO59"/>
  <c r="N58"/>
  <c r="BU58"/>
  <c r="N269" i="7"/>
  <c r="Q269"/>
  <c r="R269"/>
  <c r="O269"/>
  <c r="P269"/>
  <c r="I269"/>
  <c r="AL62" i="13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K269" i="7"/>
  <c r="J269"/>
  <c r="H269"/>
  <c r="G269"/>
  <c r="BH59" i="13"/>
  <c r="AU59"/>
  <c r="AI60" s="1"/>
  <c r="AR60" s="1"/>
  <c r="H59"/>
  <c r="BR59" s="1"/>
  <c r="CE57" l="1"/>
  <c r="CA58"/>
  <c r="CD58" s="1"/>
  <c r="AX59"/>
  <c r="BA59" s="1"/>
  <c r="K270" i="7"/>
  <c r="Q270"/>
  <c r="P270"/>
  <c r="N270"/>
  <c r="R270"/>
  <c r="O270"/>
  <c r="S269"/>
  <c r="K169" i="12" s="1"/>
  <c r="L169" s="1"/>
  <c r="M169" s="1"/>
  <c r="I270" i="7"/>
  <c r="G270"/>
  <c r="L269"/>
  <c r="G169" i="12" s="1"/>
  <c r="J270" i="7"/>
  <c r="H270"/>
  <c r="BL60" i="13"/>
  <c r="K59"/>
  <c r="N59" s="1"/>
  <c r="Q59"/>
  <c r="Z60" s="1"/>
  <c r="BO60" s="1"/>
  <c r="BZ59" l="1"/>
  <c r="BY59"/>
  <c r="BX59"/>
  <c r="CE58"/>
  <c r="N170" i="12"/>
  <c r="S270" i="7"/>
  <c r="K170" i="12" s="1"/>
  <c r="L170" s="1"/>
  <c r="M170" s="1"/>
  <c r="H169"/>
  <c r="I169" s="1"/>
  <c r="L270" i="7"/>
  <c r="G170" i="12" s="1"/>
  <c r="BH60" i="13"/>
  <c r="H60"/>
  <c r="BR60" s="1"/>
  <c r="AU60"/>
  <c r="BX60" l="1"/>
  <c r="BY60"/>
  <c r="BZ60"/>
  <c r="BV59"/>
  <c r="CB59" s="1"/>
  <c r="BU59"/>
  <c r="CA59" s="1"/>
  <c r="BW59"/>
  <c r="CC59" s="1"/>
  <c r="AI61"/>
  <c r="AX60"/>
  <c r="BA60" s="1"/>
  <c r="N271" i="7"/>
  <c r="N171" i="12"/>
  <c r="O271" i="7"/>
  <c r="I271"/>
  <c r="Q271"/>
  <c r="P271"/>
  <c r="R271"/>
  <c r="H170" i="12"/>
  <c r="I170" s="1"/>
  <c r="J170"/>
  <c r="K271" i="7"/>
  <c r="G271"/>
  <c r="J271"/>
  <c r="H271"/>
  <c r="Q60" i="13"/>
  <c r="Z61" s="1"/>
  <c r="K60"/>
  <c r="N60" s="1"/>
  <c r="BW60" l="1"/>
  <c r="BV60"/>
  <c r="BU60"/>
  <c r="CD59"/>
  <c r="S271" i="7"/>
  <c r="K171" i="12" s="1"/>
  <c r="L171" s="1"/>
  <c r="M171" s="1"/>
  <c r="J171"/>
  <c r="L271" i="7"/>
  <c r="G171" i="12" s="1"/>
  <c r="H171" s="1"/>
  <c r="I171" s="1"/>
  <c r="CA60" i="13" l="1"/>
  <c r="CB60"/>
  <c r="CC60"/>
  <c r="N172" i="12"/>
  <c r="CE59" i="13"/>
  <c r="BH61"/>
  <c r="J172" i="12"/>
  <c r="CD60" i="13" l="1"/>
  <c r="CE60" s="1"/>
  <c r="AU61"/>
  <c r="AI62" s="1"/>
  <c r="BO61"/>
  <c r="BL61"/>
  <c r="H61"/>
  <c r="AV61"/>
  <c r="AY61" s="1"/>
  <c r="BP61"/>
  <c r="BQ61"/>
  <c r="AW61"/>
  <c r="AK62" s="1"/>
  <c r="J61"/>
  <c r="BB61" l="1"/>
  <c r="AZ61"/>
  <c r="AX61"/>
  <c r="Q61"/>
  <c r="Z62" s="1"/>
  <c r="K61"/>
  <c r="M61"/>
  <c r="S61"/>
  <c r="BW61" l="1"/>
  <c r="AT62" s="1"/>
  <c r="BZ61"/>
  <c r="BU61"/>
  <c r="AR62" s="1"/>
  <c r="BX61"/>
  <c r="BC61"/>
  <c r="BA61"/>
  <c r="N61"/>
  <c r="P61"/>
  <c r="BD61" l="1"/>
  <c r="CC61"/>
  <c r="CA61"/>
  <c r="N272" i="7"/>
  <c r="R272"/>
  <c r="Q272"/>
  <c r="O272"/>
  <c r="P272"/>
  <c r="H272"/>
  <c r="AJ62" i="13"/>
  <c r="I61"/>
  <c r="K272" i="7"/>
  <c r="J272"/>
  <c r="G272"/>
  <c r="I272"/>
  <c r="AU62" i="13" l="1"/>
  <c r="AX62" s="1"/>
  <c r="H62"/>
  <c r="BO62"/>
  <c r="S272" i="7"/>
  <c r="K172" i="12" s="1"/>
  <c r="L172" s="1"/>
  <c r="M172" s="1"/>
  <c r="R61" i="13"/>
  <c r="BR61"/>
  <c r="BS62" s="1"/>
  <c r="L61"/>
  <c r="L272" i="7"/>
  <c r="G172" i="12" s="1"/>
  <c r="BV61" i="13" l="1"/>
  <c r="AS62" s="1"/>
  <c r="BY61"/>
  <c r="BA62"/>
  <c r="K62"/>
  <c r="BX62" s="1"/>
  <c r="Q62"/>
  <c r="O61"/>
  <c r="AI63"/>
  <c r="N173" i="12"/>
  <c r="H172"/>
  <c r="I172" s="1"/>
  <c r="AA62" i="13"/>
  <c r="BJ61"/>
  <c r="AR63" l="1"/>
  <c r="N62"/>
  <c r="BU62"/>
  <c r="CB61"/>
  <c r="CD61" s="1"/>
  <c r="CE61" s="1"/>
  <c r="BM61"/>
  <c r="J173" i="12"/>
  <c r="BK61" i="13"/>
  <c r="AB62"/>
  <c r="F272" i="7" s="1"/>
  <c r="P273" l="1"/>
  <c r="S273" s="1"/>
  <c r="K173" i="12" s="1"/>
  <c r="L173" s="1"/>
  <c r="M173" s="1"/>
  <c r="R273" i="7"/>
  <c r="G273"/>
  <c r="I273"/>
  <c r="J273"/>
  <c r="N273"/>
  <c r="Q273"/>
  <c r="K273"/>
  <c r="H273"/>
  <c r="L273" s="1"/>
  <c r="G173" i="12" s="1"/>
  <c r="O273" i="7"/>
  <c r="CA62" i="13"/>
  <c r="AW62"/>
  <c r="AZ62" s="1"/>
  <c r="AV62"/>
  <c r="AY62" s="1"/>
  <c r="BQ62"/>
  <c r="BP62"/>
  <c r="I62"/>
  <c r="L62" s="1"/>
  <c r="BN61"/>
  <c r="BV62" l="1"/>
  <c r="BY62"/>
  <c r="BB62"/>
  <c r="BC62"/>
  <c r="N174" i="12"/>
  <c r="O62" i="13"/>
  <c r="R62"/>
  <c r="H173" i="12"/>
  <c r="I173" s="1"/>
  <c r="J62" i="13"/>
  <c r="BD62" l="1"/>
  <c r="AJ63"/>
  <c r="AS63" s="1"/>
  <c r="CB62"/>
  <c r="J174" i="12"/>
  <c r="S62" i="13"/>
  <c r="M62"/>
  <c r="BR62"/>
  <c r="BS63" s="1"/>
  <c r="BW62" l="1"/>
  <c r="BZ62"/>
  <c r="P62"/>
  <c r="Z63"/>
  <c r="BJ62"/>
  <c r="AV63" l="1"/>
  <c r="AY63" s="1"/>
  <c r="AK63"/>
  <c r="AT63" s="1"/>
  <c r="CC62"/>
  <c r="CD62" s="1"/>
  <c r="BM62"/>
  <c r="AB63"/>
  <c r="BK62"/>
  <c r="BH62"/>
  <c r="BI62"/>
  <c r="AA63"/>
  <c r="F273" i="7" s="1"/>
  <c r="AW63" i="13" l="1"/>
  <c r="AZ63" s="1"/>
  <c r="BB63"/>
  <c r="AU63"/>
  <c r="AX63" s="1"/>
  <c r="CE62"/>
  <c r="BP63"/>
  <c r="BJ63"/>
  <c r="BM63" s="1"/>
  <c r="BL62"/>
  <c r="I63"/>
  <c r="BN62"/>
  <c r="BA63" l="1"/>
  <c r="BC63"/>
  <c r="BQ63"/>
  <c r="BO63"/>
  <c r="N274" i="7"/>
  <c r="O274"/>
  <c r="R274"/>
  <c r="Q274"/>
  <c r="P274"/>
  <c r="H274"/>
  <c r="G274"/>
  <c r="K274"/>
  <c r="I274"/>
  <c r="J274"/>
  <c r="BI63" i="13"/>
  <c r="BL63" s="1"/>
  <c r="R63"/>
  <c r="AA64" s="1"/>
  <c r="L63"/>
  <c r="H63"/>
  <c r="J63"/>
  <c r="BD63" l="1"/>
  <c r="BV63"/>
  <c r="BY63"/>
  <c r="O63"/>
  <c r="S274" i="7"/>
  <c r="K174" i="12" s="1"/>
  <c r="L174" s="1"/>
  <c r="M174" s="1"/>
  <c r="L274" i="7"/>
  <c r="G174" i="12" s="1"/>
  <c r="S63" i="13"/>
  <c r="AB64" s="1"/>
  <c r="M63"/>
  <c r="Q63"/>
  <c r="Z64" s="1"/>
  <c r="F274" i="7" s="1"/>
  <c r="K63" i="13"/>
  <c r="BR63"/>
  <c r="BS64" s="1"/>
  <c r="BK63"/>
  <c r="BN63" s="1"/>
  <c r="BH63"/>
  <c r="BU63" l="1"/>
  <c r="BX63"/>
  <c r="BW63"/>
  <c r="BZ63"/>
  <c r="H174" i="12"/>
  <c r="I174" s="1"/>
  <c r="AJ64" i="13"/>
  <c r="AS64" s="1"/>
  <c r="CB63"/>
  <c r="P63"/>
  <c r="N175" i="12"/>
  <c r="N63" i="13"/>
  <c r="J175" i="12" l="1"/>
  <c r="AV64" i="13"/>
  <c r="AY64" s="1"/>
  <c r="AK64"/>
  <c r="AT64" s="1"/>
  <c r="AI64"/>
  <c r="AR64" s="1"/>
  <c r="CA63"/>
  <c r="CC63"/>
  <c r="I64"/>
  <c r="BP64"/>
  <c r="N275" i="7"/>
  <c r="O275"/>
  <c r="Q275"/>
  <c r="P275"/>
  <c r="R275"/>
  <c r="BJ64" i="13"/>
  <c r="G275" i="7"/>
  <c r="I275"/>
  <c r="J275"/>
  <c r="K275"/>
  <c r="H275"/>
  <c r="BI64" i="13"/>
  <c r="BB64" l="1"/>
  <c r="AW64"/>
  <c r="AZ64" s="1"/>
  <c r="AU64"/>
  <c r="AX64" s="1"/>
  <c r="BQ64"/>
  <c r="J64"/>
  <c r="S64" s="1"/>
  <c r="AB65" s="1"/>
  <c r="CD63"/>
  <c r="CE63" s="1"/>
  <c r="R64"/>
  <c r="AA65" s="1"/>
  <c r="L64"/>
  <c r="H64"/>
  <c r="BO64"/>
  <c r="BL64"/>
  <c r="S275" i="7"/>
  <c r="K175" i="12" s="1"/>
  <c r="L175" s="1"/>
  <c r="M175" s="1"/>
  <c r="BK64" i="13"/>
  <c r="BH64"/>
  <c r="L275" i="7"/>
  <c r="G175" i="12" s="1"/>
  <c r="BM64" i="13"/>
  <c r="BV64" l="1"/>
  <c r="BY64"/>
  <c r="BC64"/>
  <c r="BA64"/>
  <c r="M64"/>
  <c r="BZ64" s="1"/>
  <c r="BR64"/>
  <c r="BS65" s="1"/>
  <c r="O64"/>
  <c r="K64"/>
  <c r="Q64"/>
  <c r="Z65" s="1"/>
  <c r="F275" i="7" s="1"/>
  <c r="N176" i="12"/>
  <c r="BN64" i="13"/>
  <c r="H175" i="12"/>
  <c r="I175" s="1"/>
  <c r="BD64" i="13" l="1"/>
  <c r="BU64"/>
  <c r="BX64"/>
  <c r="BW64"/>
  <c r="AK65"/>
  <c r="AJ65"/>
  <c r="AS65" s="1"/>
  <c r="P64"/>
  <c r="K276" i="7"/>
  <c r="CB64" i="13"/>
  <c r="G276" i="7"/>
  <c r="Q276"/>
  <c r="N276"/>
  <c r="O276"/>
  <c r="P276"/>
  <c r="N64" i="13"/>
  <c r="R276" i="7"/>
  <c r="I276"/>
  <c r="J276"/>
  <c r="H276"/>
  <c r="BK65" i="13"/>
  <c r="BH65"/>
  <c r="BI65"/>
  <c r="J176" i="12"/>
  <c r="BJ65" i="13"/>
  <c r="AT65" l="1"/>
  <c r="J65"/>
  <c r="AV65"/>
  <c r="AY65" s="1"/>
  <c r="AI65"/>
  <c r="AR65" s="1"/>
  <c r="CC64"/>
  <c r="CA64"/>
  <c r="S276" i="7"/>
  <c r="K176" i="12" s="1"/>
  <c r="L176" s="1"/>
  <c r="M176" s="1"/>
  <c r="L276" i="7"/>
  <c r="G176" i="12" s="1"/>
  <c r="BP65" i="13"/>
  <c r="I65"/>
  <c r="BM65"/>
  <c r="AW65" l="1"/>
  <c r="AZ65" s="1"/>
  <c r="BQ65"/>
  <c r="S65"/>
  <c r="AB66" s="1"/>
  <c r="M65"/>
  <c r="BZ65" s="1"/>
  <c r="BN65"/>
  <c r="H176" i="12"/>
  <c r="I176" s="1"/>
  <c r="BB65" i="13"/>
  <c r="AU65"/>
  <c r="AX65" s="1"/>
  <c r="CD64"/>
  <c r="N177" i="12"/>
  <c r="BO65" i="13"/>
  <c r="H65"/>
  <c r="L65"/>
  <c r="R65"/>
  <c r="AA66" s="1"/>
  <c r="BL65"/>
  <c r="BI66"/>
  <c r="BV65" l="1"/>
  <c r="BY65"/>
  <c r="BW65"/>
  <c r="P65"/>
  <c r="BC65"/>
  <c r="J177" i="12"/>
  <c r="BA65" i="13"/>
  <c r="CE64"/>
  <c r="AK66"/>
  <c r="AT66" s="1"/>
  <c r="O65"/>
  <c r="K65"/>
  <c r="Q65"/>
  <c r="Z66" s="1"/>
  <c r="F276" i="7" s="1"/>
  <c r="BR65" i="13"/>
  <c r="BS66" s="1"/>
  <c r="BK66"/>
  <c r="BJ66"/>
  <c r="BD65" l="1"/>
  <c r="BU65"/>
  <c r="BX65"/>
  <c r="BQ66"/>
  <c r="CC65"/>
  <c r="AJ66"/>
  <c r="AS66" s="1"/>
  <c r="CB65"/>
  <c r="BH66"/>
  <c r="O277" i="7"/>
  <c r="I277"/>
  <c r="Q277"/>
  <c r="G277"/>
  <c r="R277"/>
  <c r="H277"/>
  <c r="N277"/>
  <c r="J277"/>
  <c r="P277"/>
  <c r="K277"/>
  <c r="N65" i="13"/>
  <c r="BI67"/>
  <c r="BN66" l="1"/>
  <c r="J66"/>
  <c r="S66" s="1"/>
  <c r="AB67" s="1"/>
  <c r="AW66"/>
  <c r="AZ66" s="1"/>
  <c r="BC66" s="1"/>
  <c r="AV66"/>
  <c r="AY66" s="1"/>
  <c r="AI66"/>
  <c r="AR66" s="1"/>
  <c r="CA65"/>
  <c r="CD65" s="1"/>
  <c r="S277" i="7"/>
  <c r="K177" i="12" s="1"/>
  <c r="L177" s="1"/>
  <c r="M177" s="1"/>
  <c r="L277" i="7"/>
  <c r="G177" i="12" s="1"/>
  <c r="BP66" i="13"/>
  <c r="I66"/>
  <c r="BM66"/>
  <c r="BJ67"/>
  <c r="M66" l="1"/>
  <c r="H177" i="12"/>
  <c r="I177" s="1"/>
  <c r="BB66" i="13"/>
  <c r="AU66"/>
  <c r="AX66" s="1"/>
  <c r="CE65"/>
  <c r="N178" i="12"/>
  <c r="R66" i="13"/>
  <c r="AA67" s="1"/>
  <c r="L66"/>
  <c r="H66"/>
  <c r="BO66"/>
  <c r="BL66"/>
  <c r="BK67"/>
  <c r="BV66" l="1"/>
  <c r="BY66"/>
  <c r="BW66"/>
  <c r="BZ66"/>
  <c r="P66"/>
  <c r="BA66"/>
  <c r="BD66" s="1"/>
  <c r="J178" i="12"/>
  <c r="AK67" i="13"/>
  <c r="O66"/>
  <c r="K66"/>
  <c r="BR66"/>
  <c r="BS67" s="1"/>
  <c r="Q66"/>
  <c r="Z67" s="1"/>
  <c r="F277" i="7" s="1"/>
  <c r="AT67" i="13" l="1"/>
  <c r="AW67" s="1"/>
  <c r="AZ67" s="1"/>
  <c r="CC66"/>
  <c r="BU66"/>
  <c r="BX66"/>
  <c r="AJ67"/>
  <c r="AS67" s="1"/>
  <c r="CB66"/>
  <c r="BH67"/>
  <c r="N66"/>
  <c r="BK68"/>
  <c r="BI68"/>
  <c r="BJ68"/>
  <c r="J67" l="1"/>
  <c r="S67" s="1"/>
  <c r="AB68" s="1"/>
  <c r="BQ67"/>
  <c r="BN67"/>
  <c r="BC67"/>
  <c r="AV67"/>
  <c r="AY67" s="1"/>
  <c r="AI67"/>
  <c r="AR67" s="1"/>
  <c r="CA66"/>
  <c r="CD66" s="1"/>
  <c r="CE66" s="1"/>
  <c r="BP67"/>
  <c r="I67"/>
  <c r="BM67"/>
  <c r="R278" i="7"/>
  <c r="J278"/>
  <c r="Q278"/>
  <c r="N278"/>
  <c r="I278"/>
  <c r="K278"/>
  <c r="G278"/>
  <c r="P278"/>
  <c r="H278"/>
  <c r="O278"/>
  <c r="BI69" i="13"/>
  <c r="M67" l="1"/>
  <c r="P67" s="1"/>
  <c r="BB67"/>
  <c r="AU67"/>
  <c r="AX67" s="1"/>
  <c r="H67"/>
  <c r="BO67"/>
  <c r="BL67"/>
  <c r="L278" i="7"/>
  <c r="G178" i="12" s="1"/>
  <c r="R67" i="13"/>
  <c r="AA68" s="1"/>
  <c r="L67"/>
  <c r="S278" i="7"/>
  <c r="K178" i="12" s="1"/>
  <c r="L178" s="1"/>
  <c r="M178" s="1"/>
  <c r="BJ69" i="13"/>
  <c r="BV67" l="1"/>
  <c r="BY67"/>
  <c r="BW67"/>
  <c r="BZ67"/>
  <c r="H178" i="12"/>
  <c r="I178" s="1"/>
  <c r="BA67" i="13"/>
  <c r="BD67" s="1"/>
  <c r="AK68"/>
  <c r="AT68" s="1"/>
  <c r="K67"/>
  <c r="Q67"/>
  <c r="Z68" s="1"/>
  <c r="F278" i="7" s="1"/>
  <c r="BR67" i="13"/>
  <c r="BS68" s="1"/>
  <c r="N179" i="12"/>
  <c r="O67" i="13"/>
  <c r="BK69"/>
  <c r="BQ68" l="1"/>
  <c r="CC67"/>
  <c r="BU67"/>
  <c r="BX67"/>
  <c r="J179" i="12"/>
  <c r="AJ68" i="13"/>
  <c r="AS68" s="1"/>
  <c r="CB67"/>
  <c r="N67"/>
  <c r="BH68"/>
  <c r="BI70"/>
  <c r="AW68" l="1"/>
  <c r="AZ68" s="1"/>
  <c r="BC68" s="1"/>
  <c r="BN68"/>
  <c r="J68"/>
  <c r="M68" s="1"/>
  <c r="AV68"/>
  <c r="AY68" s="1"/>
  <c r="AI68"/>
  <c r="AR68" s="1"/>
  <c r="CA67"/>
  <c r="CD67" s="1"/>
  <c r="BP68"/>
  <c r="I68"/>
  <c r="BM68"/>
  <c r="H279" i="7"/>
  <c r="J279"/>
  <c r="P279"/>
  <c r="I279"/>
  <c r="Q279"/>
  <c r="N279"/>
  <c r="K279"/>
  <c r="G279"/>
  <c r="R279"/>
  <c r="O279"/>
  <c r="BJ70" i="13"/>
  <c r="S68" l="1"/>
  <c r="AB69" s="1"/>
  <c r="BW68"/>
  <c r="BZ68"/>
  <c r="BB68"/>
  <c r="AU68"/>
  <c r="AX68" s="1"/>
  <c r="CE67"/>
  <c r="L279" i="7"/>
  <c r="G179" i="12" s="1"/>
  <c r="R68" i="13"/>
  <c r="AA69" s="1"/>
  <c r="L68"/>
  <c r="S279" i="7"/>
  <c r="K179" i="12" s="1"/>
  <c r="L179" s="1"/>
  <c r="M179" s="1"/>
  <c r="P68" i="13"/>
  <c r="BO68"/>
  <c r="H68"/>
  <c r="BL68"/>
  <c r="BK70"/>
  <c r="BI71"/>
  <c r="BV68" l="1"/>
  <c r="BY68"/>
  <c r="BA68"/>
  <c r="BD68" s="1"/>
  <c r="H179" i="12"/>
  <c r="I179" s="1"/>
  <c r="AK69" i="13"/>
  <c r="AT69" s="1"/>
  <c r="CC68"/>
  <c r="N180" i="12"/>
  <c r="Q68" i="13"/>
  <c r="Z69" s="1"/>
  <c r="F279" i="7" s="1"/>
  <c r="K68" i="13"/>
  <c r="BR68"/>
  <c r="BS69" s="1"/>
  <c r="O68"/>
  <c r="BU68" l="1"/>
  <c r="BX68"/>
  <c r="J180" i="12"/>
  <c r="AW69" i="13"/>
  <c r="AZ69" s="1"/>
  <c r="AJ69"/>
  <c r="AS69" s="1"/>
  <c r="CB68"/>
  <c r="N68"/>
  <c r="J69"/>
  <c r="BQ69"/>
  <c r="BN69"/>
  <c r="BH69"/>
  <c r="BK71"/>
  <c r="BJ71"/>
  <c r="BC69" l="1"/>
  <c r="AV69"/>
  <c r="AY69" s="1"/>
  <c r="AI69"/>
  <c r="AR69" s="1"/>
  <c r="CA68"/>
  <c r="CD68" s="1"/>
  <c r="CE68" s="1"/>
  <c r="H280" i="7"/>
  <c r="I280"/>
  <c r="P280"/>
  <c r="J280"/>
  <c r="K280"/>
  <c r="G280"/>
  <c r="N280"/>
  <c r="O280"/>
  <c r="Q280"/>
  <c r="R280"/>
  <c r="BP69" i="13"/>
  <c r="I69"/>
  <c r="BM69"/>
  <c r="M69"/>
  <c r="S69"/>
  <c r="AB70" s="1"/>
  <c r="BI72"/>
  <c r="BW69" l="1"/>
  <c r="BZ69"/>
  <c r="BB69"/>
  <c r="AU69"/>
  <c r="AX69" s="1"/>
  <c r="BO69"/>
  <c r="H69"/>
  <c r="BL69"/>
  <c r="R69"/>
  <c r="AA70" s="1"/>
  <c r="L69"/>
  <c r="L280" i="7"/>
  <c r="G180" i="12" s="1"/>
  <c r="P69" i="13"/>
  <c r="S280" i="7"/>
  <c r="K180" i="12" s="1"/>
  <c r="L180" s="1"/>
  <c r="M180" s="1"/>
  <c r="BV69" i="13" l="1"/>
  <c r="BY69"/>
  <c r="H180" i="12"/>
  <c r="I180" s="1"/>
  <c r="BA69" i="13"/>
  <c r="BD69" s="1"/>
  <c r="AK70"/>
  <c r="AT70" s="1"/>
  <c r="CC69"/>
  <c r="N181" i="12"/>
  <c r="O69" i="13"/>
  <c r="Q69"/>
  <c r="Z70" s="1"/>
  <c r="F280" i="7" s="1"/>
  <c r="K69" i="13"/>
  <c r="BR69"/>
  <c r="BS70" s="1"/>
  <c r="BK72"/>
  <c r="BJ72"/>
  <c r="BU69" l="1"/>
  <c r="BX69"/>
  <c r="J181" i="12"/>
  <c r="AW70" i="13"/>
  <c r="AZ70" s="1"/>
  <c r="AJ70"/>
  <c r="AS70" s="1"/>
  <c r="CB69"/>
  <c r="BH70"/>
  <c r="BQ70"/>
  <c r="J70"/>
  <c r="BN70"/>
  <c r="N69"/>
  <c r="BI73"/>
  <c r="BC70" l="1"/>
  <c r="AV70"/>
  <c r="AY70" s="1"/>
  <c r="AI70"/>
  <c r="AR70" s="1"/>
  <c r="CA69"/>
  <c r="CD69" s="1"/>
  <c r="Q281" i="7"/>
  <c r="O281"/>
  <c r="I281"/>
  <c r="K281"/>
  <c r="H281"/>
  <c r="N281"/>
  <c r="P281"/>
  <c r="R281"/>
  <c r="J281"/>
  <c r="G281"/>
  <c r="BP70" i="13"/>
  <c r="I70"/>
  <c r="BM70"/>
  <c r="S70"/>
  <c r="AB71" s="1"/>
  <c r="M70"/>
  <c r="BK73"/>
  <c r="BW70" l="1"/>
  <c r="BZ70"/>
  <c r="BB70"/>
  <c r="AU70"/>
  <c r="AX70" s="1"/>
  <c r="CE69"/>
  <c r="L281" i="7"/>
  <c r="G181" i="12" s="1"/>
  <c r="H70" i="13"/>
  <c r="BO70"/>
  <c r="BL70"/>
  <c r="S281" i="7"/>
  <c r="K181" i="12" s="1"/>
  <c r="L181" s="1"/>
  <c r="M181" s="1"/>
  <c r="P70" i="13"/>
  <c r="L70"/>
  <c r="R70"/>
  <c r="AA71" s="1"/>
  <c r="BJ73"/>
  <c r="BV70" l="1"/>
  <c r="BY70"/>
  <c r="BA70"/>
  <c r="BD70" s="1"/>
  <c r="H181" i="12"/>
  <c r="I181" s="1"/>
  <c r="AK71" i="13"/>
  <c r="AT71" s="1"/>
  <c r="CC70"/>
  <c r="N182" i="12"/>
  <c r="O70" i="13"/>
  <c r="Q70"/>
  <c r="Z71" s="1"/>
  <c r="F281" i="7" s="1"/>
  <c r="K70" i="13"/>
  <c r="BR70"/>
  <c r="BS71" s="1"/>
  <c r="BI74"/>
  <c r="BU70" l="1"/>
  <c r="BX70"/>
  <c r="J182" i="12"/>
  <c r="AW71" i="13"/>
  <c r="AZ71" s="1"/>
  <c r="AJ71"/>
  <c r="AS71" s="1"/>
  <c r="CB70"/>
  <c r="N70"/>
  <c r="J71"/>
  <c r="BQ71"/>
  <c r="BN71"/>
  <c r="BH71"/>
  <c r="BK74"/>
  <c r="BJ74"/>
  <c r="BC71" l="1"/>
  <c r="AV71"/>
  <c r="AY71" s="1"/>
  <c r="AI71"/>
  <c r="AR71" s="1"/>
  <c r="CA70"/>
  <c r="CD70" s="1"/>
  <c r="CE70" s="1"/>
  <c r="BP71"/>
  <c r="I71"/>
  <c r="BM71"/>
  <c r="K282" i="7"/>
  <c r="J282"/>
  <c r="G282"/>
  <c r="P282"/>
  <c r="O282"/>
  <c r="Q282"/>
  <c r="R282"/>
  <c r="N282"/>
  <c r="I282"/>
  <c r="H282"/>
  <c r="S71" i="13"/>
  <c r="AB72" s="1"/>
  <c r="M71"/>
  <c r="BW71" l="1"/>
  <c r="BZ71"/>
  <c r="BB71"/>
  <c r="AU71"/>
  <c r="AX71" s="1"/>
  <c r="L282" i="7"/>
  <c r="G182" i="12" s="1"/>
  <c r="S282" i="7"/>
  <c r="K182" i="12" s="1"/>
  <c r="L182" s="1"/>
  <c r="M182" s="1"/>
  <c r="R71" i="13"/>
  <c r="AA72" s="1"/>
  <c r="L71"/>
  <c r="H71"/>
  <c r="BO71"/>
  <c r="BL71"/>
  <c r="P71"/>
  <c r="BI75"/>
  <c r="BV71" l="1"/>
  <c r="BY71"/>
  <c r="H182" i="12"/>
  <c r="I182" s="1"/>
  <c r="BA71" i="13"/>
  <c r="BD71" s="1"/>
  <c r="AK72"/>
  <c r="AT72" s="1"/>
  <c r="CC71"/>
  <c r="O71"/>
  <c r="N183" i="12"/>
  <c r="K71" i="13"/>
  <c r="Q71"/>
  <c r="Z72" s="1"/>
  <c r="F282" i="7" s="1"/>
  <c r="BR71" i="13"/>
  <c r="BS72" s="1"/>
  <c r="BJ75"/>
  <c r="BK75"/>
  <c r="BI76"/>
  <c r="BU71" l="1"/>
  <c r="BX71"/>
  <c r="J183" i="12"/>
  <c r="AW72" i="13"/>
  <c r="AZ72" s="1"/>
  <c r="AJ72"/>
  <c r="AS72" s="1"/>
  <c r="CB71"/>
  <c r="N71"/>
  <c r="BH72"/>
  <c r="BQ72"/>
  <c r="J72"/>
  <c r="BN72"/>
  <c r="BC72" l="1"/>
  <c r="AV72"/>
  <c r="AY72" s="1"/>
  <c r="AI72"/>
  <c r="AR72" s="1"/>
  <c r="CA71"/>
  <c r="CD71" s="1"/>
  <c r="CE71" s="1"/>
  <c r="N283" i="7"/>
  <c r="R283"/>
  <c r="J283"/>
  <c r="O283"/>
  <c r="H283"/>
  <c r="P283"/>
  <c r="Q283"/>
  <c r="K283"/>
  <c r="G283"/>
  <c r="I283"/>
  <c r="BP72" i="13"/>
  <c r="I72"/>
  <c r="BM72"/>
  <c r="S72"/>
  <c r="AB73" s="1"/>
  <c r="M72"/>
  <c r="BJ76"/>
  <c r="BW72" l="1"/>
  <c r="BZ72"/>
  <c r="BB72"/>
  <c r="AU72"/>
  <c r="AX72" s="1"/>
  <c r="L72"/>
  <c r="R72"/>
  <c r="AA73" s="1"/>
  <c r="BO72"/>
  <c r="H72"/>
  <c r="BL72"/>
  <c r="P72"/>
  <c r="L283" i="7"/>
  <c r="G183" i="12" s="1"/>
  <c r="S283" i="7"/>
  <c r="K183" i="12" s="1"/>
  <c r="L183" s="1"/>
  <c r="M183" s="1"/>
  <c r="BK76" i="13"/>
  <c r="BV72" l="1"/>
  <c r="BY72"/>
  <c r="BA72"/>
  <c r="BD72" s="1"/>
  <c r="H183" i="12"/>
  <c r="I183" s="1"/>
  <c r="AK73" i="13"/>
  <c r="AT73" s="1"/>
  <c r="CC72"/>
  <c r="Q72"/>
  <c r="Z73" s="1"/>
  <c r="F283" i="7" s="1"/>
  <c r="K72" i="13"/>
  <c r="BR72"/>
  <c r="BS73" s="1"/>
  <c r="O72"/>
  <c r="N184" i="12"/>
  <c r="BK77" i="13"/>
  <c r="BU72" l="1"/>
  <c r="BX72"/>
  <c r="J184" i="12"/>
  <c r="AW73" i="13"/>
  <c r="AZ73" s="1"/>
  <c r="AJ73"/>
  <c r="AS73" s="1"/>
  <c r="CB72"/>
  <c r="BH73"/>
  <c r="BQ73"/>
  <c r="J73"/>
  <c r="BN73"/>
  <c r="N72"/>
  <c r="BI77"/>
  <c r="BJ77"/>
  <c r="BC73" l="1"/>
  <c r="AV73"/>
  <c r="AY73" s="1"/>
  <c r="AI73"/>
  <c r="AR73" s="1"/>
  <c r="CA72"/>
  <c r="CD72" s="1"/>
  <c r="Q284" i="7"/>
  <c r="K284"/>
  <c r="N284"/>
  <c r="H284"/>
  <c r="J284"/>
  <c r="G284"/>
  <c r="P284"/>
  <c r="R284"/>
  <c r="O284"/>
  <c r="I284"/>
  <c r="BP73" i="13"/>
  <c r="I73"/>
  <c r="BM73"/>
  <c r="S73"/>
  <c r="AB74" s="1"/>
  <c r="M73"/>
  <c r="BW73" l="1"/>
  <c r="BZ73"/>
  <c r="BB73"/>
  <c r="AU73"/>
  <c r="AX73" s="1"/>
  <c r="CE72"/>
  <c r="S284" i="7"/>
  <c r="K184" i="12" s="1"/>
  <c r="L184" s="1"/>
  <c r="M184" s="1"/>
  <c r="P73" i="13"/>
  <c r="L284" i="7"/>
  <c r="G184" i="12" s="1"/>
  <c r="BO73" i="13"/>
  <c r="H73"/>
  <c r="BL73"/>
  <c r="L73"/>
  <c r="R73"/>
  <c r="AA74" s="1"/>
  <c r="BI78"/>
  <c r="BK78"/>
  <c r="BV73" l="1"/>
  <c r="BY73"/>
  <c r="H184" i="12"/>
  <c r="I184" s="1"/>
  <c r="BA73" i="13"/>
  <c r="BD73" s="1"/>
  <c r="AK74"/>
  <c r="AT74" s="1"/>
  <c r="CC73"/>
  <c r="O73"/>
  <c r="N185" i="12"/>
  <c r="Q73" i="13"/>
  <c r="Z74" s="1"/>
  <c r="F284" i="7" s="1"/>
  <c r="K73" i="13"/>
  <c r="BR73"/>
  <c r="BS74" s="1"/>
  <c r="BJ78"/>
  <c r="BU73" l="1"/>
  <c r="BX73"/>
  <c r="J185" i="12"/>
  <c r="AW74" i="13"/>
  <c r="AZ74" s="1"/>
  <c r="AJ74"/>
  <c r="AS74" s="1"/>
  <c r="CB73"/>
  <c r="J74"/>
  <c r="BQ74"/>
  <c r="BN74"/>
  <c r="BH74"/>
  <c r="N73"/>
  <c r="BI79"/>
  <c r="BK79"/>
  <c r="BC74" l="1"/>
  <c r="AV74"/>
  <c r="AY74" s="1"/>
  <c r="AI74"/>
  <c r="AR74" s="1"/>
  <c r="CA73"/>
  <c r="CD73" s="1"/>
  <c r="BP74"/>
  <c r="I74"/>
  <c r="BM74"/>
  <c r="S74"/>
  <c r="AB75" s="1"/>
  <c r="M74"/>
  <c r="I285" i="7"/>
  <c r="Q285"/>
  <c r="G285"/>
  <c r="J285"/>
  <c r="K285"/>
  <c r="H285"/>
  <c r="R285"/>
  <c r="N285"/>
  <c r="P285"/>
  <c r="O285"/>
  <c r="BW74" i="13" l="1"/>
  <c r="BZ74"/>
  <c r="BB74"/>
  <c r="AU74"/>
  <c r="AX74" s="1"/>
  <c r="CE73"/>
  <c r="R74"/>
  <c r="AA75" s="1"/>
  <c r="L74"/>
  <c r="BO74"/>
  <c r="H74"/>
  <c r="BL74"/>
  <c r="L285" i="7"/>
  <c r="G185" i="12" s="1"/>
  <c r="S285" i="7"/>
  <c r="K185" i="12" s="1"/>
  <c r="L185" s="1"/>
  <c r="M185" s="1"/>
  <c r="P74" i="13"/>
  <c r="BJ79"/>
  <c r="BV74" l="1"/>
  <c r="BY74"/>
  <c r="BA74"/>
  <c r="BD74" s="1"/>
  <c r="H185" i="12"/>
  <c r="I185" s="1"/>
  <c r="AK75" i="13"/>
  <c r="AT75" s="1"/>
  <c r="CC74"/>
  <c r="O74"/>
  <c r="N186" i="12"/>
  <c r="K74" i="13"/>
  <c r="Q74"/>
  <c r="Z75" s="1"/>
  <c r="F285" i="7" s="1"/>
  <c r="BR74" i="13"/>
  <c r="BS75" s="1"/>
  <c r="BK80"/>
  <c r="BI80"/>
  <c r="BU74" l="1"/>
  <c r="BX74"/>
  <c r="J186" i="12"/>
  <c r="AW75" i="13"/>
  <c r="AZ75" s="1"/>
  <c r="AJ75"/>
  <c r="AS75" s="1"/>
  <c r="CB74"/>
  <c r="BQ75"/>
  <c r="J75"/>
  <c r="BN75"/>
  <c r="BH75"/>
  <c r="N74"/>
  <c r="BJ80"/>
  <c r="BC75" l="1"/>
  <c r="AV75"/>
  <c r="AY75" s="1"/>
  <c r="AI75"/>
  <c r="AR75" s="1"/>
  <c r="CA74"/>
  <c r="CD74" s="1"/>
  <c r="M75"/>
  <c r="S75"/>
  <c r="AB76" s="1"/>
  <c r="I75"/>
  <c r="BP75"/>
  <c r="BM75"/>
  <c r="G286" i="7"/>
  <c r="O286"/>
  <c r="N286"/>
  <c r="P286"/>
  <c r="Q286"/>
  <c r="I286"/>
  <c r="J286"/>
  <c r="K286"/>
  <c r="R286"/>
  <c r="H286"/>
  <c r="BI81" i="13"/>
  <c r="BW75" l="1"/>
  <c r="BZ75"/>
  <c r="BB75"/>
  <c r="AU75"/>
  <c r="AX75" s="1"/>
  <c r="CE74"/>
  <c r="L286" i="7"/>
  <c r="G186" i="12" s="1"/>
  <c r="S286" i="7"/>
  <c r="K186" i="12" s="1"/>
  <c r="L186" s="1"/>
  <c r="M186" s="1"/>
  <c r="H75" i="13"/>
  <c r="BO75"/>
  <c r="BL75"/>
  <c r="R75"/>
  <c r="AA76" s="1"/>
  <c r="L75"/>
  <c r="P75"/>
  <c r="BJ81"/>
  <c r="BK81"/>
  <c r="BV75" l="1"/>
  <c r="BY75"/>
  <c r="BA75"/>
  <c r="BD75" s="1"/>
  <c r="H186" i="12"/>
  <c r="I186" s="1"/>
  <c r="AK76" i="13"/>
  <c r="AT76" s="1"/>
  <c r="CC75"/>
  <c r="O75"/>
  <c r="Q75"/>
  <c r="Z76" s="1"/>
  <c r="F286" i="7" s="1"/>
  <c r="K75" i="13"/>
  <c r="BR75"/>
  <c r="BS76" s="1"/>
  <c r="N187" i="12"/>
  <c r="BU75" i="13" l="1"/>
  <c r="BX75"/>
  <c r="J187" i="12"/>
  <c r="AW76" i="13"/>
  <c r="AZ76" s="1"/>
  <c r="AJ76"/>
  <c r="AS76" s="1"/>
  <c r="CB75"/>
  <c r="N75"/>
  <c r="BQ76"/>
  <c r="J76"/>
  <c r="BN76"/>
  <c r="BH76"/>
  <c r="BI82"/>
  <c r="BK82"/>
  <c r="BC76" l="1"/>
  <c r="AV76"/>
  <c r="AY76" s="1"/>
  <c r="AI76"/>
  <c r="AR76" s="1"/>
  <c r="CA75"/>
  <c r="CD75" s="1"/>
  <c r="CE75" s="1"/>
  <c r="G287" i="7"/>
  <c r="N287"/>
  <c r="H287"/>
  <c r="K287"/>
  <c r="P287"/>
  <c r="Q287"/>
  <c r="J287"/>
  <c r="I287"/>
  <c r="R287"/>
  <c r="O287"/>
  <c r="M76" i="13"/>
  <c r="S76"/>
  <c r="AB77" s="1"/>
  <c r="BP76"/>
  <c r="I76"/>
  <c r="BM76"/>
  <c r="BJ82"/>
  <c r="BW76" l="1"/>
  <c r="BZ76"/>
  <c r="BB76"/>
  <c r="AU76"/>
  <c r="AX76" s="1"/>
  <c r="L287" i="7"/>
  <c r="G187" i="12" s="1"/>
  <c r="BO76" i="13"/>
  <c r="H76"/>
  <c r="BL76"/>
  <c r="S287" i="7"/>
  <c r="K187" i="12" s="1"/>
  <c r="L187" s="1"/>
  <c r="M187" s="1"/>
  <c r="R76" i="13"/>
  <c r="AA77" s="1"/>
  <c r="L76"/>
  <c r="P76"/>
  <c r="BV76" l="1"/>
  <c r="BY76"/>
  <c r="BA76"/>
  <c r="BD76" s="1"/>
  <c r="H187" i="12"/>
  <c r="I187" s="1"/>
  <c r="AK77" i="13"/>
  <c r="AT77" s="1"/>
  <c r="CC76"/>
  <c r="O76"/>
  <c r="N188" i="12"/>
  <c r="Q76" i="13"/>
  <c r="Z77" s="1"/>
  <c r="F287" i="7" s="1"/>
  <c r="K76" i="13"/>
  <c r="BR76"/>
  <c r="BS77" s="1"/>
  <c r="BK83"/>
  <c r="BJ83"/>
  <c r="BI83"/>
  <c r="BU76" l="1"/>
  <c r="BX76"/>
  <c r="J188" i="12"/>
  <c r="AW77" i="13"/>
  <c r="AZ77" s="1"/>
  <c r="AJ77"/>
  <c r="AS77" s="1"/>
  <c r="CB76"/>
  <c r="BH77"/>
  <c r="N76"/>
  <c r="J77"/>
  <c r="BQ77"/>
  <c r="BN77"/>
  <c r="BC77" l="1"/>
  <c r="AV77"/>
  <c r="AY77" s="1"/>
  <c r="AI77"/>
  <c r="AR77" s="1"/>
  <c r="CA76"/>
  <c r="CD76" s="1"/>
  <c r="CE76" s="1"/>
  <c r="S77"/>
  <c r="AB78" s="1"/>
  <c r="M77"/>
  <c r="BP77"/>
  <c r="I77"/>
  <c r="BM77"/>
  <c r="N288" i="7"/>
  <c r="J288"/>
  <c r="Q288"/>
  <c r="K288"/>
  <c r="P288"/>
  <c r="G288"/>
  <c r="R288"/>
  <c r="I288"/>
  <c r="O288"/>
  <c r="H288"/>
  <c r="BK84" i="13"/>
  <c r="BJ84"/>
  <c r="BW77" l="1"/>
  <c r="BZ77"/>
  <c r="BB77"/>
  <c r="AU77"/>
  <c r="AX77" s="1"/>
  <c r="L288" i="7"/>
  <c r="G188" i="12" s="1"/>
  <c r="S288" i="7"/>
  <c r="K188" i="12" s="1"/>
  <c r="L188" s="1"/>
  <c r="M188" s="1"/>
  <c r="P77" i="13"/>
  <c r="BO77"/>
  <c r="H77"/>
  <c r="BL77"/>
  <c r="R77"/>
  <c r="AA78" s="1"/>
  <c r="L77"/>
  <c r="BI84"/>
  <c r="BV77" l="1"/>
  <c r="BY77"/>
  <c r="BA77"/>
  <c r="BD77" s="1"/>
  <c r="H188" i="12"/>
  <c r="I188" s="1"/>
  <c r="AK78" i="13"/>
  <c r="AT78" s="1"/>
  <c r="CC77"/>
  <c r="O77"/>
  <c r="N189" i="12"/>
  <c r="Q77" i="13"/>
  <c r="Z78" s="1"/>
  <c r="F288" i="7" s="1"/>
  <c r="K77" i="13"/>
  <c r="BR77"/>
  <c r="BS78" s="1"/>
  <c r="BK85"/>
  <c r="BU77" l="1"/>
  <c r="BX77"/>
  <c r="J189" i="12"/>
  <c r="AW78" i="13"/>
  <c r="AZ78" s="1"/>
  <c r="AJ78"/>
  <c r="AS78" s="1"/>
  <c r="CB77"/>
  <c r="BH78"/>
  <c r="J78"/>
  <c r="BQ78"/>
  <c r="BN78"/>
  <c r="N77"/>
  <c r="BI85"/>
  <c r="BJ85"/>
  <c r="BC78" l="1"/>
  <c r="AV78"/>
  <c r="AY78" s="1"/>
  <c r="AI78"/>
  <c r="AR78" s="1"/>
  <c r="CA77"/>
  <c r="CD77" s="1"/>
  <c r="CE77" s="1"/>
  <c r="N289" i="7"/>
  <c r="Q289"/>
  <c r="R289"/>
  <c r="P289"/>
  <c r="O289"/>
  <c r="K289"/>
  <c r="H289"/>
  <c r="I289"/>
  <c r="G289"/>
  <c r="J289"/>
  <c r="M78" i="13"/>
  <c r="S78"/>
  <c r="AB79" s="1"/>
  <c r="BP78"/>
  <c r="I78"/>
  <c r="BM78"/>
  <c r="BW78" l="1"/>
  <c r="BZ78"/>
  <c r="BB78"/>
  <c r="AU78"/>
  <c r="AX78" s="1"/>
  <c r="L289" i="7"/>
  <c r="G189" i="12" s="1"/>
  <c r="H78" i="13"/>
  <c r="BO78"/>
  <c r="BL78"/>
  <c r="P78"/>
  <c r="R78"/>
  <c r="AA79" s="1"/>
  <c r="L78"/>
  <c r="S289" i="7"/>
  <c r="K189" i="12" s="1"/>
  <c r="L189" s="1"/>
  <c r="M189" s="1"/>
  <c r="BI86" i="13"/>
  <c r="BK86"/>
  <c r="BV78" l="1"/>
  <c r="BY78"/>
  <c r="BA78"/>
  <c r="BD78" s="1"/>
  <c r="H189" i="12"/>
  <c r="I189" s="1"/>
  <c r="AK79" i="13"/>
  <c r="AT79" s="1"/>
  <c r="CC78"/>
  <c r="N190" i="12"/>
  <c r="O78" i="13"/>
  <c r="Q78"/>
  <c r="Z79" s="1"/>
  <c r="F289" i="7" s="1"/>
  <c r="K78" i="13"/>
  <c r="BR78"/>
  <c r="BS79" s="1"/>
  <c r="BJ86"/>
  <c r="BU78" l="1"/>
  <c r="BX78"/>
  <c r="J190" i="12"/>
  <c r="AW79" i="13"/>
  <c r="AZ79" s="1"/>
  <c r="AJ79"/>
  <c r="AS79" s="1"/>
  <c r="CB78"/>
  <c r="BH79"/>
  <c r="N78"/>
  <c r="J79"/>
  <c r="BQ79"/>
  <c r="BN79"/>
  <c r="BK87"/>
  <c r="BC79" l="1"/>
  <c r="AV79"/>
  <c r="AY79" s="1"/>
  <c r="AI79"/>
  <c r="AR79" s="1"/>
  <c r="CA78"/>
  <c r="CD78" s="1"/>
  <c r="CE78" s="1"/>
  <c r="BP79"/>
  <c r="I79"/>
  <c r="BM79"/>
  <c r="M79"/>
  <c r="S79"/>
  <c r="AB80" s="1"/>
  <c r="G290" i="7"/>
  <c r="O290"/>
  <c r="I290"/>
  <c r="H290"/>
  <c r="Q290"/>
  <c r="J290"/>
  <c r="P290"/>
  <c r="R290"/>
  <c r="K290"/>
  <c r="N290"/>
  <c r="BI87" i="13"/>
  <c r="BW79" l="1"/>
  <c r="BZ79"/>
  <c r="BB79"/>
  <c r="AU79"/>
  <c r="AX79" s="1"/>
  <c r="S290" i="7"/>
  <c r="K190" i="12" s="1"/>
  <c r="L190" s="1"/>
  <c r="M190" s="1"/>
  <c r="BO79" i="13"/>
  <c r="H79"/>
  <c r="BL79"/>
  <c r="P79"/>
  <c r="R79"/>
  <c r="AA80" s="1"/>
  <c r="L79"/>
  <c r="L290" i="7"/>
  <c r="G190" i="12" s="1"/>
  <c r="BJ87" i="13"/>
  <c r="BV79" l="1"/>
  <c r="BY79"/>
  <c r="BA79"/>
  <c r="BD79" s="1"/>
  <c r="H190" i="12"/>
  <c r="I190" s="1"/>
  <c r="AK80" i="13"/>
  <c r="AT80" s="1"/>
  <c r="CC79"/>
  <c r="N191" i="12"/>
  <c r="O79" i="13"/>
  <c r="K79"/>
  <c r="Q79"/>
  <c r="Z80" s="1"/>
  <c r="F290" i="7" s="1"/>
  <c r="BR79" i="13"/>
  <c r="BS80" s="1"/>
  <c r="BI88"/>
  <c r="BU79" l="1"/>
  <c r="BX79"/>
  <c r="J191" i="12"/>
  <c r="AW80" i="13"/>
  <c r="AZ80" s="1"/>
  <c r="AJ80"/>
  <c r="AS80" s="1"/>
  <c r="CB79"/>
  <c r="BH80"/>
  <c r="BQ80"/>
  <c r="J80"/>
  <c r="BN80"/>
  <c r="N79"/>
  <c r="BJ88"/>
  <c r="BK88"/>
  <c r="BC80" l="1"/>
  <c r="AV80"/>
  <c r="AY80" s="1"/>
  <c r="AI80"/>
  <c r="AR80" s="1"/>
  <c r="CA79"/>
  <c r="CD79" s="1"/>
  <c r="S80"/>
  <c r="AB81" s="1"/>
  <c r="M80"/>
  <c r="I80"/>
  <c r="BP80"/>
  <c r="BM80"/>
  <c r="Q291" i="7"/>
  <c r="I291"/>
  <c r="G291"/>
  <c r="R291"/>
  <c r="O291"/>
  <c r="K291"/>
  <c r="P291"/>
  <c r="N291"/>
  <c r="J291"/>
  <c r="H291"/>
  <c r="BW80" i="13" l="1"/>
  <c r="BZ80"/>
  <c r="BB80"/>
  <c r="AU80"/>
  <c r="AX80" s="1"/>
  <c r="CE79"/>
  <c r="BO80"/>
  <c r="H80"/>
  <c r="BL80"/>
  <c r="L291" i="7"/>
  <c r="G191" i="12" s="1"/>
  <c r="P80" i="13"/>
  <c r="S291" i="7"/>
  <c r="K191" i="12" s="1"/>
  <c r="L191" s="1"/>
  <c r="M191" s="1"/>
  <c r="R80" i="13"/>
  <c r="AA81" s="1"/>
  <c r="L80"/>
  <c r="BJ89"/>
  <c r="BK89"/>
  <c r="BI89"/>
  <c r="BV80" l="1"/>
  <c r="BY80"/>
  <c r="BA80"/>
  <c r="BD80" s="1"/>
  <c r="H191" i="12"/>
  <c r="I191" s="1"/>
  <c r="AK81" i="13"/>
  <c r="AT81" s="1"/>
  <c r="CC80"/>
  <c r="O80"/>
  <c r="N192" i="12"/>
  <c r="K80" i="13"/>
  <c r="Q80"/>
  <c r="Z81" s="1"/>
  <c r="F291" i="7" s="1"/>
  <c r="BR80" i="13"/>
  <c r="BS81" s="1"/>
  <c r="BU80" l="1"/>
  <c r="BX80"/>
  <c r="J192" i="12"/>
  <c r="AW81" i="13"/>
  <c r="AZ81" s="1"/>
  <c r="AJ81"/>
  <c r="AS81" s="1"/>
  <c r="CB80"/>
  <c r="N80"/>
  <c r="BQ81"/>
  <c r="J81"/>
  <c r="BN81"/>
  <c r="BH81"/>
  <c r="BJ90"/>
  <c r="BI90"/>
  <c r="BC81" l="1"/>
  <c r="AV81"/>
  <c r="AY81" s="1"/>
  <c r="AI81"/>
  <c r="AR81" s="1"/>
  <c r="CA80"/>
  <c r="CD80" s="1"/>
  <c r="CE80" s="1"/>
  <c r="I292" i="7"/>
  <c r="R292"/>
  <c r="K292"/>
  <c r="O292"/>
  <c r="N292"/>
  <c r="P292"/>
  <c r="H292"/>
  <c r="Q292"/>
  <c r="G292"/>
  <c r="J292"/>
  <c r="BP81" i="13"/>
  <c r="I81"/>
  <c r="BM81"/>
  <c r="M81"/>
  <c r="S81"/>
  <c r="AB82" s="1"/>
  <c r="BK90"/>
  <c r="BW81" l="1"/>
  <c r="BZ81"/>
  <c r="BB81"/>
  <c r="AU81"/>
  <c r="AX81" s="1"/>
  <c r="L292" i="7"/>
  <c r="G192" i="12" s="1"/>
  <c r="S292" i="7"/>
  <c r="K192" i="12" s="1"/>
  <c r="L192" s="1"/>
  <c r="M192" s="1"/>
  <c r="R81" i="13"/>
  <c r="AA82" s="1"/>
  <c r="L81"/>
  <c r="H81"/>
  <c r="BO81"/>
  <c r="BL81"/>
  <c r="P81"/>
  <c r="BV81" l="1"/>
  <c r="BY81"/>
  <c r="H192" i="12"/>
  <c r="I192" s="1"/>
  <c r="BA81" i="13"/>
  <c r="BD81" s="1"/>
  <c r="AK82"/>
  <c r="AT82" s="1"/>
  <c r="CC81"/>
  <c r="O81"/>
  <c r="N193" i="12"/>
  <c r="Q81" i="13"/>
  <c r="Z82" s="1"/>
  <c r="F292" i="7" s="1"/>
  <c r="K81" i="13"/>
  <c r="BR81"/>
  <c r="BS82" s="1"/>
  <c r="BU81" l="1"/>
  <c r="BX81"/>
  <c r="J193" i="12"/>
  <c r="AW82" i="13"/>
  <c r="AZ82" s="1"/>
  <c r="AJ82"/>
  <c r="AS82" s="1"/>
  <c r="CB81"/>
  <c r="N81"/>
  <c r="BQ82"/>
  <c r="J82"/>
  <c r="BN82"/>
  <c r="BH82"/>
  <c r="BK91"/>
  <c r="BC82" l="1"/>
  <c r="AV82"/>
  <c r="AY82" s="1"/>
  <c r="AI82"/>
  <c r="AR82" s="1"/>
  <c r="CA81"/>
  <c r="CD81" s="1"/>
  <c r="CE81" s="1"/>
  <c r="G293" i="7"/>
  <c r="P293"/>
  <c r="H293"/>
  <c r="I293"/>
  <c r="N293"/>
  <c r="R293"/>
  <c r="Q293"/>
  <c r="J293"/>
  <c r="K293"/>
  <c r="O293"/>
  <c r="M82" i="13"/>
  <c r="S82"/>
  <c r="AB83" s="1"/>
  <c r="I82"/>
  <c r="BP82"/>
  <c r="BM82"/>
  <c r="BJ91"/>
  <c r="BI91"/>
  <c r="BW82" l="1"/>
  <c r="BZ82"/>
  <c r="BB82"/>
  <c r="AU82"/>
  <c r="AX82" s="1"/>
  <c r="L293" i="7"/>
  <c r="G193" i="12" s="1"/>
  <c r="R82" i="13"/>
  <c r="AA83" s="1"/>
  <c r="L82"/>
  <c r="H82"/>
  <c r="BO82"/>
  <c r="BL82"/>
  <c r="P82"/>
  <c r="S293" i="7"/>
  <c r="K193" i="12" s="1"/>
  <c r="L193" s="1"/>
  <c r="M193" s="1"/>
  <c r="BK92" i="13"/>
  <c r="BV82" l="1"/>
  <c r="BY82"/>
  <c r="BA82"/>
  <c r="BD82" s="1"/>
  <c r="H193" i="12"/>
  <c r="I193" s="1"/>
  <c r="AK83" i="13"/>
  <c r="AT83" s="1"/>
  <c r="CC82"/>
  <c r="N194" i="12"/>
  <c r="K82" i="13"/>
  <c r="Q82"/>
  <c r="Z83" s="1"/>
  <c r="F293" i="7" s="1"/>
  <c r="BR82" i="13"/>
  <c r="BS83" s="1"/>
  <c r="O82"/>
  <c r="BI92"/>
  <c r="BU82" l="1"/>
  <c r="BX82"/>
  <c r="J194" i="12"/>
  <c r="AW83" i="13"/>
  <c r="AZ83" s="1"/>
  <c r="AJ83"/>
  <c r="AS83" s="1"/>
  <c r="CB82"/>
  <c r="BH83"/>
  <c r="BQ83"/>
  <c r="J83"/>
  <c r="BN83"/>
  <c r="N82"/>
  <c r="BJ92"/>
  <c r="BC83" l="1"/>
  <c r="AV83"/>
  <c r="AY83" s="1"/>
  <c r="AI83"/>
  <c r="AR83" s="1"/>
  <c r="CA82"/>
  <c r="CD82" s="1"/>
  <c r="CE82" s="1"/>
  <c r="S83"/>
  <c r="AB84" s="1"/>
  <c r="M83"/>
  <c r="I83"/>
  <c r="BP83"/>
  <c r="BM83"/>
  <c r="R294" i="7"/>
  <c r="J294"/>
  <c r="Q294"/>
  <c r="P294"/>
  <c r="G294"/>
  <c r="N294"/>
  <c r="O294"/>
  <c r="K294"/>
  <c r="I294"/>
  <c r="H294"/>
  <c r="BK93" i="13"/>
  <c r="BI93"/>
  <c r="BW83" l="1"/>
  <c r="BZ83"/>
  <c r="BB83"/>
  <c r="AU83"/>
  <c r="AX83" s="1"/>
  <c r="P83"/>
  <c r="S294" i="7"/>
  <c r="K194" i="12" s="1"/>
  <c r="L194" s="1"/>
  <c r="M194" s="1"/>
  <c r="BO83" i="13"/>
  <c r="H83"/>
  <c r="BL83"/>
  <c r="L294" i="7"/>
  <c r="G194" i="12" s="1"/>
  <c r="R83" i="13"/>
  <c r="AA84" s="1"/>
  <c r="L83"/>
  <c r="BV83" l="1"/>
  <c r="BY83"/>
  <c r="BA83"/>
  <c r="BD83" s="1"/>
  <c r="H194" i="12"/>
  <c r="I194" s="1"/>
  <c r="AK84" i="13"/>
  <c r="AT84" s="1"/>
  <c r="CC83"/>
  <c r="N195" i="12"/>
  <c r="Q83" i="13"/>
  <c r="Z84" s="1"/>
  <c r="F294" i="7" s="1"/>
  <c r="BR83" i="13"/>
  <c r="BS84" s="1"/>
  <c r="K83"/>
  <c r="O83"/>
  <c r="BJ93"/>
  <c r="BU83" l="1"/>
  <c r="BX83"/>
  <c r="J195" i="12"/>
  <c r="AW84" i="13"/>
  <c r="AZ84" s="1"/>
  <c r="AJ84"/>
  <c r="AS84" s="1"/>
  <c r="CB83"/>
  <c r="BH84"/>
  <c r="N83"/>
  <c r="BQ84"/>
  <c r="J84"/>
  <c r="BN84"/>
  <c r="BI94"/>
  <c r="BC84" l="1"/>
  <c r="AV84"/>
  <c r="AY84" s="1"/>
  <c r="AI84"/>
  <c r="AR84" s="1"/>
  <c r="CA83"/>
  <c r="CD83" s="1"/>
  <c r="CE83" s="1"/>
  <c r="M84"/>
  <c r="S84"/>
  <c r="AB85" s="1"/>
  <c r="Q295" i="7"/>
  <c r="O295"/>
  <c r="R295"/>
  <c r="P295"/>
  <c r="N295"/>
  <c r="G295"/>
  <c r="J295"/>
  <c r="I295"/>
  <c r="K295"/>
  <c r="H295"/>
  <c r="BP84" i="13"/>
  <c r="I84"/>
  <c r="BM84"/>
  <c r="BK94"/>
  <c r="BW84" l="1"/>
  <c r="BZ84"/>
  <c r="BB84"/>
  <c r="AU84"/>
  <c r="AX84" s="1"/>
  <c r="P84"/>
  <c r="L295" i="7"/>
  <c r="G195" i="12" s="1"/>
  <c r="S295" i="7"/>
  <c r="K195" i="12" s="1"/>
  <c r="L195" s="1"/>
  <c r="M195" s="1"/>
  <c r="R84" i="13"/>
  <c r="AA85" s="1"/>
  <c r="L84"/>
  <c r="BO84"/>
  <c r="H84"/>
  <c r="BL84"/>
  <c r="BJ94"/>
  <c r="BV84" l="1"/>
  <c r="BY84"/>
  <c r="BA84"/>
  <c r="BD84" s="1"/>
  <c r="H195" i="12"/>
  <c r="I195" s="1"/>
  <c r="AK85" i="13"/>
  <c r="AT85" s="1"/>
  <c r="CC84"/>
  <c r="K84"/>
  <c r="Q84"/>
  <c r="Z85" s="1"/>
  <c r="F295" i="7" s="1"/>
  <c r="BR84" i="13"/>
  <c r="BS85" s="1"/>
  <c r="N196" i="12"/>
  <c r="O84" i="13"/>
  <c r="BI95"/>
  <c r="BU84" l="1"/>
  <c r="BX84"/>
  <c r="J196" i="12"/>
  <c r="AW85" i="13"/>
  <c r="AZ85" s="1"/>
  <c r="AJ85"/>
  <c r="AS85" s="1"/>
  <c r="CB84"/>
  <c r="N84"/>
  <c r="BH85"/>
  <c r="BQ85"/>
  <c r="J85"/>
  <c r="BN85"/>
  <c r="BK95"/>
  <c r="BC85" l="1"/>
  <c r="AV85"/>
  <c r="AY85" s="1"/>
  <c r="AI85"/>
  <c r="AR85" s="1"/>
  <c r="CA84"/>
  <c r="CD84" s="1"/>
  <c r="CE84" s="1"/>
  <c r="I85"/>
  <c r="BP85"/>
  <c r="BM85"/>
  <c r="I296" i="7"/>
  <c r="N296"/>
  <c r="J296"/>
  <c r="K296"/>
  <c r="P296"/>
  <c r="Q296"/>
  <c r="O296"/>
  <c r="G296"/>
  <c r="H296"/>
  <c r="R296"/>
  <c r="S85" i="13"/>
  <c r="AB86" s="1"/>
  <c r="M85"/>
  <c r="BJ95"/>
  <c r="BI96"/>
  <c r="BW85" l="1"/>
  <c r="BZ85"/>
  <c r="BB85"/>
  <c r="AU85"/>
  <c r="AX85" s="1"/>
  <c r="P85"/>
  <c r="L296" i="7"/>
  <c r="G196" i="12" s="1"/>
  <c r="L85" i="13"/>
  <c r="R85"/>
  <c r="AA86" s="1"/>
  <c r="S296" i="7"/>
  <c r="K196" i="12" s="1"/>
  <c r="L196" s="1"/>
  <c r="M196" s="1"/>
  <c r="BO85" i="13"/>
  <c r="H85"/>
  <c r="BL85"/>
  <c r="BV85" l="1"/>
  <c r="BY85"/>
  <c r="BA85"/>
  <c r="BD85" s="1"/>
  <c r="H196" i="12"/>
  <c r="I196" s="1"/>
  <c r="AK86" i="13"/>
  <c r="AT86" s="1"/>
  <c r="CC85"/>
  <c r="Q85"/>
  <c r="Z86" s="1"/>
  <c r="F296" i="7" s="1"/>
  <c r="BR85" i="13"/>
  <c r="BS86" s="1"/>
  <c r="K85"/>
  <c r="N197" i="12"/>
  <c r="O85" i="13"/>
  <c r="BK96"/>
  <c r="BU85" l="1"/>
  <c r="BX85"/>
  <c r="J197" i="12"/>
  <c r="AW86" i="13"/>
  <c r="AZ86" s="1"/>
  <c r="AJ86"/>
  <c r="AS86" s="1"/>
  <c r="CB85"/>
  <c r="BQ86"/>
  <c r="J86"/>
  <c r="BN86"/>
  <c r="N85"/>
  <c r="BH86"/>
  <c r="BJ96"/>
  <c r="BC86" l="1"/>
  <c r="AV86"/>
  <c r="AY86" s="1"/>
  <c r="AI86"/>
  <c r="AR86" s="1"/>
  <c r="CA85"/>
  <c r="CD85" s="1"/>
  <c r="I86"/>
  <c r="BP86"/>
  <c r="BM86"/>
  <c r="S86"/>
  <c r="AB87" s="1"/>
  <c r="M86"/>
  <c r="I297" i="7"/>
  <c r="R297"/>
  <c r="N297"/>
  <c r="G297"/>
  <c r="P297"/>
  <c r="O297"/>
  <c r="J297"/>
  <c r="H297"/>
  <c r="K297"/>
  <c r="Q297"/>
  <c r="BI97" i="13"/>
  <c r="BJ97"/>
  <c r="BW86" l="1"/>
  <c r="BZ86"/>
  <c r="BB86"/>
  <c r="AU86"/>
  <c r="AX86" s="1"/>
  <c r="CE85"/>
  <c r="S297" i="7"/>
  <c r="K197" i="12" s="1"/>
  <c r="L197" s="1"/>
  <c r="M197" s="1"/>
  <c r="BO86" i="13"/>
  <c r="H86"/>
  <c r="BL86"/>
  <c r="L297" i="7"/>
  <c r="G197" i="12" s="1"/>
  <c r="R86" i="13"/>
  <c r="AA87" s="1"/>
  <c r="L86"/>
  <c r="P86"/>
  <c r="BK97"/>
  <c r="BV86" l="1"/>
  <c r="BY86"/>
  <c r="BA86"/>
  <c r="BD86" s="1"/>
  <c r="H197" i="12"/>
  <c r="I197" s="1"/>
  <c r="AK87" i="13"/>
  <c r="AT87" s="1"/>
  <c r="CC86"/>
  <c r="N198" i="12"/>
  <c r="O86" i="13"/>
  <c r="Q86"/>
  <c r="Z87" s="1"/>
  <c r="F297" i="7" s="1"/>
  <c r="K86" i="13"/>
  <c r="BR86"/>
  <c r="BS87" s="1"/>
  <c r="BJ98"/>
  <c r="BU86" l="1"/>
  <c r="BX86"/>
  <c r="J198" i="12"/>
  <c r="AW87" i="13"/>
  <c r="AZ87" s="1"/>
  <c r="AJ87"/>
  <c r="AS87" s="1"/>
  <c r="CB86"/>
  <c r="BQ87"/>
  <c r="J87"/>
  <c r="BN87"/>
  <c r="BH87"/>
  <c r="N86"/>
  <c r="BK98"/>
  <c r="BI98"/>
  <c r="BC87" l="1"/>
  <c r="AV87"/>
  <c r="AY87" s="1"/>
  <c r="AI87"/>
  <c r="AR87" s="1"/>
  <c r="CA86"/>
  <c r="CD86" s="1"/>
  <c r="BP87"/>
  <c r="I87"/>
  <c r="BM87"/>
  <c r="K298" i="7"/>
  <c r="G298"/>
  <c r="R298"/>
  <c r="N298"/>
  <c r="P298"/>
  <c r="Q298"/>
  <c r="H298"/>
  <c r="I298"/>
  <c r="J298"/>
  <c r="O298"/>
  <c r="S87" i="13"/>
  <c r="AB88" s="1"/>
  <c r="M87"/>
  <c r="BW87" l="1"/>
  <c r="BZ87"/>
  <c r="BB87"/>
  <c r="AU87"/>
  <c r="AX87" s="1"/>
  <c r="CE86"/>
  <c r="L298" i="7"/>
  <c r="G198" i="12" s="1"/>
  <c r="L87" i="13"/>
  <c r="R87"/>
  <c r="AA88" s="1"/>
  <c r="H87"/>
  <c r="BO87"/>
  <c r="BL87"/>
  <c r="P87"/>
  <c r="S298" i="7"/>
  <c r="K198" i="12" s="1"/>
  <c r="L198" s="1"/>
  <c r="M198" s="1"/>
  <c r="BK99" i="13"/>
  <c r="BI99"/>
  <c r="BJ99"/>
  <c r="BV87" l="1"/>
  <c r="BY87"/>
  <c r="BA87"/>
  <c r="BD87" s="1"/>
  <c r="H198" i="12"/>
  <c r="I198" s="1"/>
  <c r="AK88" i="13"/>
  <c r="AT88" s="1"/>
  <c r="CC87"/>
  <c r="Q87"/>
  <c r="Z88" s="1"/>
  <c r="F298" i="7" s="1"/>
  <c r="K87" i="13"/>
  <c r="BR87"/>
  <c r="BS88" s="1"/>
  <c r="N199" i="12"/>
  <c r="O87" i="13"/>
  <c r="BU87" l="1"/>
  <c r="BX87"/>
  <c r="J199" i="12"/>
  <c r="AW88" i="13"/>
  <c r="AZ88" s="1"/>
  <c r="AJ88"/>
  <c r="AS88" s="1"/>
  <c r="CB87"/>
  <c r="J88"/>
  <c r="BQ88"/>
  <c r="BN88"/>
  <c r="N87"/>
  <c r="BH88"/>
  <c r="BC88" l="1"/>
  <c r="AV88"/>
  <c r="AY88" s="1"/>
  <c r="AI88"/>
  <c r="AR88" s="1"/>
  <c r="CA87"/>
  <c r="CD87" s="1"/>
  <c r="CE87" s="1"/>
  <c r="I88"/>
  <c r="BP88"/>
  <c r="BM88"/>
  <c r="O299" i="7"/>
  <c r="R299"/>
  <c r="P299"/>
  <c r="N299"/>
  <c r="K299"/>
  <c r="Q299"/>
  <c r="H299"/>
  <c r="J299"/>
  <c r="G299"/>
  <c r="I299"/>
  <c r="S88" i="13"/>
  <c r="AB89" s="1"/>
  <c r="M88"/>
  <c r="BK100"/>
  <c r="BI100"/>
  <c r="BJ100"/>
  <c r="BW88" l="1"/>
  <c r="BZ88"/>
  <c r="BB88"/>
  <c r="AU88"/>
  <c r="AX88" s="1"/>
  <c r="H88"/>
  <c r="BL88"/>
  <c r="BO88"/>
  <c r="P88"/>
  <c r="S299" i="7"/>
  <c r="K199" i="12" s="1"/>
  <c r="L199" s="1"/>
  <c r="M199" s="1"/>
  <c r="R88" i="13"/>
  <c r="AA89" s="1"/>
  <c r="L88"/>
  <c r="L299" i="7"/>
  <c r="G199" i="12" s="1"/>
  <c r="BV88" i="13" l="1"/>
  <c r="BY88"/>
  <c r="BA88"/>
  <c r="BD88" s="1"/>
  <c r="H199" i="12"/>
  <c r="I199" s="1"/>
  <c r="AK89" i="13"/>
  <c r="AT89" s="1"/>
  <c r="CC88"/>
  <c r="Q88"/>
  <c r="Z89" s="1"/>
  <c r="F299" i="7" s="1"/>
  <c r="K88" i="13"/>
  <c r="BR88"/>
  <c r="BS89" s="1"/>
  <c r="O88"/>
  <c r="N200" i="12"/>
  <c r="BU88" i="13" l="1"/>
  <c r="BX88"/>
  <c r="J200" i="12"/>
  <c r="AJ89" i="13"/>
  <c r="AS89" s="1"/>
  <c r="CB88"/>
  <c r="N88"/>
  <c r="BH89"/>
  <c r="BI101"/>
  <c r="BJ101"/>
  <c r="BK101"/>
  <c r="AW89" l="1"/>
  <c r="AZ89" s="1"/>
  <c r="AV89"/>
  <c r="AY89" s="1"/>
  <c r="BN89"/>
  <c r="J89"/>
  <c r="M89" s="1"/>
  <c r="BQ89"/>
  <c r="AI89"/>
  <c r="AR89" s="1"/>
  <c r="CA88"/>
  <c r="CD88" s="1"/>
  <c r="I89"/>
  <c r="BP89"/>
  <c r="BM89"/>
  <c r="I300" i="7"/>
  <c r="P300"/>
  <c r="O300"/>
  <c r="Q300"/>
  <c r="G300"/>
  <c r="K300"/>
  <c r="R300"/>
  <c r="H300"/>
  <c r="N300"/>
  <c r="J300"/>
  <c r="S89" i="13" l="1"/>
  <c r="AB90" s="1"/>
  <c r="BW89"/>
  <c r="BZ89"/>
  <c r="BB89"/>
  <c r="BC89"/>
  <c r="AU89"/>
  <c r="AX89" s="1"/>
  <c r="CE88"/>
  <c r="R89"/>
  <c r="AA90" s="1"/>
  <c r="L89"/>
  <c r="L300" i="7"/>
  <c r="G200" i="12" s="1"/>
  <c r="P89" i="13"/>
  <c r="S300" i="7"/>
  <c r="K200" i="12" s="1"/>
  <c r="L200" s="1"/>
  <c r="M200" s="1"/>
  <c r="BO89" i="13"/>
  <c r="H89"/>
  <c r="BL89"/>
  <c r="BI102"/>
  <c r="BJ102"/>
  <c r="BK102"/>
  <c r="BV89" l="1"/>
  <c r="BY89"/>
  <c r="H200" i="12"/>
  <c r="I200" s="1"/>
  <c r="BA89" i="13"/>
  <c r="BD89" s="1"/>
  <c r="AK90"/>
  <c r="AT90" s="1"/>
  <c r="CC89"/>
  <c r="K89"/>
  <c r="BR89"/>
  <c r="BS90" s="1"/>
  <c r="Q89"/>
  <c r="Z90" s="1"/>
  <c r="F300" i="7" s="1"/>
  <c r="N201" i="12"/>
  <c r="O89" i="13"/>
  <c r="BU89" l="1"/>
  <c r="BX89"/>
  <c r="J201" i="12"/>
  <c r="AW90" i="13"/>
  <c r="AZ90" s="1"/>
  <c r="AJ90"/>
  <c r="AS90" s="1"/>
  <c r="CB89"/>
  <c r="J90"/>
  <c r="BQ90"/>
  <c r="BN90"/>
  <c r="BH90"/>
  <c r="N89"/>
  <c r="BI103"/>
  <c r="BC90" l="1"/>
  <c r="AV90"/>
  <c r="AY90" s="1"/>
  <c r="AI90"/>
  <c r="AR90" s="1"/>
  <c r="CA89"/>
  <c r="CD89" s="1"/>
  <c r="CE89" s="1"/>
  <c r="I90"/>
  <c r="BP90"/>
  <c r="BM90"/>
  <c r="S90"/>
  <c r="AB91" s="1"/>
  <c r="M90"/>
  <c r="J301" i="7"/>
  <c r="G301"/>
  <c r="K301"/>
  <c r="N301"/>
  <c r="O301"/>
  <c r="H301"/>
  <c r="P301"/>
  <c r="Q301"/>
  <c r="I301"/>
  <c r="R301"/>
  <c r="BK103" i="13"/>
  <c r="BJ103"/>
  <c r="BW90" l="1"/>
  <c r="BZ90"/>
  <c r="BB90"/>
  <c r="AU90"/>
  <c r="AX90" s="1"/>
  <c r="L90"/>
  <c r="R90"/>
  <c r="AA91" s="1"/>
  <c r="H90"/>
  <c r="BO90"/>
  <c r="BL90"/>
  <c r="L301" i="7"/>
  <c r="G201" i="12" s="1"/>
  <c r="S301" i="7"/>
  <c r="K201" i="12" s="1"/>
  <c r="L201" s="1"/>
  <c r="M201" s="1"/>
  <c r="P90" i="13"/>
  <c r="BI104"/>
  <c r="BV90" l="1"/>
  <c r="BY90"/>
  <c r="H201" i="12"/>
  <c r="I201" s="1"/>
  <c r="BA90" i="13"/>
  <c r="BD90" s="1"/>
  <c r="AK91"/>
  <c r="AT91" s="1"/>
  <c r="CC90"/>
  <c r="N202" i="12"/>
  <c r="K90" i="13"/>
  <c r="BR90"/>
  <c r="BS91" s="1"/>
  <c r="Q90"/>
  <c r="Z91" s="1"/>
  <c r="F301" i="7" s="1"/>
  <c r="O90" i="13"/>
  <c r="BU90" l="1"/>
  <c r="BX90"/>
  <c r="J202" i="12"/>
  <c r="AW91" i="13"/>
  <c r="AZ91" s="1"/>
  <c r="AJ91"/>
  <c r="AS91" s="1"/>
  <c r="CB90"/>
  <c r="BQ91"/>
  <c r="J91"/>
  <c r="BN91"/>
  <c r="BH91"/>
  <c r="N90"/>
  <c r="BK104"/>
  <c r="BJ104"/>
  <c r="BC91" l="1"/>
  <c r="AV91"/>
  <c r="AY91" s="1"/>
  <c r="AI91"/>
  <c r="AR91" s="1"/>
  <c r="CA90"/>
  <c r="CD90" s="1"/>
  <c r="CE90" s="1"/>
  <c r="I91"/>
  <c r="BP91"/>
  <c r="BM91"/>
  <c r="M91"/>
  <c r="S91"/>
  <c r="AB92" s="1"/>
  <c r="N302" i="7"/>
  <c r="G302"/>
  <c r="I302"/>
  <c r="R302"/>
  <c r="P302"/>
  <c r="O302"/>
  <c r="J302"/>
  <c r="H302"/>
  <c r="K302"/>
  <c r="Q302"/>
  <c r="BI105" i="13"/>
  <c r="BW91" l="1"/>
  <c r="BZ91"/>
  <c r="BB91"/>
  <c r="AU91"/>
  <c r="AX91" s="1"/>
  <c r="L302" i="7"/>
  <c r="G202" i="12" s="1"/>
  <c r="BO91" i="13"/>
  <c r="H91"/>
  <c r="BL91"/>
  <c r="L91"/>
  <c r="R91"/>
  <c r="AA92" s="1"/>
  <c r="S302" i="7"/>
  <c r="K202" i="12" s="1"/>
  <c r="L202" s="1"/>
  <c r="M202" s="1"/>
  <c r="P91" i="13"/>
  <c r="BV91" l="1"/>
  <c r="BY91"/>
  <c r="BA91"/>
  <c r="BD91" s="1"/>
  <c r="H202" i="12"/>
  <c r="I202" s="1"/>
  <c r="AK92" i="13"/>
  <c r="AT92" s="1"/>
  <c r="CC91"/>
  <c r="O91"/>
  <c r="N203" i="12"/>
  <c r="K91" i="13"/>
  <c r="Q91"/>
  <c r="Z92" s="1"/>
  <c r="F302" i="7" s="1"/>
  <c r="BR91" i="13"/>
  <c r="BS92" s="1"/>
  <c r="BK105"/>
  <c r="BJ105"/>
  <c r="BU91" l="1"/>
  <c r="BX91"/>
  <c r="J203" i="12"/>
  <c r="AW92" i="13"/>
  <c r="AZ92" s="1"/>
  <c r="AJ92"/>
  <c r="AS92" s="1"/>
  <c r="CB91"/>
  <c r="N91"/>
  <c r="BH92"/>
  <c r="BQ92"/>
  <c r="J92"/>
  <c r="BN92"/>
  <c r="BC92" l="1"/>
  <c r="AV92"/>
  <c r="AY92" s="1"/>
  <c r="AI92"/>
  <c r="AR92" s="1"/>
  <c r="CA91"/>
  <c r="CD91" s="1"/>
  <c r="M92"/>
  <c r="S92"/>
  <c r="AB93" s="1"/>
  <c r="BP92"/>
  <c r="I92"/>
  <c r="BM92"/>
  <c r="I303" i="7"/>
  <c r="H303"/>
  <c r="Q303"/>
  <c r="P303"/>
  <c r="J303"/>
  <c r="G303"/>
  <c r="O303"/>
  <c r="N303"/>
  <c r="K303"/>
  <c r="R303"/>
  <c r="BI106" i="13"/>
  <c r="BJ106"/>
  <c r="BK106"/>
  <c r="BW92" l="1"/>
  <c r="BZ92"/>
  <c r="BB92"/>
  <c r="AU92"/>
  <c r="AX92" s="1"/>
  <c r="CE91"/>
  <c r="S303" i="7"/>
  <c r="K203" i="12" s="1"/>
  <c r="L203" s="1"/>
  <c r="M203" s="1"/>
  <c r="L303" i="7"/>
  <c r="G203" i="12" s="1"/>
  <c r="L92" i="13"/>
  <c r="R92"/>
  <c r="AA93" s="1"/>
  <c r="P92"/>
  <c r="BO92"/>
  <c r="H92"/>
  <c r="BL92"/>
  <c r="BV92" l="1"/>
  <c r="BY92"/>
  <c r="BA92"/>
  <c r="BD92" s="1"/>
  <c r="H203" i="12"/>
  <c r="I203" s="1"/>
  <c r="AK93" i="13"/>
  <c r="AT93" s="1"/>
  <c r="CC92"/>
  <c r="N204" i="12"/>
  <c r="BR92" i="13"/>
  <c r="BS93" s="1"/>
  <c r="Q92"/>
  <c r="Z93" s="1"/>
  <c r="F303" i="7" s="1"/>
  <c r="K92" i="13"/>
  <c r="O92"/>
  <c r="BI107"/>
  <c r="BU92" l="1"/>
  <c r="BX92"/>
  <c r="J204" i="12"/>
  <c r="AW93" i="13"/>
  <c r="AZ93" s="1"/>
  <c r="AJ93"/>
  <c r="AS93" s="1"/>
  <c r="CB92"/>
  <c r="BH93"/>
  <c r="BQ93"/>
  <c r="J93"/>
  <c r="BN93"/>
  <c r="N92"/>
  <c r="BK107"/>
  <c r="BJ107"/>
  <c r="BC93" l="1"/>
  <c r="AV93"/>
  <c r="AY93" s="1"/>
  <c r="AI93"/>
  <c r="AR93" s="1"/>
  <c r="CA92"/>
  <c r="CD92" s="1"/>
  <c r="CE92" s="1"/>
  <c r="BP93"/>
  <c r="I93"/>
  <c r="BM93"/>
  <c r="G304" i="7"/>
  <c r="I304"/>
  <c r="O304"/>
  <c r="J304"/>
  <c r="H304"/>
  <c r="N304"/>
  <c r="K304"/>
  <c r="R304"/>
  <c r="P304"/>
  <c r="Q304"/>
  <c r="M93" i="13"/>
  <c r="S93"/>
  <c r="AB94" s="1"/>
  <c r="BI108"/>
  <c r="BW93" l="1"/>
  <c r="BZ93"/>
  <c r="BB93"/>
  <c r="AU93"/>
  <c r="AX93" s="1"/>
  <c r="L304" i="7"/>
  <c r="G204" i="12" s="1"/>
  <c r="L93" i="13"/>
  <c r="R93"/>
  <c r="AA94" s="1"/>
  <c r="BO93"/>
  <c r="H93"/>
  <c r="BL93"/>
  <c r="P93"/>
  <c r="S304" i="7"/>
  <c r="K204" i="12" s="1"/>
  <c r="L204" s="1"/>
  <c r="M204" s="1"/>
  <c r="BJ108" i="13"/>
  <c r="BV93" l="1"/>
  <c r="BY93"/>
  <c r="BA93"/>
  <c r="BD93" s="1"/>
  <c r="H204" i="12"/>
  <c r="I204" s="1"/>
  <c r="AK94" i="13"/>
  <c r="AT94" s="1"/>
  <c r="CC93"/>
  <c r="Q93"/>
  <c r="Z94" s="1"/>
  <c r="F304" i="7" s="1"/>
  <c r="K93" i="13"/>
  <c r="BR93"/>
  <c r="BS94" s="1"/>
  <c r="N205" i="12"/>
  <c r="O93" i="13"/>
  <c r="BK108"/>
  <c r="BI109"/>
  <c r="BU93" l="1"/>
  <c r="BX93"/>
  <c r="J205" i="12"/>
  <c r="AW94" i="13"/>
  <c r="AZ94" s="1"/>
  <c r="AJ94"/>
  <c r="AS94" s="1"/>
  <c r="CB93"/>
  <c r="BH94"/>
  <c r="J94"/>
  <c r="BQ94"/>
  <c r="BN94"/>
  <c r="N93"/>
  <c r="BC94" l="1"/>
  <c r="AV94"/>
  <c r="AY94" s="1"/>
  <c r="AI94"/>
  <c r="AR94" s="1"/>
  <c r="CA93"/>
  <c r="CD93" s="1"/>
  <c r="Q305" i="7"/>
  <c r="N305"/>
  <c r="K305"/>
  <c r="J305"/>
  <c r="H305"/>
  <c r="P305"/>
  <c r="I305"/>
  <c r="O305"/>
  <c r="G305"/>
  <c r="R305"/>
  <c r="M94" i="13"/>
  <c r="S94"/>
  <c r="AB95" s="1"/>
  <c r="BP94"/>
  <c r="I94"/>
  <c r="BM94"/>
  <c r="BJ109"/>
  <c r="BW94" l="1"/>
  <c r="BZ94"/>
  <c r="BB94"/>
  <c r="AU94"/>
  <c r="AX94" s="1"/>
  <c r="CE93"/>
  <c r="P94"/>
  <c r="H94"/>
  <c r="BO94"/>
  <c r="BL94"/>
  <c r="R94"/>
  <c r="AA95" s="1"/>
  <c r="L94"/>
  <c r="L305" i="7"/>
  <c r="G205" i="12" s="1"/>
  <c r="S305" i="7"/>
  <c r="K205" i="12" s="1"/>
  <c r="L205" s="1"/>
  <c r="M205" s="1"/>
  <c r="BK109" i="13"/>
  <c r="BV94" l="1"/>
  <c r="BY94"/>
  <c r="H205" i="12"/>
  <c r="I205" s="1"/>
  <c r="BA94" i="13"/>
  <c r="BD94" s="1"/>
  <c r="AK95"/>
  <c r="AT95" s="1"/>
  <c r="CC94"/>
  <c r="N206" i="12"/>
  <c r="O94" i="13"/>
  <c r="Q94"/>
  <c r="Z95" s="1"/>
  <c r="F305" i="7" s="1"/>
  <c r="K94" i="13"/>
  <c r="BR94"/>
  <c r="BS95" s="1"/>
  <c r="BU94" l="1"/>
  <c r="BX94"/>
  <c r="J206" i="12"/>
  <c r="AW95" i="13"/>
  <c r="AZ95" s="1"/>
  <c r="AJ95"/>
  <c r="AS95" s="1"/>
  <c r="CB94"/>
  <c r="BH95"/>
  <c r="N94"/>
  <c r="J95"/>
  <c r="BQ95"/>
  <c r="BN95"/>
  <c r="BI110"/>
  <c r="BJ110"/>
  <c r="BK110"/>
  <c r="BC95" l="1"/>
  <c r="AV95"/>
  <c r="AY95" s="1"/>
  <c r="AI95"/>
  <c r="AR95" s="1"/>
  <c r="CA94"/>
  <c r="CD94" s="1"/>
  <c r="CE94" s="1"/>
  <c r="S95"/>
  <c r="AB96" s="1"/>
  <c r="M95"/>
  <c r="N306" i="7"/>
  <c r="O306"/>
  <c r="Q306"/>
  <c r="G306"/>
  <c r="K306"/>
  <c r="H306"/>
  <c r="P306"/>
  <c r="I306"/>
  <c r="J306"/>
  <c r="R306"/>
  <c r="BP95" i="13"/>
  <c r="I95"/>
  <c r="BM95"/>
  <c r="BW95" l="1"/>
  <c r="BZ95"/>
  <c r="BB95"/>
  <c r="AU95"/>
  <c r="AX95" s="1"/>
  <c r="L95"/>
  <c r="R95"/>
  <c r="AA96" s="1"/>
  <c r="S306" i="7"/>
  <c r="K206" i="12" s="1"/>
  <c r="L206" s="1"/>
  <c r="M206" s="1"/>
  <c r="P95" i="13"/>
  <c r="H95"/>
  <c r="BR95" s="1"/>
  <c r="BS96" s="1"/>
  <c r="BO95"/>
  <c r="BL95"/>
  <c r="L306" i="7"/>
  <c r="G206" i="12" s="1"/>
  <c r="BV95" i="13" l="1"/>
  <c r="BY95"/>
  <c r="BA95"/>
  <c r="BD95" s="1"/>
  <c r="H206" i="12"/>
  <c r="I206" s="1"/>
  <c r="AK96" i="13"/>
  <c r="AT96" s="1"/>
  <c r="CC95"/>
  <c r="N207" i="12"/>
  <c r="O95" i="13"/>
  <c r="K95"/>
  <c r="Q95"/>
  <c r="Z96" s="1"/>
  <c r="F306" i="7" s="1"/>
  <c r="BI111" i="13"/>
  <c r="BJ111"/>
  <c r="BK111"/>
  <c r="BU95" l="1"/>
  <c r="BX95"/>
  <c r="J207" i="12"/>
  <c r="AW96" i="13"/>
  <c r="AZ96" s="1"/>
  <c r="AJ96"/>
  <c r="AS96" s="1"/>
  <c r="CB95"/>
  <c r="N95"/>
  <c r="BH96"/>
  <c r="BQ96"/>
  <c r="J96"/>
  <c r="BN96"/>
  <c r="BC96" l="1"/>
  <c r="AV96"/>
  <c r="AY96" s="1"/>
  <c r="AI96"/>
  <c r="AR96" s="1"/>
  <c r="CA95"/>
  <c r="CD95" s="1"/>
  <c r="R307" i="7"/>
  <c r="P307"/>
  <c r="K307"/>
  <c r="N307"/>
  <c r="J307"/>
  <c r="O307"/>
  <c r="I307"/>
  <c r="G307"/>
  <c r="H307"/>
  <c r="Q307"/>
  <c r="BP96" i="13"/>
  <c r="I96"/>
  <c r="BM96"/>
  <c r="M96"/>
  <c r="S96"/>
  <c r="AB97" s="1"/>
  <c r="BJ112"/>
  <c r="BK112"/>
  <c r="BW96" l="1"/>
  <c r="BZ96"/>
  <c r="BB96"/>
  <c r="AU96"/>
  <c r="AX96" s="1"/>
  <c r="CE95"/>
  <c r="R96"/>
  <c r="AA97" s="1"/>
  <c r="L96"/>
  <c r="BO96"/>
  <c r="H96"/>
  <c r="BL96"/>
  <c r="L307" i="7"/>
  <c r="G207" i="12" s="1"/>
  <c r="S307" i="7"/>
  <c r="K207" i="12" s="1"/>
  <c r="L207" s="1"/>
  <c r="M207" s="1"/>
  <c r="P96" i="13"/>
  <c r="BI112"/>
  <c r="BV96" l="1"/>
  <c r="BY96"/>
  <c r="H207" i="12"/>
  <c r="I207" s="1"/>
  <c r="BA96" i="13"/>
  <c r="BD96" s="1"/>
  <c r="AK97"/>
  <c r="AT97" s="1"/>
  <c r="CC96"/>
  <c r="N208" i="12"/>
  <c r="O96" i="13"/>
  <c r="K96"/>
  <c r="Q96"/>
  <c r="Z97" s="1"/>
  <c r="F307" i="7" s="1"/>
  <c r="BR96" i="13"/>
  <c r="BS97" s="1"/>
  <c r="BU96" l="1"/>
  <c r="BX96"/>
  <c r="J208" i="12"/>
  <c r="AW97" i="13"/>
  <c r="AZ97" s="1"/>
  <c r="AJ97"/>
  <c r="AS97" s="1"/>
  <c r="CB96"/>
  <c r="BH97"/>
  <c r="BQ97"/>
  <c r="J97"/>
  <c r="BN97"/>
  <c r="N96"/>
  <c r="BI113"/>
  <c r="BK113"/>
  <c r="BJ113"/>
  <c r="BC97" l="1"/>
  <c r="AV97"/>
  <c r="AY97" s="1"/>
  <c r="AI97"/>
  <c r="AR97" s="1"/>
  <c r="CA96"/>
  <c r="CD96" s="1"/>
  <c r="G308" i="7"/>
  <c r="K308"/>
  <c r="R308"/>
  <c r="P308"/>
  <c r="N308"/>
  <c r="I308"/>
  <c r="J308"/>
  <c r="O308"/>
  <c r="H308"/>
  <c r="Q308"/>
  <c r="M97" i="13"/>
  <c r="S97"/>
  <c r="AB98" s="1"/>
  <c r="BP97"/>
  <c r="BM97"/>
  <c r="I97"/>
  <c r="BW97" l="1"/>
  <c r="BZ97"/>
  <c r="BB97"/>
  <c r="AU97"/>
  <c r="AX97" s="1"/>
  <c r="CE96"/>
  <c r="S308" i="7"/>
  <c r="K208" i="12" s="1"/>
  <c r="L208" s="1"/>
  <c r="M208" s="1"/>
  <c r="H97" i="13"/>
  <c r="BO97"/>
  <c r="BL97"/>
  <c r="P97"/>
  <c r="L308" i="7"/>
  <c r="G208" i="12" s="1"/>
  <c r="L97" i="13"/>
  <c r="R97"/>
  <c r="AA98" s="1"/>
  <c r="BI114"/>
  <c r="BJ114"/>
  <c r="BV97" l="1"/>
  <c r="BY97"/>
  <c r="H208" i="12"/>
  <c r="I208" s="1"/>
  <c r="BA97" i="13"/>
  <c r="BD97" s="1"/>
  <c r="AK98"/>
  <c r="AT98" s="1"/>
  <c r="CC97"/>
  <c r="O97"/>
  <c r="N209" i="12"/>
  <c r="K97" i="13"/>
  <c r="Q97"/>
  <c r="Z98" s="1"/>
  <c r="F308" i="7" s="1"/>
  <c r="BR97" i="13"/>
  <c r="BS98" s="1"/>
  <c r="BK114"/>
  <c r="BU97" l="1"/>
  <c r="BX97"/>
  <c r="J209" i="12"/>
  <c r="AW98" i="13"/>
  <c r="AZ98" s="1"/>
  <c r="AJ98"/>
  <c r="AS98" s="1"/>
  <c r="CB97"/>
  <c r="N97"/>
  <c r="BH98"/>
  <c r="BQ98"/>
  <c r="J98"/>
  <c r="BN98"/>
  <c r="BI115"/>
  <c r="BC98" l="1"/>
  <c r="AV98"/>
  <c r="AY98" s="1"/>
  <c r="AI98"/>
  <c r="AR98" s="1"/>
  <c r="CA97"/>
  <c r="CD97" s="1"/>
  <c r="I98"/>
  <c r="BM98"/>
  <c r="BP98"/>
  <c r="K309" i="7"/>
  <c r="P309"/>
  <c r="N309"/>
  <c r="I309"/>
  <c r="O309"/>
  <c r="H309"/>
  <c r="R309"/>
  <c r="G309"/>
  <c r="J309"/>
  <c r="Q309"/>
  <c r="S98" i="13"/>
  <c r="AB99" s="1"/>
  <c r="M98"/>
  <c r="BJ115"/>
  <c r="BW98" l="1"/>
  <c r="BZ98"/>
  <c r="BB98"/>
  <c r="AU98"/>
  <c r="AX98" s="1"/>
  <c r="CE97"/>
  <c r="L98"/>
  <c r="R98"/>
  <c r="AA99" s="1"/>
  <c r="P98"/>
  <c r="S309" i="7"/>
  <c r="K209" i="12" s="1"/>
  <c r="L209" s="1"/>
  <c r="M209" s="1"/>
  <c r="BO98" i="13"/>
  <c r="H98"/>
  <c r="BL98"/>
  <c r="L309" i="7"/>
  <c r="G209" i="12" s="1"/>
  <c r="BK115" i="13"/>
  <c r="BV98" l="1"/>
  <c r="BY98"/>
  <c r="BA98"/>
  <c r="BD98" s="1"/>
  <c r="H209" i="12"/>
  <c r="I209" s="1"/>
  <c r="AK99" i="13"/>
  <c r="AT99" s="1"/>
  <c r="CC98"/>
  <c r="N210" i="12"/>
  <c r="K98" i="13"/>
  <c r="Q98"/>
  <c r="Z99" s="1"/>
  <c r="F309" i="7" s="1"/>
  <c r="BR98" i="13"/>
  <c r="BS99" s="1"/>
  <c r="O98"/>
  <c r="BI116"/>
  <c r="BJ116"/>
  <c r="BU98" l="1"/>
  <c r="BX98"/>
  <c r="J210" i="12"/>
  <c r="AW99" i="13"/>
  <c r="AZ99" s="1"/>
  <c r="AJ99"/>
  <c r="AS99" s="1"/>
  <c r="CB98"/>
  <c r="BH99"/>
  <c r="BQ99"/>
  <c r="J99"/>
  <c r="BN99"/>
  <c r="N98"/>
  <c r="BC99" l="1"/>
  <c r="AV99"/>
  <c r="AY99" s="1"/>
  <c r="AI99"/>
  <c r="AR99" s="1"/>
  <c r="CA98"/>
  <c r="CD98" s="1"/>
  <c r="CE98" s="1"/>
  <c r="P310" i="7"/>
  <c r="G310"/>
  <c r="I310"/>
  <c r="H310"/>
  <c r="K310"/>
  <c r="R310"/>
  <c r="O310"/>
  <c r="N310"/>
  <c r="J310"/>
  <c r="Q310"/>
  <c r="I99" i="13"/>
  <c r="BP99"/>
  <c r="BM99"/>
  <c r="S99"/>
  <c r="AB100" s="1"/>
  <c r="M99"/>
  <c r="BK116"/>
  <c r="BW99" l="1"/>
  <c r="BZ99"/>
  <c r="BB99"/>
  <c r="AU99"/>
  <c r="AX99" s="1"/>
  <c r="S310" i="7"/>
  <c r="K210" i="12" s="1"/>
  <c r="L210" s="1"/>
  <c r="M210" s="1"/>
  <c r="L99" i="13"/>
  <c r="R99"/>
  <c r="AA100" s="1"/>
  <c r="BO99"/>
  <c r="H99"/>
  <c r="BL99"/>
  <c r="L310" i="7"/>
  <c r="G210" i="12" s="1"/>
  <c r="P99" i="13"/>
  <c r="BI117"/>
  <c r="BV99" l="1"/>
  <c r="BY99"/>
  <c r="H210" i="12"/>
  <c r="I210" s="1"/>
  <c r="BA99" i="13"/>
  <c r="BD99" s="1"/>
  <c r="AK100"/>
  <c r="AT100" s="1"/>
  <c r="CC99"/>
  <c r="N211" i="12"/>
  <c r="BR99" i="13"/>
  <c r="BS100" s="1"/>
  <c r="K99"/>
  <c r="Q99"/>
  <c r="Z100" s="1"/>
  <c r="F310" i="7" s="1"/>
  <c r="O99" i="13"/>
  <c r="BK117"/>
  <c r="BJ117"/>
  <c r="BU99" l="1"/>
  <c r="BX99"/>
  <c r="J211" i="12"/>
  <c r="AW100" i="13"/>
  <c r="AZ100" s="1"/>
  <c r="AJ100"/>
  <c r="AS100" s="1"/>
  <c r="CB99"/>
  <c r="N99"/>
  <c r="BH100"/>
  <c r="J100"/>
  <c r="BQ100"/>
  <c r="BN100"/>
  <c r="BC100" l="1"/>
  <c r="AV100"/>
  <c r="AY100" s="1"/>
  <c r="AI100"/>
  <c r="AR100" s="1"/>
  <c r="CA99"/>
  <c r="CD99" s="1"/>
  <c r="I100"/>
  <c r="BP100"/>
  <c r="BM100"/>
  <c r="M100"/>
  <c r="S100"/>
  <c r="AB101" s="1"/>
  <c r="Q311" i="7"/>
  <c r="H311"/>
  <c r="O311"/>
  <c r="R311"/>
  <c r="J311"/>
  <c r="I311"/>
  <c r="K311"/>
  <c r="N311"/>
  <c r="G311"/>
  <c r="P311"/>
  <c r="BK118" i="13"/>
  <c r="BW100" l="1"/>
  <c r="BZ100"/>
  <c r="BB100"/>
  <c r="AU100"/>
  <c r="AX100" s="1"/>
  <c r="CE99"/>
  <c r="R100"/>
  <c r="AA101" s="1"/>
  <c r="L100"/>
  <c r="P100"/>
  <c r="S311" i="7"/>
  <c r="K211" i="12" s="1"/>
  <c r="L211" s="1"/>
  <c r="M211" s="1"/>
  <c r="L311" i="7"/>
  <c r="G211" i="12" s="1"/>
  <c r="H100" i="13"/>
  <c r="BO100"/>
  <c r="BL100"/>
  <c r="BI118"/>
  <c r="BJ118"/>
  <c r="BV100" l="1"/>
  <c r="BY100"/>
  <c r="H211" i="12"/>
  <c r="I211" s="1"/>
  <c r="BA100" i="13"/>
  <c r="BD100" s="1"/>
  <c r="AK101"/>
  <c r="AT101" s="1"/>
  <c r="CC100"/>
  <c r="O100"/>
  <c r="K100"/>
  <c r="Q100"/>
  <c r="Z101" s="1"/>
  <c r="F311" i="7" s="1"/>
  <c r="BR100" i="13"/>
  <c r="BS101" s="1"/>
  <c r="N212" i="12"/>
  <c r="BK119" i="13"/>
  <c r="BU100" l="1"/>
  <c r="BX100"/>
  <c r="J212" i="12"/>
  <c r="AW101" i="13"/>
  <c r="AZ101" s="1"/>
  <c r="AJ101"/>
  <c r="AS101" s="1"/>
  <c r="CB100"/>
  <c r="BQ101"/>
  <c r="J101"/>
  <c r="BN101"/>
  <c r="BH101"/>
  <c r="N100"/>
  <c r="BJ119"/>
  <c r="BC101" l="1"/>
  <c r="AV101"/>
  <c r="AY101" s="1"/>
  <c r="AI101"/>
  <c r="AR101" s="1"/>
  <c r="CA100"/>
  <c r="CD100" s="1"/>
  <c r="CE100" s="1"/>
  <c r="BP101"/>
  <c r="I101"/>
  <c r="BM101"/>
  <c r="I312" i="7"/>
  <c r="K312"/>
  <c r="J312"/>
  <c r="Q312"/>
  <c r="G312"/>
  <c r="R312"/>
  <c r="H312"/>
  <c r="N312"/>
  <c r="O312"/>
  <c r="P312"/>
  <c r="S101" i="13"/>
  <c r="AB102" s="1"/>
  <c r="M101"/>
  <c r="BI119"/>
  <c r="BK120"/>
  <c r="BW101" l="1"/>
  <c r="BZ101"/>
  <c r="BB101"/>
  <c r="AU101"/>
  <c r="AX101" s="1"/>
  <c r="H101"/>
  <c r="BO101"/>
  <c r="BL101"/>
  <c r="S312" i="7"/>
  <c r="K212" i="12" s="1"/>
  <c r="L212" s="1"/>
  <c r="M212" s="1"/>
  <c r="R101" i="13"/>
  <c r="AA102" s="1"/>
  <c r="L101"/>
  <c r="P101"/>
  <c r="L312" i="7"/>
  <c r="G212" i="12" s="1"/>
  <c r="BJ120" i="13"/>
  <c r="BV101" l="1"/>
  <c r="BY101"/>
  <c r="BA101"/>
  <c r="BD101" s="1"/>
  <c r="H212" i="12"/>
  <c r="I212" s="1"/>
  <c r="AK102" i="13"/>
  <c r="AT102" s="1"/>
  <c r="CC101"/>
  <c r="O101"/>
  <c r="N213" i="12"/>
  <c r="K101" i="13"/>
  <c r="Q101"/>
  <c r="Z102" s="1"/>
  <c r="F312" i="7" s="1"/>
  <c r="BR101" i="13"/>
  <c r="BS102" s="1"/>
  <c r="BU101" l="1"/>
  <c r="BX101"/>
  <c r="J213" i="12"/>
  <c r="AW102" i="13"/>
  <c r="AZ102" s="1"/>
  <c r="AJ102"/>
  <c r="AS102" s="1"/>
  <c r="CB101"/>
  <c r="BQ102"/>
  <c r="J102"/>
  <c r="BN102"/>
  <c r="BH102"/>
  <c r="N101"/>
  <c r="BI120"/>
  <c r="BC102" l="1"/>
  <c r="AV102"/>
  <c r="AY102" s="1"/>
  <c r="AI102"/>
  <c r="AR102" s="1"/>
  <c r="CA101"/>
  <c r="CD101" s="1"/>
  <c r="CE101" s="1"/>
  <c r="Q313" i="7"/>
  <c r="N313"/>
  <c r="K313"/>
  <c r="I313"/>
  <c r="O313"/>
  <c r="H313"/>
  <c r="G313"/>
  <c r="P313"/>
  <c r="J313"/>
  <c r="R313"/>
  <c r="S102" i="13"/>
  <c r="AB103" s="1"/>
  <c r="M102"/>
  <c r="BP102"/>
  <c r="I102"/>
  <c r="BM102"/>
  <c r="BI121"/>
  <c r="BJ121"/>
  <c r="BW102" l="1"/>
  <c r="BZ102"/>
  <c r="BB102"/>
  <c r="AU102"/>
  <c r="AX102" s="1"/>
  <c r="S313" i="7"/>
  <c r="K213" i="12" s="1"/>
  <c r="L213" s="1"/>
  <c r="M213" s="1"/>
  <c r="R102" i="13"/>
  <c r="AA103" s="1"/>
  <c r="L102"/>
  <c r="P102"/>
  <c r="BO102"/>
  <c r="H102"/>
  <c r="BL102"/>
  <c r="L313" i="7"/>
  <c r="G213" i="12" s="1"/>
  <c r="BK121" i="13"/>
  <c r="BV102" l="1"/>
  <c r="BY102"/>
  <c r="BA102"/>
  <c r="BD102" s="1"/>
  <c r="H213" i="12"/>
  <c r="I213" s="1"/>
  <c r="AK103" i="13"/>
  <c r="AT103" s="1"/>
  <c r="CC102"/>
  <c r="O102"/>
  <c r="N214" i="12"/>
  <c r="Q102" i="13"/>
  <c r="Z103" s="1"/>
  <c r="F313" i="7" s="1"/>
  <c r="BR102" i="13"/>
  <c r="BS103" s="1"/>
  <c r="K102"/>
  <c r="BI122"/>
  <c r="BU102" l="1"/>
  <c r="BX102"/>
  <c r="J214" i="12"/>
  <c r="AW103" i="13"/>
  <c r="AZ103" s="1"/>
  <c r="AJ103"/>
  <c r="AS103" s="1"/>
  <c r="CB102"/>
  <c r="J103"/>
  <c r="BQ103"/>
  <c r="BN103"/>
  <c r="N102"/>
  <c r="BH103"/>
  <c r="BJ122"/>
  <c r="BC103" l="1"/>
  <c r="AV103"/>
  <c r="AY103" s="1"/>
  <c r="AI103"/>
  <c r="AR103" s="1"/>
  <c r="CA102"/>
  <c r="CD102" s="1"/>
  <c r="M103"/>
  <c r="S103"/>
  <c r="AB104" s="1"/>
  <c r="N314" i="7"/>
  <c r="H314"/>
  <c r="P314"/>
  <c r="K314"/>
  <c r="O314"/>
  <c r="J314"/>
  <c r="Q314"/>
  <c r="R314"/>
  <c r="G314"/>
  <c r="I314"/>
  <c r="I103" i="13"/>
  <c r="BP103"/>
  <c r="BM103"/>
  <c r="BK122"/>
  <c r="BW103" l="1"/>
  <c r="BZ103"/>
  <c r="BB103"/>
  <c r="AU103"/>
  <c r="AX103" s="1"/>
  <c r="CE102"/>
  <c r="R103"/>
  <c r="AA104" s="1"/>
  <c r="L103"/>
  <c r="BO103"/>
  <c r="H103"/>
  <c r="BL103"/>
  <c r="P103"/>
  <c r="S314" i="7"/>
  <c r="K214" i="12" s="1"/>
  <c r="L214" s="1"/>
  <c r="M214" s="1"/>
  <c r="L314" i="7"/>
  <c r="G214" i="12" s="1"/>
  <c r="BK123" i="13"/>
  <c r="BI123"/>
  <c r="BV103" l="1"/>
  <c r="BY103"/>
  <c r="H214" i="12"/>
  <c r="I214" s="1"/>
  <c r="BA103" i="13"/>
  <c r="BD103" s="1"/>
  <c r="AK104"/>
  <c r="AT104" s="1"/>
  <c r="CC103"/>
  <c r="N215" i="12"/>
  <c r="O103" i="13"/>
  <c r="Q103"/>
  <c r="Z104" s="1"/>
  <c r="F314" i="7" s="1"/>
  <c r="BR103" i="13"/>
  <c r="BS104" s="1"/>
  <c r="K103"/>
  <c r="BJ123"/>
  <c r="BU103" l="1"/>
  <c r="BX103"/>
  <c r="J215" i="12"/>
  <c r="AW104" i="13"/>
  <c r="AZ104" s="1"/>
  <c r="AJ104"/>
  <c r="AS104" s="1"/>
  <c r="CB103"/>
  <c r="BH104"/>
  <c r="N103"/>
  <c r="BQ104"/>
  <c r="J104"/>
  <c r="BN104"/>
  <c r="BC104" l="1"/>
  <c r="AV104"/>
  <c r="AY104" s="1"/>
  <c r="AI104"/>
  <c r="AR104" s="1"/>
  <c r="CA103"/>
  <c r="CD103" s="1"/>
  <c r="BP104"/>
  <c r="I104"/>
  <c r="BM104"/>
  <c r="S104"/>
  <c r="AB105" s="1"/>
  <c r="M104"/>
  <c r="G315" i="7"/>
  <c r="I315"/>
  <c r="O315"/>
  <c r="P315"/>
  <c r="Q315"/>
  <c r="N315"/>
  <c r="J315"/>
  <c r="R315"/>
  <c r="H315"/>
  <c r="K315"/>
  <c r="BJ124" i="13"/>
  <c r="BK124"/>
  <c r="BI124"/>
  <c r="BW104" l="1"/>
  <c r="BZ104"/>
  <c r="BB104"/>
  <c r="AU104"/>
  <c r="AX104" s="1"/>
  <c r="CE103"/>
  <c r="P104"/>
  <c r="L104"/>
  <c r="R104"/>
  <c r="AA105" s="1"/>
  <c r="H104"/>
  <c r="BO104"/>
  <c r="BL104"/>
  <c r="S315" i="7"/>
  <c r="K215" i="12" s="1"/>
  <c r="L215" s="1"/>
  <c r="M215" s="1"/>
  <c r="L315" i="7"/>
  <c r="G215" i="12" s="1"/>
  <c r="BV104" i="13" l="1"/>
  <c r="BY104"/>
  <c r="BA104"/>
  <c r="BD104" s="1"/>
  <c r="H215" i="12"/>
  <c r="I215" s="1"/>
  <c r="AK105" i="13"/>
  <c r="AT105" s="1"/>
  <c r="CC104"/>
  <c r="K104"/>
  <c r="Q104"/>
  <c r="Z105" s="1"/>
  <c r="F315" i="7" s="1"/>
  <c r="BR104" i="13"/>
  <c r="BS105" s="1"/>
  <c r="N216" i="12"/>
  <c r="O104" i="13"/>
  <c r="BJ125"/>
  <c r="BI125"/>
  <c r="BU104" l="1"/>
  <c r="BX104"/>
  <c r="J216" i="12"/>
  <c r="AW105" i="13"/>
  <c r="AZ105" s="1"/>
  <c r="AJ105"/>
  <c r="AS105" s="1"/>
  <c r="CB104"/>
  <c r="N104"/>
  <c r="BH105"/>
  <c r="BQ105"/>
  <c r="J105"/>
  <c r="BN105"/>
  <c r="BK125"/>
  <c r="BC105" l="1"/>
  <c r="AV105"/>
  <c r="AY105" s="1"/>
  <c r="AI105"/>
  <c r="AR105" s="1"/>
  <c r="CA104"/>
  <c r="CD104" s="1"/>
  <c r="CE104" s="1"/>
  <c r="I316" i="7"/>
  <c r="K316"/>
  <c r="O316"/>
  <c r="N316"/>
  <c r="R316"/>
  <c r="G316"/>
  <c r="H316"/>
  <c r="J316"/>
  <c r="Q316"/>
  <c r="P316"/>
  <c r="S105" i="13"/>
  <c r="AB106" s="1"/>
  <c r="M105"/>
  <c r="BP105"/>
  <c r="I105"/>
  <c r="BM105"/>
  <c r="BW105" l="1"/>
  <c r="BZ105"/>
  <c r="BB105"/>
  <c r="AU105"/>
  <c r="AX105" s="1"/>
  <c r="L105"/>
  <c r="R105"/>
  <c r="AA106" s="1"/>
  <c r="S316" i="7"/>
  <c r="K216" i="12" s="1"/>
  <c r="L216" s="1"/>
  <c r="M216" s="1"/>
  <c r="H105" i="13"/>
  <c r="BO105"/>
  <c r="BL105"/>
  <c r="P105"/>
  <c r="L316" i="7"/>
  <c r="G216" i="12" s="1"/>
  <c r="BK126" i="13"/>
  <c r="BJ126"/>
  <c r="BI126"/>
  <c r="BV105" l="1"/>
  <c r="BY105"/>
  <c r="H216" i="12"/>
  <c r="I216" s="1"/>
  <c r="BA105" i="13"/>
  <c r="BD105" s="1"/>
  <c r="AK106"/>
  <c r="AT106" s="1"/>
  <c r="CC105"/>
  <c r="O105"/>
  <c r="N217" i="12"/>
  <c r="Q105" i="13"/>
  <c r="Z106" s="1"/>
  <c r="F316" i="7" s="1"/>
  <c r="K105" i="13"/>
  <c r="BR105"/>
  <c r="BS106" s="1"/>
  <c r="BU105" l="1"/>
  <c r="BX105"/>
  <c r="J217" i="12"/>
  <c r="AW106" i="13"/>
  <c r="AZ106" s="1"/>
  <c r="AJ106"/>
  <c r="AS106" s="1"/>
  <c r="CB105"/>
  <c r="BQ106"/>
  <c r="J106"/>
  <c r="BN106"/>
  <c r="BH106"/>
  <c r="N105"/>
  <c r="BK127"/>
  <c r="BC106" l="1"/>
  <c r="AV106"/>
  <c r="AY106" s="1"/>
  <c r="AI106"/>
  <c r="AR106" s="1"/>
  <c r="CA105"/>
  <c r="CD105" s="1"/>
  <c r="I106"/>
  <c r="BP106"/>
  <c r="BM106"/>
  <c r="S106"/>
  <c r="AB107" s="1"/>
  <c r="M106"/>
  <c r="N317" i="7"/>
  <c r="I317"/>
  <c r="G317"/>
  <c r="O317"/>
  <c r="H317"/>
  <c r="K317"/>
  <c r="P317"/>
  <c r="R317"/>
  <c r="J317"/>
  <c r="Q317"/>
  <c r="BJ127" i="13"/>
  <c r="BI127"/>
  <c r="BW106" l="1"/>
  <c r="BZ106"/>
  <c r="BB106"/>
  <c r="AU106"/>
  <c r="AX106" s="1"/>
  <c r="CE105"/>
  <c r="R106"/>
  <c r="AA107" s="1"/>
  <c r="L106"/>
  <c r="P106"/>
  <c r="L317" i="7"/>
  <c r="G217" i="12" s="1"/>
  <c r="S317" i="7"/>
  <c r="K217" i="12" s="1"/>
  <c r="L217" s="1"/>
  <c r="M217" s="1"/>
  <c r="BO106" i="13"/>
  <c r="H106"/>
  <c r="BL106"/>
  <c r="BV106" l="1"/>
  <c r="BY106"/>
  <c r="BA106"/>
  <c r="BD106" s="1"/>
  <c r="H217" i="12"/>
  <c r="I217" s="1"/>
  <c r="AK107" i="13"/>
  <c r="AT107" s="1"/>
  <c r="CC106"/>
  <c r="O106"/>
  <c r="K106"/>
  <c r="Q106"/>
  <c r="Z107" s="1"/>
  <c r="F317" i="7" s="1"/>
  <c r="BR106" i="13"/>
  <c r="BS107" s="1"/>
  <c r="N218" i="12"/>
  <c r="BI128" i="13"/>
  <c r="BJ128"/>
  <c r="BK128"/>
  <c r="BU106" l="1"/>
  <c r="BX106"/>
  <c r="J218" i="12"/>
  <c r="AW107" i="13"/>
  <c r="AZ107" s="1"/>
  <c r="AJ107"/>
  <c r="AS107" s="1"/>
  <c r="CB106"/>
  <c r="BH107"/>
  <c r="BQ107"/>
  <c r="J107"/>
  <c r="BN107"/>
  <c r="N106"/>
  <c r="BC107" l="1"/>
  <c r="AV107"/>
  <c r="AY107" s="1"/>
  <c r="AI107"/>
  <c r="AR107" s="1"/>
  <c r="CA106"/>
  <c r="CD106" s="1"/>
  <c r="CE106" s="1"/>
  <c r="I318" i="7"/>
  <c r="K318"/>
  <c r="N318"/>
  <c r="R318"/>
  <c r="G318"/>
  <c r="H318"/>
  <c r="P318"/>
  <c r="O318"/>
  <c r="Q318"/>
  <c r="J318"/>
  <c r="BP107" i="13"/>
  <c r="I107"/>
  <c r="BM107"/>
  <c r="M107"/>
  <c r="S107"/>
  <c r="AB108" s="1"/>
  <c r="BW107" l="1"/>
  <c r="BZ107"/>
  <c r="BB107"/>
  <c r="AU107"/>
  <c r="AX107" s="1"/>
  <c r="BO107"/>
  <c r="H107"/>
  <c r="BL107"/>
  <c r="L107"/>
  <c r="R107"/>
  <c r="AA108" s="1"/>
  <c r="P107"/>
  <c r="L318" i="7"/>
  <c r="G218" i="12" s="1"/>
  <c r="S318" i="7"/>
  <c r="K218" i="12" s="1"/>
  <c r="L218" s="1"/>
  <c r="M218" s="1"/>
  <c r="BI129" i="13"/>
  <c r="BJ129"/>
  <c r="BK129"/>
  <c r="BV107" l="1"/>
  <c r="BY107"/>
  <c r="H218" i="12"/>
  <c r="I218" s="1"/>
  <c r="BA107" i="13"/>
  <c r="BD107" s="1"/>
  <c r="AK108"/>
  <c r="AT108" s="1"/>
  <c r="CC107"/>
  <c r="O107"/>
  <c r="N219" i="12"/>
  <c r="BR107" i="13"/>
  <c r="BS108" s="1"/>
  <c r="K107"/>
  <c r="Q107"/>
  <c r="Z108" s="1"/>
  <c r="F318" i="7" s="1"/>
  <c r="BU107" i="13" l="1"/>
  <c r="BX107"/>
  <c r="J219" i="12"/>
  <c r="AW108" i="13"/>
  <c r="AZ108" s="1"/>
  <c r="AJ108"/>
  <c r="AS108" s="1"/>
  <c r="CB107"/>
  <c r="BQ108"/>
  <c r="J108"/>
  <c r="BN108"/>
  <c r="BH108"/>
  <c r="N107"/>
  <c r="BI130"/>
  <c r="BJ130"/>
  <c r="BC108" l="1"/>
  <c r="AV108"/>
  <c r="AY108" s="1"/>
  <c r="AI108"/>
  <c r="AR108" s="1"/>
  <c r="CA107"/>
  <c r="CD107" s="1"/>
  <c r="CE107" s="1"/>
  <c r="S108"/>
  <c r="AB109" s="1"/>
  <c r="M108"/>
  <c r="BP108"/>
  <c r="I108"/>
  <c r="BM108"/>
  <c r="K319" i="7"/>
  <c r="I319"/>
  <c r="N319"/>
  <c r="P319"/>
  <c r="O319"/>
  <c r="G319"/>
  <c r="R319"/>
  <c r="H319"/>
  <c r="J319"/>
  <c r="Q319"/>
  <c r="BK130" i="13"/>
  <c r="BW108" l="1"/>
  <c r="BZ108"/>
  <c r="BB108"/>
  <c r="AU108"/>
  <c r="AX108" s="1"/>
  <c r="H108"/>
  <c r="BO108"/>
  <c r="BL108"/>
  <c r="L319" i="7"/>
  <c r="G219" i="12" s="1"/>
  <c r="R108" i="13"/>
  <c r="AA109" s="1"/>
  <c r="L108"/>
  <c r="S319" i="7"/>
  <c r="K219" i="12" s="1"/>
  <c r="L219" s="1"/>
  <c r="M219" s="1"/>
  <c r="P108" i="13"/>
  <c r="BV108" l="1"/>
  <c r="BY108"/>
  <c r="BA108"/>
  <c r="BD108" s="1"/>
  <c r="H219" i="12"/>
  <c r="I219" s="1"/>
  <c r="AK109" i="13"/>
  <c r="AT109" s="1"/>
  <c r="CC108"/>
  <c r="N220" i="12"/>
  <c r="Q108" i="13"/>
  <c r="Z109" s="1"/>
  <c r="F319" i="7" s="1"/>
  <c r="K108" i="13"/>
  <c r="BR108"/>
  <c r="BS109" s="1"/>
  <c r="O108"/>
  <c r="BK131"/>
  <c r="BI131"/>
  <c r="BJ131"/>
  <c r="BU108" l="1"/>
  <c r="BX108"/>
  <c r="J220" i="12"/>
  <c r="AW109" i="13"/>
  <c r="AZ109" s="1"/>
  <c r="AJ109"/>
  <c r="AS109" s="1"/>
  <c r="CB108"/>
  <c r="BH109"/>
  <c r="BQ109"/>
  <c r="J109"/>
  <c r="BN109"/>
  <c r="N108"/>
  <c r="BC109" l="1"/>
  <c r="AV109"/>
  <c r="AY109" s="1"/>
  <c r="AI109"/>
  <c r="AR109" s="1"/>
  <c r="CA108"/>
  <c r="CD108" s="1"/>
  <c r="S109"/>
  <c r="AB110" s="1"/>
  <c r="M109"/>
  <c r="J320" i="7"/>
  <c r="R320"/>
  <c r="O320"/>
  <c r="K320"/>
  <c r="G320"/>
  <c r="P320"/>
  <c r="I320"/>
  <c r="N320"/>
  <c r="H320"/>
  <c r="Q320"/>
  <c r="BP109" i="13"/>
  <c r="I109"/>
  <c r="BM109"/>
  <c r="BW109" l="1"/>
  <c r="BZ109"/>
  <c r="BB109"/>
  <c r="AU109"/>
  <c r="AX109" s="1"/>
  <c r="CE108"/>
  <c r="BO109"/>
  <c r="H109"/>
  <c r="BL109"/>
  <c r="S320" i="7"/>
  <c r="K220" i="12" s="1"/>
  <c r="L220" s="1"/>
  <c r="M220" s="1"/>
  <c r="L109" i="13"/>
  <c r="R109"/>
  <c r="AA110" s="1"/>
  <c r="L320" i="7"/>
  <c r="G220" i="12" s="1"/>
  <c r="P109" i="13"/>
  <c r="BI132"/>
  <c r="BK132"/>
  <c r="BJ132"/>
  <c r="BV109" l="1"/>
  <c r="BY109"/>
  <c r="H220" i="12"/>
  <c r="I220" s="1"/>
  <c r="BA109" i="13"/>
  <c r="BD109" s="1"/>
  <c r="AK110"/>
  <c r="AT110" s="1"/>
  <c r="CC109"/>
  <c r="N221" i="12"/>
  <c r="O109" i="13"/>
  <c r="K109"/>
  <c r="Q109"/>
  <c r="Z110" s="1"/>
  <c r="F320" i="7" s="1"/>
  <c r="BR109" i="13"/>
  <c r="BS110" s="1"/>
  <c r="BU109" l="1"/>
  <c r="BX109"/>
  <c r="J221" i="12"/>
  <c r="AW110" i="13"/>
  <c r="AZ110" s="1"/>
  <c r="AJ110"/>
  <c r="AS110" s="1"/>
  <c r="CB109"/>
  <c r="BH110"/>
  <c r="BQ110"/>
  <c r="J110"/>
  <c r="BN110"/>
  <c r="N109"/>
  <c r="BJ133"/>
  <c r="BC110" l="1"/>
  <c r="AV110"/>
  <c r="AY110" s="1"/>
  <c r="AI110"/>
  <c r="AR110" s="1"/>
  <c r="CA109"/>
  <c r="CD109" s="1"/>
  <c r="CE109" s="1"/>
  <c r="BP110"/>
  <c r="I110"/>
  <c r="BM110"/>
  <c r="S110"/>
  <c r="AB111" s="1"/>
  <c r="M110"/>
  <c r="K321" i="7"/>
  <c r="P321"/>
  <c r="Q321"/>
  <c r="J321"/>
  <c r="O321"/>
  <c r="N321"/>
  <c r="G321"/>
  <c r="R321"/>
  <c r="H321"/>
  <c r="I321"/>
  <c r="BK133" i="13"/>
  <c r="BI133"/>
  <c r="BW110" l="1"/>
  <c r="BZ110"/>
  <c r="BB110"/>
  <c r="AU110"/>
  <c r="AX110" s="1"/>
  <c r="H110"/>
  <c r="BO110"/>
  <c r="BL110"/>
  <c r="S321" i="7"/>
  <c r="K221" i="12" s="1"/>
  <c r="L221" s="1"/>
  <c r="M221" s="1"/>
  <c r="P110" i="13"/>
  <c r="L321" i="7"/>
  <c r="G221" i="12" s="1"/>
  <c r="R110" i="13"/>
  <c r="AA111" s="1"/>
  <c r="L110"/>
  <c r="BV110" l="1"/>
  <c r="BY110"/>
  <c r="BA110"/>
  <c r="BD110" s="1"/>
  <c r="H221" i="12"/>
  <c r="I221" s="1"/>
  <c r="AK111" i="13"/>
  <c r="AT111" s="1"/>
  <c r="CC110"/>
  <c r="N222" i="12"/>
  <c r="Q110" i="13"/>
  <c r="Z111" s="1"/>
  <c r="F321" i="7" s="1"/>
  <c r="K110" i="13"/>
  <c r="BR110"/>
  <c r="BS111" s="1"/>
  <c r="O110"/>
  <c r="BK134"/>
  <c r="BJ134"/>
  <c r="BU110" l="1"/>
  <c r="BX110"/>
  <c r="J222" i="12"/>
  <c r="AW111" i="13"/>
  <c r="AZ111" s="1"/>
  <c r="AJ111"/>
  <c r="AS111" s="1"/>
  <c r="CB110"/>
  <c r="BH111"/>
  <c r="J111"/>
  <c r="BQ111"/>
  <c r="BN111"/>
  <c r="N110"/>
  <c r="BI134"/>
  <c r="BC111" l="1"/>
  <c r="AV111"/>
  <c r="AY111" s="1"/>
  <c r="AI111"/>
  <c r="AR111" s="1"/>
  <c r="CA110"/>
  <c r="CD110" s="1"/>
  <c r="Q322" i="7"/>
  <c r="K322"/>
  <c r="P322"/>
  <c r="I322"/>
  <c r="J322"/>
  <c r="H322"/>
  <c r="R322"/>
  <c r="N322"/>
  <c r="G322"/>
  <c r="O322"/>
  <c r="S111" i="13"/>
  <c r="AB112" s="1"/>
  <c r="M111"/>
  <c r="BP111"/>
  <c r="I111"/>
  <c r="BM111"/>
  <c r="BW111" l="1"/>
  <c r="BZ111"/>
  <c r="BB111"/>
  <c r="AU111"/>
  <c r="AX111" s="1"/>
  <c r="CE110"/>
  <c r="P111"/>
  <c r="L111"/>
  <c r="R111"/>
  <c r="AA112" s="1"/>
  <c r="S322" i="7"/>
  <c r="K222" i="12" s="1"/>
  <c r="L222" s="1"/>
  <c r="M222" s="1"/>
  <c r="L322" i="7"/>
  <c r="G222" i="12" s="1"/>
  <c r="BO111" i="13"/>
  <c r="H111"/>
  <c r="BL111"/>
  <c r="BI135"/>
  <c r="BJ135"/>
  <c r="BK135"/>
  <c r="BV111" l="1"/>
  <c r="BY111"/>
  <c r="H222" i="12"/>
  <c r="I222" s="1"/>
  <c r="BA111" i="13"/>
  <c r="BD111" s="1"/>
  <c r="AK112"/>
  <c r="AT112" s="1"/>
  <c r="CC111"/>
  <c r="N223" i="12"/>
  <c r="O111" i="13"/>
  <c r="BR111"/>
  <c r="BS112" s="1"/>
  <c r="Q111"/>
  <c r="Z112" s="1"/>
  <c r="F322" i="7" s="1"/>
  <c r="K111" i="13"/>
  <c r="BU111" l="1"/>
  <c r="BX111"/>
  <c r="J223" i="12"/>
  <c r="AW112" i="13"/>
  <c r="AZ112" s="1"/>
  <c r="AJ112"/>
  <c r="AS112" s="1"/>
  <c r="CB111"/>
  <c r="N111"/>
  <c r="BH112"/>
  <c r="BQ112"/>
  <c r="J112"/>
  <c r="BN112"/>
  <c r="BC112" l="1"/>
  <c r="AV112"/>
  <c r="AY112" s="1"/>
  <c r="AI112"/>
  <c r="AR112" s="1"/>
  <c r="CA111"/>
  <c r="CD111" s="1"/>
  <c r="CE111" s="1"/>
  <c r="S112"/>
  <c r="AB113" s="1"/>
  <c r="M112"/>
  <c r="H323" i="7"/>
  <c r="O323"/>
  <c r="N323"/>
  <c r="J323"/>
  <c r="I323"/>
  <c r="R323"/>
  <c r="K323"/>
  <c r="G323"/>
  <c r="Q323"/>
  <c r="P323"/>
  <c r="BP112" i="13"/>
  <c r="I112"/>
  <c r="BM112"/>
  <c r="BK136"/>
  <c r="BI136"/>
  <c r="BJ136"/>
  <c r="BW112" l="1"/>
  <c r="BZ112"/>
  <c r="BB112"/>
  <c r="AU112"/>
  <c r="AX112" s="1"/>
  <c r="P112"/>
  <c r="BO112"/>
  <c r="H112"/>
  <c r="BL112"/>
  <c r="S323" i="7"/>
  <c r="K223" i="12" s="1"/>
  <c r="L223" s="1"/>
  <c r="M223" s="1"/>
  <c r="L112" i="13"/>
  <c r="R112"/>
  <c r="AA113" s="1"/>
  <c r="L323" i="7"/>
  <c r="G223" i="12" s="1"/>
  <c r="BV112" i="13" l="1"/>
  <c r="BY112"/>
  <c r="BA112"/>
  <c r="BD112" s="1"/>
  <c r="H223" i="12"/>
  <c r="I223" s="1"/>
  <c r="AK113" i="13"/>
  <c r="AT113" s="1"/>
  <c r="CC112"/>
  <c r="O112"/>
  <c r="BR112"/>
  <c r="BS113" s="1"/>
  <c r="Q112"/>
  <c r="Z113" s="1"/>
  <c r="F323" i="7" s="1"/>
  <c r="K112" i="13"/>
  <c r="N224" i="12"/>
  <c r="BK137" i="13"/>
  <c r="BJ137"/>
  <c r="BU112" l="1"/>
  <c r="BX112"/>
  <c r="J224" i="12"/>
  <c r="AW113" i="13"/>
  <c r="AZ113" s="1"/>
  <c r="AJ113"/>
  <c r="AS113" s="1"/>
  <c r="CB112"/>
  <c r="N112"/>
  <c r="BH113"/>
  <c r="BQ113"/>
  <c r="J113"/>
  <c r="BN113"/>
  <c r="BI137"/>
  <c r="BC113" l="1"/>
  <c r="AV113"/>
  <c r="AY113" s="1"/>
  <c r="AI113"/>
  <c r="AR113" s="1"/>
  <c r="CA112"/>
  <c r="CD112" s="1"/>
  <c r="R324" i="7"/>
  <c r="P324"/>
  <c r="O324"/>
  <c r="N324"/>
  <c r="G324"/>
  <c r="Q324"/>
  <c r="H324"/>
  <c r="K324"/>
  <c r="J324"/>
  <c r="I324"/>
  <c r="M113" i="13"/>
  <c r="S113"/>
  <c r="AB114" s="1"/>
  <c r="I113"/>
  <c r="BP113"/>
  <c r="BM113"/>
  <c r="BW113" l="1"/>
  <c r="BZ113"/>
  <c r="BB113"/>
  <c r="AU113"/>
  <c r="AX113" s="1"/>
  <c r="CE112"/>
  <c r="R113"/>
  <c r="AA114" s="1"/>
  <c r="L113"/>
  <c r="P113"/>
  <c r="S324" i="7"/>
  <c r="K224" i="12" s="1"/>
  <c r="L224" s="1"/>
  <c r="M224" s="1"/>
  <c r="L324" i="7"/>
  <c r="G224" i="12" s="1"/>
  <c r="H113" i="13"/>
  <c r="BO113"/>
  <c r="BL113"/>
  <c r="BI138"/>
  <c r="BJ138"/>
  <c r="BK138"/>
  <c r="BV113" l="1"/>
  <c r="BY113"/>
  <c r="H224" i="12"/>
  <c r="I224" s="1"/>
  <c r="BA113" i="13"/>
  <c r="BD113" s="1"/>
  <c r="AK114"/>
  <c r="AT114" s="1"/>
  <c r="CC113"/>
  <c r="BR113"/>
  <c r="BS114" s="1"/>
  <c r="Q113"/>
  <c r="Z114" s="1"/>
  <c r="F324" i="7" s="1"/>
  <c r="K113" i="13"/>
  <c r="N225" i="12"/>
  <c r="O113" i="13"/>
  <c r="BU113" l="1"/>
  <c r="BX113"/>
  <c r="J225" i="12"/>
  <c r="AW114" i="13"/>
  <c r="AZ114" s="1"/>
  <c r="AJ114"/>
  <c r="AS114" s="1"/>
  <c r="CB113"/>
  <c r="BH114"/>
  <c r="N113"/>
  <c r="BQ114"/>
  <c r="J114"/>
  <c r="BN114"/>
  <c r="BJ139"/>
  <c r="BK139"/>
  <c r="BC114" l="1"/>
  <c r="AV114"/>
  <c r="AY114" s="1"/>
  <c r="AI114"/>
  <c r="AR114" s="1"/>
  <c r="CA113"/>
  <c r="CD113" s="1"/>
  <c r="BP114"/>
  <c r="I114"/>
  <c r="BM114"/>
  <c r="M114"/>
  <c r="S114"/>
  <c r="AB115" s="1"/>
  <c r="I325" i="7"/>
  <c r="K325"/>
  <c r="H325"/>
  <c r="Q325"/>
  <c r="R325"/>
  <c r="N325"/>
  <c r="J325"/>
  <c r="O325"/>
  <c r="G325"/>
  <c r="P325"/>
  <c r="BI139" i="13"/>
  <c r="BW114" l="1"/>
  <c r="BZ114"/>
  <c r="BB114"/>
  <c r="AU114"/>
  <c r="AX114" s="1"/>
  <c r="CE113"/>
  <c r="L325" i="7"/>
  <c r="G225" i="12" s="1"/>
  <c r="H114" i="13"/>
  <c r="BO114"/>
  <c r="BL114"/>
  <c r="S325" i="7"/>
  <c r="K225" i="12" s="1"/>
  <c r="L225" s="1"/>
  <c r="M225" s="1"/>
  <c r="P114" i="13"/>
  <c r="L114"/>
  <c r="R114"/>
  <c r="AA115" s="1"/>
  <c r="BI140"/>
  <c r="BV114" l="1"/>
  <c r="BY114"/>
  <c r="BA114"/>
  <c r="BD114" s="1"/>
  <c r="H225" i="12"/>
  <c r="I225" s="1"/>
  <c r="AK115" i="13"/>
  <c r="AT115" s="1"/>
  <c r="CC114"/>
  <c r="O114"/>
  <c r="N226" i="12"/>
  <c r="K114" i="13"/>
  <c r="BR114"/>
  <c r="BS115" s="1"/>
  <c r="Q114"/>
  <c r="Z115" s="1"/>
  <c r="F325" i="7" s="1"/>
  <c r="BK140" i="13"/>
  <c r="BJ140"/>
  <c r="BU114" l="1"/>
  <c r="BX114"/>
  <c r="J226" i="12"/>
  <c r="AW115" i="13"/>
  <c r="AZ115" s="1"/>
  <c r="AJ115"/>
  <c r="AS115" s="1"/>
  <c r="CB114"/>
  <c r="BQ115"/>
  <c r="J115"/>
  <c r="BN115"/>
  <c r="BH115"/>
  <c r="N114"/>
  <c r="BC115" l="1"/>
  <c r="AV115"/>
  <c r="AY115" s="1"/>
  <c r="AI115"/>
  <c r="AR115" s="1"/>
  <c r="CA114"/>
  <c r="CD114" s="1"/>
  <c r="N326" i="7"/>
  <c r="I326"/>
  <c r="H326"/>
  <c r="Q326"/>
  <c r="J326"/>
  <c r="O326"/>
  <c r="R326"/>
  <c r="P326"/>
  <c r="G326"/>
  <c r="K326"/>
  <c r="M115" i="13"/>
  <c r="S115"/>
  <c r="AB116" s="1"/>
  <c r="BP115"/>
  <c r="I115"/>
  <c r="BM115"/>
  <c r="BJ141"/>
  <c r="BW115" l="1"/>
  <c r="BZ115"/>
  <c r="BB115"/>
  <c r="AU115"/>
  <c r="AX115" s="1"/>
  <c r="CE114"/>
  <c r="P115"/>
  <c r="BO115"/>
  <c r="H115"/>
  <c r="BL115"/>
  <c r="L115"/>
  <c r="R115"/>
  <c r="AA116" s="1"/>
  <c r="L326" i="7"/>
  <c r="G226" i="12" s="1"/>
  <c r="S326" i="7"/>
  <c r="K226" i="12" s="1"/>
  <c r="L226" s="1"/>
  <c r="M226" s="1"/>
  <c r="BI141" i="13"/>
  <c r="BK141"/>
  <c r="BV115" l="1"/>
  <c r="BY115"/>
  <c r="BA115"/>
  <c r="BD115" s="1"/>
  <c r="H226" i="12"/>
  <c r="I226" s="1"/>
  <c r="AK116" i="13"/>
  <c r="AT116" s="1"/>
  <c r="CC115"/>
  <c r="N227" i="12"/>
  <c r="O115" i="13"/>
  <c r="Q115"/>
  <c r="Z116" s="1"/>
  <c r="F326" i="7" s="1"/>
  <c r="K115" i="13"/>
  <c r="BR115"/>
  <c r="BS116" s="1"/>
  <c r="BU115" l="1"/>
  <c r="BX115"/>
  <c r="J227" i="12"/>
  <c r="AW116" i="13"/>
  <c r="AZ116" s="1"/>
  <c r="AJ116"/>
  <c r="AS116" s="1"/>
  <c r="CB115"/>
  <c r="BQ116"/>
  <c r="J116"/>
  <c r="BN116"/>
  <c r="BH116"/>
  <c r="N115"/>
  <c r="BI142"/>
  <c r="BJ142"/>
  <c r="BK142"/>
  <c r="BC116" l="1"/>
  <c r="AV116"/>
  <c r="AY116" s="1"/>
  <c r="AI116"/>
  <c r="AR116" s="1"/>
  <c r="CA115"/>
  <c r="CD115" s="1"/>
  <c r="S116"/>
  <c r="AB117" s="1"/>
  <c r="M116"/>
  <c r="BP116"/>
  <c r="I116"/>
  <c r="BM116"/>
  <c r="J327" i="7"/>
  <c r="N327"/>
  <c r="R327"/>
  <c r="G327"/>
  <c r="P327"/>
  <c r="H327"/>
  <c r="I327"/>
  <c r="Q327"/>
  <c r="O327"/>
  <c r="K327"/>
  <c r="BW116" i="13" l="1"/>
  <c r="BZ116"/>
  <c r="BB116"/>
  <c r="AU116"/>
  <c r="AX116" s="1"/>
  <c r="CE115"/>
  <c r="P116"/>
  <c r="L327" i="7"/>
  <c r="G227" i="12" s="1"/>
  <c r="S327" i="7"/>
  <c r="K227" i="12" s="1"/>
  <c r="L227" s="1"/>
  <c r="M227" s="1"/>
  <c r="R116" i="13"/>
  <c r="AA117" s="1"/>
  <c r="L116"/>
  <c r="BO116"/>
  <c r="H116"/>
  <c r="BL116"/>
  <c r="BK143"/>
  <c r="BV116" l="1"/>
  <c r="BY116"/>
  <c r="BA116"/>
  <c r="BD116" s="1"/>
  <c r="H227" i="12"/>
  <c r="I227" s="1"/>
  <c r="AK117" i="13"/>
  <c r="AT117" s="1"/>
  <c r="CC116"/>
  <c r="Q116"/>
  <c r="Z117" s="1"/>
  <c r="F327" i="7" s="1"/>
  <c r="K116" i="13"/>
  <c r="BR116"/>
  <c r="BS117" s="1"/>
  <c r="N228" i="12"/>
  <c r="O116" i="13"/>
  <c r="BJ143"/>
  <c r="BI143"/>
  <c r="BU116" l="1"/>
  <c r="BX116"/>
  <c r="J228" i="12"/>
  <c r="AW117" i="13"/>
  <c r="AZ117" s="1"/>
  <c r="AJ117"/>
  <c r="AS117" s="1"/>
  <c r="CB116"/>
  <c r="BQ117"/>
  <c r="J117"/>
  <c r="BN117"/>
  <c r="N116"/>
  <c r="BH117"/>
  <c r="BC117" l="1"/>
  <c r="AV117"/>
  <c r="AY117" s="1"/>
  <c r="AI117"/>
  <c r="AR117" s="1"/>
  <c r="CA116"/>
  <c r="CD116" s="1"/>
  <c r="CE116" s="1"/>
  <c r="I117"/>
  <c r="BP117"/>
  <c r="BM117"/>
  <c r="S117"/>
  <c r="AB118" s="1"/>
  <c r="M117"/>
  <c r="H328" i="7"/>
  <c r="J328"/>
  <c r="Q328"/>
  <c r="P328"/>
  <c r="R328"/>
  <c r="N328"/>
  <c r="O328"/>
  <c r="G328"/>
  <c r="I328"/>
  <c r="K328"/>
  <c r="BK144" i="13"/>
  <c r="BW117" l="1"/>
  <c r="BZ117"/>
  <c r="BB117"/>
  <c r="AU117"/>
  <c r="AX117" s="1"/>
  <c r="S328" i="7"/>
  <c r="K228" i="12" s="1"/>
  <c r="L228" s="1"/>
  <c r="M228" s="1"/>
  <c r="P117" i="13"/>
  <c r="L117"/>
  <c r="R117"/>
  <c r="AA118" s="1"/>
  <c r="L328" i="7"/>
  <c r="G228" i="12" s="1"/>
  <c r="BO117" i="13"/>
  <c r="H117"/>
  <c r="BL117"/>
  <c r="BI144"/>
  <c r="BJ144"/>
  <c r="BV117" l="1"/>
  <c r="BY117"/>
  <c r="H228" i="12"/>
  <c r="I228" s="1"/>
  <c r="BA117" i="13"/>
  <c r="BD117" s="1"/>
  <c r="AK118"/>
  <c r="AT118" s="1"/>
  <c r="CC117"/>
  <c r="O117"/>
  <c r="K117"/>
  <c r="Q117"/>
  <c r="Z118" s="1"/>
  <c r="F328" i="7" s="1"/>
  <c r="BR117" i="13"/>
  <c r="BS118" s="1"/>
  <c r="N229" i="12"/>
  <c r="BU117" i="13" l="1"/>
  <c r="BX117"/>
  <c r="J229" i="12"/>
  <c r="AW118" i="13"/>
  <c r="AZ118" s="1"/>
  <c r="AJ118"/>
  <c r="AS118" s="1"/>
  <c r="CB117"/>
  <c r="N117"/>
  <c r="BH118"/>
  <c r="J118"/>
  <c r="BQ118"/>
  <c r="BN118"/>
  <c r="BI145"/>
  <c r="BK145"/>
  <c r="BC118" l="1"/>
  <c r="AV118"/>
  <c r="AY118" s="1"/>
  <c r="AI118"/>
  <c r="AR118" s="1"/>
  <c r="CA117"/>
  <c r="CD117" s="1"/>
  <c r="BP118"/>
  <c r="I118"/>
  <c r="BM118"/>
  <c r="J329" i="7"/>
  <c r="G329"/>
  <c r="P329"/>
  <c r="R329"/>
  <c r="K329"/>
  <c r="N329"/>
  <c r="Q329"/>
  <c r="H329"/>
  <c r="O329"/>
  <c r="I329"/>
  <c r="S118" i="13"/>
  <c r="AB119" s="1"/>
  <c r="M118"/>
  <c r="BJ145"/>
  <c r="BW118" l="1"/>
  <c r="BZ118"/>
  <c r="BB118"/>
  <c r="AU118"/>
  <c r="AX118" s="1"/>
  <c r="CE117"/>
  <c r="S329" i="7"/>
  <c r="K229" i="12" s="1"/>
  <c r="L229" s="1"/>
  <c r="M229" s="1"/>
  <c r="L329" i="7"/>
  <c r="G229" i="12" s="1"/>
  <c r="H118" i="13"/>
  <c r="BR118" s="1"/>
  <c r="BS119" s="1"/>
  <c r="BO118"/>
  <c r="BL118"/>
  <c r="P118"/>
  <c r="R118"/>
  <c r="AA119" s="1"/>
  <c r="L118"/>
  <c r="BI146"/>
  <c r="BV118" l="1"/>
  <c r="BY118"/>
  <c r="BA118"/>
  <c r="BD118" s="1"/>
  <c r="H229" i="12"/>
  <c r="I229" s="1"/>
  <c r="AK119" i="13"/>
  <c r="AT119" s="1"/>
  <c r="CC118"/>
  <c r="N230" i="12"/>
  <c r="O118" i="13"/>
  <c r="K118"/>
  <c r="Q118"/>
  <c r="Z119" s="1"/>
  <c r="F329" i="7" s="1"/>
  <c r="BK146" i="13"/>
  <c r="BJ146"/>
  <c r="BU118" l="1"/>
  <c r="BX118"/>
  <c r="J230" i="12"/>
  <c r="AW119" i="13"/>
  <c r="AZ119" s="1"/>
  <c r="AJ119"/>
  <c r="AS119" s="1"/>
  <c r="CB118"/>
  <c r="BQ119"/>
  <c r="J119"/>
  <c r="BN119"/>
  <c r="BH119"/>
  <c r="N118"/>
  <c r="BC119" l="1"/>
  <c r="AV119"/>
  <c r="AY119" s="1"/>
  <c r="AI119"/>
  <c r="AR119" s="1"/>
  <c r="CA118"/>
  <c r="CD118" s="1"/>
  <c r="CE118" s="1"/>
  <c r="BP119"/>
  <c r="I119"/>
  <c r="BM119"/>
  <c r="G330" i="7"/>
  <c r="R330"/>
  <c r="O330"/>
  <c r="H330"/>
  <c r="Q330"/>
  <c r="N330"/>
  <c r="P330"/>
  <c r="J330"/>
  <c r="I330"/>
  <c r="K330"/>
  <c r="M119" i="13"/>
  <c r="S119"/>
  <c r="AB120" s="1"/>
  <c r="BI147"/>
  <c r="BW119" l="1"/>
  <c r="BZ119"/>
  <c r="BB119"/>
  <c r="AU119"/>
  <c r="AX119" s="1"/>
  <c r="L330" i="7"/>
  <c r="G230" i="12" s="1"/>
  <c r="R119" i="13"/>
  <c r="AA120" s="1"/>
  <c r="L119"/>
  <c r="P119"/>
  <c r="S330" i="7"/>
  <c r="K230" i="12" s="1"/>
  <c r="L230" s="1"/>
  <c r="M230" s="1"/>
  <c r="BO119" i="13"/>
  <c r="H119"/>
  <c r="BL119"/>
  <c r="BJ147"/>
  <c r="BK147"/>
  <c r="BV119" l="1"/>
  <c r="BY119"/>
  <c r="BA119"/>
  <c r="BD119" s="1"/>
  <c r="H230" i="12"/>
  <c r="I230" s="1"/>
  <c r="AK120" i="13"/>
  <c r="AT120" s="1"/>
  <c r="CC119"/>
  <c r="N231" i="12"/>
  <c r="K119" i="13"/>
  <c r="BR119"/>
  <c r="BS120" s="1"/>
  <c r="Q119"/>
  <c r="Z120" s="1"/>
  <c r="F330" i="7" s="1"/>
  <c r="O119" i="13"/>
  <c r="BU119" l="1"/>
  <c r="BX119"/>
  <c r="J231" i="12"/>
  <c r="AW120" i="13"/>
  <c r="AZ120" s="1"/>
  <c r="AJ120"/>
  <c r="AS120" s="1"/>
  <c r="CB119"/>
  <c r="BH120"/>
  <c r="N119"/>
  <c r="J120"/>
  <c r="BQ120"/>
  <c r="BN120"/>
  <c r="BJ148"/>
  <c r="BK148"/>
  <c r="BI148"/>
  <c r="BC120" l="1"/>
  <c r="AV120"/>
  <c r="AY120" s="1"/>
  <c r="AI120"/>
  <c r="AR120" s="1"/>
  <c r="CA119"/>
  <c r="CD119" s="1"/>
  <c r="J331" i="7"/>
  <c r="Q331"/>
  <c r="K331"/>
  <c r="I331"/>
  <c r="H331"/>
  <c r="P331"/>
  <c r="R331"/>
  <c r="G331"/>
  <c r="O331"/>
  <c r="N331"/>
  <c r="BP120" i="13"/>
  <c r="I120"/>
  <c r="BM120"/>
  <c r="M120"/>
  <c r="S120"/>
  <c r="AB121" s="1"/>
  <c r="BW120" l="1"/>
  <c r="BZ120"/>
  <c r="BB120"/>
  <c r="AU120"/>
  <c r="AX120" s="1"/>
  <c r="CE119"/>
  <c r="L120"/>
  <c r="R120"/>
  <c r="AA121" s="1"/>
  <c r="BO120"/>
  <c r="H120"/>
  <c r="BL120"/>
  <c r="S331" i="7"/>
  <c r="K231" i="12" s="1"/>
  <c r="L231" s="1"/>
  <c r="M231" s="1"/>
  <c r="L331" i="7"/>
  <c r="G231" i="12" s="1"/>
  <c r="P120" i="13"/>
  <c r="BV120" l="1"/>
  <c r="BY120"/>
  <c r="BA120"/>
  <c r="BD120" s="1"/>
  <c r="H231" i="12"/>
  <c r="I231" s="1"/>
  <c r="AK121" i="13"/>
  <c r="AT121" s="1"/>
  <c r="CC120"/>
  <c r="N232" i="12"/>
  <c r="BR120" i="13"/>
  <c r="BS121" s="1"/>
  <c r="K120"/>
  <c r="Q120"/>
  <c r="Z121" s="1"/>
  <c r="F331" i="7" s="1"/>
  <c r="O120" i="13"/>
  <c r="BK149"/>
  <c r="BI149"/>
  <c r="BJ149"/>
  <c r="BU120" l="1"/>
  <c r="BX120"/>
  <c r="J232" i="12"/>
  <c r="AW121" i="13"/>
  <c r="AZ121" s="1"/>
  <c r="AJ121"/>
  <c r="AS121" s="1"/>
  <c r="CB120"/>
  <c r="J121"/>
  <c r="BQ121"/>
  <c r="BN121"/>
  <c r="N120"/>
  <c r="BH121"/>
  <c r="BC121" l="1"/>
  <c r="AV121"/>
  <c r="AY121" s="1"/>
  <c r="AI121"/>
  <c r="AR121" s="1"/>
  <c r="CA120"/>
  <c r="CD120" s="1"/>
  <c r="CE120" s="1"/>
  <c r="S121"/>
  <c r="AB122" s="1"/>
  <c r="M121"/>
  <c r="H332" i="7"/>
  <c r="K332"/>
  <c r="J332"/>
  <c r="G332"/>
  <c r="I332"/>
  <c r="Q332"/>
  <c r="R332"/>
  <c r="N332"/>
  <c r="P332"/>
  <c r="O332"/>
  <c r="BP121" i="13"/>
  <c r="I121"/>
  <c r="BM121"/>
  <c r="BK150"/>
  <c r="BW121" l="1"/>
  <c r="BZ121"/>
  <c r="BB121"/>
  <c r="AU121"/>
  <c r="AX121" s="1"/>
  <c r="L121"/>
  <c r="R121"/>
  <c r="AA122" s="1"/>
  <c r="P121"/>
  <c r="S332" i="7"/>
  <c r="K232" i="12" s="1"/>
  <c r="L232" s="1"/>
  <c r="M232" s="1"/>
  <c r="L332" i="7"/>
  <c r="G232" i="12" s="1"/>
  <c r="BL121" i="13"/>
  <c r="H121"/>
  <c r="BO121"/>
  <c r="BJ150"/>
  <c r="BI150"/>
  <c r="BV121" l="1"/>
  <c r="BY121"/>
  <c r="H232" i="12"/>
  <c r="I232" s="1"/>
  <c r="BA121" i="13"/>
  <c r="BD121" s="1"/>
  <c r="AK122"/>
  <c r="AT122" s="1"/>
  <c r="CC121"/>
  <c r="K121"/>
  <c r="Q121"/>
  <c r="Z122" s="1"/>
  <c r="F332" i="7" s="1"/>
  <c r="BR121" i="13"/>
  <c r="BS122" s="1"/>
  <c r="N233" i="12"/>
  <c r="O121" i="13"/>
  <c r="BU121" l="1"/>
  <c r="BX121"/>
  <c r="J233" i="12"/>
  <c r="AW122" i="13"/>
  <c r="AZ122" s="1"/>
  <c r="AJ122"/>
  <c r="AS122" s="1"/>
  <c r="CB121"/>
  <c r="N121"/>
  <c r="BH122"/>
  <c r="BQ122"/>
  <c r="J122"/>
  <c r="BN122"/>
  <c r="BJ151"/>
  <c r="BK151"/>
  <c r="BI151"/>
  <c r="BC122" l="1"/>
  <c r="AV122"/>
  <c r="AY122" s="1"/>
  <c r="AI122"/>
  <c r="AR122" s="1"/>
  <c r="CA121"/>
  <c r="CD121" s="1"/>
  <c r="J333" i="7"/>
  <c r="I333"/>
  <c r="R333"/>
  <c r="G333"/>
  <c r="H333"/>
  <c r="K333"/>
  <c r="Q333"/>
  <c r="N333"/>
  <c r="O333"/>
  <c r="P333"/>
  <c r="BP122" i="13"/>
  <c r="I122"/>
  <c r="BM122"/>
  <c r="M122"/>
  <c r="S122"/>
  <c r="AB123" s="1"/>
  <c r="BW122" l="1"/>
  <c r="BZ122"/>
  <c r="BB122"/>
  <c r="AU122"/>
  <c r="AX122" s="1"/>
  <c r="CE121"/>
  <c r="H122"/>
  <c r="BO122"/>
  <c r="BL122"/>
  <c r="S333" i="7"/>
  <c r="K233" i="12" s="1"/>
  <c r="L233" s="1"/>
  <c r="M233" s="1"/>
  <c r="L333" i="7"/>
  <c r="G233" i="12" s="1"/>
  <c r="P122" i="13"/>
  <c r="L122"/>
  <c r="R122"/>
  <c r="AA123" s="1"/>
  <c r="BI152"/>
  <c r="BV122" l="1"/>
  <c r="BY122"/>
  <c r="BA122"/>
  <c r="BD122" s="1"/>
  <c r="H233" i="12"/>
  <c r="I233" s="1"/>
  <c r="AK123" i="13"/>
  <c r="AT123" s="1"/>
  <c r="CC122"/>
  <c r="N234" i="12"/>
  <c r="K122" i="13"/>
  <c r="Q122"/>
  <c r="Z123" s="1"/>
  <c r="F333" i="7" s="1"/>
  <c r="BR122" i="13"/>
  <c r="BS123" s="1"/>
  <c r="O122"/>
  <c r="BJ152"/>
  <c r="BK152"/>
  <c r="BU122" l="1"/>
  <c r="BX122"/>
  <c r="J234" i="12"/>
  <c r="AW123" i="13"/>
  <c r="AZ123" s="1"/>
  <c r="AJ123"/>
  <c r="AS123" s="1"/>
  <c r="CB122"/>
  <c r="N122"/>
  <c r="BH123"/>
  <c r="J123"/>
  <c r="BN123"/>
  <c r="BQ123"/>
  <c r="BC123" l="1"/>
  <c r="AV123"/>
  <c r="AY123" s="1"/>
  <c r="AI123"/>
  <c r="AR123" s="1"/>
  <c r="CA122"/>
  <c r="CD122" s="1"/>
  <c r="CE122" s="1"/>
  <c r="S123"/>
  <c r="AB124" s="1"/>
  <c r="M123"/>
  <c r="O334" i="7"/>
  <c r="G334"/>
  <c r="H334"/>
  <c r="J334"/>
  <c r="I334"/>
  <c r="R334"/>
  <c r="N334"/>
  <c r="K334"/>
  <c r="Q334"/>
  <c r="P334"/>
  <c r="I123" i="13"/>
  <c r="BP123"/>
  <c r="BM123"/>
  <c r="BI153"/>
  <c r="BJ153"/>
  <c r="BW123" l="1"/>
  <c r="BZ123"/>
  <c r="BB123"/>
  <c r="AU123"/>
  <c r="AX123" s="1"/>
  <c r="L334" i="7"/>
  <c r="G234" i="12" s="1"/>
  <c r="P123" i="13"/>
  <c r="H123"/>
  <c r="BO123"/>
  <c r="BL123"/>
  <c r="R123"/>
  <c r="AA124" s="1"/>
  <c r="L123"/>
  <c r="S334" i="7"/>
  <c r="K234" i="12" s="1"/>
  <c r="L234" s="1"/>
  <c r="M234" s="1"/>
  <c r="BK153" i="13"/>
  <c r="BV123" l="1"/>
  <c r="BY123"/>
  <c r="BA123"/>
  <c r="BD123" s="1"/>
  <c r="H234" i="12"/>
  <c r="I234" s="1"/>
  <c r="AK124" i="13"/>
  <c r="AT124" s="1"/>
  <c r="CC123"/>
  <c r="N235" i="12"/>
  <c r="K123" i="13"/>
  <c r="Q123"/>
  <c r="Z124" s="1"/>
  <c r="F334" i="7" s="1"/>
  <c r="BR123" i="13"/>
  <c r="BS124" s="1"/>
  <c r="O123"/>
  <c r="BI154"/>
  <c r="BU123" l="1"/>
  <c r="BX123"/>
  <c r="J235" i="12"/>
  <c r="AW124" i="13"/>
  <c r="AZ124" s="1"/>
  <c r="AJ124"/>
  <c r="AS124" s="1"/>
  <c r="CB123"/>
  <c r="N123"/>
  <c r="J124"/>
  <c r="BQ124"/>
  <c r="BN124"/>
  <c r="BH124"/>
  <c r="BJ154"/>
  <c r="BC124" l="1"/>
  <c r="AV124"/>
  <c r="AY124" s="1"/>
  <c r="AI124"/>
  <c r="AR124" s="1"/>
  <c r="CA123"/>
  <c r="CD123" s="1"/>
  <c r="O335" i="7"/>
  <c r="H335"/>
  <c r="G335"/>
  <c r="P335"/>
  <c r="I335"/>
  <c r="N335"/>
  <c r="K335"/>
  <c r="Q335"/>
  <c r="R335"/>
  <c r="J335"/>
  <c r="BP124" i="13"/>
  <c r="I124"/>
  <c r="BM124"/>
  <c r="M124"/>
  <c r="S124"/>
  <c r="AB125" s="1"/>
  <c r="BK154"/>
  <c r="BW124" l="1"/>
  <c r="BZ124"/>
  <c r="BB124"/>
  <c r="AU124"/>
  <c r="AX124" s="1"/>
  <c r="CE123"/>
  <c r="H124"/>
  <c r="BO124"/>
  <c r="BL124"/>
  <c r="R124"/>
  <c r="AA125" s="1"/>
  <c r="L124"/>
  <c r="P124"/>
  <c r="L335" i="7"/>
  <c r="G235" i="12" s="1"/>
  <c r="S335" i="7"/>
  <c r="K235" i="12" s="1"/>
  <c r="L235" s="1"/>
  <c r="M235" s="1"/>
  <c r="BJ155" i="13"/>
  <c r="BI155"/>
  <c r="BV124" l="1"/>
  <c r="BY124"/>
  <c r="BA124"/>
  <c r="BD124" s="1"/>
  <c r="H235" i="12"/>
  <c r="I235" s="1"/>
  <c r="AK125" i="13"/>
  <c r="AT125" s="1"/>
  <c r="CC124"/>
  <c r="N236" i="12"/>
  <c r="Q124" i="13"/>
  <c r="Z125" s="1"/>
  <c r="F335" i="7" s="1"/>
  <c r="K124" i="13"/>
  <c r="BR124"/>
  <c r="BS125" s="1"/>
  <c r="O124"/>
  <c r="BK155"/>
  <c r="BU124" l="1"/>
  <c r="BX124"/>
  <c r="J236" i="12"/>
  <c r="AW125" i="13"/>
  <c r="AZ125" s="1"/>
  <c r="AJ125"/>
  <c r="AS125" s="1"/>
  <c r="CB124"/>
  <c r="N124"/>
  <c r="BH125"/>
  <c r="BQ125"/>
  <c r="J125"/>
  <c r="BN125"/>
  <c r="BC125" l="1"/>
  <c r="AV125"/>
  <c r="AY125" s="1"/>
  <c r="AI125"/>
  <c r="AR125" s="1"/>
  <c r="CA124"/>
  <c r="CD124" s="1"/>
  <c r="I125"/>
  <c r="BP125"/>
  <c r="BM125"/>
  <c r="M125"/>
  <c r="S125"/>
  <c r="AB126" s="1"/>
  <c r="I336" i="7"/>
  <c r="N336"/>
  <c r="J336"/>
  <c r="G336"/>
  <c r="K336"/>
  <c r="H336"/>
  <c r="R336"/>
  <c r="P336"/>
  <c r="Q336"/>
  <c r="O336"/>
  <c r="BI156" i="13"/>
  <c r="BW125" l="1"/>
  <c r="BZ125"/>
  <c r="BB125"/>
  <c r="AU125"/>
  <c r="AX125" s="1"/>
  <c r="CE124"/>
  <c r="S336" i="7"/>
  <c r="K236" i="12" s="1"/>
  <c r="L236" s="1"/>
  <c r="M236" s="1"/>
  <c r="R125" i="13"/>
  <c r="AA126" s="1"/>
  <c r="L125"/>
  <c r="BO125"/>
  <c r="H125"/>
  <c r="BL125"/>
  <c r="L336" i="7"/>
  <c r="G236" i="12" s="1"/>
  <c r="P125" i="13"/>
  <c r="BK156"/>
  <c r="BJ156"/>
  <c r="BI157"/>
  <c r="BV125" l="1"/>
  <c r="BY125"/>
  <c r="BA125"/>
  <c r="BD125" s="1"/>
  <c r="H236" i="12"/>
  <c r="I236" s="1"/>
  <c r="AK126" i="13"/>
  <c r="AT126" s="1"/>
  <c r="CC125"/>
  <c r="N237" i="12"/>
  <c r="K125" i="13"/>
  <c r="Q125"/>
  <c r="Z126" s="1"/>
  <c r="F336" i="7" s="1"/>
  <c r="BR125" i="13"/>
  <c r="BS126" s="1"/>
  <c r="O125"/>
  <c r="BU125" l="1"/>
  <c r="BX125"/>
  <c r="J237" i="12"/>
  <c r="AW126" i="13"/>
  <c r="AZ126" s="1"/>
  <c r="AJ126"/>
  <c r="AS126" s="1"/>
  <c r="CB125"/>
  <c r="BH126"/>
  <c r="BQ126"/>
  <c r="J126"/>
  <c r="BN126"/>
  <c r="N125"/>
  <c r="BK157"/>
  <c r="BJ157"/>
  <c r="BC126" l="1"/>
  <c r="AV126"/>
  <c r="AY126" s="1"/>
  <c r="AI126"/>
  <c r="AR126" s="1"/>
  <c r="CA125"/>
  <c r="CD125" s="1"/>
  <c r="I337" i="7"/>
  <c r="O337"/>
  <c r="Q337"/>
  <c r="K337"/>
  <c r="J337"/>
  <c r="N337"/>
  <c r="G337"/>
  <c r="R337"/>
  <c r="H337"/>
  <c r="P337"/>
  <c r="I126" i="13"/>
  <c r="BP126"/>
  <c r="BM126"/>
  <c r="S126"/>
  <c r="AB127" s="1"/>
  <c r="M126"/>
  <c r="BW126" l="1"/>
  <c r="BZ126"/>
  <c r="BB126"/>
  <c r="AU126"/>
  <c r="AX126" s="1"/>
  <c r="CE125"/>
  <c r="R126"/>
  <c r="AA127" s="1"/>
  <c r="L126"/>
  <c r="H126"/>
  <c r="BO126"/>
  <c r="BL126"/>
  <c r="P126"/>
  <c r="S337" i="7"/>
  <c r="K237" i="12" s="1"/>
  <c r="L237" s="1"/>
  <c r="M237" s="1"/>
  <c r="L337" i="7"/>
  <c r="G237" i="12" s="1"/>
  <c r="BI158" i="13"/>
  <c r="BK158"/>
  <c r="BJ158"/>
  <c r="BV126" l="1"/>
  <c r="BY126"/>
  <c r="H237" i="12"/>
  <c r="I237" s="1"/>
  <c r="BA126" i="13"/>
  <c r="BD126" s="1"/>
  <c r="AK127"/>
  <c r="AT127" s="1"/>
  <c r="CC126"/>
  <c r="N238" i="12"/>
  <c r="Q126" i="13"/>
  <c r="Z127" s="1"/>
  <c r="F337" i="7" s="1"/>
  <c r="K126" i="13"/>
  <c r="BR126"/>
  <c r="BS127" s="1"/>
  <c r="O126"/>
  <c r="BU126" l="1"/>
  <c r="BX126"/>
  <c r="J238" i="12"/>
  <c r="AW127" i="13"/>
  <c r="AZ127" s="1"/>
  <c r="AJ127"/>
  <c r="AS127" s="1"/>
  <c r="CB126"/>
  <c r="N126"/>
  <c r="BQ127"/>
  <c r="J127"/>
  <c r="BN127"/>
  <c r="BH127"/>
  <c r="BI159"/>
  <c r="BJ159"/>
  <c r="BC127" l="1"/>
  <c r="AV127"/>
  <c r="AY127" s="1"/>
  <c r="AI127"/>
  <c r="AR127" s="1"/>
  <c r="CA126"/>
  <c r="CD126" s="1"/>
  <c r="CE126" s="1"/>
  <c r="S127"/>
  <c r="AB128" s="1"/>
  <c r="M127"/>
  <c r="N338" i="7"/>
  <c r="I338"/>
  <c r="R338"/>
  <c r="O338"/>
  <c r="J338"/>
  <c r="Q338"/>
  <c r="P338"/>
  <c r="K338"/>
  <c r="G338"/>
  <c r="H338"/>
  <c r="I127" i="13"/>
  <c r="BP127"/>
  <c r="BM127"/>
  <c r="BK159"/>
  <c r="BW127" l="1"/>
  <c r="BZ127"/>
  <c r="BB127"/>
  <c r="AU127"/>
  <c r="AX127" s="1"/>
  <c r="P127"/>
  <c r="BO127"/>
  <c r="H127"/>
  <c r="BL127"/>
  <c r="S338" i="7"/>
  <c r="K238" i="12" s="1"/>
  <c r="L238" s="1"/>
  <c r="M238" s="1"/>
  <c r="L127" i="13"/>
  <c r="R127"/>
  <c r="AA128" s="1"/>
  <c r="L338" i="7"/>
  <c r="G238" i="12" s="1"/>
  <c r="BV127" i="13" l="1"/>
  <c r="BY127"/>
  <c r="H238" i="12"/>
  <c r="I238" s="1"/>
  <c r="BA127" i="13"/>
  <c r="BD127" s="1"/>
  <c r="AK128"/>
  <c r="AT128" s="1"/>
  <c r="CC127"/>
  <c r="O127"/>
  <c r="N239" i="12"/>
  <c r="K127" i="13"/>
  <c r="BR127"/>
  <c r="BS128" s="1"/>
  <c r="Q127"/>
  <c r="Z128" s="1"/>
  <c r="F338" i="7" s="1"/>
  <c r="BI160" i="13"/>
  <c r="BJ160"/>
  <c r="BK160"/>
  <c r="BU127" l="1"/>
  <c r="BX127"/>
  <c r="J239" i="12"/>
  <c r="AW128" i="13"/>
  <c r="AZ128" s="1"/>
  <c r="AJ128"/>
  <c r="AS128" s="1"/>
  <c r="CB127"/>
  <c r="BQ128"/>
  <c r="J128"/>
  <c r="BN128"/>
  <c r="N127"/>
  <c r="BH128"/>
  <c r="BC128" l="1"/>
  <c r="AV128"/>
  <c r="AY128" s="1"/>
  <c r="AI128"/>
  <c r="AR128" s="1"/>
  <c r="CA127"/>
  <c r="CD127" s="1"/>
  <c r="S128"/>
  <c r="AB129" s="1"/>
  <c r="M128"/>
  <c r="H339" i="7"/>
  <c r="O339"/>
  <c r="G339"/>
  <c r="Q339"/>
  <c r="I339"/>
  <c r="J339"/>
  <c r="N339"/>
  <c r="K339"/>
  <c r="P339"/>
  <c r="R339"/>
  <c r="BP128" i="13"/>
  <c r="I128"/>
  <c r="BM128"/>
  <c r="BW128" l="1"/>
  <c r="BZ128"/>
  <c r="BB128"/>
  <c r="AU128"/>
  <c r="AX128" s="1"/>
  <c r="CE127"/>
  <c r="BO128"/>
  <c r="H128"/>
  <c r="BL128"/>
  <c r="S339" i="7"/>
  <c r="K239" i="12" s="1"/>
  <c r="L239" s="1"/>
  <c r="M239" s="1"/>
  <c r="L339" i="7"/>
  <c r="G239" i="12" s="1"/>
  <c r="P128" i="13"/>
  <c r="L128"/>
  <c r="R128"/>
  <c r="AA129" s="1"/>
  <c r="BK161"/>
  <c r="BJ161"/>
  <c r="BI161"/>
  <c r="BV128" l="1"/>
  <c r="BY128"/>
  <c r="H239" i="12"/>
  <c r="I239" s="1"/>
  <c r="BA128" i="13"/>
  <c r="BD128" s="1"/>
  <c r="AK129"/>
  <c r="AT129" s="1"/>
  <c r="CC128"/>
  <c r="O128"/>
  <c r="Q128"/>
  <c r="Z129" s="1"/>
  <c r="F339" i="7" s="1"/>
  <c r="BR128" i="13"/>
  <c r="BS129" s="1"/>
  <c r="K128"/>
  <c r="N240" i="12"/>
  <c r="BU128" i="13" l="1"/>
  <c r="BX128"/>
  <c r="J240" i="12"/>
  <c r="AW129" i="13"/>
  <c r="AZ129" s="1"/>
  <c r="AJ129"/>
  <c r="AS129" s="1"/>
  <c r="CB128"/>
  <c r="BH129"/>
  <c r="J129"/>
  <c r="BQ129"/>
  <c r="BN129"/>
  <c r="N128"/>
  <c r="BI162"/>
  <c r="BC129" l="1"/>
  <c r="AV129"/>
  <c r="AY129" s="1"/>
  <c r="AI129"/>
  <c r="AR129" s="1"/>
  <c r="CA128"/>
  <c r="CD128" s="1"/>
  <c r="CE128" s="1"/>
  <c r="G340" i="7"/>
  <c r="J340"/>
  <c r="Q340"/>
  <c r="I340"/>
  <c r="O340"/>
  <c r="H340"/>
  <c r="K340"/>
  <c r="N340"/>
  <c r="P340"/>
  <c r="R340"/>
  <c r="S129" i="13"/>
  <c r="AB130" s="1"/>
  <c r="M129"/>
  <c r="I129"/>
  <c r="BP129"/>
  <c r="BM129"/>
  <c r="BK162"/>
  <c r="BJ162"/>
  <c r="BW129" l="1"/>
  <c r="BZ129"/>
  <c r="BB129"/>
  <c r="AU129"/>
  <c r="AX129" s="1"/>
  <c r="S340" i="7"/>
  <c r="K240" i="12" s="1"/>
  <c r="L240" s="1"/>
  <c r="M240" s="1"/>
  <c r="H129" i="13"/>
  <c r="BO129"/>
  <c r="BL129"/>
  <c r="L129"/>
  <c r="R129"/>
  <c r="AA130" s="1"/>
  <c r="P129"/>
  <c r="L340" i="7"/>
  <c r="G240" i="12" s="1"/>
  <c r="BI163" i="13"/>
  <c r="BV129" l="1"/>
  <c r="BY129"/>
  <c r="H240" i="12"/>
  <c r="I240" s="1"/>
  <c r="BA129" i="13"/>
  <c r="BD129" s="1"/>
  <c r="AK130"/>
  <c r="AT130" s="1"/>
  <c r="CC129"/>
  <c r="O129"/>
  <c r="N241" i="12"/>
  <c r="BR129" i="13"/>
  <c r="BS130" s="1"/>
  <c r="K129"/>
  <c r="Q129"/>
  <c r="Z130" s="1"/>
  <c r="F340" i="7" s="1"/>
  <c r="BJ163" i="13"/>
  <c r="BK163"/>
  <c r="BU129" l="1"/>
  <c r="BX129"/>
  <c r="J241" i="12"/>
  <c r="AW130" i="13"/>
  <c r="AZ130" s="1"/>
  <c r="AJ130"/>
  <c r="AS130" s="1"/>
  <c r="CB129"/>
  <c r="BQ130"/>
  <c r="J130"/>
  <c r="BN130"/>
  <c r="N129"/>
  <c r="BH130"/>
  <c r="BC130" l="1"/>
  <c r="AV130"/>
  <c r="AY130" s="1"/>
  <c r="AI130"/>
  <c r="AR130" s="1"/>
  <c r="CA129"/>
  <c r="CD129" s="1"/>
  <c r="P341" i="7"/>
  <c r="H341"/>
  <c r="G341"/>
  <c r="R341"/>
  <c r="Q341"/>
  <c r="J341"/>
  <c r="K341"/>
  <c r="O341"/>
  <c r="I341"/>
  <c r="N341"/>
  <c r="BP130" i="13"/>
  <c r="I130"/>
  <c r="BM130"/>
  <c r="M130"/>
  <c r="S130"/>
  <c r="AB131" s="1"/>
  <c r="BJ164"/>
  <c r="BI164"/>
  <c r="BW130" l="1"/>
  <c r="BZ130"/>
  <c r="BB130"/>
  <c r="AU130"/>
  <c r="AX130" s="1"/>
  <c r="CE129"/>
  <c r="S341" i="7"/>
  <c r="K241" i="12" s="1"/>
  <c r="L241" s="1"/>
  <c r="M241" s="1"/>
  <c r="P130" i="13"/>
  <c r="BO130"/>
  <c r="H130"/>
  <c r="BL130"/>
  <c r="R130"/>
  <c r="AA131" s="1"/>
  <c r="L130"/>
  <c r="L341" i="7"/>
  <c r="G241" i="12" s="1"/>
  <c r="BK164" i="13"/>
  <c r="BV130" l="1"/>
  <c r="BY130"/>
  <c r="H241" i="12"/>
  <c r="I241" s="1"/>
  <c r="BA130" i="13"/>
  <c r="BD130" s="1"/>
  <c r="AK131"/>
  <c r="AT131" s="1"/>
  <c r="CC130"/>
  <c r="O130"/>
  <c r="N242" i="12"/>
  <c r="BR130" i="13"/>
  <c r="BS131" s="1"/>
  <c r="Q130"/>
  <c r="Z131" s="1"/>
  <c r="F341" i="7" s="1"/>
  <c r="K130" i="13"/>
  <c r="BI165"/>
  <c r="BU130" l="1"/>
  <c r="BX130"/>
  <c r="J242" i="12"/>
  <c r="AW131" i="13"/>
  <c r="AZ131" s="1"/>
  <c r="AJ131"/>
  <c r="AS131" s="1"/>
  <c r="CB130"/>
  <c r="N130"/>
  <c r="BQ131"/>
  <c r="J131"/>
  <c r="BN131"/>
  <c r="BH131"/>
  <c r="BK165"/>
  <c r="BJ165"/>
  <c r="BC131" l="1"/>
  <c r="AV131"/>
  <c r="AY131" s="1"/>
  <c r="AI131"/>
  <c r="AR131" s="1"/>
  <c r="CA130"/>
  <c r="CD130" s="1"/>
  <c r="BP131"/>
  <c r="I131"/>
  <c r="BM131"/>
  <c r="I342" i="7"/>
  <c r="R342"/>
  <c r="K342"/>
  <c r="O342"/>
  <c r="N342"/>
  <c r="H342"/>
  <c r="Q342"/>
  <c r="P342"/>
  <c r="G342"/>
  <c r="J342"/>
  <c r="M131" i="13"/>
  <c r="S131"/>
  <c r="AB132" s="1"/>
  <c r="BW131" l="1"/>
  <c r="BZ131"/>
  <c r="BB131"/>
  <c r="AU131"/>
  <c r="AX131" s="1"/>
  <c r="CE130"/>
  <c r="S342" i="7"/>
  <c r="K242" i="12" s="1"/>
  <c r="L242" s="1"/>
  <c r="M242" s="1"/>
  <c r="R131" i="13"/>
  <c r="AA132" s="1"/>
  <c r="L131"/>
  <c r="P131"/>
  <c r="L342" i="7"/>
  <c r="G242" i="12" s="1"/>
  <c r="H131" i="13"/>
  <c r="BO131"/>
  <c r="BL131"/>
  <c r="BK166"/>
  <c r="BI166"/>
  <c r="BV131" l="1"/>
  <c r="BY131"/>
  <c r="H242" i="12"/>
  <c r="I242" s="1"/>
  <c r="BA131" i="13"/>
  <c r="BD131" s="1"/>
  <c r="AK132"/>
  <c r="AT132" s="1"/>
  <c r="CC131"/>
  <c r="Q131"/>
  <c r="Z132" s="1"/>
  <c r="F342" i="7" s="1"/>
  <c r="K131" i="13"/>
  <c r="BR131"/>
  <c r="BS132" s="1"/>
  <c r="N243" i="12"/>
  <c r="O131" i="13"/>
  <c r="BJ166"/>
  <c r="BU131" l="1"/>
  <c r="BX131"/>
  <c r="J243" i="12"/>
  <c r="AW132" i="13"/>
  <c r="AZ132" s="1"/>
  <c r="AJ132"/>
  <c r="AS132" s="1"/>
  <c r="CB131"/>
  <c r="N131"/>
  <c r="J132"/>
  <c r="BQ132"/>
  <c r="BN132"/>
  <c r="BH132"/>
  <c r="BC132" l="1"/>
  <c r="AV132"/>
  <c r="AY132" s="1"/>
  <c r="AI132"/>
  <c r="AR132" s="1"/>
  <c r="CA131"/>
  <c r="CD131" s="1"/>
  <c r="CE131" s="1"/>
  <c r="J343" i="7"/>
  <c r="R343"/>
  <c r="G343"/>
  <c r="P343"/>
  <c r="H343"/>
  <c r="K343"/>
  <c r="N343"/>
  <c r="I343"/>
  <c r="O343"/>
  <c r="Q343"/>
  <c r="M132" i="13"/>
  <c r="S132"/>
  <c r="AB133" s="1"/>
  <c r="BP132"/>
  <c r="I132"/>
  <c r="BM132"/>
  <c r="BK167"/>
  <c r="BI167"/>
  <c r="BW132" l="1"/>
  <c r="BZ132"/>
  <c r="BB132"/>
  <c r="AU132"/>
  <c r="AX132" s="1"/>
  <c r="P132"/>
  <c r="S343" i="7"/>
  <c r="K243" i="12" s="1"/>
  <c r="L243" s="1"/>
  <c r="M243" s="1"/>
  <c r="L343" i="7"/>
  <c r="G243" i="12" s="1"/>
  <c r="L132" i="13"/>
  <c r="R132"/>
  <c r="AA133" s="1"/>
  <c r="BO132"/>
  <c r="H132"/>
  <c r="BL132"/>
  <c r="BJ167"/>
  <c r="BV132" l="1"/>
  <c r="BY132"/>
  <c r="H243" i="12"/>
  <c r="I243" s="1"/>
  <c r="BA132" i="13"/>
  <c r="BD132" s="1"/>
  <c r="AK133"/>
  <c r="AT133" s="1"/>
  <c r="CC132"/>
  <c r="BR132"/>
  <c r="BS133" s="1"/>
  <c r="K132"/>
  <c r="Q132"/>
  <c r="Z133" s="1"/>
  <c r="F343" i="7" s="1"/>
  <c r="O132" i="13"/>
  <c r="N244" i="12"/>
  <c r="BI168" i="13"/>
  <c r="BU132" l="1"/>
  <c r="BX132"/>
  <c r="J244" i="12"/>
  <c r="AJ133" i="13"/>
  <c r="AS133" s="1"/>
  <c r="CB132"/>
  <c r="BH133"/>
  <c r="N132"/>
  <c r="BK168"/>
  <c r="AW133" l="1"/>
  <c r="AZ133" s="1"/>
  <c r="AV133"/>
  <c r="AY133" s="1"/>
  <c r="BQ133"/>
  <c r="BN133"/>
  <c r="J133"/>
  <c r="M133" s="1"/>
  <c r="AI133"/>
  <c r="AR133" s="1"/>
  <c r="CA132"/>
  <c r="CD132" s="1"/>
  <c r="BP133"/>
  <c r="I133"/>
  <c r="BM133"/>
  <c r="G344" i="7"/>
  <c r="N344"/>
  <c r="K344"/>
  <c r="O344"/>
  <c r="Q344"/>
  <c r="J344"/>
  <c r="P344"/>
  <c r="I344"/>
  <c r="R344"/>
  <c r="H344"/>
  <c r="BJ168" i="13"/>
  <c r="BI169"/>
  <c r="BW133" l="1"/>
  <c r="BZ133"/>
  <c r="BC133"/>
  <c r="BB133"/>
  <c r="S133"/>
  <c r="AB134" s="1"/>
  <c r="AU133"/>
  <c r="AX133" s="1"/>
  <c r="CE132"/>
  <c r="L133"/>
  <c r="R133"/>
  <c r="AA134" s="1"/>
  <c r="P133"/>
  <c r="S344" i="7"/>
  <c r="K244" i="12" s="1"/>
  <c r="L244" s="1"/>
  <c r="M244" s="1"/>
  <c r="BO133" i="13"/>
  <c r="H133"/>
  <c r="BL133"/>
  <c r="L344" i="7"/>
  <c r="G244" i="12" s="1"/>
  <c r="BV133" i="13" l="1"/>
  <c r="BY133"/>
  <c r="H244" i="12"/>
  <c r="I244" s="1"/>
  <c r="BA133" i="13"/>
  <c r="BD133" s="1"/>
  <c r="AK134"/>
  <c r="AT134" s="1"/>
  <c r="CC133"/>
  <c r="N245" i="12"/>
  <c r="K133" i="13"/>
  <c r="BR133"/>
  <c r="BS134" s="1"/>
  <c r="Q133"/>
  <c r="Z134" s="1"/>
  <c r="F344" i="7" s="1"/>
  <c r="O133" i="13"/>
  <c r="BK169"/>
  <c r="BU133" l="1"/>
  <c r="BX133"/>
  <c r="J245" i="12"/>
  <c r="AW134" i="13"/>
  <c r="AZ134" s="1"/>
  <c r="AJ134"/>
  <c r="AS134" s="1"/>
  <c r="CB133"/>
  <c r="BH134"/>
  <c r="BQ134"/>
  <c r="J134"/>
  <c r="BN134"/>
  <c r="N133"/>
  <c r="BJ169"/>
  <c r="BC134" l="1"/>
  <c r="AV134"/>
  <c r="AY134" s="1"/>
  <c r="AI134"/>
  <c r="AR134" s="1"/>
  <c r="CA133"/>
  <c r="CD133" s="1"/>
  <c r="M134"/>
  <c r="S134"/>
  <c r="AB135" s="1"/>
  <c r="N345" i="7"/>
  <c r="J345"/>
  <c r="I345"/>
  <c r="P345"/>
  <c r="H345"/>
  <c r="G345"/>
  <c r="R345"/>
  <c r="O345"/>
  <c r="K345"/>
  <c r="Q345"/>
  <c r="BP134" i="13"/>
  <c r="I134"/>
  <c r="BM134"/>
  <c r="BK170"/>
  <c r="BI170"/>
  <c r="BW134" l="1"/>
  <c r="BZ134"/>
  <c r="BB134"/>
  <c r="AU134"/>
  <c r="AX134" s="1"/>
  <c r="CE133"/>
  <c r="BO134"/>
  <c r="H134"/>
  <c r="BL134"/>
  <c r="P134"/>
  <c r="L134"/>
  <c r="R134"/>
  <c r="AA135" s="1"/>
  <c r="S345" i="7"/>
  <c r="K245" i="12" s="1"/>
  <c r="L245" s="1"/>
  <c r="M245" s="1"/>
  <c r="L345" i="7"/>
  <c r="G245" i="12" s="1"/>
  <c r="BV134" i="13" l="1"/>
  <c r="BY134"/>
  <c r="H245" i="12"/>
  <c r="I245" s="1"/>
  <c r="BA134" i="13"/>
  <c r="BD134" s="1"/>
  <c r="AK135"/>
  <c r="AT135" s="1"/>
  <c r="CC134"/>
  <c r="Q134"/>
  <c r="Z135" s="1"/>
  <c r="F345" i="7" s="1"/>
  <c r="K134" i="13"/>
  <c r="BR134"/>
  <c r="BS135" s="1"/>
  <c r="N246" i="12"/>
  <c r="O134" i="13"/>
  <c r="BJ170"/>
  <c r="BU134" l="1"/>
  <c r="BX134"/>
  <c r="J246" i="12"/>
  <c r="AW135" i="13"/>
  <c r="AZ135" s="1"/>
  <c r="AJ135"/>
  <c r="AS135" s="1"/>
  <c r="CB134"/>
  <c r="BH135"/>
  <c r="N134"/>
  <c r="BQ135"/>
  <c r="J135"/>
  <c r="BN135"/>
  <c r="BI171"/>
  <c r="BK171"/>
  <c r="BC135" l="1"/>
  <c r="AV135"/>
  <c r="AY135" s="1"/>
  <c r="AI135"/>
  <c r="AR135" s="1"/>
  <c r="CA134"/>
  <c r="CD134" s="1"/>
  <c r="BP135"/>
  <c r="I135"/>
  <c r="BM135"/>
  <c r="K346" i="7"/>
  <c r="J346"/>
  <c r="P346"/>
  <c r="H346"/>
  <c r="I346"/>
  <c r="N346"/>
  <c r="R346"/>
  <c r="G346"/>
  <c r="O346"/>
  <c r="Q346"/>
  <c r="S135" i="13"/>
  <c r="AB136" s="1"/>
  <c r="M135"/>
  <c r="BW135" l="1"/>
  <c r="BZ135"/>
  <c r="BB135"/>
  <c r="AU135"/>
  <c r="AX135" s="1"/>
  <c r="CE134"/>
  <c r="L346" i="7"/>
  <c r="G246" i="12" s="1"/>
  <c r="P135" i="13"/>
  <c r="BO135"/>
  <c r="H135"/>
  <c r="BL135"/>
  <c r="R135"/>
  <c r="AA136" s="1"/>
  <c r="L135"/>
  <c r="S346" i="7"/>
  <c r="K246" i="12" s="1"/>
  <c r="L246" s="1"/>
  <c r="M246" s="1"/>
  <c r="BI172" i="13"/>
  <c r="BJ171"/>
  <c r="BV135" l="1"/>
  <c r="BY135"/>
  <c r="BA135"/>
  <c r="BD135" s="1"/>
  <c r="H246" i="12"/>
  <c r="I246" s="1"/>
  <c r="AK136" i="13"/>
  <c r="AT136" s="1"/>
  <c r="CC135"/>
  <c r="N247" i="12"/>
  <c r="K135" i="13"/>
  <c r="Q135"/>
  <c r="Z136" s="1"/>
  <c r="F346" i="7" s="1"/>
  <c r="BR135" i="13"/>
  <c r="BS136" s="1"/>
  <c r="O135"/>
  <c r="BK172"/>
  <c r="BU135" l="1"/>
  <c r="BX135"/>
  <c r="J247" i="12"/>
  <c r="AW136" i="13"/>
  <c r="AZ136" s="1"/>
  <c r="AJ136"/>
  <c r="AS136" s="1"/>
  <c r="CB135"/>
  <c r="BH136"/>
  <c r="BQ136"/>
  <c r="J136"/>
  <c r="BN136"/>
  <c r="N135"/>
  <c r="BJ172"/>
  <c r="BC136" l="1"/>
  <c r="AV136"/>
  <c r="AY136" s="1"/>
  <c r="AI136"/>
  <c r="AR136" s="1"/>
  <c r="CA135"/>
  <c r="CD135" s="1"/>
  <c r="BP136"/>
  <c r="I136"/>
  <c r="BM136"/>
  <c r="M136"/>
  <c r="S136"/>
  <c r="AB137" s="1"/>
  <c r="O347" i="7"/>
  <c r="J347"/>
  <c r="P347"/>
  <c r="H347"/>
  <c r="I347"/>
  <c r="Q347"/>
  <c r="G347"/>
  <c r="R347"/>
  <c r="N347"/>
  <c r="K347"/>
  <c r="BW136" i="13" l="1"/>
  <c r="BZ136"/>
  <c r="BB136"/>
  <c r="AU136"/>
  <c r="AX136" s="1"/>
  <c r="CE135"/>
  <c r="L347" i="7"/>
  <c r="G247" i="12" s="1"/>
  <c r="S347" i="7"/>
  <c r="K247" i="12" s="1"/>
  <c r="L247" s="1"/>
  <c r="M247" s="1"/>
  <c r="P136" i="13"/>
  <c r="L136"/>
  <c r="R136"/>
  <c r="AA137" s="1"/>
  <c r="BO136"/>
  <c r="H136"/>
  <c r="BL136"/>
  <c r="BI173"/>
  <c r="BK173"/>
  <c r="BJ173"/>
  <c r="BV136" l="1"/>
  <c r="BY136"/>
  <c r="BA136"/>
  <c r="BD136" s="1"/>
  <c r="H247" i="12"/>
  <c r="I247" s="1"/>
  <c r="AK137" i="13"/>
  <c r="AT137" s="1"/>
  <c r="CC136"/>
  <c r="K136"/>
  <c r="Q136"/>
  <c r="Z137" s="1"/>
  <c r="F347" i="7" s="1"/>
  <c r="BR136" i="13"/>
  <c r="BS137" s="1"/>
  <c r="N248" i="12"/>
  <c r="O136" i="13"/>
  <c r="BU136" l="1"/>
  <c r="BX136"/>
  <c r="J248" i="12"/>
  <c r="AW137" i="13"/>
  <c r="AZ137" s="1"/>
  <c r="AJ137"/>
  <c r="AS137" s="1"/>
  <c r="CB136"/>
  <c r="J137"/>
  <c r="BQ137"/>
  <c r="BN137"/>
  <c r="N136"/>
  <c r="BH137"/>
  <c r="BC137" l="1"/>
  <c r="AV137"/>
  <c r="AY137" s="1"/>
  <c r="AI137"/>
  <c r="AR137" s="1"/>
  <c r="CA136"/>
  <c r="CD136" s="1"/>
  <c r="CE136" s="1"/>
  <c r="P348" i="7"/>
  <c r="N348"/>
  <c r="K348"/>
  <c r="Q348"/>
  <c r="I348"/>
  <c r="H348"/>
  <c r="G348"/>
  <c r="R348"/>
  <c r="J348"/>
  <c r="O348"/>
  <c r="M137" i="13"/>
  <c r="S137"/>
  <c r="AB138" s="1"/>
  <c r="BP137"/>
  <c r="I137"/>
  <c r="BM137"/>
  <c r="BI174"/>
  <c r="BK174"/>
  <c r="BJ174"/>
  <c r="BW137" l="1"/>
  <c r="BZ137"/>
  <c r="BB137"/>
  <c r="AU137"/>
  <c r="AX137" s="1"/>
  <c r="BO137"/>
  <c r="H137"/>
  <c r="BL137"/>
  <c r="R137"/>
  <c r="AA138" s="1"/>
  <c r="L137"/>
  <c r="S348" i="7"/>
  <c r="K248" i="12" s="1"/>
  <c r="L248" s="1"/>
  <c r="M248" s="1"/>
  <c r="P137" i="13"/>
  <c r="L348" i="7"/>
  <c r="G248" i="12" s="1"/>
  <c r="BV137" i="13" l="1"/>
  <c r="BY137"/>
  <c r="H248" i="12"/>
  <c r="I248" s="1"/>
  <c r="BA137" i="13"/>
  <c r="BD137" s="1"/>
  <c r="AK138"/>
  <c r="AT138" s="1"/>
  <c r="CC137"/>
  <c r="O137"/>
  <c r="K137"/>
  <c r="BR137"/>
  <c r="BS138" s="1"/>
  <c r="Q137"/>
  <c r="Z138" s="1"/>
  <c r="F348" i="7" s="1"/>
  <c r="N249" i="12"/>
  <c r="BI175" i="13"/>
  <c r="BU137" l="1"/>
  <c r="BX137"/>
  <c r="J249" i="12"/>
  <c r="AW138" i="13"/>
  <c r="AZ138" s="1"/>
  <c r="AJ138"/>
  <c r="AS138" s="1"/>
  <c r="CB137"/>
  <c r="N137"/>
  <c r="BH138"/>
  <c r="BQ138"/>
  <c r="J138"/>
  <c r="BN138"/>
  <c r="BK175"/>
  <c r="BC138" l="1"/>
  <c r="AV138"/>
  <c r="AY138" s="1"/>
  <c r="AI138"/>
  <c r="AR138" s="1"/>
  <c r="CA137"/>
  <c r="CD137" s="1"/>
  <c r="CE137" s="1"/>
  <c r="M138"/>
  <c r="S138"/>
  <c r="AB139" s="1"/>
  <c r="BP138"/>
  <c r="I138"/>
  <c r="BM138"/>
  <c r="N349" i="7"/>
  <c r="O349"/>
  <c r="Q349"/>
  <c r="J349"/>
  <c r="R349"/>
  <c r="H349"/>
  <c r="G349"/>
  <c r="P349"/>
  <c r="I349"/>
  <c r="K349"/>
  <c r="BJ175" i="13"/>
  <c r="BI176"/>
  <c r="BW138" l="1"/>
  <c r="BZ138"/>
  <c r="BB138"/>
  <c r="AU138"/>
  <c r="AX138" s="1"/>
  <c r="BO138"/>
  <c r="H138"/>
  <c r="BL138"/>
  <c r="L138"/>
  <c r="R138"/>
  <c r="AA139" s="1"/>
  <c r="S349" i="7"/>
  <c r="K249" i="12" s="1"/>
  <c r="L249" s="1"/>
  <c r="M249" s="1"/>
  <c r="L349" i="7"/>
  <c r="G249" i="12" s="1"/>
  <c r="P138" i="13"/>
  <c r="BK176"/>
  <c r="BV138" l="1"/>
  <c r="BY138"/>
  <c r="BA138"/>
  <c r="BD138" s="1"/>
  <c r="H249" i="12"/>
  <c r="I249" s="1"/>
  <c r="AK139" i="13"/>
  <c r="AT139" s="1"/>
  <c r="CC138"/>
  <c r="O138"/>
  <c r="BR138"/>
  <c r="BS139" s="1"/>
  <c r="K138"/>
  <c r="Q138"/>
  <c r="Z139" s="1"/>
  <c r="F349" i="7" s="1"/>
  <c r="N250" i="12"/>
  <c r="BU138" i="13" l="1"/>
  <c r="BX138"/>
  <c r="J250" i="12"/>
  <c r="AW139" i="13"/>
  <c r="AZ139" s="1"/>
  <c r="AJ139"/>
  <c r="AS139" s="1"/>
  <c r="CB138"/>
  <c r="BH139"/>
  <c r="N138"/>
  <c r="BQ139"/>
  <c r="J139"/>
  <c r="BN139"/>
  <c r="BJ176"/>
  <c r="BC139" l="1"/>
  <c r="AV139"/>
  <c r="AY139" s="1"/>
  <c r="AI139"/>
  <c r="AR139" s="1"/>
  <c r="CA138"/>
  <c r="CD138" s="1"/>
  <c r="K350" i="7"/>
  <c r="N350"/>
  <c r="Q350"/>
  <c r="P350"/>
  <c r="G350"/>
  <c r="J350"/>
  <c r="H350"/>
  <c r="R350"/>
  <c r="I350"/>
  <c r="O350"/>
  <c r="BP139" i="13"/>
  <c r="I139"/>
  <c r="BM139"/>
  <c r="M139"/>
  <c r="S139"/>
  <c r="AB140" s="1"/>
  <c r="BW139" l="1"/>
  <c r="BZ139"/>
  <c r="BB139"/>
  <c r="AU139"/>
  <c r="AX139" s="1"/>
  <c r="CE138"/>
  <c r="S350" i="7"/>
  <c r="K250" i="12" s="1"/>
  <c r="L250" s="1"/>
  <c r="M250" s="1"/>
  <c r="P139" i="13"/>
  <c r="H139"/>
  <c r="BO139"/>
  <c r="BL139"/>
  <c r="L139"/>
  <c r="R139"/>
  <c r="AA140" s="1"/>
  <c r="L350" i="7"/>
  <c r="G250" i="12" s="1"/>
  <c r="BK177" i="13"/>
  <c r="BI177"/>
  <c r="BV139" l="1"/>
  <c r="BY139"/>
  <c r="BA139"/>
  <c r="BD139" s="1"/>
  <c r="H250" i="12"/>
  <c r="I250" s="1"/>
  <c r="AK140" i="13"/>
  <c r="AT140" s="1"/>
  <c r="CC139"/>
  <c r="O139"/>
  <c r="N251" i="12"/>
  <c r="Q139" i="13"/>
  <c r="Z140" s="1"/>
  <c r="F350" i="7" s="1"/>
  <c r="BR139" i="13"/>
  <c r="BS140" s="1"/>
  <c r="K139"/>
  <c r="BJ177"/>
  <c r="BU139" l="1"/>
  <c r="BX139"/>
  <c r="J251" i="12"/>
  <c r="AW140" i="13"/>
  <c r="AZ140" s="1"/>
  <c r="AJ140"/>
  <c r="AS140" s="1"/>
  <c r="CB139"/>
  <c r="N139"/>
  <c r="J140"/>
  <c r="BQ140"/>
  <c r="BN140"/>
  <c r="BH140"/>
  <c r="BI178"/>
  <c r="BC140" l="1"/>
  <c r="AV140"/>
  <c r="AY140" s="1"/>
  <c r="AI140"/>
  <c r="AR140" s="1"/>
  <c r="CA139"/>
  <c r="CD139" s="1"/>
  <c r="BP140"/>
  <c r="I140"/>
  <c r="BM140"/>
  <c r="M140"/>
  <c r="S140"/>
  <c r="AB141" s="1"/>
  <c r="O351" i="7"/>
  <c r="G351"/>
  <c r="I351"/>
  <c r="K351"/>
  <c r="R351"/>
  <c r="Q351"/>
  <c r="J351"/>
  <c r="H351"/>
  <c r="N351"/>
  <c r="P351"/>
  <c r="BK178" i="13"/>
  <c r="BW140" l="1"/>
  <c r="BZ140"/>
  <c r="BB140"/>
  <c r="AU140"/>
  <c r="AX140" s="1"/>
  <c r="CE139"/>
  <c r="L140"/>
  <c r="R140"/>
  <c r="AA141" s="1"/>
  <c r="L351" i="7"/>
  <c r="G251" i="12" s="1"/>
  <c r="P140" i="13"/>
  <c r="S351" i="7"/>
  <c r="K251" i="12" s="1"/>
  <c r="L251" s="1"/>
  <c r="M251" s="1"/>
  <c r="BO140" i="13"/>
  <c r="BL140"/>
  <c r="H140"/>
  <c r="BJ178"/>
  <c r="BI179"/>
  <c r="BV140" l="1"/>
  <c r="BY140"/>
  <c r="BA140"/>
  <c r="BD140" s="1"/>
  <c r="H251" i="12"/>
  <c r="I251" s="1"/>
  <c r="AK141" i="13"/>
  <c r="AT141" s="1"/>
  <c r="CC140"/>
  <c r="K140"/>
  <c r="Q140"/>
  <c r="Z141" s="1"/>
  <c r="F351" i="7" s="1"/>
  <c r="BR140" i="13"/>
  <c r="BS141" s="1"/>
  <c r="N252" i="12"/>
  <c r="O140" i="13"/>
  <c r="BJ179"/>
  <c r="BU140" l="1"/>
  <c r="BX140"/>
  <c r="J252" i="12"/>
  <c r="AW141" i="13"/>
  <c r="AZ141" s="1"/>
  <c r="AJ141"/>
  <c r="AS141" s="1"/>
  <c r="CB140"/>
  <c r="BQ141"/>
  <c r="J141"/>
  <c r="BN141"/>
  <c r="N140"/>
  <c r="BH141"/>
  <c r="BK179"/>
  <c r="BC141" l="1"/>
  <c r="AV141"/>
  <c r="AY141" s="1"/>
  <c r="AI141"/>
  <c r="AR141" s="1"/>
  <c r="CA140"/>
  <c r="CD140" s="1"/>
  <c r="CE140" s="1"/>
  <c r="S141"/>
  <c r="AB142" s="1"/>
  <c r="M141"/>
  <c r="BP141"/>
  <c r="I141"/>
  <c r="BM141"/>
  <c r="P352" i="7"/>
  <c r="H352"/>
  <c r="N352"/>
  <c r="O352"/>
  <c r="K352"/>
  <c r="J352"/>
  <c r="G352"/>
  <c r="R352"/>
  <c r="I352"/>
  <c r="Q352"/>
  <c r="BW141" i="13" l="1"/>
  <c r="BZ141"/>
  <c r="BB141"/>
  <c r="AU141"/>
  <c r="AX141" s="1"/>
  <c r="L352" i="7"/>
  <c r="G252" i="12" s="1"/>
  <c r="R141" i="13"/>
  <c r="AA142" s="1"/>
  <c r="L141"/>
  <c r="S352" i="7"/>
  <c r="K252" i="12" s="1"/>
  <c r="L252" s="1"/>
  <c r="M252" s="1"/>
  <c r="BO141" i="13"/>
  <c r="H141"/>
  <c r="BL141"/>
  <c r="P141"/>
  <c r="BI180"/>
  <c r="BK180"/>
  <c r="BJ180"/>
  <c r="BV141" l="1"/>
  <c r="BY141"/>
  <c r="BA141"/>
  <c r="BD141" s="1"/>
  <c r="H252" i="12"/>
  <c r="I252" s="1"/>
  <c r="AK142" i="13"/>
  <c r="AT142" s="1"/>
  <c r="CC141"/>
  <c r="O141"/>
  <c r="Q141"/>
  <c r="Z142" s="1"/>
  <c r="F352" i="7" s="1"/>
  <c r="K141" i="13"/>
  <c r="BR141"/>
  <c r="BS142" s="1"/>
  <c r="N253" i="12"/>
  <c r="BU141" i="13" l="1"/>
  <c r="BX141"/>
  <c r="J253" i="12"/>
  <c r="AW142" i="13"/>
  <c r="AZ142" s="1"/>
  <c r="AJ142"/>
  <c r="AS142" s="1"/>
  <c r="CB141"/>
  <c r="BQ142"/>
  <c r="J142"/>
  <c r="BN142"/>
  <c r="BH142"/>
  <c r="N141"/>
  <c r="BC142" l="1"/>
  <c r="AV142"/>
  <c r="AY142" s="1"/>
  <c r="AI142"/>
  <c r="AR142" s="1"/>
  <c r="CA141"/>
  <c r="CD141" s="1"/>
  <c r="CE141" s="1"/>
  <c r="P353" i="7"/>
  <c r="H353"/>
  <c r="Q353"/>
  <c r="R353"/>
  <c r="O353"/>
  <c r="J353"/>
  <c r="G353"/>
  <c r="K353"/>
  <c r="I353"/>
  <c r="N353"/>
  <c r="M142" i="13"/>
  <c r="S142"/>
  <c r="AB143" s="1"/>
  <c r="I142"/>
  <c r="BP142"/>
  <c r="BM142"/>
  <c r="BJ181"/>
  <c r="BK181"/>
  <c r="BI181"/>
  <c r="BW142" l="1"/>
  <c r="BZ142"/>
  <c r="BB142"/>
  <c r="AU142"/>
  <c r="AX142" s="1"/>
  <c r="BO142"/>
  <c r="H142"/>
  <c r="BL142"/>
  <c r="P142"/>
  <c r="S353" i="7"/>
  <c r="K253" i="12" s="1"/>
  <c r="L253" s="1"/>
  <c r="M253" s="1"/>
  <c r="L142" i="13"/>
  <c r="R142"/>
  <c r="AA143" s="1"/>
  <c r="L353" i="7"/>
  <c r="G253" i="12" s="1"/>
  <c r="BI182" i="13"/>
  <c r="BV142" l="1"/>
  <c r="BY142"/>
  <c r="H253" i="12"/>
  <c r="I253" s="1"/>
  <c r="BA142" i="13"/>
  <c r="BD142" s="1"/>
  <c r="AK143"/>
  <c r="AT143" s="1"/>
  <c r="CC142"/>
  <c r="O142"/>
  <c r="K142"/>
  <c r="Q142"/>
  <c r="Z143" s="1"/>
  <c r="F353" i="7" s="1"/>
  <c r="BR142" i="13"/>
  <c r="BS143" s="1"/>
  <c r="N254" i="12"/>
  <c r="BJ182" i="13"/>
  <c r="BK182"/>
  <c r="BU142" l="1"/>
  <c r="BX142"/>
  <c r="J254" i="12"/>
  <c r="AW143" i="13"/>
  <c r="AZ143" s="1"/>
  <c r="AJ143"/>
  <c r="AS143" s="1"/>
  <c r="CB142"/>
  <c r="BH143"/>
  <c r="BQ143"/>
  <c r="J143"/>
  <c r="BN143"/>
  <c r="N142"/>
  <c r="BI183"/>
  <c r="BJ183"/>
  <c r="BC143" l="1"/>
  <c r="AV143"/>
  <c r="AY143" s="1"/>
  <c r="AI143"/>
  <c r="AR143" s="1"/>
  <c r="CA142"/>
  <c r="CD142" s="1"/>
  <c r="BP143"/>
  <c r="I143"/>
  <c r="BM143"/>
  <c r="S143"/>
  <c r="AB144" s="1"/>
  <c r="M143"/>
  <c r="K354" i="7"/>
  <c r="P354"/>
  <c r="H354"/>
  <c r="O354"/>
  <c r="R354"/>
  <c r="N354"/>
  <c r="G354"/>
  <c r="J354"/>
  <c r="Q354"/>
  <c r="I354"/>
  <c r="BW143" i="13" l="1"/>
  <c r="BZ143"/>
  <c r="BB143"/>
  <c r="AU143"/>
  <c r="AX143" s="1"/>
  <c r="CE142"/>
  <c r="S354" i="7"/>
  <c r="K254" i="12" s="1"/>
  <c r="L254" s="1"/>
  <c r="M254" s="1"/>
  <c r="H143" i="13"/>
  <c r="BO143"/>
  <c r="BL143"/>
  <c r="R143"/>
  <c r="AA144" s="1"/>
  <c r="L143"/>
  <c r="L354" i="7"/>
  <c r="G254" i="12" s="1"/>
  <c r="P143" i="13"/>
  <c r="BK183"/>
  <c r="BV143" l="1"/>
  <c r="BY143"/>
  <c r="BA143"/>
  <c r="BD143" s="1"/>
  <c r="H254" i="12"/>
  <c r="I254" s="1"/>
  <c r="AK144" i="13"/>
  <c r="AT144" s="1"/>
  <c r="CC143"/>
  <c r="K143"/>
  <c r="BR143"/>
  <c r="BS144" s="1"/>
  <c r="Q143"/>
  <c r="Z144" s="1"/>
  <c r="F354" i="7" s="1"/>
  <c r="N255" i="12"/>
  <c r="O143" i="13"/>
  <c r="BJ184"/>
  <c r="BU143" l="1"/>
  <c r="BX143"/>
  <c r="J255" i="12"/>
  <c r="AW144" i="13"/>
  <c r="AZ144" s="1"/>
  <c r="AJ144"/>
  <c r="AS144" s="1"/>
  <c r="CB143"/>
  <c r="BH144"/>
  <c r="BQ144"/>
  <c r="J144"/>
  <c r="BN144"/>
  <c r="N143"/>
  <c r="BI184"/>
  <c r="BC144" l="1"/>
  <c r="AV144"/>
  <c r="AY144" s="1"/>
  <c r="AI144"/>
  <c r="AR144" s="1"/>
  <c r="CA143"/>
  <c r="CD143" s="1"/>
  <c r="BP144"/>
  <c r="I144"/>
  <c r="BM144"/>
  <c r="M144"/>
  <c r="S144"/>
  <c r="AB145" s="1"/>
  <c r="O355" i="7"/>
  <c r="R355"/>
  <c r="I355"/>
  <c r="Q355"/>
  <c r="J355"/>
  <c r="K355"/>
  <c r="P355"/>
  <c r="N355"/>
  <c r="G355"/>
  <c r="H355"/>
  <c r="BK184" i="13"/>
  <c r="BW144" l="1"/>
  <c r="BZ144"/>
  <c r="BB144"/>
  <c r="AU144"/>
  <c r="AX144" s="1"/>
  <c r="CE143"/>
  <c r="P144"/>
  <c r="S355" i="7"/>
  <c r="K255" i="12" s="1"/>
  <c r="L255" s="1"/>
  <c r="M255" s="1"/>
  <c r="L355" i="7"/>
  <c r="G255" i="12" s="1"/>
  <c r="BO144" i="13"/>
  <c r="H144"/>
  <c r="BL144"/>
  <c r="R144"/>
  <c r="AA145" s="1"/>
  <c r="L144"/>
  <c r="BK185"/>
  <c r="BV144" l="1"/>
  <c r="BY144"/>
  <c r="BA144"/>
  <c r="BD144" s="1"/>
  <c r="H255" i="12"/>
  <c r="I255" s="1"/>
  <c r="AK145" i="13"/>
  <c r="AT145" s="1"/>
  <c r="CC144"/>
  <c r="O144"/>
  <c r="K144"/>
  <c r="BR144"/>
  <c r="BS145" s="1"/>
  <c r="Q144"/>
  <c r="Z145" s="1"/>
  <c r="F355" i="7" s="1"/>
  <c r="N256" i="12"/>
  <c r="BI185" i="13"/>
  <c r="BJ185"/>
  <c r="BU144" l="1"/>
  <c r="BX144"/>
  <c r="J256" i="12"/>
  <c r="AW145" i="13"/>
  <c r="AZ145" s="1"/>
  <c r="AJ145"/>
  <c r="AS145" s="1"/>
  <c r="CB144"/>
  <c r="J145"/>
  <c r="BQ145"/>
  <c r="BN145"/>
  <c r="N144"/>
  <c r="BH145"/>
  <c r="BK186"/>
  <c r="BC145" l="1"/>
  <c r="AV145"/>
  <c r="AY145" s="1"/>
  <c r="AI145"/>
  <c r="AR145" s="1"/>
  <c r="CA144"/>
  <c r="CD144" s="1"/>
  <c r="S145"/>
  <c r="AB146" s="1"/>
  <c r="M145"/>
  <c r="BP145"/>
  <c r="I145"/>
  <c r="BM145"/>
  <c r="P356" i="7"/>
  <c r="G356"/>
  <c r="I356"/>
  <c r="K356"/>
  <c r="J356"/>
  <c r="N356"/>
  <c r="Q356"/>
  <c r="H356"/>
  <c r="O356"/>
  <c r="R356"/>
  <c r="BW145" i="13" l="1"/>
  <c r="BZ145"/>
  <c r="BB145"/>
  <c r="AU145"/>
  <c r="AX145" s="1"/>
  <c r="CE144"/>
  <c r="S356" i="7"/>
  <c r="K256" i="12" s="1"/>
  <c r="L256" s="1"/>
  <c r="M256" s="1"/>
  <c r="L356" i="7"/>
  <c r="G256" i="12" s="1"/>
  <c r="R145" i="13"/>
  <c r="AA146" s="1"/>
  <c r="L145"/>
  <c r="P145"/>
  <c r="BO145"/>
  <c r="H145"/>
  <c r="BL145"/>
  <c r="BJ186"/>
  <c r="BI186"/>
  <c r="BV145" l="1"/>
  <c r="BY145"/>
  <c r="BA145"/>
  <c r="BD145" s="1"/>
  <c r="H256" i="12"/>
  <c r="I256" s="1"/>
  <c r="AK146" i="13"/>
  <c r="AT146" s="1"/>
  <c r="CC145"/>
  <c r="K145"/>
  <c r="Q145"/>
  <c r="Z146" s="1"/>
  <c r="F356" i="7" s="1"/>
  <c r="O145" i="13"/>
  <c r="N257" i="12"/>
  <c r="BR145" i="13"/>
  <c r="BS146" s="1"/>
  <c r="BK187"/>
  <c r="BU145" l="1"/>
  <c r="BX145"/>
  <c r="J257" i="12"/>
  <c r="AW146" i="13"/>
  <c r="AZ146" s="1"/>
  <c r="AJ146"/>
  <c r="AS146" s="1"/>
  <c r="CB145"/>
  <c r="BQ146"/>
  <c r="J146"/>
  <c r="BN146"/>
  <c r="N145"/>
  <c r="BH146"/>
  <c r="BI187"/>
  <c r="BJ187"/>
  <c r="BC146" l="1"/>
  <c r="AV146"/>
  <c r="AY146" s="1"/>
  <c r="AI146"/>
  <c r="AR146" s="1"/>
  <c r="CA145"/>
  <c r="CD145" s="1"/>
  <c r="CE145" s="1"/>
  <c r="I146"/>
  <c r="BP146"/>
  <c r="BM146"/>
  <c r="S146"/>
  <c r="AB147" s="1"/>
  <c r="M146"/>
  <c r="G357" i="7"/>
  <c r="R357"/>
  <c r="H357"/>
  <c r="I357"/>
  <c r="O357"/>
  <c r="K357"/>
  <c r="P357"/>
  <c r="N357"/>
  <c r="J357"/>
  <c r="Q357"/>
  <c r="BK188" i="13"/>
  <c r="BW146" l="1"/>
  <c r="BZ146"/>
  <c r="BB146"/>
  <c r="AU146"/>
  <c r="AX146" s="1"/>
  <c r="L146"/>
  <c r="R146"/>
  <c r="AA147" s="1"/>
  <c r="S357" i="7"/>
  <c r="K257" i="12" s="1"/>
  <c r="L257" s="1"/>
  <c r="M257" s="1"/>
  <c r="P146" i="13"/>
  <c r="BO146"/>
  <c r="H146"/>
  <c r="BL146"/>
  <c r="L357" i="7"/>
  <c r="G257" i="12" s="1"/>
  <c r="BI188" i="13"/>
  <c r="BV146" l="1"/>
  <c r="BY146"/>
  <c r="H257" i="12"/>
  <c r="I257" s="1"/>
  <c r="BA146" i="13"/>
  <c r="BD146" s="1"/>
  <c r="AK147"/>
  <c r="AT147" s="1"/>
  <c r="CC146"/>
  <c r="N258" i="12"/>
  <c r="K146" i="13"/>
  <c r="BR146"/>
  <c r="BS147" s="1"/>
  <c r="Q146"/>
  <c r="Z147" s="1"/>
  <c r="F357" i="7" s="1"/>
  <c r="O146" i="13"/>
  <c r="BJ188"/>
  <c r="BU146" l="1"/>
  <c r="BX146"/>
  <c r="J258" i="12"/>
  <c r="AW147" i="13"/>
  <c r="AZ147" s="1"/>
  <c r="AJ147"/>
  <c r="AS147" s="1"/>
  <c r="CB146"/>
  <c r="BH147"/>
  <c r="BQ147"/>
  <c r="J147"/>
  <c r="BN147"/>
  <c r="N146"/>
  <c r="BC147" l="1"/>
  <c r="AV147"/>
  <c r="AY147" s="1"/>
  <c r="AI147"/>
  <c r="AR147" s="1"/>
  <c r="CA146"/>
  <c r="CD146" s="1"/>
  <c r="BP147"/>
  <c r="I147"/>
  <c r="BM147"/>
  <c r="R358" i="7"/>
  <c r="I358"/>
  <c r="P358"/>
  <c r="G358"/>
  <c r="J358"/>
  <c r="Q358"/>
  <c r="K358"/>
  <c r="O358"/>
  <c r="N358"/>
  <c r="H358"/>
  <c r="S147" i="13"/>
  <c r="AB148" s="1"/>
  <c r="M147"/>
  <c r="BJ189"/>
  <c r="BW147" l="1"/>
  <c r="BZ147"/>
  <c r="BB147"/>
  <c r="AU147"/>
  <c r="AX147" s="1"/>
  <c r="CE146"/>
  <c r="S358" i="7"/>
  <c r="K258" i="12" s="1"/>
  <c r="L258" s="1"/>
  <c r="M258" s="1"/>
  <c r="R147" i="13"/>
  <c r="AA148" s="1"/>
  <c r="L147"/>
  <c r="P147"/>
  <c r="BO147"/>
  <c r="H147"/>
  <c r="BL147"/>
  <c r="L358" i="7"/>
  <c r="G258" i="12" s="1"/>
  <c r="BK189" i="13"/>
  <c r="BI189"/>
  <c r="BV147" l="1"/>
  <c r="BY147"/>
  <c r="H258" i="12"/>
  <c r="I258" s="1"/>
  <c r="BA147" i="13"/>
  <c r="BD147" s="1"/>
  <c r="AK148"/>
  <c r="AT148" s="1"/>
  <c r="CC147"/>
  <c r="N259" i="12"/>
  <c r="Q147" i="13"/>
  <c r="Z148" s="1"/>
  <c r="F358" i="7" s="1"/>
  <c r="K147" i="13"/>
  <c r="BR147"/>
  <c r="BS148" s="1"/>
  <c r="O147"/>
  <c r="BK190"/>
  <c r="BU147" l="1"/>
  <c r="BX147"/>
  <c r="J259" i="12"/>
  <c r="AW148" i="13"/>
  <c r="AZ148" s="1"/>
  <c r="AJ148"/>
  <c r="AS148" s="1"/>
  <c r="CB147"/>
  <c r="BQ148"/>
  <c r="J148"/>
  <c r="BN148"/>
  <c r="N147"/>
  <c r="BH148"/>
  <c r="BJ190"/>
  <c r="BC148" l="1"/>
  <c r="AV148"/>
  <c r="AY148" s="1"/>
  <c r="AI148"/>
  <c r="AR148" s="1"/>
  <c r="CA147"/>
  <c r="CD147" s="1"/>
  <c r="BP148"/>
  <c r="I148"/>
  <c r="BM148"/>
  <c r="M148"/>
  <c r="S148"/>
  <c r="AB149" s="1"/>
  <c r="Q359" i="7"/>
  <c r="O359"/>
  <c r="P359"/>
  <c r="I359"/>
  <c r="H359"/>
  <c r="G359"/>
  <c r="N359"/>
  <c r="J359"/>
  <c r="K359"/>
  <c r="R359"/>
  <c r="BI190" i="13"/>
  <c r="BW148" l="1"/>
  <c r="BZ148"/>
  <c r="BB148"/>
  <c r="AU148"/>
  <c r="AX148" s="1"/>
  <c r="CE147"/>
  <c r="L359" i="7"/>
  <c r="G259" i="12" s="1"/>
  <c r="BO148" i="13"/>
  <c r="H148"/>
  <c r="BL148"/>
  <c r="S359" i="7"/>
  <c r="K259" i="12" s="1"/>
  <c r="L259" s="1"/>
  <c r="M259" s="1"/>
  <c r="P148" i="13"/>
  <c r="L148"/>
  <c r="R148"/>
  <c r="AA149" s="1"/>
  <c r="BJ191"/>
  <c r="BV148" l="1"/>
  <c r="BY148"/>
  <c r="BA148"/>
  <c r="BD148" s="1"/>
  <c r="H259" i="12"/>
  <c r="I259" s="1"/>
  <c r="AK149" i="13"/>
  <c r="AT149" s="1"/>
  <c r="CC148"/>
  <c r="N260" i="12"/>
  <c r="Q148" i="13"/>
  <c r="Z149" s="1"/>
  <c r="K148"/>
  <c r="BR148"/>
  <c r="BS149" s="1"/>
  <c r="O148"/>
  <c r="BK191"/>
  <c r="BH149" l="1"/>
  <c r="F359" i="7"/>
  <c r="BU148" i="13"/>
  <c r="BX148"/>
  <c r="J260" i="12"/>
  <c r="AW149" i="13"/>
  <c r="AZ149" s="1"/>
  <c r="AJ149"/>
  <c r="AS149" s="1"/>
  <c r="CB148"/>
  <c r="J149"/>
  <c r="BQ149"/>
  <c r="BN149"/>
  <c r="N148"/>
  <c r="BI191"/>
  <c r="BC149" l="1"/>
  <c r="AV149"/>
  <c r="AY149" s="1"/>
  <c r="AI149"/>
  <c r="AR149" s="1"/>
  <c r="CA148"/>
  <c r="CD148" s="1"/>
  <c r="CE148" s="1"/>
  <c r="BP149"/>
  <c r="I149"/>
  <c r="BM149"/>
  <c r="S149"/>
  <c r="AB150" s="1"/>
  <c r="M149"/>
  <c r="O360" i="7"/>
  <c r="N360"/>
  <c r="K360"/>
  <c r="P360"/>
  <c r="G360"/>
  <c r="Q360"/>
  <c r="I360"/>
  <c r="R360"/>
  <c r="H360"/>
  <c r="J360"/>
  <c r="BJ192" i="13"/>
  <c r="BW149" l="1"/>
  <c r="BZ149"/>
  <c r="BB149"/>
  <c r="AU149"/>
  <c r="AX149" s="1"/>
  <c r="L360" i="7"/>
  <c r="G260" i="12" s="1"/>
  <c r="BO149" i="13"/>
  <c r="H149"/>
  <c r="BL149"/>
  <c r="S360" i="7"/>
  <c r="K260" i="12" s="1"/>
  <c r="L260" s="1"/>
  <c r="M260" s="1"/>
  <c r="P149" i="13"/>
  <c r="L149"/>
  <c r="R149"/>
  <c r="AA150" s="1"/>
  <c r="BK192"/>
  <c r="BI192"/>
  <c r="BV149" l="1"/>
  <c r="BY149"/>
  <c r="H260" i="12"/>
  <c r="I260" s="1"/>
  <c r="BA149" i="13"/>
  <c r="BD149" s="1"/>
  <c r="AK150"/>
  <c r="AT150" s="1"/>
  <c r="CC149"/>
  <c r="O149"/>
  <c r="N261" i="12"/>
  <c r="Q149" i="13"/>
  <c r="Z150" s="1"/>
  <c r="F360" i="7" s="1"/>
  <c r="K149" i="13"/>
  <c r="BR149"/>
  <c r="BS150" s="1"/>
  <c r="BK193"/>
  <c r="BU149" l="1"/>
  <c r="BX149"/>
  <c r="J261" i="12"/>
  <c r="AW150" i="13"/>
  <c r="AZ150" s="1"/>
  <c r="AJ150"/>
  <c r="AS150" s="1"/>
  <c r="CB149"/>
  <c r="BQ150"/>
  <c r="J150"/>
  <c r="BN150"/>
  <c r="BH150"/>
  <c r="N149"/>
  <c r="BI193"/>
  <c r="BJ193"/>
  <c r="BC150" l="1"/>
  <c r="AV150"/>
  <c r="AY150" s="1"/>
  <c r="AI150"/>
  <c r="AR150" s="1"/>
  <c r="CA149"/>
  <c r="CD149" s="1"/>
  <c r="M150"/>
  <c r="S150"/>
  <c r="AB151" s="1"/>
  <c r="I150"/>
  <c r="BP150"/>
  <c r="BM150"/>
  <c r="R361" i="7"/>
  <c r="K361"/>
  <c r="Q361"/>
  <c r="G361"/>
  <c r="H361"/>
  <c r="N361"/>
  <c r="I361"/>
  <c r="O361"/>
  <c r="P361"/>
  <c r="J361"/>
  <c r="BW150" i="13" l="1"/>
  <c r="BZ150"/>
  <c r="BB150"/>
  <c r="AU150"/>
  <c r="AX150" s="1"/>
  <c r="CE149"/>
  <c r="L361" i="7"/>
  <c r="G261" i="12" s="1"/>
  <c r="L150" i="13"/>
  <c r="R150"/>
  <c r="AA151" s="1"/>
  <c r="BO150"/>
  <c r="H150"/>
  <c r="BL150"/>
  <c r="S361" i="7"/>
  <c r="K261" i="12" s="1"/>
  <c r="L261" s="1"/>
  <c r="M261" s="1"/>
  <c r="P150" i="13"/>
  <c r="BV150" l="1"/>
  <c r="BY150"/>
  <c r="BA150"/>
  <c r="BD150" s="1"/>
  <c r="H261" i="12"/>
  <c r="I261" s="1"/>
  <c r="AK151" i="13"/>
  <c r="AT151" s="1"/>
  <c r="CC150"/>
  <c r="Q150"/>
  <c r="Z151" s="1"/>
  <c r="F361" i="7" s="1"/>
  <c r="K150" i="13"/>
  <c r="BR150"/>
  <c r="BS151" s="1"/>
  <c r="O150"/>
  <c r="N262" i="12"/>
  <c r="BK194" i="13"/>
  <c r="BJ194"/>
  <c r="BI194"/>
  <c r="BU150" l="1"/>
  <c r="BX150"/>
  <c r="J262" i="12"/>
  <c r="AW151" i="13"/>
  <c r="AZ151" s="1"/>
  <c r="AJ151"/>
  <c r="AS151" s="1"/>
  <c r="CB150"/>
  <c r="BH151"/>
  <c r="J151"/>
  <c r="BQ151"/>
  <c r="BN151"/>
  <c r="N150"/>
  <c r="BC151" l="1"/>
  <c r="AV151"/>
  <c r="AY151" s="1"/>
  <c r="AI151"/>
  <c r="AR151" s="1"/>
  <c r="CA150"/>
  <c r="CD150" s="1"/>
  <c r="CE150" s="1"/>
  <c r="P362" i="7"/>
  <c r="Q362"/>
  <c r="R362"/>
  <c r="K362"/>
  <c r="I362"/>
  <c r="G362"/>
  <c r="N362"/>
  <c r="O362"/>
  <c r="J362"/>
  <c r="H362"/>
  <c r="I151" i="13"/>
  <c r="BP151"/>
  <c r="BM151"/>
  <c r="S151"/>
  <c r="AB152" s="1"/>
  <c r="M151"/>
  <c r="BK195"/>
  <c r="BW151" l="1"/>
  <c r="BZ151"/>
  <c r="BB151"/>
  <c r="AU151"/>
  <c r="AX151" s="1"/>
  <c r="L151"/>
  <c r="R151"/>
  <c r="AA152" s="1"/>
  <c r="L362" i="7"/>
  <c r="G262" i="12" s="1"/>
  <c r="BO151" i="13"/>
  <c r="H151"/>
  <c r="BL151"/>
  <c r="P151"/>
  <c r="S362" i="7"/>
  <c r="K262" i="12" s="1"/>
  <c r="L262" s="1"/>
  <c r="M262" s="1"/>
  <c r="BI195" i="13"/>
  <c r="BJ195"/>
  <c r="BV151" l="1"/>
  <c r="BY151"/>
  <c r="BA151"/>
  <c r="BD151" s="1"/>
  <c r="H262" i="12"/>
  <c r="I262" s="1"/>
  <c r="AK152" i="13"/>
  <c r="AT152" s="1"/>
  <c r="CC151"/>
  <c r="K151"/>
  <c r="BR151"/>
  <c r="BS152" s="1"/>
  <c r="Q151"/>
  <c r="Z152" s="1"/>
  <c r="F362" i="7" s="1"/>
  <c r="O151" i="13"/>
  <c r="N263" i="12"/>
  <c r="BU151" i="13" l="1"/>
  <c r="BX151"/>
  <c r="J263" i="12"/>
  <c r="AW152" i="13"/>
  <c r="AZ152" s="1"/>
  <c r="AJ152"/>
  <c r="AS152" s="1"/>
  <c r="CB151"/>
  <c r="N151"/>
  <c r="BH152"/>
  <c r="BQ152"/>
  <c r="J152"/>
  <c r="BN152"/>
  <c r="BK196"/>
  <c r="BJ196"/>
  <c r="BC152" l="1"/>
  <c r="AV152"/>
  <c r="AY152" s="1"/>
  <c r="AI152"/>
  <c r="AR152" s="1"/>
  <c r="CA151"/>
  <c r="CD151" s="1"/>
  <c r="BP152"/>
  <c r="I152"/>
  <c r="BM152"/>
  <c r="M152"/>
  <c r="S152"/>
  <c r="AB153" s="1"/>
  <c r="O363" i="7"/>
  <c r="Q363"/>
  <c r="H363"/>
  <c r="I363"/>
  <c r="J363"/>
  <c r="K363"/>
  <c r="N363"/>
  <c r="R363"/>
  <c r="P363"/>
  <c r="G363"/>
  <c r="BI196" i="13"/>
  <c r="BW152" l="1"/>
  <c r="BZ152"/>
  <c r="BB152"/>
  <c r="AU152"/>
  <c r="AX152" s="1"/>
  <c r="CE151"/>
  <c r="L363" i="7"/>
  <c r="G263" i="12" s="1"/>
  <c r="P152" i="13"/>
  <c r="BO152"/>
  <c r="H152"/>
  <c r="BL152"/>
  <c r="L152"/>
  <c r="R152"/>
  <c r="AA153" s="1"/>
  <c r="S363" i="7"/>
  <c r="K263" i="12" s="1"/>
  <c r="L263" s="1"/>
  <c r="M263" s="1"/>
  <c r="BV152" i="13" l="1"/>
  <c r="BY152"/>
  <c r="BA152"/>
  <c r="BD152" s="1"/>
  <c r="H263" i="12"/>
  <c r="I263" s="1"/>
  <c r="AK153" i="13"/>
  <c r="AT153" s="1"/>
  <c r="CC152"/>
  <c r="N264" i="12"/>
  <c r="O152" i="13"/>
  <c r="Q152"/>
  <c r="Z153" s="1"/>
  <c r="F363" i="7" s="1"/>
  <c r="K152" i="13"/>
  <c r="BR152"/>
  <c r="BS153" s="1"/>
  <c r="BK197"/>
  <c r="BI197"/>
  <c r="BJ197"/>
  <c r="BU152" l="1"/>
  <c r="BX152"/>
  <c r="J264" i="12"/>
  <c r="AW153" i="13"/>
  <c r="AZ153" s="1"/>
  <c r="AJ153"/>
  <c r="AS153" s="1"/>
  <c r="CB152"/>
  <c r="J153"/>
  <c r="BQ153"/>
  <c r="BN153"/>
  <c r="BH153"/>
  <c r="N152"/>
  <c r="BC153" l="1"/>
  <c r="AV153"/>
  <c r="AY153" s="1"/>
  <c r="AI153"/>
  <c r="AR153" s="1"/>
  <c r="CA152"/>
  <c r="CD152" s="1"/>
  <c r="M153"/>
  <c r="S153"/>
  <c r="AB154" s="1"/>
  <c r="BP153"/>
  <c r="I153"/>
  <c r="BM153"/>
  <c r="I364" i="7"/>
  <c r="Q364"/>
  <c r="K364"/>
  <c r="O364"/>
  <c r="P364"/>
  <c r="R364"/>
  <c r="N364"/>
  <c r="J364"/>
  <c r="G364"/>
  <c r="H364"/>
  <c r="BK198" i="13"/>
  <c r="BW153" l="1"/>
  <c r="BZ153"/>
  <c r="BB153"/>
  <c r="AU153"/>
  <c r="AX153" s="1"/>
  <c r="CE152"/>
  <c r="R153"/>
  <c r="AA154" s="1"/>
  <c r="L153"/>
  <c r="S364" i="7"/>
  <c r="K264" i="12" s="1"/>
  <c r="L264" s="1"/>
  <c r="M264" s="1"/>
  <c r="L364" i="7"/>
  <c r="G264" i="12" s="1"/>
  <c r="P153" i="13"/>
  <c r="H153"/>
  <c r="BO153"/>
  <c r="BL153"/>
  <c r="BJ198"/>
  <c r="BI198"/>
  <c r="BV153" l="1"/>
  <c r="BY153"/>
  <c r="H264" i="12"/>
  <c r="I264" s="1"/>
  <c r="BA153" i="13"/>
  <c r="BD153" s="1"/>
  <c r="AK154"/>
  <c r="AT154" s="1"/>
  <c r="CC153"/>
  <c r="Q153"/>
  <c r="Z154" s="1"/>
  <c r="F364" i="7" s="1"/>
  <c r="K153" i="13"/>
  <c r="BR153"/>
  <c r="BS154" s="1"/>
  <c r="N265" i="12"/>
  <c r="O153" i="13"/>
  <c r="BU153" l="1"/>
  <c r="BX153"/>
  <c r="J265" i="12"/>
  <c r="AW154" i="13"/>
  <c r="AZ154" s="1"/>
  <c r="AJ154"/>
  <c r="AS154" s="1"/>
  <c r="CB153"/>
  <c r="BQ154"/>
  <c r="J154"/>
  <c r="BN154"/>
  <c r="BH154"/>
  <c r="N153"/>
  <c r="BJ199"/>
  <c r="BK199"/>
  <c r="BI199"/>
  <c r="BC154" l="1"/>
  <c r="AV154"/>
  <c r="AY154" s="1"/>
  <c r="AI154"/>
  <c r="AR154" s="1"/>
  <c r="CA153"/>
  <c r="CD153" s="1"/>
  <c r="M154"/>
  <c r="S154"/>
  <c r="AB155" s="1"/>
  <c r="N365" i="7"/>
  <c r="K365"/>
  <c r="O365"/>
  <c r="R365"/>
  <c r="H365"/>
  <c r="I365"/>
  <c r="J365"/>
  <c r="G365"/>
  <c r="P365"/>
  <c r="Q365"/>
  <c r="I154" i="13"/>
  <c r="BP154"/>
  <c r="BM154"/>
  <c r="BW154" l="1"/>
  <c r="BZ154"/>
  <c r="BB154"/>
  <c r="AU154"/>
  <c r="AX154" s="1"/>
  <c r="CE153"/>
  <c r="R154"/>
  <c r="AA155" s="1"/>
  <c r="L154"/>
  <c r="L365" i="7"/>
  <c r="G265" i="12" s="1"/>
  <c r="BO154" i="13"/>
  <c r="H154"/>
  <c r="BL154"/>
  <c r="S365" i="7"/>
  <c r="K265" i="12" s="1"/>
  <c r="L265" s="1"/>
  <c r="M265" s="1"/>
  <c r="P154" i="13"/>
  <c r="BK200"/>
  <c r="BV154" l="1"/>
  <c r="BY154"/>
  <c r="H265" i="12"/>
  <c r="I265" s="1"/>
  <c r="BA154" i="13"/>
  <c r="BD154" s="1"/>
  <c r="AK155"/>
  <c r="AT155" s="1"/>
  <c r="CC154"/>
  <c r="O154"/>
  <c r="K154"/>
  <c r="Q154"/>
  <c r="Z155" s="1"/>
  <c r="F365" i="7" s="1"/>
  <c r="BR154" i="13"/>
  <c r="BS155" s="1"/>
  <c r="N266" i="12"/>
  <c r="BJ200" i="13"/>
  <c r="BI200"/>
  <c r="BU154" l="1"/>
  <c r="BX154"/>
  <c r="J266" i="12"/>
  <c r="AW155" i="13"/>
  <c r="AZ155" s="1"/>
  <c r="AJ155"/>
  <c r="AS155" s="1"/>
  <c r="CB154"/>
  <c r="BH155"/>
  <c r="BQ155"/>
  <c r="J155"/>
  <c r="BN155"/>
  <c r="N154"/>
  <c r="BK201"/>
  <c r="BC155" l="1"/>
  <c r="AV155"/>
  <c r="AY155" s="1"/>
  <c r="AI155"/>
  <c r="AR155" s="1"/>
  <c r="CA154"/>
  <c r="CD154" s="1"/>
  <c r="CE154" s="1"/>
  <c r="BP155"/>
  <c r="I155"/>
  <c r="BM155"/>
  <c r="S155"/>
  <c r="AB156" s="1"/>
  <c r="M155"/>
  <c r="P366" i="7"/>
  <c r="G366"/>
  <c r="R366"/>
  <c r="Q366"/>
  <c r="O366"/>
  <c r="H366"/>
  <c r="N366"/>
  <c r="K366"/>
  <c r="I366"/>
  <c r="J366"/>
  <c r="BJ201" i="13"/>
  <c r="BW155" l="1"/>
  <c r="BZ155"/>
  <c r="BB155"/>
  <c r="AU155"/>
  <c r="AX155" s="1"/>
  <c r="L366" i="7"/>
  <c r="G266" i="12" s="1"/>
  <c r="S366" i="7"/>
  <c r="K266" i="12" s="1"/>
  <c r="L266" s="1"/>
  <c r="M266" s="1"/>
  <c r="P155" i="13"/>
  <c r="BO155"/>
  <c r="H155"/>
  <c r="BL155"/>
  <c r="L155"/>
  <c r="R155"/>
  <c r="AA156" s="1"/>
  <c r="BI201"/>
  <c r="BV155" l="1"/>
  <c r="BY155"/>
  <c r="BA155"/>
  <c r="BD155" s="1"/>
  <c r="H266" i="12"/>
  <c r="I266" s="1"/>
  <c r="AK156" i="13"/>
  <c r="AT156" s="1"/>
  <c r="CC155"/>
  <c r="K155"/>
  <c r="Q155"/>
  <c r="Z156" s="1"/>
  <c r="F366" i="7" s="1"/>
  <c r="BR155" i="13"/>
  <c r="BS156" s="1"/>
  <c r="O155"/>
  <c r="N267" i="12"/>
  <c r="BJ202" i="13"/>
  <c r="BU155" l="1"/>
  <c r="BX155"/>
  <c r="J267" i="12"/>
  <c r="AW156" i="13"/>
  <c r="AZ156" s="1"/>
  <c r="AJ156"/>
  <c r="AS156" s="1"/>
  <c r="CB155"/>
  <c r="BH156"/>
  <c r="BQ156"/>
  <c r="J156"/>
  <c r="BN156"/>
  <c r="N155"/>
  <c r="BK202"/>
  <c r="BI202"/>
  <c r="BC156" l="1"/>
  <c r="AV156"/>
  <c r="AY156" s="1"/>
  <c r="AI156"/>
  <c r="AR156" s="1"/>
  <c r="CA155"/>
  <c r="CD155" s="1"/>
  <c r="K367" i="7"/>
  <c r="I367"/>
  <c r="H367"/>
  <c r="R367"/>
  <c r="P367"/>
  <c r="N367"/>
  <c r="O367"/>
  <c r="Q367"/>
  <c r="G367"/>
  <c r="J367"/>
  <c r="BP156" i="13"/>
  <c r="I156"/>
  <c r="BM156"/>
  <c r="M156"/>
  <c r="S156"/>
  <c r="AB157" s="1"/>
  <c r="BW156" l="1"/>
  <c r="BZ156"/>
  <c r="BB156"/>
  <c r="AU156"/>
  <c r="AX156" s="1"/>
  <c r="CE155"/>
  <c r="P156"/>
  <c r="H156"/>
  <c r="BO156"/>
  <c r="BL156"/>
  <c r="R156"/>
  <c r="AA157" s="1"/>
  <c r="L156"/>
  <c r="L367" i="7"/>
  <c r="G267" i="12" s="1"/>
  <c r="S367" i="7"/>
  <c r="K267" i="12" s="1"/>
  <c r="L267" s="1"/>
  <c r="M267" s="1"/>
  <c r="BV156" i="13" l="1"/>
  <c r="BY156"/>
  <c r="H267" i="12"/>
  <c r="I267" s="1"/>
  <c r="BA156" i="13"/>
  <c r="BD156" s="1"/>
  <c r="AK157"/>
  <c r="AT157" s="1"/>
  <c r="CC156"/>
  <c r="N268" i="12"/>
  <c r="O156" i="13"/>
  <c r="Q156"/>
  <c r="Z157" s="1"/>
  <c r="F367" i="7" s="1"/>
  <c r="K156" i="13"/>
  <c r="BR156"/>
  <c r="BS157" s="1"/>
  <c r="BK203"/>
  <c r="BJ203"/>
  <c r="BI203"/>
  <c r="BU156" l="1"/>
  <c r="BX156"/>
  <c r="J268" i="12"/>
  <c r="AW157" i="13"/>
  <c r="AZ157" s="1"/>
  <c r="AJ157"/>
  <c r="AS157" s="1"/>
  <c r="CB156"/>
  <c r="BH157"/>
  <c r="N156"/>
  <c r="BQ157"/>
  <c r="J157"/>
  <c r="BN157"/>
  <c r="BC157" l="1"/>
  <c r="AV157"/>
  <c r="AY157" s="1"/>
  <c r="AI157"/>
  <c r="AR157" s="1"/>
  <c r="CA156"/>
  <c r="CD156" s="1"/>
  <c r="BP157"/>
  <c r="I157"/>
  <c r="BM157"/>
  <c r="K368" i="7"/>
  <c r="I368"/>
  <c r="G368"/>
  <c r="J368"/>
  <c r="P368"/>
  <c r="N368"/>
  <c r="Q368"/>
  <c r="H368"/>
  <c r="R368"/>
  <c r="O368"/>
  <c r="S157" i="13"/>
  <c r="AB158" s="1"/>
  <c r="M157"/>
  <c r="BK204"/>
  <c r="BW157" l="1"/>
  <c r="BZ157"/>
  <c r="BB157"/>
  <c r="AU157"/>
  <c r="AX157" s="1"/>
  <c r="CE156"/>
  <c r="P157"/>
  <c r="BO157"/>
  <c r="H157"/>
  <c r="BL157"/>
  <c r="L368" i="7"/>
  <c r="G268" i="12" s="1"/>
  <c r="R157" i="13"/>
  <c r="AA158" s="1"/>
  <c r="L157"/>
  <c r="S368" i="7"/>
  <c r="K268" i="12" s="1"/>
  <c r="L268" s="1"/>
  <c r="M268" s="1"/>
  <c r="BJ204" i="13"/>
  <c r="BI204"/>
  <c r="BV157" l="1"/>
  <c r="BY157"/>
  <c r="BA157"/>
  <c r="BD157" s="1"/>
  <c r="H268" i="12"/>
  <c r="I268" s="1"/>
  <c r="AK158" i="13"/>
  <c r="AT158" s="1"/>
  <c r="CC157"/>
  <c r="N269" i="12"/>
  <c r="O157" i="13"/>
  <c r="K157"/>
  <c r="Q157"/>
  <c r="Z158" s="1"/>
  <c r="BR157"/>
  <c r="BS158" s="1"/>
  <c r="BK205"/>
  <c r="BH158" l="1"/>
  <c r="F368" i="7"/>
  <c r="BU157" i="13"/>
  <c r="BX157"/>
  <c r="J269" i="12"/>
  <c r="AW158" i="13"/>
  <c r="AZ158" s="1"/>
  <c r="AJ158"/>
  <c r="AS158" s="1"/>
  <c r="CB157"/>
  <c r="N157"/>
  <c r="J158"/>
  <c r="BQ158"/>
  <c r="BN158"/>
  <c r="BJ205"/>
  <c r="BC158" l="1"/>
  <c r="AV158"/>
  <c r="AY158" s="1"/>
  <c r="AI158"/>
  <c r="AR158" s="1"/>
  <c r="O369" i="7"/>
  <c r="CA157" i="13"/>
  <c r="CD157" s="1"/>
  <c r="CE157" s="1"/>
  <c r="H369" i="7"/>
  <c r="G369"/>
  <c r="N369"/>
  <c r="J369"/>
  <c r="K369"/>
  <c r="Q369"/>
  <c r="P369"/>
  <c r="I369"/>
  <c r="R369"/>
  <c r="BP158" i="13"/>
  <c r="I158"/>
  <c r="BM158"/>
  <c r="M158"/>
  <c r="S158"/>
  <c r="AB159" s="1"/>
  <c r="BI205"/>
  <c r="BW158" l="1"/>
  <c r="BZ158"/>
  <c r="BB158"/>
  <c r="AU158"/>
  <c r="AX158" s="1"/>
  <c r="L369" i="7"/>
  <c r="G269" i="12" s="1"/>
  <c r="S369" i="7"/>
  <c r="K269" i="12" s="1"/>
  <c r="L269" s="1"/>
  <c r="M269" s="1"/>
  <c r="BO158" i="13"/>
  <c r="H158"/>
  <c r="BL158"/>
  <c r="L158"/>
  <c r="R158"/>
  <c r="AA159" s="1"/>
  <c r="P158"/>
  <c r="BV158" l="1"/>
  <c r="BY158"/>
  <c r="BA158"/>
  <c r="BD158" s="1"/>
  <c r="H269" i="12"/>
  <c r="I269" s="1"/>
  <c r="AK159" i="13"/>
  <c r="AT159" s="1"/>
  <c r="CC158"/>
  <c r="N270" i="12"/>
  <c r="Q158" i="13"/>
  <c r="Z159" s="1"/>
  <c r="F369" i="7" s="1"/>
  <c r="K158" i="13"/>
  <c r="BR158"/>
  <c r="BS159" s="1"/>
  <c r="O158"/>
  <c r="BK206"/>
  <c r="BJ206"/>
  <c r="BU158" l="1"/>
  <c r="BX158"/>
  <c r="J270" i="12"/>
  <c r="AW159" i="13"/>
  <c r="AZ159" s="1"/>
  <c r="AJ159"/>
  <c r="AS159" s="1"/>
  <c r="CB158"/>
  <c r="BQ159"/>
  <c r="J159"/>
  <c r="BN159"/>
  <c r="BH159"/>
  <c r="N158"/>
  <c r="BK207"/>
  <c r="BI206"/>
  <c r="BC159" l="1"/>
  <c r="AV159"/>
  <c r="AY159" s="1"/>
  <c r="AI159"/>
  <c r="AR159" s="1"/>
  <c r="CA158"/>
  <c r="CD158" s="1"/>
  <c r="G370" i="7"/>
  <c r="H370"/>
  <c r="P370"/>
  <c r="J370"/>
  <c r="R370"/>
  <c r="I370"/>
  <c r="Q370"/>
  <c r="K370"/>
  <c r="N370"/>
  <c r="O370"/>
  <c r="S159" i="13"/>
  <c r="AB160" s="1"/>
  <c r="M159"/>
  <c r="I159"/>
  <c r="BP159"/>
  <c r="BM159"/>
  <c r="BJ207"/>
  <c r="BI207"/>
  <c r="BW159" l="1"/>
  <c r="BZ159"/>
  <c r="BB159"/>
  <c r="AU159"/>
  <c r="AX159" s="1"/>
  <c r="CE158"/>
  <c r="P159"/>
  <c r="R159"/>
  <c r="AA160" s="1"/>
  <c r="L159"/>
  <c r="S370" i="7"/>
  <c r="K270" i="12" s="1"/>
  <c r="L270" s="1"/>
  <c r="M270" s="1"/>
  <c r="L370" i="7"/>
  <c r="G270" i="12" s="1"/>
  <c r="BO159" i="13"/>
  <c r="H159"/>
  <c r="BL159"/>
  <c r="BV159" l="1"/>
  <c r="BY159"/>
  <c r="H270" i="12"/>
  <c r="I270" s="1"/>
  <c r="BA159" i="13"/>
  <c r="BD159" s="1"/>
  <c r="AK160"/>
  <c r="AT160" s="1"/>
  <c r="CC159"/>
  <c r="Q159"/>
  <c r="Z160" s="1"/>
  <c r="F370" i="7" s="1"/>
  <c r="BR159" i="13"/>
  <c r="BS160" s="1"/>
  <c r="K159"/>
  <c r="O159"/>
  <c r="N271" i="12"/>
  <c r="BK208" i="13"/>
  <c r="BJ208"/>
  <c r="BU159" l="1"/>
  <c r="BX159"/>
  <c r="J271" i="12"/>
  <c r="AW160" i="13"/>
  <c r="AZ160" s="1"/>
  <c r="AJ160"/>
  <c r="AS160" s="1"/>
  <c r="CB159"/>
  <c r="BH160"/>
  <c r="N159"/>
  <c r="BQ160"/>
  <c r="J160"/>
  <c r="BN160"/>
  <c r="BI208"/>
  <c r="BC160" l="1"/>
  <c r="AV160"/>
  <c r="AY160" s="1"/>
  <c r="AI160"/>
  <c r="AR160" s="1"/>
  <c r="CA159"/>
  <c r="CD159" s="1"/>
  <c r="M160"/>
  <c r="S160"/>
  <c r="AB161" s="1"/>
  <c r="I160"/>
  <c r="BP160"/>
  <c r="BM160"/>
  <c r="K371" i="7"/>
  <c r="Q371"/>
  <c r="H371"/>
  <c r="N371"/>
  <c r="O371"/>
  <c r="G371"/>
  <c r="R371"/>
  <c r="I371"/>
  <c r="J371"/>
  <c r="P371"/>
  <c r="BW160" i="13" l="1"/>
  <c r="BZ160"/>
  <c r="BB160"/>
  <c r="AU160"/>
  <c r="AX160" s="1"/>
  <c r="CE159"/>
  <c r="L371" i="7"/>
  <c r="G271" i="12" s="1"/>
  <c r="P160" i="13"/>
  <c r="S371" i="7"/>
  <c r="K271" i="12" s="1"/>
  <c r="L271" s="1"/>
  <c r="M271" s="1"/>
  <c r="R160" i="13"/>
  <c r="AA161" s="1"/>
  <c r="L160"/>
  <c r="BO160"/>
  <c r="H160"/>
  <c r="BL160"/>
  <c r="BK209"/>
  <c r="BJ209"/>
  <c r="BI209"/>
  <c r="BV160" l="1"/>
  <c r="BY160"/>
  <c r="H271" i="12"/>
  <c r="I271" s="1"/>
  <c r="BA160" i="13"/>
  <c r="BD160" s="1"/>
  <c r="AK161"/>
  <c r="AT161" s="1"/>
  <c r="CC160"/>
  <c r="O160"/>
  <c r="Q160"/>
  <c r="Z161" s="1"/>
  <c r="F371" i="7" s="1"/>
  <c r="BR160" i="13"/>
  <c r="BS161" s="1"/>
  <c r="K160"/>
  <c r="N272" i="12"/>
  <c r="BU160" i="13" l="1"/>
  <c r="BX160"/>
  <c r="J272" i="12"/>
  <c r="AW161" i="13"/>
  <c r="AZ161" s="1"/>
  <c r="AJ161"/>
  <c r="AS161" s="1"/>
  <c r="CB160"/>
  <c r="BQ161"/>
  <c r="J161"/>
  <c r="BN161"/>
  <c r="BH161"/>
  <c r="N160"/>
  <c r="BC161" l="1"/>
  <c r="AV161"/>
  <c r="AY161" s="1"/>
  <c r="AI161"/>
  <c r="AR161" s="1"/>
  <c r="CA160"/>
  <c r="CD160" s="1"/>
  <c r="CE160" s="1"/>
  <c r="M161"/>
  <c r="S161"/>
  <c r="AB162" s="1"/>
  <c r="G372" i="7"/>
  <c r="R372"/>
  <c r="H372"/>
  <c r="O372"/>
  <c r="J372"/>
  <c r="P372"/>
  <c r="N372"/>
  <c r="I372"/>
  <c r="Q372"/>
  <c r="K372"/>
  <c r="I161" i="13"/>
  <c r="BP161"/>
  <c r="BM161"/>
  <c r="BK210"/>
  <c r="BJ210"/>
  <c r="BI210"/>
  <c r="BW161" l="1"/>
  <c r="BZ161"/>
  <c r="BB161"/>
  <c r="AU161"/>
  <c r="AX161" s="1"/>
  <c r="R161"/>
  <c r="AA162" s="1"/>
  <c r="L161"/>
  <c r="L372" i="7"/>
  <c r="G272" i="12" s="1"/>
  <c r="H161" i="13"/>
  <c r="BO161"/>
  <c r="BL161"/>
  <c r="P161"/>
  <c r="S372" i="7"/>
  <c r="K272" i="12" s="1"/>
  <c r="L272" s="1"/>
  <c r="M272" s="1"/>
  <c r="BJ211" i="13"/>
  <c r="BK211"/>
  <c r="BV161" l="1"/>
  <c r="BY161"/>
  <c r="BA161"/>
  <c r="BD161" s="1"/>
  <c r="H272" i="12"/>
  <c r="I272" s="1"/>
  <c r="AK162" i="13"/>
  <c r="AT162" s="1"/>
  <c r="CC161"/>
  <c r="O161"/>
  <c r="N273" i="12"/>
  <c r="K161" i="13"/>
  <c r="BR161"/>
  <c r="BS162" s="1"/>
  <c r="Q161"/>
  <c r="Z162" s="1"/>
  <c r="F372" i="7" s="1"/>
  <c r="BI211" i="13"/>
  <c r="BU161" l="1"/>
  <c r="BX161"/>
  <c r="J273" i="12"/>
  <c r="AW162" i="13"/>
  <c r="AZ162" s="1"/>
  <c r="AJ162"/>
  <c r="AS162" s="1"/>
  <c r="CB161"/>
  <c r="BH162"/>
  <c r="N161"/>
  <c r="BQ162"/>
  <c r="J162"/>
  <c r="BN162"/>
  <c r="BC162" l="1"/>
  <c r="AV162"/>
  <c r="AY162" s="1"/>
  <c r="AI162"/>
  <c r="AR162" s="1"/>
  <c r="CA161"/>
  <c r="CD161" s="1"/>
  <c r="BP162"/>
  <c r="I162"/>
  <c r="BM162"/>
  <c r="M162"/>
  <c r="S162"/>
  <c r="AB163" s="1"/>
  <c r="G373" i="7"/>
  <c r="R373"/>
  <c r="N373"/>
  <c r="P373"/>
  <c r="K373"/>
  <c r="O373"/>
  <c r="I373"/>
  <c r="H373"/>
  <c r="J373"/>
  <c r="Q373"/>
  <c r="BW162" i="13" l="1"/>
  <c r="BZ162"/>
  <c r="BB162"/>
  <c r="AU162"/>
  <c r="AX162" s="1"/>
  <c r="CE161"/>
  <c r="P162"/>
  <c r="BO162"/>
  <c r="H162"/>
  <c r="BL162"/>
  <c r="L373" i="7"/>
  <c r="G273" i="12" s="1"/>
  <c r="L162" i="13"/>
  <c r="R162"/>
  <c r="AA163" s="1"/>
  <c r="S373" i="7"/>
  <c r="K273" i="12" s="1"/>
  <c r="L273" s="1"/>
  <c r="M273" s="1"/>
  <c r="BK212" i="13"/>
  <c r="BJ212"/>
  <c r="BI212"/>
  <c r="BV162" l="1"/>
  <c r="BY162"/>
  <c r="BA162"/>
  <c r="BD162" s="1"/>
  <c r="H273" i="12"/>
  <c r="I273" s="1"/>
  <c r="AK163" i="13"/>
  <c r="AT163" s="1"/>
  <c r="CC162"/>
  <c r="O162"/>
  <c r="K162"/>
  <c r="BR162"/>
  <c r="BS163" s="1"/>
  <c r="Q162"/>
  <c r="Z163" s="1"/>
  <c r="F373" i="7" s="1"/>
  <c r="N274" i="12"/>
  <c r="BK213" i="13"/>
  <c r="BU162" l="1"/>
  <c r="BX162"/>
  <c r="J274" i="12"/>
  <c r="AW163" i="13"/>
  <c r="AZ163" s="1"/>
  <c r="AJ163"/>
  <c r="AS163" s="1"/>
  <c r="CB162"/>
  <c r="BQ163"/>
  <c r="J163"/>
  <c r="BN163"/>
  <c r="N162"/>
  <c r="BH163"/>
  <c r="BJ213"/>
  <c r="BI213"/>
  <c r="BC163" l="1"/>
  <c r="AV163"/>
  <c r="AY163" s="1"/>
  <c r="AI163"/>
  <c r="AR163" s="1"/>
  <c r="CA162"/>
  <c r="CD162" s="1"/>
  <c r="I163"/>
  <c r="BP163"/>
  <c r="BM163"/>
  <c r="S163"/>
  <c r="AB164" s="1"/>
  <c r="M163"/>
  <c r="J374" i="7"/>
  <c r="G374"/>
  <c r="O374"/>
  <c r="K374"/>
  <c r="P374"/>
  <c r="N374"/>
  <c r="H374"/>
  <c r="I374"/>
  <c r="R374"/>
  <c r="Q374"/>
  <c r="BW163" i="13" l="1"/>
  <c r="BZ163"/>
  <c r="BB163"/>
  <c r="AU163"/>
  <c r="AX163" s="1"/>
  <c r="CE162"/>
  <c r="S374" i="7"/>
  <c r="K274" i="12" s="1"/>
  <c r="L274" s="1"/>
  <c r="M274" s="1"/>
  <c r="L374" i="7"/>
  <c r="G274" i="12" s="1"/>
  <c r="R163" i="13"/>
  <c r="AA164" s="1"/>
  <c r="L163"/>
  <c r="H163"/>
  <c r="BO163"/>
  <c r="BL163"/>
  <c r="P163"/>
  <c r="BV163" l="1"/>
  <c r="BY163"/>
  <c r="H274" i="12"/>
  <c r="I274" s="1"/>
  <c r="BA163" i="13"/>
  <c r="BD163" s="1"/>
  <c r="AK164"/>
  <c r="AT164" s="1"/>
  <c r="CC163"/>
  <c r="Q163"/>
  <c r="Z164" s="1"/>
  <c r="F374" i="7" s="1"/>
  <c r="K163" i="13"/>
  <c r="BR163"/>
  <c r="BS164" s="1"/>
  <c r="N275" i="12"/>
  <c r="O163" i="13"/>
  <c r="BJ214"/>
  <c r="BK214"/>
  <c r="BI214"/>
  <c r="BU163" l="1"/>
  <c r="BX163"/>
  <c r="J275" i="12"/>
  <c r="AW164" i="13"/>
  <c r="AZ164" s="1"/>
  <c r="AJ164"/>
  <c r="AS164" s="1"/>
  <c r="CB163"/>
  <c r="N163"/>
  <c r="BH164"/>
  <c r="BQ164"/>
  <c r="J164"/>
  <c r="BN164"/>
  <c r="BK215"/>
  <c r="BJ215"/>
  <c r="BC164" l="1"/>
  <c r="AV164"/>
  <c r="AY164" s="1"/>
  <c r="AI164"/>
  <c r="AR164" s="1"/>
  <c r="CA163"/>
  <c r="CD163" s="1"/>
  <c r="CE163" s="1"/>
  <c r="N375" i="7"/>
  <c r="P375"/>
  <c r="K375"/>
  <c r="O375"/>
  <c r="Q375"/>
  <c r="I375"/>
  <c r="H375"/>
  <c r="G375"/>
  <c r="J375"/>
  <c r="R375"/>
  <c r="BP164" i="13"/>
  <c r="I164"/>
  <c r="BM164"/>
  <c r="S164"/>
  <c r="AB165" s="1"/>
  <c r="M164"/>
  <c r="BW164" l="1"/>
  <c r="BZ164"/>
  <c r="BB164"/>
  <c r="AU164"/>
  <c r="AX164" s="1"/>
  <c r="L375" i="7"/>
  <c r="G275" i="12" s="1"/>
  <c r="H164" i="13"/>
  <c r="BO164"/>
  <c r="BL164"/>
  <c r="S375" i="7"/>
  <c r="K275" i="12" s="1"/>
  <c r="L275" s="1"/>
  <c r="M275" s="1"/>
  <c r="L164" i="13"/>
  <c r="R164"/>
  <c r="AA165" s="1"/>
  <c r="P164"/>
  <c r="BI215"/>
  <c r="BV164" l="1"/>
  <c r="BY164"/>
  <c r="H275" i="12"/>
  <c r="I275" s="1"/>
  <c r="BA164" i="13"/>
  <c r="BD164" s="1"/>
  <c r="AK165"/>
  <c r="AT165" s="1"/>
  <c r="CC164"/>
  <c r="N276" i="12"/>
  <c r="K164" i="13"/>
  <c r="Q164"/>
  <c r="Z165" s="1"/>
  <c r="F375" i="7" s="1"/>
  <c r="BR164" i="13"/>
  <c r="BS165" s="1"/>
  <c r="O164"/>
  <c r="BU164" l="1"/>
  <c r="BX164"/>
  <c r="J276" i="12"/>
  <c r="AW165" i="13"/>
  <c r="AZ165" s="1"/>
  <c r="AJ165"/>
  <c r="AS165" s="1"/>
  <c r="CB164"/>
  <c r="N164"/>
  <c r="BQ165"/>
  <c r="J165"/>
  <c r="BN165"/>
  <c r="BH165"/>
  <c r="BK216"/>
  <c r="BJ216"/>
  <c r="BC165" l="1"/>
  <c r="AV165"/>
  <c r="AY165" s="1"/>
  <c r="AI165"/>
  <c r="AR165" s="1"/>
  <c r="CA164"/>
  <c r="CD164" s="1"/>
  <c r="J376" i="7"/>
  <c r="G376"/>
  <c r="Q376"/>
  <c r="K376"/>
  <c r="N376"/>
  <c r="H376"/>
  <c r="R376"/>
  <c r="O376"/>
  <c r="P376"/>
  <c r="I376"/>
  <c r="BP165" i="13"/>
  <c r="I165"/>
  <c r="BM165"/>
  <c r="S165"/>
  <c r="AB166" s="1"/>
  <c r="M165"/>
  <c r="BI216"/>
  <c r="BW165" l="1"/>
  <c r="BZ165"/>
  <c r="BB165"/>
  <c r="AU165"/>
  <c r="AX165" s="1"/>
  <c r="CE164"/>
  <c r="R165"/>
  <c r="AA166" s="1"/>
  <c r="L165"/>
  <c r="L376" i="7"/>
  <c r="G276" i="12" s="1"/>
  <c r="H165" i="13"/>
  <c r="BO165"/>
  <c r="BL165"/>
  <c r="P165"/>
  <c r="S376" i="7"/>
  <c r="K276" i="12" s="1"/>
  <c r="L276" s="1"/>
  <c r="M276" s="1"/>
  <c r="BI217" i="13"/>
  <c r="BV165" l="1"/>
  <c r="BY165"/>
  <c r="H276" i="12"/>
  <c r="I276" s="1"/>
  <c r="BA165" i="13"/>
  <c r="BD165" s="1"/>
  <c r="AK166"/>
  <c r="AT166" s="1"/>
  <c r="CC165"/>
  <c r="K165"/>
  <c r="BR165"/>
  <c r="BS166" s="1"/>
  <c r="Q165"/>
  <c r="Z166" s="1"/>
  <c r="F376" i="7" s="1"/>
  <c r="O165" i="13"/>
  <c r="N277" i="12"/>
  <c r="BJ217" i="13"/>
  <c r="BK217"/>
  <c r="BU165" l="1"/>
  <c r="BX165"/>
  <c r="J277" i="12"/>
  <c r="AJ166" i="13"/>
  <c r="AS166" s="1"/>
  <c r="CB165"/>
  <c r="BH166"/>
  <c r="N165"/>
  <c r="AW166" l="1"/>
  <c r="AZ166" s="1"/>
  <c r="AV166"/>
  <c r="AY166" s="1"/>
  <c r="BQ166"/>
  <c r="J166"/>
  <c r="S166" s="1"/>
  <c r="AB167" s="1"/>
  <c r="BN166"/>
  <c r="AI166"/>
  <c r="AR166" s="1"/>
  <c r="CA165"/>
  <c r="CD165" s="1"/>
  <c r="BP166"/>
  <c r="I166"/>
  <c r="BM166"/>
  <c r="Q377" i="7"/>
  <c r="J377"/>
  <c r="G377"/>
  <c r="P377"/>
  <c r="H377"/>
  <c r="K377"/>
  <c r="R377"/>
  <c r="O377"/>
  <c r="I377"/>
  <c r="N377"/>
  <c r="M166" i="13" l="1"/>
  <c r="P166" s="1"/>
  <c r="BC166"/>
  <c r="BB166"/>
  <c r="AU166"/>
  <c r="AX166" s="1"/>
  <c r="CE165"/>
  <c r="L377" i="7"/>
  <c r="G277" i="12" s="1"/>
  <c r="S377" i="7"/>
  <c r="K277" i="12" s="1"/>
  <c r="L277" s="1"/>
  <c r="M277" s="1"/>
  <c r="L166" i="13"/>
  <c r="R166"/>
  <c r="AA167" s="1"/>
  <c r="BO166"/>
  <c r="H166"/>
  <c r="BL166"/>
  <c r="BW166" l="1"/>
  <c r="BZ166"/>
  <c r="BV166"/>
  <c r="BY166"/>
  <c r="BA166"/>
  <c r="BD166" s="1"/>
  <c r="H277" i="12"/>
  <c r="I277" s="1"/>
  <c r="AK167" i="13"/>
  <c r="AT167" s="1"/>
  <c r="K166"/>
  <c r="Q166"/>
  <c r="Z167" s="1"/>
  <c r="F377" i="7" s="1"/>
  <c r="BR166" i="13"/>
  <c r="BS167" s="1"/>
  <c r="O166"/>
  <c r="N278" i="12"/>
  <c r="BK218" i="13"/>
  <c r="BI218"/>
  <c r="BJ218"/>
  <c r="CC166" l="1"/>
  <c r="BN167"/>
  <c r="BU166"/>
  <c r="BX166"/>
  <c r="J278" i="12"/>
  <c r="AJ167" i="13"/>
  <c r="AS167" s="1"/>
  <c r="CB166"/>
  <c r="N166"/>
  <c r="BH167"/>
  <c r="BQ167" l="1"/>
  <c r="J167"/>
  <c r="S167" s="1"/>
  <c r="AB168" s="1"/>
  <c r="AW167"/>
  <c r="AZ167" s="1"/>
  <c r="BC167" s="1"/>
  <c r="AV167"/>
  <c r="AY167" s="1"/>
  <c r="AI167"/>
  <c r="AR167" s="1"/>
  <c r="CA166"/>
  <c r="CD166" s="1"/>
  <c r="CE166" s="1"/>
  <c r="I167"/>
  <c r="BP167"/>
  <c r="BM167"/>
  <c r="K378" i="7"/>
  <c r="J378"/>
  <c r="P378"/>
  <c r="Q378"/>
  <c r="O378"/>
  <c r="H378"/>
  <c r="G378"/>
  <c r="R378"/>
  <c r="N378"/>
  <c r="I378"/>
  <c r="M167" i="13" l="1"/>
  <c r="P167" s="1"/>
  <c r="BB167"/>
  <c r="AU167"/>
  <c r="AX167" s="1"/>
  <c r="R167"/>
  <c r="AA168" s="1"/>
  <c r="L167"/>
  <c r="L378" i="7"/>
  <c r="G278" i="12" s="1"/>
  <c r="H167" i="13"/>
  <c r="BR167" s="1"/>
  <c r="BS168" s="1"/>
  <c r="BO167"/>
  <c r="BL167"/>
  <c r="S378" i="7"/>
  <c r="K278" i="12" s="1"/>
  <c r="L278" s="1"/>
  <c r="M278" s="1"/>
  <c r="BW167" i="13" l="1"/>
  <c r="BZ167"/>
  <c r="BV167"/>
  <c r="BY167"/>
  <c r="H278" i="12"/>
  <c r="I278" s="1"/>
  <c r="BA167" i="13"/>
  <c r="BD167" s="1"/>
  <c r="AK168"/>
  <c r="K167"/>
  <c r="Q167"/>
  <c r="Z168" s="1"/>
  <c r="F378" i="7" s="1"/>
  <c r="O167" i="13"/>
  <c r="N279" i="12"/>
  <c r="AT168" i="13" l="1"/>
  <c r="BQ168"/>
  <c r="CC167"/>
  <c r="BU167"/>
  <c r="BX167"/>
  <c r="J279" i="12"/>
  <c r="AJ168" i="13"/>
  <c r="AS168" s="1"/>
  <c r="CB167"/>
  <c r="N167"/>
  <c r="BH168"/>
  <c r="J168" l="1"/>
  <c r="S168" s="1"/>
  <c r="AB169" s="1"/>
  <c r="BN168"/>
  <c r="AW168"/>
  <c r="AZ168" s="1"/>
  <c r="BC168" s="1"/>
  <c r="AV168"/>
  <c r="AY168" s="1"/>
  <c r="AI168"/>
  <c r="AR168" s="1"/>
  <c r="CA167"/>
  <c r="CD167" s="1"/>
  <c r="I168"/>
  <c r="BP168"/>
  <c r="BM168"/>
  <c r="Q379" i="7"/>
  <c r="K379"/>
  <c r="I379"/>
  <c r="G379"/>
  <c r="R379"/>
  <c r="J379"/>
  <c r="O379"/>
  <c r="P379"/>
  <c r="H379"/>
  <c r="N379"/>
  <c r="BK219" i="13"/>
  <c r="BK220"/>
  <c r="BI219"/>
  <c r="BJ219"/>
  <c r="BK221"/>
  <c r="BI220"/>
  <c r="BJ220"/>
  <c r="BK222"/>
  <c r="BI221"/>
  <c r="BJ221"/>
  <c r="BK223"/>
  <c r="BI222"/>
  <c r="BJ222"/>
  <c r="BK224"/>
  <c r="BI223"/>
  <c r="BJ223"/>
  <c r="BK225"/>
  <c r="BI224"/>
  <c r="BJ224"/>
  <c r="BK226"/>
  <c r="BI225"/>
  <c r="BJ225"/>
  <c r="BK227"/>
  <c r="BI226"/>
  <c r="BJ226"/>
  <c r="BK228"/>
  <c r="BI227"/>
  <c r="BJ227"/>
  <c r="BK229"/>
  <c r="BI228"/>
  <c r="BJ228"/>
  <c r="BK230"/>
  <c r="BI229"/>
  <c r="BJ229"/>
  <c r="BK231"/>
  <c r="BI230"/>
  <c r="BJ230"/>
  <c r="BK232"/>
  <c r="BI231"/>
  <c r="BJ231"/>
  <c r="BK233"/>
  <c r="BI232"/>
  <c r="BJ232"/>
  <c r="BK234"/>
  <c r="BI233"/>
  <c r="BJ233"/>
  <c r="BK235"/>
  <c r="BI234"/>
  <c r="BJ234"/>
  <c r="BK236"/>
  <c r="BI235"/>
  <c r="BJ235"/>
  <c r="BK237"/>
  <c r="BI236"/>
  <c r="BJ236"/>
  <c r="BK238"/>
  <c r="BI237"/>
  <c r="BJ237"/>
  <c r="BK239"/>
  <c r="BI238"/>
  <c r="BJ238"/>
  <c r="BK240"/>
  <c r="BI239"/>
  <c r="BJ239"/>
  <c r="BK241"/>
  <c r="BI240"/>
  <c r="BJ240"/>
  <c r="BK242"/>
  <c r="BI241"/>
  <c r="BJ241"/>
  <c r="BK243"/>
  <c r="BI242"/>
  <c r="BJ242"/>
  <c r="BK244"/>
  <c r="BI243"/>
  <c r="BJ243"/>
  <c r="BK245"/>
  <c r="BI244"/>
  <c r="BJ244"/>
  <c r="BI245"/>
  <c r="BI246"/>
  <c r="BJ245"/>
  <c r="BJ246"/>
  <c r="BK246"/>
  <c r="BJ247"/>
  <c r="BI247"/>
  <c r="BK247"/>
  <c r="BJ248"/>
  <c r="BJ249"/>
  <c r="BI248"/>
  <c r="BK248"/>
  <c r="BJ250"/>
  <c r="BI249"/>
  <c r="BK249"/>
  <c r="BI250"/>
  <c r="BK250"/>
  <c r="BJ251"/>
  <c r="BI251"/>
  <c r="BK251"/>
  <c r="BJ252"/>
  <c r="BJ253"/>
  <c r="BI252"/>
  <c r="BK252"/>
  <c r="BI253"/>
  <c r="BK253"/>
  <c r="BJ254"/>
  <c r="BJ255"/>
  <c r="BI254"/>
  <c r="BK254"/>
  <c r="BJ256"/>
  <c r="BI255"/>
  <c r="BK255"/>
  <c r="BJ257"/>
  <c r="BI256"/>
  <c r="BK256"/>
  <c r="BJ258"/>
  <c r="BI257"/>
  <c r="BK257"/>
  <c r="BK258"/>
  <c r="BI258"/>
  <c r="BK259"/>
  <c r="BI259"/>
  <c r="BJ259"/>
  <c r="BK260"/>
  <c r="BK261"/>
  <c r="BI260"/>
  <c r="BJ260"/>
  <c r="BI261"/>
  <c r="BJ261"/>
  <c r="BI262"/>
  <c r="BI263"/>
  <c r="BJ262"/>
  <c r="BK262"/>
  <c r="BI264"/>
  <c r="BJ263"/>
  <c r="BK263"/>
  <c r="BI265"/>
  <c r="BJ264"/>
  <c r="BK264"/>
  <c r="BI266"/>
  <c r="BJ265"/>
  <c r="BK265"/>
  <c r="BI267"/>
  <c r="BJ266"/>
  <c r="BK266"/>
  <c r="BJ267"/>
  <c r="BJ268"/>
  <c r="BK267"/>
  <c r="BI268"/>
  <c r="BK268"/>
  <c r="BI269"/>
  <c r="BI270"/>
  <c r="BK269"/>
  <c r="BJ269"/>
  <c r="BI271"/>
  <c r="BJ270"/>
  <c r="BK270"/>
  <c r="BJ271"/>
  <c r="BK271"/>
  <c r="BJ272"/>
  <c r="BI272"/>
  <c r="BK272"/>
  <c r="BJ273"/>
  <c r="BI273"/>
  <c r="BK273"/>
  <c r="BJ274"/>
  <c r="BJ275"/>
  <c r="BK274"/>
  <c r="BI274"/>
  <c r="BK275"/>
  <c r="BI275"/>
  <c r="BK276"/>
  <c r="BI276"/>
  <c r="BJ276"/>
  <c r="BK277"/>
  <c r="BI277"/>
  <c r="BJ277"/>
  <c r="BK278"/>
  <c r="BK279"/>
  <c r="BI278"/>
  <c r="BJ278"/>
  <c r="BI279"/>
  <c r="BJ279"/>
  <c r="BK280"/>
  <c r="BI280"/>
  <c r="BJ280"/>
  <c r="BK281"/>
  <c r="BK282"/>
  <c r="BI281"/>
  <c r="BJ281"/>
  <c r="BJ282"/>
  <c r="BJ283"/>
  <c r="BI282"/>
  <c r="BJ284"/>
  <c r="BI283"/>
  <c r="BK283"/>
  <c r="BJ285"/>
  <c r="BI284"/>
  <c r="BK284"/>
  <c r="BJ286"/>
  <c r="BI285"/>
  <c r="BK285"/>
  <c r="BI286"/>
  <c r="BK286"/>
  <c r="BJ287"/>
  <c r="BJ288"/>
  <c r="BK287"/>
  <c r="BI287"/>
  <c r="BI288"/>
  <c r="BK288"/>
  <c r="BI289"/>
  <c r="BJ289"/>
  <c r="BK289"/>
  <c r="BI290"/>
  <c r="BI291"/>
  <c r="BK290"/>
  <c r="BK291"/>
  <c r="BJ290"/>
  <c r="BJ291"/>
  <c r="BJ292"/>
  <c r="BJ293"/>
  <c r="BI292"/>
  <c r="BI293"/>
  <c r="BK292"/>
  <c r="BK293"/>
  <c r="BK294"/>
  <c r="BI294"/>
  <c r="BJ294"/>
  <c r="BK295"/>
  <c r="BK296"/>
  <c r="BI295"/>
  <c r="BJ295"/>
  <c r="BJ296"/>
  <c r="BJ297"/>
  <c r="BI296"/>
  <c r="BI297"/>
  <c r="BK297"/>
  <c r="BI298"/>
  <c r="BJ298"/>
  <c r="BK298"/>
  <c r="BI299"/>
  <c r="BI300"/>
  <c r="BJ299"/>
  <c r="BJ300"/>
  <c r="BK299"/>
  <c r="BK300"/>
  <c r="BK301"/>
  <c r="BK302"/>
  <c r="BI301"/>
  <c r="BJ301"/>
  <c r="BJ302"/>
  <c r="BI302"/>
  <c r="BJ303"/>
  <c r="BI303"/>
  <c r="BK303"/>
  <c r="BJ304"/>
  <c r="BJ305"/>
  <c r="BK304"/>
  <c r="BK305"/>
  <c r="BI304"/>
  <c r="BI305"/>
  <c r="BJ306"/>
  <c r="BJ307"/>
  <c r="BI306"/>
  <c r="BK306"/>
  <c r="BI307"/>
  <c r="BK307"/>
  <c r="BJ308"/>
  <c r="BI308"/>
  <c r="BK308"/>
  <c r="BJ309"/>
  <c r="BJ310"/>
  <c r="BI309"/>
  <c r="BK309"/>
  <c r="BI310"/>
  <c r="BK310"/>
  <c r="BJ311"/>
  <c r="BI311"/>
  <c r="BK311"/>
  <c r="BJ312"/>
  <c r="BI312"/>
  <c r="BK312"/>
  <c r="BJ313"/>
  <c r="BI313"/>
  <c r="BK313"/>
  <c r="BJ314"/>
  <c r="BJ315"/>
  <c r="BK314"/>
  <c r="BI314"/>
  <c r="BK315"/>
  <c r="BK316"/>
  <c r="BI315"/>
  <c r="BI316"/>
  <c r="BJ316"/>
  <c r="BK317"/>
  <c r="BK318"/>
  <c r="BJ317"/>
  <c r="BI317"/>
  <c r="BI318"/>
  <c r="BJ318"/>
  <c r="BJ319"/>
  <c r="BJ320"/>
  <c r="BK319"/>
  <c r="BK320"/>
  <c r="BI319"/>
  <c r="BK321"/>
  <c r="BI320"/>
  <c r="BI321"/>
  <c r="BJ321"/>
  <c r="BI322"/>
  <c r="BJ322"/>
  <c r="BK322"/>
  <c r="BI323"/>
  <c r="BJ323"/>
  <c r="BK323"/>
  <c r="BI324"/>
  <c r="BI325"/>
  <c r="BK324"/>
  <c r="BK325"/>
  <c r="BJ324"/>
  <c r="BK326"/>
  <c r="BJ325"/>
  <c r="BJ326"/>
  <c r="BJ327"/>
  <c r="BI326"/>
  <c r="BI327"/>
  <c r="BK327"/>
  <c r="BI328"/>
  <c r="BJ328"/>
  <c r="BK328"/>
  <c r="BI329"/>
  <c r="BJ329"/>
  <c r="BK329"/>
  <c r="BI330"/>
  <c r="BJ330"/>
  <c r="BK330"/>
  <c r="BI331"/>
  <c r="BJ331"/>
  <c r="BK331"/>
  <c r="BI332"/>
  <c r="BI333"/>
  <c r="BK332"/>
  <c r="BK333"/>
  <c r="BJ332"/>
  <c r="BK334"/>
  <c r="BJ333"/>
  <c r="BK335"/>
  <c r="BI334"/>
  <c r="BJ334"/>
  <c r="BK336"/>
  <c r="BI335"/>
  <c r="BJ335"/>
  <c r="BI336"/>
  <c r="BJ336"/>
  <c r="BK337"/>
  <c r="BI337"/>
  <c r="BJ337"/>
  <c r="BK338"/>
  <c r="BI338"/>
  <c r="BJ338"/>
  <c r="BK339"/>
  <c r="BI339"/>
  <c r="BJ339"/>
  <c r="BK340"/>
  <c r="BI340"/>
  <c r="BJ340"/>
  <c r="BK341"/>
  <c r="BK342"/>
  <c r="BJ341"/>
  <c r="BJ342"/>
  <c r="BI341"/>
  <c r="BJ343"/>
  <c r="BI342"/>
  <c r="BI343"/>
  <c r="BI344"/>
  <c r="BK343"/>
  <c r="BI345"/>
  <c r="BJ344"/>
  <c r="BJ345"/>
  <c r="BK344"/>
  <c r="BK345"/>
  <c r="BK346"/>
  <c r="BJ346"/>
  <c r="BI346"/>
  <c r="M168" l="1"/>
  <c r="BW168" s="1"/>
  <c r="BB168"/>
  <c r="AU168"/>
  <c r="AX168" s="1"/>
  <c r="CE167"/>
  <c r="L168"/>
  <c r="R168"/>
  <c r="AA169" s="1"/>
  <c r="BO168"/>
  <c r="H168"/>
  <c r="BL168"/>
  <c r="L379" i="7"/>
  <c r="G279" i="12" s="1"/>
  <c r="S379" i="7"/>
  <c r="K279" i="12" s="1"/>
  <c r="L279" s="1"/>
  <c r="M279" s="1"/>
  <c r="P168" i="13" l="1"/>
  <c r="BZ168"/>
  <c r="CC168" s="1"/>
  <c r="BV168"/>
  <c r="BY168"/>
  <c r="H279" i="12"/>
  <c r="I279" s="1"/>
  <c r="BA168" i="13"/>
  <c r="BD168" s="1"/>
  <c r="AK169"/>
  <c r="AT169" s="1"/>
  <c r="N280" i="12"/>
  <c r="Q168" i="13"/>
  <c r="Z169" s="1"/>
  <c r="F379" i="7" s="1"/>
  <c r="K168" i="13"/>
  <c r="BR168"/>
  <c r="BS169" s="1"/>
  <c r="O168"/>
  <c r="BU168" l="1"/>
  <c r="BX168"/>
  <c r="J280" i="12"/>
  <c r="AW169" i="13"/>
  <c r="AZ169" s="1"/>
  <c r="AJ169"/>
  <c r="AS169" s="1"/>
  <c r="CB168"/>
  <c r="N168"/>
  <c r="BQ169"/>
  <c r="J169"/>
  <c r="BN169"/>
  <c r="BH169"/>
  <c r="BC169" l="1"/>
  <c r="AV169"/>
  <c r="AY169" s="1"/>
  <c r="AI169"/>
  <c r="AR169" s="1"/>
  <c r="CA168"/>
  <c r="CD168" s="1"/>
  <c r="CE168" s="1"/>
  <c r="I169"/>
  <c r="BP169"/>
  <c r="BM169"/>
  <c r="P380" i="7"/>
  <c r="R380"/>
  <c r="I380"/>
  <c r="J380"/>
  <c r="Q380"/>
  <c r="G380"/>
  <c r="O380"/>
  <c r="H380"/>
  <c r="N380"/>
  <c r="K380"/>
  <c r="M169" i="13"/>
  <c r="S169"/>
  <c r="AB170" s="1"/>
  <c r="BW169" l="1"/>
  <c r="BZ169"/>
  <c r="BB169"/>
  <c r="AU169"/>
  <c r="AX169" s="1"/>
  <c r="BO169"/>
  <c r="H169"/>
  <c r="BL169"/>
  <c r="L380" i="7"/>
  <c r="G280" i="12" s="1"/>
  <c r="R169" i="13"/>
  <c r="AA170" s="1"/>
  <c r="L169"/>
  <c r="S380" i="7"/>
  <c r="K280" i="12" s="1"/>
  <c r="L280" s="1"/>
  <c r="M280" s="1"/>
  <c r="P169" i="13"/>
  <c r="BV169" l="1"/>
  <c r="BY169"/>
  <c r="H280" i="12"/>
  <c r="I280" s="1"/>
  <c r="BA169" i="13"/>
  <c r="BD169" s="1"/>
  <c r="AK170"/>
  <c r="AT170" s="1"/>
  <c r="CC169"/>
  <c r="O169"/>
  <c r="Q169"/>
  <c r="Z170" s="1"/>
  <c r="F380" i="7" s="1"/>
  <c r="K169" i="13"/>
  <c r="BR169"/>
  <c r="BS170" s="1"/>
  <c r="N281" i="12"/>
  <c r="BU169" i="13" l="1"/>
  <c r="BX169"/>
  <c r="J281" i="12"/>
  <c r="AW170" i="13"/>
  <c r="AZ170" s="1"/>
  <c r="AJ170"/>
  <c r="AS170" s="1"/>
  <c r="CB169"/>
  <c r="N169"/>
  <c r="BQ170"/>
  <c r="J170"/>
  <c r="BN170"/>
  <c r="BH170"/>
  <c r="BC170" l="1"/>
  <c r="AV170"/>
  <c r="AY170" s="1"/>
  <c r="AI170"/>
  <c r="AR170" s="1"/>
  <c r="CA169"/>
  <c r="CD169" s="1"/>
  <c r="CE169" s="1"/>
  <c r="K381" i="7"/>
  <c r="I381"/>
  <c r="Q381"/>
  <c r="J381"/>
  <c r="G381"/>
  <c r="R381"/>
  <c r="N381"/>
  <c r="P381"/>
  <c r="O381"/>
  <c r="H381"/>
  <c r="S170" i="13"/>
  <c r="AB171" s="1"/>
  <c r="M170"/>
  <c r="BP170"/>
  <c r="I170"/>
  <c r="BM170"/>
  <c r="BW170" l="1"/>
  <c r="BZ170"/>
  <c r="BB170"/>
  <c r="AU170"/>
  <c r="AX170" s="1"/>
  <c r="L170"/>
  <c r="R170"/>
  <c r="AA171" s="1"/>
  <c r="P170"/>
  <c r="L381" i="7"/>
  <c r="G281" i="12" s="1"/>
  <c r="S381" i="7"/>
  <c r="K281" i="12" s="1"/>
  <c r="L281" s="1"/>
  <c r="M281" s="1"/>
  <c r="H170" i="13"/>
  <c r="BO170"/>
  <c r="BL170"/>
  <c r="BV170" l="1"/>
  <c r="BY170"/>
  <c r="H281" i="12"/>
  <c r="I281" s="1"/>
  <c r="BA170" i="13"/>
  <c r="BD170" s="1"/>
  <c r="AK171"/>
  <c r="AT171" s="1"/>
  <c r="CC170"/>
  <c r="O170"/>
  <c r="Q170"/>
  <c r="Z171" s="1"/>
  <c r="F381" i="7" s="1"/>
  <c r="K170" i="13"/>
  <c r="BR170"/>
  <c r="BS171" s="1"/>
  <c r="N282" i="12"/>
  <c r="BU170" i="13" l="1"/>
  <c r="BX170"/>
  <c r="J282" i="12"/>
  <c r="AW171" i="13"/>
  <c r="AZ171" s="1"/>
  <c r="AJ171"/>
  <c r="AS171" s="1"/>
  <c r="CB170"/>
  <c r="BH171"/>
  <c r="J171"/>
  <c r="BQ171"/>
  <c r="BN171"/>
  <c r="N170"/>
  <c r="BC171" l="1"/>
  <c r="AV171"/>
  <c r="AY171" s="1"/>
  <c r="AI171"/>
  <c r="AR171" s="1"/>
  <c r="CA170"/>
  <c r="CD170" s="1"/>
  <c r="CE170" s="1"/>
  <c r="J382" i="7"/>
  <c r="H382"/>
  <c r="Q382"/>
  <c r="P382"/>
  <c r="N382"/>
  <c r="K382"/>
  <c r="O382"/>
  <c r="G382"/>
  <c r="R382"/>
  <c r="I382"/>
  <c r="M171" i="13"/>
  <c r="S171"/>
  <c r="AB172" s="1"/>
  <c r="BP171"/>
  <c r="I171"/>
  <c r="BM171"/>
  <c r="BW171" l="1"/>
  <c r="BZ171"/>
  <c r="BB171"/>
  <c r="AU171"/>
  <c r="AX171" s="1"/>
  <c r="R171"/>
  <c r="AA172" s="1"/>
  <c r="L171"/>
  <c r="L382" i="7"/>
  <c r="G282" i="12" s="1"/>
  <c r="BO171" i="13"/>
  <c r="H171"/>
  <c r="BL171"/>
  <c r="P171"/>
  <c r="S382" i="7"/>
  <c r="K282" i="12" s="1"/>
  <c r="L282" s="1"/>
  <c r="M282" s="1"/>
  <c r="BV171" i="13" l="1"/>
  <c r="BY171"/>
  <c r="H282" i="12"/>
  <c r="I282" s="1"/>
  <c r="BA171" i="13"/>
  <c r="BD171" s="1"/>
  <c r="AK172"/>
  <c r="AT172" s="1"/>
  <c r="CC171"/>
  <c r="N283" i="12"/>
  <c r="O171" i="13"/>
  <c r="K171"/>
  <c r="Q171"/>
  <c r="Z172" s="1"/>
  <c r="F382" i="7" s="1"/>
  <c r="BR171" i="13"/>
  <c r="BS172" s="1"/>
  <c r="BU171" l="1"/>
  <c r="BX171"/>
  <c r="J283" i="12"/>
  <c r="AW172" i="13"/>
  <c r="AZ172" s="1"/>
  <c r="AJ172"/>
  <c r="AS172" s="1"/>
  <c r="CB171"/>
  <c r="BH172"/>
  <c r="N171"/>
  <c r="J172"/>
  <c r="BQ172"/>
  <c r="BN172"/>
  <c r="BC172" l="1"/>
  <c r="AV172"/>
  <c r="AY172" s="1"/>
  <c r="AI172"/>
  <c r="AR172" s="1"/>
  <c r="CA171"/>
  <c r="CD171" s="1"/>
  <c r="CE171" s="1"/>
  <c r="G383" i="7"/>
  <c r="H383"/>
  <c r="Q383"/>
  <c r="J383"/>
  <c r="K383"/>
  <c r="N383"/>
  <c r="R383"/>
  <c r="O383"/>
  <c r="P383"/>
  <c r="I383"/>
  <c r="BP172" i="13"/>
  <c r="I172"/>
  <c r="BM172"/>
  <c r="M172"/>
  <c r="S172"/>
  <c r="AB173" s="1"/>
  <c r="BW172" l="1"/>
  <c r="BZ172"/>
  <c r="BB172"/>
  <c r="AU172"/>
  <c r="AX172" s="1"/>
  <c r="P172"/>
  <c r="L383" i="7"/>
  <c r="G283" i="12" s="1"/>
  <c r="R172" i="13"/>
  <c r="AA173" s="1"/>
  <c r="L172"/>
  <c r="BO172"/>
  <c r="H172"/>
  <c r="BL172"/>
  <c r="S383" i="7"/>
  <c r="K283" i="12" s="1"/>
  <c r="L283" s="1"/>
  <c r="M283" s="1"/>
  <c r="BV172" i="13" l="1"/>
  <c r="BY172"/>
  <c r="H283" i="12"/>
  <c r="I283" s="1"/>
  <c r="BA172" i="13"/>
  <c r="BD172" s="1"/>
  <c r="AK173"/>
  <c r="AT173" s="1"/>
  <c r="CC172"/>
  <c r="N284" i="12"/>
  <c r="Q172" i="13"/>
  <c r="Z173" s="1"/>
  <c r="F383" i="7" s="1"/>
  <c r="K172" i="13"/>
  <c r="O172"/>
  <c r="BR172"/>
  <c r="BS173" s="1"/>
  <c r="BU172" l="1"/>
  <c r="BX172"/>
  <c r="J284" i="12"/>
  <c r="AW173" i="13"/>
  <c r="AZ173" s="1"/>
  <c r="AJ173"/>
  <c r="AS173" s="1"/>
  <c r="CB172"/>
  <c r="BH173"/>
  <c r="BQ173"/>
  <c r="J173"/>
  <c r="BN173"/>
  <c r="N172"/>
  <c r="BC173" l="1"/>
  <c r="AV173"/>
  <c r="AY173" s="1"/>
  <c r="AI173"/>
  <c r="AR173" s="1"/>
  <c r="CA172"/>
  <c r="CD172" s="1"/>
  <c r="O384" i="7"/>
  <c r="H384"/>
  <c r="K384"/>
  <c r="G384"/>
  <c r="P384"/>
  <c r="J384"/>
  <c r="Q384"/>
  <c r="R384"/>
  <c r="N384"/>
  <c r="I384"/>
  <c r="M173" i="13"/>
  <c r="S173"/>
  <c r="AB174" s="1"/>
  <c r="BP173"/>
  <c r="I173"/>
  <c r="BM173"/>
  <c r="BW173" l="1"/>
  <c r="BZ173"/>
  <c r="BB173"/>
  <c r="AU173"/>
  <c r="AX173" s="1"/>
  <c r="CE172"/>
  <c r="P173"/>
  <c r="S384" i="7"/>
  <c r="K284" i="12" s="1"/>
  <c r="L284" s="1"/>
  <c r="M284" s="1"/>
  <c r="BO173" i="13"/>
  <c r="H173"/>
  <c r="BL173"/>
  <c r="L384" i="7"/>
  <c r="G284" i="12" s="1"/>
  <c r="R173" i="13"/>
  <c r="AA174" s="1"/>
  <c r="L173"/>
  <c r="BV173" l="1"/>
  <c r="BY173"/>
  <c r="BA173"/>
  <c r="BD173" s="1"/>
  <c r="H284" i="12"/>
  <c r="I284" s="1"/>
  <c r="AK174" i="13"/>
  <c r="AT174" s="1"/>
  <c r="CC173"/>
  <c r="Q173"/>
  <c r="Z174" s="1"/>
  <c r="F384" i="7" s="1"/>
  <c r="BR173" i="13"/>
  <c r="BS174" s="1"/>
  <c r="K173"/>
  <c r="O173"/>
  <c r="N285" i="12"/>
  <c r="BU173" i="13" l="1"/>
  <c r="BX173"/>
  <c r="J285" i="12"/>
  <c r="AW174" i="13"/>
  <c r="AZ174" s="1"/>
  <c r="AJ174"/>
  <c r="AS174" s="1"/>
  <c r="CB173"/>
  <c r="BH174"/>
  <c r="BQ174"/>
  <c r="J174"/>
  <c r="BN174"/>
  <c r="N173"/>
  <c r="BC174" l="1"/>
  <c r="AV174"/>
  <c r="AY174" s="1"/>
  <c r="AI174"/>
  <c r="AR174" s="1"/>
  <c r="CA173"/>
  <c r="CD173" s="1"/>
  <c r="O385" i="7"/>
  <c r="G385"/>
  <c r="K385"/>
  <c r="R385"/>
  <c r="Q385"/>
  <c r="N385"/>
  <c r="H385"/>
  <c r="J385"/>
  <c r="I385"/>
  <c r="P385"/>
  <c r="BP174" i="13"/>
  <c r="I174"/>
  <c r="BM174"/>
  <c r="M174"/>
  <c r="S174"/>
  <c r="AB175" s="1"/>
  <c r="BW174" l="1"/>
  <c r="BZ174"/>
  <c r="BB174"/>
  <c r="AU174"/>
  <c r="AX174" s="1"/>
  <c r="CE173"/>
  <c r="P174"/>
  <c r="BO174"/>
  <c r="H174"/>
  <c r="BL174"/>
  <c r="R174"/>
  <c r="AA175" s="1"/>
  <c r="L174"/>
  <c r="S385" i="7"/>
  <c r="K285" i="12" s="1"/>
  <c r="L285" s="1"/>
  <c r="M285" s="1"/>
  <c r="L385" i="7"/>
  <c r="G285" i="12" s="1"/>
  <c r="BV174" i="13" l="1"/>
  <c r="BY174"/>
  <c r="H285" i="12"/>
  <c r="I285" s="1"/>
  <c r="BA174" i="13"/>
  <c r="BD174" s="1"/>
  <c r="AK175"/>
  <c r="AT175" s="1"/>
  <c r="CC174"/>
  <c r="N286" i="12"/>
  <c r="O174" i="13"/>
  <c r="K174"/>
  <c r="Q174"/>
  <c r="Z175" s="1"/>
  <c r="F385" i="7" s="1"/>
  <c r="BR174" i="13"/>
  <c r="BS175" s="1"/>
  <c r="BU174" l="1"/>
  <c r="BX174"/>
  <c r="J286" i="12"/>
  <c r="AW175" i="13"/>
  <c r="AZ175" s="1"/>
  <c r="AJ175"/>
  <c r="AS175" s="1"/>
  <c r="CB174"/>
  <c r="N174"/>
  <c r="BQ175"/>
  <c r="J175"/>
  <c r="BN175"/>
  <c r="BH175"/>
  <c r="BC175" l="1"/>
  <c r="AV175"/>
  <c r="AY175" s="1"/>
  <c r="AI175"/>
  <c r="AR175" s="1"/>
  <c r="CA174"/>
  <c r="CD174" s="1"/>
  <c r="CE174" s="1"/>
  <c r="I386" i="7"/>
  <c r="R386"/>
  <c r="H386"/>
  <c r="J386"/>
  <c r="G386"/>
  <c r="P386"/>
  <c r="O386"/>
  <c r="K386"/>
  <c r="N386"/>
  <c r="Q386"/>
  <c r="M175" i="13"/>
  <c r="S175"/>
  <c r="AB176" s="1"/>
  <c r="BP175"/>
  <c r="I175"/>
  <c r="BM175"/>
  <c r="BW175" l="1"/>
  <c r="BZ175"/>
  <c r="BB175"/>
  <c r="AU175"/>
  <c r="AX175" s="1"/>
  <c r="R175"/>
  <c r="AA176" s="1"/>
  <c r="L175"/>
  <c r="S386" i="7"/>
  <c r="K286" i="12" s="1"/>
  <c r="L286" s="1"/>
  <c r="M286" s="1"/>
  <c r="L386" i="7"/>
  <c r="G286" i="12" s="1"/>
  <c r="BO175" i="13"/>
  <c r="H175"/>
  <c r="BL175"/>
  <c r="P175"/>
  <c r="BV175" l="1"/>
  <c r="BY175"/>
  <c r="H286" i="12"/>
  <c r="I286" s="1"/>
  <c r="BA175" i="13"/>
  <c r="BD175" s="1"/>
  <c r="AK176"/>
  <c r="AT176" s="1"/>
  <c r="CC175"/>
  <c r="O175"/>
  <c r="N287" i="12"/>
  <c r="K175" i="13"/>
  <c r="Q175"/>
  <c r="Z176" s="1"/>
  <c r="BR175"/>
  <c r="BS176" s="1"/>
  <c r="BH176" l="1"/>
  <c r="F386" i="7"/>
  <c r="BU175" i="13"/>
  <c r="BX175"/>
  <c r="J287" i="12"/>
  <c r="AW176" i="13"/>
  <c r="AZ176" s="1"/>
  <c r="AJ176"/>
  <c r="AS176" s="1"/>
  <c r="CB175"/>
  <c r="J176"/>
  <c r="BQ176"/>
  <c r="BN176"/>
  <c r="N175"/>
  <c r="BC176" l="1"/>
  <c r="AV176"/>
  <c r="AY176" s="1"/>
  <c r="AI176"/>
  <c r="AR176" s="1"/>
  <c r="CA175"/>
  <c r="CD175" s="1"/>
  <c r="CE175" s="1"/>
  <c r="M176"/>
  <c r="S176"/>
  <c r="AB177" s="1"/>
  <c r="BP176"/>
  <c r="I176"/>
  <c r="BM176"/>
  <c r="H387" i="7"/>
  <c r="N387"/>
  <c r="K387"/>
  <c r="I387"/>
  <c r="R387"/>
  <c r="G387"/>
  <c r="J387"/>
  <c r="O387"/>
  <c r="Q387"/>
  <c r="P387"/>
  <c r="BW176" i="13" l="1"/>
  <c r="BZ176"/>
  <c r="BB176"/>
  <c r="AU176"/>
  <c r="AX176" s="1"/>
  <c r="L176"/>
  <c r="R176"/>
  <c r="AA177" s="1"/>
  <c r="L387" i="7"/>
  <c r="G287" i="12" s="1"/>
  <c r="S387" i="7"/>
  <c r="K287" i="12" s="1"/>
  <c r="L287" s="1"/>
  <c r="M287" s="1"/>
  <c r="P176" i="13"/>
  <c r="BO176"/>
  <c r="H176"/>
  <c r="BL176"/>
  <c r="BV176" l="1"/>
  <c r="BY176"/>
  <c r="H287" i="12"/>
  <c r="I287" s="1"/>
  <c r="BA176" i="13"/>
  <c r="BD176" s="1"/>
  <c r="AK177"/>
  <c r="AT177" s="1"/>
  <c r="CC176"/>
  <c r="O176"/>
  <c r="K176"/>
  <c r="Q176"/>
  <c r="Z177" s="1"/>
  <c r="F387" i="7" s="1"/>
  <c r="BR176" i="13"/>
  <c r="BS177" s="1"/>
  <c r="N288" i="12"/>
  <c r="BU176" i="13" l="1"/>
  <c r="BX176"/>
  <c r="J288" i="12"/>
  <c r="AW177" i="13"/>
  <c r="AZ177" s="1"/>
  <c r="AJ177"/>
  <c r="AS177" s="1"/>
  <c r="CB176"/>
  <c r="N176"/>
  <c r="J177"/>
  <c r="BQ177"/>
  <c r="BN177"/>
  <c r="BH177"/>
  <c r="BC177" l="1"/>
  <c r="AV177"/>
  <c r="AY177" s="1"/>
  <c r="AI177"/>
  <c r="AR177" s="1"/>
  <c r="CA176"/>
  <c r="CD176" s="1"/>
  <c r="M177"/>
  <c r="S177"/>
  <c r="AB178" s="1"/>
  <c r="G388" i="7"/>
  <c r="Q388"/>
  <c r="K388"/>
  <c r="R388"/>
  <c r="H388"/>
  <c r="J388"/>
  <c r="N388"/>
  <c r="I388"/>
  <c r="P388"/>
  <c r="O388"/>
  <c r="I177" i="13"/>
  <c r="BP177"/>
  <c r="BM177"/>
  <c r="BW177" l="1"/>
  <c r="BZ177"/>
  <c r="BB177"/>
  <c r="CE176"/>
  <c r="R177"/>
  <c r="AA178" s="1"/>
  <c r="L177"/>
  <c r="P177"/>
  <c r="S388" i="7"/>
  <c r="K288" i="12" s="1"/>
  <c r="L288" s="1"/>
  <c r="M288" s="1"/>
  <c r="L388" i="7"/>
  <c r="G288" i="12" s="1"/>
  <c r="BV177" i="13" l="1"/>
  <c r="BY177"/>
  <c r="H288" i="12"/>
  <c r="I288" s="1"/>
  <c r="AU177" i="13"/>
  <c r="AX177" s="1"/>
  <c r="BL177"/>
  <c r="H177"/>
  <c r="Q177" s="1"/>
  <c r="Z178" s="1"/>
  <c r="F388" i="7" s="1"/>
  <c r="BO177" i="13"/>
  <c r="AK178"/>
  <c r="AT178" s="1"/>
  <c r="CC177"/>
  <c r="O177"/>
  <c r="N289" i="12"/>
  <c r="BA177" i="13" l="1"/>
  <c r="BD177" s="1"/>
  <c r="J289" i="12"/>
  <c r="BR177" i="13"/>
  <c r="BS178" s="1"/>
  <c r="K177"/>
  <c r="AW178"/>
  <c r="AZ178" s="1"/>
  <c r="AJ178"/>
  <c r="AS178" s="1"/>
  <c r="CB177"/>
  <c r="BQ178"/>
  <c r="J178"/>
  <c r="BN178"/>
  <c r="BH178"/>
  <c r="BU177" l="1"/>
  <c r="BX177"/>
  <c r="BC178"/>
  <c r="N177"/>
  <c r="AV178"/>
  <c r="AY178" s="1"/>
  <c r="AI178"/>
  <c r="AR178" s="1"/>
  <c r="BP178"/>
  <c r="I178"/>
  <c r="BM178"/>
  <c r="S178"/>
  <c r="AB179" s="1"/>
  <c r="M178"/>
  <c r="J389" i="7"/>
  <c r="R389"/>
  <c r="K389"/>
  <c r="Q389"/>
  <c r="G389"/>
  <c r="H389"/>
  <c r="P389"/>
  <c r="O389"/>
  <c r="N389"/>
  <c r="I389"/>
  <c r="CA177" i="13" l="1"/>
  <c r="CD177" s="1"/>
  <c r="CE177" s="1"/>
  <c r="BL178"/>
  <c r="BW178"/>
  <c r="BZ178"/>
  <c r="BB178"/>
  <c r="L178"/>
  <c r="R178"/>
  <c r="AA179" s="1"/>
  <c r="S389" i="7"/>
  <c r="K289" i="12" s="1"/>
  <c r="L289" s="1"/>
  <c r="M289" s="1"/>
  <c r="L389" i="7"/>
  <c r="G289" i="12" s="1"/>
  <c r="P178" i="13"/>
  <c r="AU178" l="1"/>
  <c r="AX178" s="1"/>
  <c r="BA178" s="1"/>
  <c r="BD178" s="1"/>
  <c r="BO178"/>
  <c r="BV178"/>
  <c r="BY178"/>
  <c r="H178"/>
  <c r="BR178" s="1"/>
  <c r="BS179" s="1"/>
  <c r="H289" i="12"/>
  <c r="I289" s="1"/>
  <c r="AK179" i="13"/>
  <c r="AT179" s="1"/>
  <c r="CC178"/>
  <c r="N290" i="12"/>
  <c r="O178" i="13"/>
  <c r="Q178" l="1"/>
  <c r="Z179" s="1"/>
  <c r="F389" i="7" s="1"/>
  <c r="K178" i="13"/>
  <c r="N178" s="1"/>
  <c r="J290" i="12"/>
  <c r="AW179" i="13"/>
  <c r="AZ179" s="1"/>
  <c r="AJ179"/>
  <c r="AS179" s="1"/>
  <c r="CB178"/>
  <c r="BQ179"/>
  <c r="J179"/>
  <c r="BN179"/>
  <c r="BU178" l="1"/>
  <c r="BX178"/>
  <c r="BH179"/>
  <c r="BC179"/>
  <c r="AV179"/>
  <c r="AY179" s="1"/>
  <c r="AI179"/>
  <c r="AR179" s="1"/>
  <c r="I179"/>
  <c r="BM179"/>
  <c r="BP179"/>
  <c r="S179"/>
  <c r="AB180" s="1"/>
  <c r="M179"/>
  <c r="K390" i="7"/>
  <c r="I390"/>
  <c r="R390"/>
  <c r="H390"/>
  <c r="G390"/>
  <c r="J390"/>
  <c r="P390"/>
  <c r="Q390"/>
  <c r="N390"/>
  <c r="O390"/>
  <c r="CA178" i="13" l="1"/>
  <c r="CD178" s="1"/>
  <c r="CE178" s="1"/>
  <c r="H179"/>
  <c r="BW179"/>
  <c r="BZ179"/>
  <c r="BB179"/>
  <c r="P179"/>
  <c r="R179"/>
  <c r="AA180" s="1"/>
  <c r="L179"/>
  <c r="S390" i="7"/>
  <c r="K290" i="12" s="1"/>
  <c r="L290" s="1"/>
  <c r="M290" s="1"/>
  <c r="L390" i="7"/>
  <c r="G290" i="12" s="1"/>
  <c r="BV179" i="13" l="1"/>
  <c r="BY179"/>
  <c r="BL179"/>
  <c r="AU179"/>
  <c r="AX179" s="1"/>
  <c r="BA179" s="1"/>
  <c r="BD179" s="1"/>
  <c r="BO179"/>
  <c r="H290" i="12"/>
  <c r="I290" s="1"/>
  <c r="AK180" i="13"/>
  <c r="AT180" s="1"/>
  <c r="CC179"/>
  <c r="N291" i="12"/>
  <c r="O179" i="13"/>
  <c r="K179"/>
  <c r="Q179"/>
  <c r="Z180" s="1"/>
  <c r="F390" i="7" s="1"/>
  <c r="BR179" i="13"/>
  <c r="BS180" s="1"/>
  <c r="BU179" l="1"/>
  <c r="BX179"/>
  <c r="J291" i="12"/>
  <c r="BQ180" i="13"/>
  <c r="AJ180"/>
  <c r="AS180" s="1"/>
  <c r="CB179"/>
  <c r="BH180"/>
  <c r="N179"/>
  <c r="AW180" l="1"/>
  <c r="AZ180" s="1"/>
  <c r="AV180"/>
  <c r="AY180" s="1"/>
  <c r="J180"/>
  <c r="M180" s="1"/>
  <c r="BN180"/>
  <c r="AI180"/>
  <c r="AR180" s="1"/>
  <c r="CA179"/>
  <c r="CD179" s="1"/>
  <c r="CE179" s="1"/>
  <c r="R391" i="7"/>
  <c r="J391"/>
  <c r="G391"/>
  <c r="K391"/>
  <c r="H391"/>
  <c r="P391"/>
  <c r="Q391"/>
  <c r="I391"/>
  <c r="O391"/>
  <c r="N391"/>
  <c r="BP180" i="13"/>
  <c r="I180"/>
  <c r="BM180"/>
  <c r="BW180" l="1"/>
  <c r="BZ180"/>
  <c r="BC180"/>
  <c r="BB180"/>
  <c r="AU180"/>
  <c r="AX180" s="1"/>
  <c r="S180"/>
  <c r="AB181" s="1"/>
  <c r="H180"/>
  <c r="BO180"/>
  <c r="BL180"/>
  <c r="P180"/>
  <c r="S391" i="7"/>
  <c r="K291" i="12" s="1"/>
  <c r="L291" s="1"/>
  <c r="M291" s="1"/>
  <c r="L180" i="13"/>
  <c r="R180"/>
  <c r="AA181" s="1"/>
  <c r="L391" i="7"/>
  <c r="G291" i="12" s="1"/>
  <c r="BV180" i="13" l="1"/>
  <c r="BY180"/>
  <c r="BA180"/>
  <c r="BD180" s="1"/>
  <c r="H291" i="12"/>
  <c r="I291" s="1"/>
  <c r="AK181" i="13"/>
  <c r="AT181" s="1"/>
  <c r="CC180"/>
  <c r="Q180"/>
  <c r="Z181" s="1"/>
  <c r="F391" i="7" s="1"/>
  <c r="K180" i="13"/>
  <c r="BR180"/>
  <c r="BS181" s="1"/>
  <c r="O180"/>
  <c r="N292" i="12"/>
  <c r="BU180" i="13" l="1"/>
  <c r="BX180"/>
  <c r="J292" i="12"/>
  <c r="AW181" i="13"/>
  <c r="AZ181" s="1"/>
  <c r="AJ181"/>
  <c r="AS181" s="1"/>
  <c r="CB180"/>
  <c r="N180"/>
  <c r="BQ181"/>
  <c r="J181"/>
  <c r="BN181"/>
  <c r="BH181"/>
  <c r="BC181" l="1"/>
  <c r="AV181"/>
  <c r="AY181" s="1"/>
  <c r="AI181"/>
  <c r="AR181" s="1"/>
  <c r="CA180"/>
  <c r="CD180" s="1"/>
  <c r="BP181"/>
  <c r="I181"/>
  <c r="BM181"/>
  <c r="J392" i="7"/>
  <c r="Q392"/>
  <c r="K392"/>
  <c r="P392"/>
  <c r="O392"/>
  <c r="I392"/>
  <c r="N392"/>
  <c r="G392"/>
  <c r="R392"/>
  <c r="H392"/>
  <c r="S181" i="13"/>
  <c r="AB182" s="1"/>
  <c r="M181"/>
  <c r="BW181" l="1"/>
  <c r="BZ181"/>
  <c r="BB181"/>
  <c r="AU181"/>
  <c r="AX181" s="1"/>
  <c r="CE180"/>
  <c r="P181"/>
  <c r="L392" i="7"/>
  <c r="G292" i="12" s="1"/>
  <c r="S392" i="7"/>
  <c r="K292" i="12" s="1"/>
  <c r="L292" s="1"/>
  <c r="M292" s="1"/>
  <c r="L181" i="13"/>
  <c r="R181"/>
  <c r="AA182" s="1"/>
  <c r="BO181"/>
  <c r="H181"/>
  <c r="BL181"/>
  <c r="BV181" l="1"/>
  <c r="BY181"/>
  <c r="BA181"/>
  <c r="BD181" s="1"/>
  <c r="H292" i="12"/>
  <c r="I292" s="1"/>
  <c r="AK182" i="13"/>
  <c r="AT182" s="1"/>
  <c r="CC181"/>
  <c r="O181"/>
  <c r="K181"/>
  <c r="Q181"/>
  <c r="Z182" s="1"/>
  <c r="F392" i="7" s="1"/>
  <c r="BR181" i="13"/>
  <c r="BS182" s="1"/>
  <c r="N293" i="12"/>
  <c r="BU181" i="13" l="1"/>
  <c r="BX181"/>
  <c r="J293" i="12"/>
  <c r="AW182" i="13"/>
  <c r="AZ182" s="1"/>
  <c r="AJ182"/>
  <c r="AS182" s="1"/>
  <c r="CB181"/>
  <c r="BH182"/>
  <c r="BQ182"/>
  <c r="J182"/>
  <c r="BN182"/>
  <c r="N181"/>
  <c r="BC182" l="1"/>
  <c r="AV182"/>
  <c r="AY182" s="1"/>
  <c r="AI182"/>
  <c r="AR182" s="1"/>
  <c r="CA181"/>
  <c r="CD181" s="1"/>
  <c r="J393" i="7"/>
  <c r="O393"/>
  <c r="Q393"/>
  <c r="K393"/>
  <c r="R393"/>
  <c r="G393"/>
  <c r="N393"/>
  <c r="P393"/>
  <c r="H393"/>
  <c r="I393"/>
  <c r="S182" i="13"/>
  <c r="AB183" s="1"/>
  <c r="M182"/>
  <c r="I182"/>
  <c r="BP182"/>
  <c r="BM182"/>
  <c r="BW182" l="1"/>
  <c r="BZ182"/>
  <c r="BB182"/>
  <c r="AU182"/>
  <c r="AX182" s="1"/>
  <c r="CE181"/>
  <c r="P182"/>
  <c r="BO182"/>
  <c r="BL182"/>
  <c r="H182"/>
  <c r="R182"/>
  <c r="AA183" s="1"/>
  <c r="L182"/>
  <c r="S393" i="7"/>
  <c r="K293" i="12" s="1"/>
  <c r="L293" s="1"/>
  <c r="M293" s="1"/>
  <c r="L393" i="7"/>
  <c r="G293" i="12" s="1"/>
  <c r="BV182" i="13" l="1"/>
  <c r="BY182"/>
  <c r="H293" i="12"/>
  <c r="I293" s="1"/>
  <c r="BA182" i="13"/>
  <c r="BD182" s="1"/>
  <c r="AK183"/>
  <c r="AT183" s="1"/>
  <c r="CC182"/>
  <c r="N294" i="12"/>
  <c r="Q182" i="13"/>
  <c r="Z183" s="1"/>
  <c r="F393" i="7" s="1"/>
  <c r="K182" i="13"/>
  <c r="BR182"/>
  <c r="BS183" s="1"/>
  <c r="O182"/>
  <c r="BU182" l="1"/>
  <c r="BX182"/>
  <c r="J294" i="12"/>
  <c r="AW183" i="13"/>
  <c r="AZ183" s="1"/>
  <c r="AJ183"/>
  <c r="AS183" s="1"/>
  <c r="CB182"/>
  <c r="N182"/>
  <c r="J183"/>
  <c r="BQ183"/>
  <c r="BN183"/>
  <c r="BH183"/>
  <c r="BC183" l="1"/>
  <c r="AV183"/>
  <c r="AY183" s="1"/>
  <c r="AI183"/>
  <c r="AR183" s="1"/>
  <c r="CA182"/>
  <c r="CD182" s="1"/>
  <c r="S183"/>
  <c r="AB184" s="1"/>
  <c r="M183"/>
  <c r="I183"/>
  <c r="BM183"/>
  <c r="BP183"/>
  <c r="G394" i="7"/>
  <c r="R394"/>
  <c r="J394"/>
  <c r="K394"/>
  <c r="O394"/>
  <c r="I394"/>
  <c r="N394"/>
  <c r="Q394"/>
  <c r="H394"/>
  <c r="P394"/>
  <c r="BW183" i="13" l="1"/>
  <c r="BZ183"/>
  <c r="BB183"/>
  <c r="AU183"/>
  <c r="AX183" s="1"/>
  <c r="CE182"/>
  <c r="S394" i="7"/>
  <c r="K294" i="12" s="1"/>
  <c r="L294" s="1"/>
  <c r="M294" s="1"/>
  <c r="L394" i="7"/>
  <c r="G294" i="12" s="1"/>
  <c r="P183" i="13"/>
  <c r="H183"/>
  <c r="BO183"/>
  <c r="BL183"/>
  <c r="L183"/>
  <c r="R183"/>
  <c r="AA184" s="1"/>
  <c r="BV183" l="1"/>
  <c r="BY183"/>
  <c r="H294" i="12"/>
  <c r="I294" s="1"/>
  <c r="BA183" i="13"/>
  <c r="BD183" s="1"/>
  <c r="AK184"/>
  <c r="AT184" s="1"/>
  <c r="CC183"/>
  <c r="N295" i="12"/>
  <c r="O183" i="13"/>
  <c r="K183"/>
  <c r="Q183"/>
  <c r="Z184" s="1"/>
  <c r="F394" i="7" s="1"/>
  <c r="BR183" i="13"/>
  <c r="BS184" s="1"/>
  <c r="BU183" l="1"/>
  <c r="BX183"/>
  <c r="J295" i="12"/>
  <c r="AW184" i="13"/>
  <c r="AZ184" s="1"/>
  <c r="AJ184"/>
  <c r="AS184" s="1"/>
  <c r="CB183"/>
  <c r="BQ184"/>
  <c r="J184"/>
  <c r="BN184"/>
  <c r="BH184"/>
  <c r="N183"/>
  <c r="BC184" l="1"/>
  <c r="AV184"/>
  <c r="AY184" s="1"/>
  <c r="AI184"/>
  <c r="AR184" s="1"/>
  <c r="CA183"/>
  <c r="CD183" s="1"/>
  <c r="BP184"/>
  <c r="I184"/>
  <c r="BM184"/>
  <c r="N395" i="7"/>
  <c r="H395"/>
  <c r="G395"/>
  <c r="J395"/>
  <c r="I395"/>
  <c r="O395"/>
  <c r="P395"/>
  <c r="K395"/>
  <c r="Q395"/>
  <c r="R395"/>
  <c r="M184" i="13"/>
  <c r="S184"/>
  <c r="AB185" s="1"/>
  <c r="BW184" l="1"/>
  <c r="BZ184"/>
  <c r="BB184"/>
  <c r="AU184"/>
  <c r="AX184" s="1"/>
  <c r="CE183"/>
  <c r="P184"/>
  <c r="L395" i="7"/>
  <c r="G295" i="12" s="1"/>
  <c r="H184" i="13"/>
  <c r="BO184"/>
  <c r="BL184"/>
  <c r="S395" i="7"/>
  <c r="K295" i="12" s="1"/>
  <c r="L295" s="1"/>
  <c r="M295" s="1"/>
  <c r="L184" i="13"/>
  <c r="R184"/>
  <c r="AA185" s="1"/>
  <c r="BV184" l="1"/>
  <c r="BY184"/>
  <c r="BA184"/>
  <c r="BD184" s="1"/>
  <c r="H295" i="12"/>
  <c r="I295" s="1"/>
  <c r="AK185" i="13"/>
  <c r="AT185" s="1"/>
  <c r="CC184"/>
  <c r="Q184"/>
  <c r="Z185" s="1"/>
  <c r="F395" i="7" s="1"/>
  <c r="K184" i="13"/>
  <c r="BR184"/>
  <c r="BS185" s="1"/>
  <c r="N296" i="12"/>
  <c r="O184" i="13"/>
  <c r="BU184" l="1"/>
  <c r="BX184"/>
  <c r="J296" i="12"/>
  <c r="AW185" i="13"/>
  <c r="AZ185" s="1"/>
  <c r="AJ185"/>
  <c r="AS185" s="1"/>
  <c r="CB184"/>
  <c r="BH185"/>
  <c r="N184"/>
  <c r="BQ185"/>
  <c r="BN185"/>
  <c r="J185"/>
  <c r="BC185" l="1"/>
  <c r="AV185"/>
  <c r="AY185" s="1"/>
  <c r="AI185"/>
  <c r="AR185" s="1"/>
  <c r="CA184"/>
  <c r="CD184" s="1"/>
  <c r="CE184" s="1"/>
  <c r="I185"/>
  <c r="BP185"/>
  <c r="BM185"/>
  <c r="S185"/>
  <c r="AB186" s="1"/>
  <c r="M185"/>
  <c r="P396" i="7"/>
  <c r="Q396"/>
  <c r="G396"/>
  <c r="I396"/>
  <c r="O396"/>
  <c r="K396"/>
  <c r="H396"/>
  <c r="J396"/>
  <c r="N396"/>
  <c r="R396"/>
  <c r="BW185" i="13" l="1"/>
  <c r="BZ185"/>
  <c r="BB185"/>
  <c r="AU185"/>
  <c r="AX185" s="1"/>
  <c r="S396" i="7"/>
  <c r="K296" i="12" s="1"/>
  <c r="L296" s="1"/>
  <c r="M296" s="1"/>
  <c r="BO185" i="13"/>
  <c r="H185"/>
  <c r="BL185"/>
  <c r="R185"/>
  <c r="AA186" s="1"/>
  <c r="L185"/>
  <c r="P185"/>
  <c r="L396" i="7"/>
  <c r="G296" i="12" s="1"/>
  <c r="BV185" i="13" l="1"/>
  <c r="BY185"/>
  <c r="BA185"/>
  <c r="BD185" s="1"/>
  <c r="H296" i="12"/>
  <c r="I296" s="1"/>
  <c r="AK186" i="13"/>
  <c r="AT186" s="1"/>
  <c r="CC185"/>
  <c r="K185"/>
  <c r="Q185"/>
  <c r="Z186" s="1"/>
  <c r="F396" i="7" s="1"/>
  <c r="BR185" i="13"/>
  <c r="BS186" s="1"/>
  <c r="N297" i="12"/>
  <c r="O185" i="13"/>
  <c r="BU185" l="1"/>
  <c r="BX185"/>
  <c r="J297" i="12"/>
  <c r="AW186" i="13"/>
  <c r="AZ186" s="1"/>
  <c r="AJ186"/>
  <c r="AS186" s="1"/>
  <c r="CB185"/>
  <c r="J186"/>
  <c r="BN186"/>
  <c r="BQ186"/>
  <c r="N185"/>
  <c r="BH186"/>
  <c r="BC186" l="1"/>
  <c r="AV186"/>
  <c r="AY186" s="1"/>
  <c r="AI186"/>
  <c r="AR186" s="1"/>
  <c r="CA185"/>
  <c r="CD185" s="1"/>
  <c r="BP186"/>
  <c r="I186"/>
  <c r="BM186"/>
  <c r="S186"/>
  <c r="AB187" s="1"/>
  <c r="M186"/>
  <c r="Q397" i="7"/>
  <c r="R397"/>
  <c r="N397"/>
  <c r="P397"/>
  <c r="I397"/>
  <c r="O397"/>
  <c r="J397"/>
  <c r="G397"/>
  <c r="H397"/>
  <c r="K397"/>
  <c r="BW186" i="13" l="1"/>
  <c r="BZ186"/>
  <c r="BB186"/>
  <c r="AU186"/>
  <c r="AX186" s="1"/>
  <c r="CE185"/>
  <c r="L397" i="7"/>
  <c r="G297" i="12" s="1"/>
  <c r="BO186" i="13"/>
  <c r="H186"/>
  <c r="BL186"/>
  <c r="S397" i="7"/>
  <c r="K297" i="12" s="1"/>
  <c r="L297" s="1"/>
  <c r="M297" s="1"/>
  <c r="L186" i="13"/>
  <c r="R186"/>
  <c r="AA187" s="1"/>
  <c r="P186"/>
  <c r="BV186" l="1"/>
  <c r="BY186"/>
  <c r="H297" i="12"/>
  <c r="I297" s="1"/>
  <c r="BA186" i="13"/>
  <c r="BD186" s="1"/>
  <c r="AK187"/>
  <c r="AT187" s="1"/>
  <c r="CC186"/>
  <c r="O186"/>
  <c r="Q186"/>
  <c r="Z187" s="1"/>
  <c r="F397" i="7" s="1"/>
  <c r="K186" i="13"/>
  <c r="BR186"/>
  <c r="BS187" s="1"/>
  <c r="N298" i="12"/>
  <c r="BU186" i="13" l="1"/>
  <c r="BX186"/>
  <c r="J298" i="12"/>
  <c r="AW187" i="13"/>
  <c r="AZ187" s="1"/>
  <c r="AJ187"/>
  <c r="AS187" s="1"/>
  <c r="CB186"/>
  <c r="BQ187"/>
  <c r="J187"/>
  <c r="BN187"/>
  <c r="N186"/>
  <c r="BH187"/>
  <c r="BC187" l="1"/>
  <c r="AV187"/>
  <c r="AY187" s="1"/>
  <c r="AI187"/>
  <c r="AR187" s="1"/>
  <c r="CA186"/>
  <c r="CD186" s="1"/>
  <c r="BP187"/>
  <c r="I187"/>
  <c r="BM187"/>
  <c r="M187"/>
  <c r="S187"/>
  <c r="AB188" s="1"/>
  <c r="N398" i="7"/>
  <c r="I398"/>
  <c r="G398"/>
  <c r="O398"/>
  <c r="H398"/>
  <c r="K398"/>
  <c r="J398"/>
  <c r="P398"/>
  <c r="R398"/>
  <c r="Q398"/>
  <c r="BW187" i="13" l="1"/>
  <c r="BZ187"/>
  <c r="BB187"/>
  <c r="AU187"/>
  <c r="AX187" s="1"/>
  <c r="CE186"/>
  <c r="S398" i="7"/>
  <c r="K298" i="12" s="1"/>
  <c r="L298" s="1"/>
  <c r="M298" s="1"/>
  <c r="BO187" i="13"/>
  <c r="H187"/>
  <c r="BR187" s="1"/>
  <c r="BS188" s="1"/>
  <c r="BL187"/>
  <c r="R187"/>
  <c r="AA188" s="1"/>
  <c r="L187"/>
  <c r="P187"/>
  <c r="L398" i="7"/>
  <c r="G298" i="12" s="1"/>
  <c r="BV187" i="13" l="1"/>
  <c r="BY187"/>
  <c r="BA187"/>
  <c r="BD187" s="1"/>
  <c r="H298" i="12"/>
  <c r="I298" s="1"/>
  <c r="AK188" i="13"/>
  <c r="AT188" s="1"/>
  <c r="CC187"/>
  <c r="O187"/>
  <c r="Q187"/>
  <c r="Z188" s="1"/>
  <c r="F398" i="7" s="1"/>
  <c r="K187" i="13"/>
  <c r="N299" i="12"/>
  <c r="BU187" i="13" l="1"/>
  <c r="BX187"/>
  <c r="J299" i="12"/>
  <c r="AW188" i="13"/>
  <c r="AZ188" s="1"/>
  <c r="AJ188"/>
  <c r="AS188" s="1"/>
  <c r="CB187"/>
  <c r="J188"/>
  <c r="BN188"/>
  <c r="BQ188"/>
  <c r="N187"/>
  <c r="BH188"/>
  <c r="BC188" l="1"/>
  <c r="AV188"/>
  <c r="AY188" s="1"/>
  <c r="AI188"/>
  <c r="AR188" s="1"/>
  <c r="CA187"/>
  <c r="CD187" s="1"/>
  <c r="BP188"/>
  <c r="I188"/>
  <c r="BM188"/>
  <c r="I399" i="7"/>
  <c r="K399"/>
  <c r="N399"/>
  <c r="O399"/>
  <c r="P399"/>
  <c r="G399"/>
  <c r="J399"/>
  <c r="Q399"/>
  <c r="R399"/>
  <c r="H399"/>
  <c r="M188" i="13"/>
  <c r="S188"/>
  <c r="AB189" s="1"/>
  <c r="BW188" l="1"/>
  <c r="BZ188"/>
  <c r="BB188"/>
  <c r="AU188"/>
  <c r="AX188" s="1"/>
  <c r="CE187"/>
  <c r="P188"/>
  <c r="S399" i="7"/>
  <c r="K299" i="12" s="1"/>
  <c r="L299" s="1"/>
  <c r="M299" s="1"/>
  <c r="L399" i="7"/>
  <c r="G299" i="12" s="1"/>
  <c r="H188" i="13"/>
  <c r="BO188"/>
  <c r="BL188"/>
  <c r="L188"/>
  <c r="R188"/>
  <c r="AA189" s="1"/>
  <c r="BV188" l="1"/>
  <c r="BY188"/>
  <c r="BA188"/>
  <c r="BD188" s="1"/>
  <c r="H299" i="12"/>
  <c r="I299" s="1"/>
  <c r="AK189" i="13"/>
  <c r="AT189" s="1"/>
  <c r="CC188"/>
  <c r="O188"/>
  <c r="Q188"/>
  <c r="Z189" s="1"/>
  <c r="F399" i="7" s="1"/>
  <c r="K188" i="13"/>
  <c r="BR188"/>
  <c r="BS189" s="1"/>
  <c r="N300" i="12"/>
  <c r="BU188" i="13" l="1"/>
  <c r="BX188"/>
  <c r="J300" i="12"/>
  <c r="AW189" i="13"/>
  <c r="AZ189" s="1"/>
  <c r="AJ189"/>
  <c r="AS189" s="1"/>
  <c r="CB188"/>
  <c r="BH189"/>
  <c r="BQ189"/>
  <c r="J189"/>
  <c r="BN189"/>
  <c r="N188"/>
  <c r="BC189" l="1"/>
  <c r="AV189"/>
  <c r="AY189" s="1"/>
  <c r="AI189"/>
  <c r="AR189" s="1"/>
  <c r="CA188"/>
  <c r="CD188" s="1"/>
  <c r="S189"/>
  <c r="AB190" s="1"/>
  <c r="M189"/>
  <c r="BP189"/>
  <c r="I189"/>
  <c r="BM189"/>
  <c r="I400" i="7"/>
  <c r="J400"/>
  <c r="G400"/>
  <c r="K400"/>
  <c r="Q400"/>
  <c r="N400"/>
  <c r="H400"/>
  <c r="P400"/>
  <c r="O400"/>
  <c r="R400"/>
  <c r="BW189" i="13" l="1"/>
  <c r="BZ189"/>
  <c r="BB189"/>
  <c r="AU189"/>
  <c r="AX189" s="1"/>
  <c r="CE188"/>
  <c r="S400" i="7"/>
  <c r="K300" i="12" s="1"/>
  <c r="L300" s="1"/>
  <c r="M300" s="1"/>
  <c r="H189" i="13"/>
  <c r="BO189"/>
  <c r="BL189"/>
  <c r="R189"/>
  <c r="AA190" s="1"/>
  <c r="L189"/>
  <c r="L400" i="7"/>
  <c r="G300" i="12" s="1"/>
  <c r="P189" i="13"/>
  <c r="BV189" l="1"/>
  <c r="BY189"/>
  <c r="BA189"/>
  <c r="BD189" s="1"/>
  <c r="H300" i="12"/>
  <c r="I300" s="1"/>
  <c r="AK190" i="13"/>
  <c r="AT190" s="1"/>
  <c r="CC189"/>
  <c r="O189"/>
  <c r="N301" i="12"/>
  <c r="K189" i="13"/>
  <c r="Q189"/>
  <c r="Z190" s="1"/>
  <c r="F400" i="7" s="1"/>
  <c r="BR189" i="13"/>
  <c r="BS190" s="1"/>
  <c r="BU189" l="1"/>
  <c r="BX189"/>
  <c r="J301" i="12"/>
  <c r="AW190" i="13"/>
  <c r="AZ190" s="1"/>
  <c r="AJ190"/>
  <c r="AS190" s="1"/>
  <c r="CB189"/>
  <c r="BH190"/>
  <c r="N189"/>
  <c r="J190"/>
  <c r="BN190"/>
  <c r="BQ190"/>
  <c r="BC190" l="1"/>
  <c r="AV190"/>
  <c r="AY190" s="1"/>
  <c r="AI190"/>
  <c r="AR190" s="1"/>
  <c r="CA189"/>
  <c r="CD189" s="1"/>
  <c r="CE189" s="1"/>
  <c r="S190"/>
  <c r="AB191" s="1"/>
  <c r="M190"/>
  <c r="G401" i="7"/>
  <c r="R401"/>
  <c r="I401"/>
  <c r="Q401"/>
  <c r="K401"/>
  <c r="N401"/>
  <c r="O401"/>
  <c r="H401"/>
  <c r="J401"/>
  <c r="P401"/>
  <c r="I190" i="13"/>
  <c r="BP190"/>
  <c r="BM190"/>
  <c r="BW190" l="1"/>
  <c r="BZ190"/>
  <c r="BB190"/>
  <c r="AU190"/>
  <c r="AX190" s="1"/>
  <c r="S401" i="7"/>
  <c r="K301" i="12" s="1"/>
  <c r="L301" s="1"/>
  <c r="M301" s="1"/>
  <c r="L401" i="7"/>
  <c r="G301" i="12" s="1"/>
  <c r="R190" i="13"/>
  <c r="AA191" s="1"/>
  <c r="L190"/>
  <c r="BO190"/>
  <c r="H190"/>
  <c r="BL190"/>
  <c r="P190"/>
  <c r="BV190" l="1"/>
  <c r="BY190"/>
  <c r="H301" i="12"/>
  <c r="I301" s="1"/>
  <c r="BA190" i="13"/>
  <c r="BD190" s="1"/>
  <c r="AK191"/>
  <c r="AT191" s="1"/>
  <c r="CC190"/>
  <c r="N302" i="12"/>
  <c r="Q190" i="13"/>
  <c r="Z191" s="1"/>
  <c r="F401" i="7" s="1"/>
  <c r="K190" i="13"/>
  <c r="BR190"/>
  <c r="BS191" s="1"/>
  <c r="O190"/>
  <c r="BU190" l="1"/>
  <c r="BX190"/>
  <c r="J302" i="12"/>
  <c r="AW191" i="13"/>
  <c r="AZ191" s="1"/>
  <c r="AJ191"/>
  <c r="AS191" s="1"/>
  <c r="CB190"/>
  <c r="BQ191"/>
  <c r="J191"/>
  <c r="BN191"/>
  <c r="BH191"/>
  <c r="N190"/>
  <c r="BC191" l="1"/>
  <c r="AV191"/>
  <c r="AY191" s="1"/>
  <c r="AI191"/>
  <c r="AR191" s="1"/>
  <c r="CA190"/>
  <c r="CD190" s="1"/>
  <c r="CE190" s="1"/>
  <c r="BP191"/>
  <c r="I191"/>
  <c r="BM191"/>
  <c r="N402" i="7"/>
  <c r="P402"/>
  <c r="H402"/>
  <c r="K402"/>
  <c r="J402"/>
  <c r="I402"/>
  <c r="G402"/>
  <c r="O402"/>
  <c r="R402"/>
  <c r="Q402"/>
  <c r="M191" i="13"/>
  <c r="S191"/>
  <c r="AB192" s="1"/>
  <c r="BW191" l="1"/>
  <c r="BZ191"/>
  <c r="BB191"/>
  <c r="AU191"/>
  <c r="AX191" s="1"/>
  <c r="S402" i="7"/>
  <c r="K302" i="12" s="1"/>
  <c r="L302" s="1"/>
  <c r="M302" s="1"/>
  <c r="L191" i="13"/>
  <c r="R191"/>
  <c r="AA192" s="1"/>
  <c r="BO191"/>
  <c r="H191"/>
  <c r="BL191"/>
  <c r="P191"/>
  <c r="L402" i="7"/>
  <c r="G302" i="12" s="1"/>
  <c r="BV191" i="13" l="1"/>
  <c r="BY191"/>
  <c r="BA191"/>
  <c r="BD191" s="1"/>
  <c r="H302" i="12"/>
  <c r="I302" s="1"/>
  <c r="AK192" i="13"/>
  <c r="AT192" s="1"/>
  <c r="CC191"/>
  <c r="O191"/>
  <c r="N303" i="12"/>
  <c r="K191" i="13"/>
  <c r="BR191"/>
  <c r="BS192" s="1"/>
  <c r="Q191"/>
  <c r="Z192" s="1"/>
  <c r="F402" i="7" s="1"/>
  <c r="BU191" i="13" l="1"/>
  <c r="BX191"/>
  <c r="J303" i="12"/>
  <c r="AW192" i="13"/>
  <c r="AZ192" s="1"/>
  <c r="AJ192"/>
  <c r="AS192" s="1"/>
  <c r="CB191"/>
  <c r="N191"/>
  <c r="BH192"/>
  <c r="BQ192"/>
  <c r="J192"/>
  <c r="BN192"/>
  <c r="BC192" l="1"/>
  <c r="AV192"/>
  <c r="AY192" s="1"/>
  <c r="AI192"/>
  <c r="AR192" s="1"/>
  <c r="CA191"/>
  <c r="CD191" s="1"/>
  <c r="CE191" s="1"/>
  <c r="I192"/>
  <c r="BP192"/>
  <c r="BM192"/>
  <c r="S192"/>
  <c r="AB193" s="1"/>
  <c r="M192"/>
  <c r="I403" i="7"/>
  <c r="G403"/>
  <c r="H403"/>
  <c r="R403"/>
  <c r="N403"/>
  <c r="Q403"/>
  <c r="P403"/>
  <c r="J403"/>
  <c r="K403"/>
  <c r="O403"/>
  <c r="BW192" i="13" l="1"/>
  <c r="BZ192"/>
  <c r="BB192"/>
  <c r="AU192"/>
  <c r="AX192" s="1"/>
  <c r="S403" i="7"/>
  <c r="K303" i="12" s="1"/>
  <c r="L303" s="1"/>
  <c r="M303" s="1"/>
  <c r="L403" i="7"/>
  <c r="G303" i="12" s="1"/>
  <c r="R192" i="13"/>
  <c r="AA193" s="1"/>
  <c r="L192"/>
  <c r="P192"/>
  <c r="H192"/>
  <c r="BO192"/>
  <c r="BL192"/>
  <c r="BV192" l="1"/>
  <c r="BY192"/>
  <c r="H303" i="12"/>
  <c r="I303" s="1"/>
  <c r="BA192" i="13"/>
  <c r="BD192" s="1"/>
  <c r="AK193"/>
  <c r="AT193" s="1"/>
  <c r="CC192"/>
  <c r="O192"/>
  <c r="K192"/>
  <c r="Q192"/>
  <c r="Z193" s="1"/>
  <c r="F403" i="7" s="1"/>
  <c r="BR192" i="13"/>
  <c r="BS193" s="1"/>
  <c r="N304" i="12"/>
  <c r="BU192" i="13" l="1"/>
  <c r="BX192"/>
  <c r="J304" i="12"/>
  <c r="AW193" i="13"/>
  <c r="AZ193" s="1"/>
  <c r="AJ193"/>
  <c r="AS193" s="1"/>
  <c r="CB192"/>
  <c r="BH193"/>
  <c r="BQ193"/>
  <c r="BN193"/>
  <c r="J193"/>
  <c r="N192"/>
  <c r="BC193" l="1"/>
  <c r="AV193"/>
  <c r="AY193" s="1"/>
  <c r="AI193"/>
  <c r="AR193" s="1"/>
  <c r="CA192"/>
  <c r="CD192" s="1"/>
  <c r="CE192" s="1"/>
  <c r="N404" i="7"/>
  <c r="I404"/>
  <c r="R404"/>
  <c r="P404"/>
  <c r="H404"/>
  <c r="Q404"/>
  <c r="O404"/>
  <c r="K404"/>
  <c r="G404"/>
  <c r="J404"/>
  <c r="M193" i="13"/>
  <c r="S193"/>
  <c r="AB194" s="1"/>
  <c r="BP193"/>
  <c r="I193"/>
  <c r="BM193"/>
  <c r="BW193" l="1"/>
  <c r="BZ193"/>
  <c r="BB193"/>
  <c r="AU193"/>
  <c r="AX193" s="1"/>
  <c r="P193"/>
  <c r="R193"/>
  <c r="AA194" s="1"/>
  <c r="L193"/>
  <c r="BO193"/>
  <c r="H193"/>
  <c r="BL193"/>
  <c r="L404" i="7"/>
  <c r="G304" i="12" s="1"/>
  <c r="S404" i="7"/>
  <c r="K304" i="12" s="1"/>
  <c r="L304" s="1"/>
  <c r="M304" s="1"/>
  <c r="BV193" i="13" l="1"/>
  <c r="BY193"/>
  <c r="BA193"/>
  <c r="BD193" s="1"/>
  <c r="H304" i="12"/>
  <c r="I304" s="1"/>
  <c r="AK194" i="13"/>
  <c r="AT194" s="1"/>
  <c r="CC193"/>
  <c r="N305" i="12"/>
  <c r="O193" i="13"/>
  <c r="K193"/>
  <c r="BR193"/>
  <c r="BS194" s="1"/>
  <c r="Q193"/>
  <c r="Z194" s="1"/>
  <c r="F404" i="7" s="1"/>
  <c r="BU193" i="13" l="1"/>
  <c r="BX193"/>
  <c r="J305" i="12"/>
  <c r="AW194" i="13"/>
  <c r="AZ194" s="1"/>
  <c r="AJ194"/>
  <c r="AS194" s="1"/>
  <c r="CB193"/>
  <c r="BH194"/>
  <c r="BQ194"/>
  <c r="J194"/>
  <c r="BN194"/>
  <c r="N193"/>
  <c r="BC194" l="1"/>
  <c r="AV194"/>
  <c r="AY194" s="1"/>
  <c r="AI194"/>
  <c r="AR194" s="1"/>
  <c r="CA193"/>
  <c r="CD193" s="1"/>
  <c r="Q405" i="7"/>
  <c r="I405"/>
  <c r="J405"/>
  <c r="P405"/>
  <c r="R405"/>
  <c r="O405"/>
  <c r="G405"/>
  <c r="N405"/>
  <c r="H405"/>
  <c r="K405"/>
  <c r="I194" i="13"/>
  <c r="BP194"/>
  <c r="BM194"/>
  <c r="S194"/>
  <c r="AB195" s="1"/>
  <c r="M194"/>
  <c r="BW194" l="1"/>
  <c r="BZ194"/>
  <c r="BB194"/>
  <c r="AU194"/>
  <c r="AX194" s="1"/>
  <c r="CE193"/>
  <c r="BO194"/>
  <c r="H194"/>
  <c r="BL194"/>
  <c r="S405" i="7"/>
  <c r="K305" i="12" s="1"/>
  <c r="L305" s="1"/>
  <c r="M305" s="1"/>
  <c r="R194" i="13"/>
  <c r="AA195" s="1"/>
  <c r="L194"/>
  <c r="P194"/>
  <c r="L405" i="7"/>
  <c r="G305" i="12" s="1"/>
  <c r="BV194" i="13" l="1"/>
  <c r="BY194"/>
  <c r="H305" i="12"/>
  <c r="I305" s="1"/>
  <c r="BA194" i="13"/>
  <c r="BD194" s="1"/>
  <c r="AK195"/>
  <c r="AT195" s="1"/>
  <c r="CC194"/>
  <c r="Q194"/>
  <c r="Z195" s="1"/>
  <c r="F405" i="7" s="1"/>
  <c r="K194" i="13"/>
  <c r="BR194"/>
  <c r="BS195" s="1"/>
  <c r="N306" i="12"/>
  <c r="O194" i="13"/>
  <c r="BU194" l="1"/>
  <c r="BX194"/>
  <c r="J306" i="12"/>
  <c r="AW195" i="13"/>
  <c r="AZ195" s="1"/>
  <c r="AJ195"/>
  <c r="AS195" s="1"/>
  <c r="CB194"/>
  <c r="BQ195"/>
  <c r="J195"/>
  <c r="BN195"/>
  <c r="N194"/>
  <c r="BH195"/>
  <c r="BC195" l="1"/>
  <c r="AV195"/>
  <c r="AY195" s="1"/>
  <c r="AI195"/>
  <c r="AR195" s="1"/>
  <c r="CA194"/>
  <c r="CD194" s="1"/>
  <c r="CE194" s="1"/>
  <c r="I195"/>
  <c r="BP195"/>
  <c r="BM195"/>
  <c r="Q406" i="7"/>
  <c r="H406"/>
  <c r="O406"/>
  <c r="N406"/>
  <c r="K406"/>
  <c r="J406"/>
  <c r="P406"/>
  <c r="R406"/>
  <c r="I406"/>
  <c r="G406"/>
  <c r="M195" i="13"/>
  <c r="S195"/>
  <c r="AB196" s="1"/>
  <c r="BW195" l="1"/>
  <c r="BZ195"/>
  <c r="BB195"/>
  <c r="AU195"/>
  <c r="AX195" s="1"/>
  <c r="L406" i="7"/>
  <c r="G306" i="12" s="1"/>
  <c r="S406" i="7"/>
  <c r="K306" i="12" s="1"/>
  <c r="L306" s="1"/>
  <c r="M306" s="1"/>
  <c r="R195" i="13"/>
  <c r="AA196" s="1"/>
  <c r="L195"/>
  <c r="H195"/>
  <c r="BO195"/>
  <c r="BL195"/>
  <c r="P195"/>
  <c r="BV195" l="1"/>
  <c r="BY195"/>
  <c r="H306" i="12"/>
  <c r="I306" s="1"/>
  <c r="BA195" i="13"/>
  <c r="BD195" s="1"/>
  <c r="AK196"/>
  <c r="AT196" s="1"/>
  <c r="CC195"/>
  <c r="N307" i="12"/>
  <c r="O195" i="13"/>
  <c r="K195"/>
  <c r="Q195"/>
  <c r="Z196" s="1"/>
  <c r="F406" i="7" s="1"/>
  <c r="BR195" i="13"/>
  <c r="BS196" s="1"/>
  <c r="BU195" l="1"/>
  <c r="BX195"/>
  <c r="J307" i="12"/>
  <c r="AW196" i="13"/>
  <c r="AZ196" s="1"/>
  <c r="AJ196"/>
  <c r="AS196" s="1"/>
  <c r="CB195"/>
  <c r="BH196"/>
  <c r="BQ196"/>
  <c r="J196"/>
  <c r="BN196"/>
  <c r="N195"/>
  <c r="BC196" l="1"/>
  <c r="AV196"/>
  <c r="AY196" s="1"/>
  <c r="AI196"/>
  <c r="AR196" s="1"/>
  <c r="CA195"/>
  <c r="CD195" s="1"/>
  <c r="G407" i="7"/>
  <c r="J407"/>
  <c r="O407"/>
  <c r="I407"/>
  <c r="R407"/>
  <c r="N407"/>
  <c r="P407"/>
  <c r="K407"/>
  <c r="Q407"/>
  <c r="H407"/>
  <c r="S196" i="13"/>
  <c r="AB197" s="1"/>
  <c r="M196"/>
  <c r="BP196"/>
  <c r="I196"/>
  <c r="BM196"/>
  <c r="BW196" l="1"/>
  <c r="BZ196"/>
  <c r="BB196"/>
  <c r="AU196"/>
  <c r="AX196" s="1"/>
  <c r="CE195"/>
  <c r="S407" i="7"/>
  <c r="K307" i="12" s="1"/>
  <c r="L307" s="1"/>
  <c r="M307" s="1"/>
  <c r="BO196" i="13"/>
  <c r="H196"/>
  <c r="BL196"/>
  <c r="P196"/>
  <c r="L196"/>
  <c r="R196"/>
  <c r="AA197" s="1"/>
  <c r="L407" i="7"/>
  <c r="G307" i="12" s="1"/>
  <c r="BV196" i="13" l="1"/>
  <c r="BY196"/>
  <c r="H307" i="12"/>
  <c r="I307" s="1"/>
  <c r="BA196" i="13"/>
  <c r="BD196" s="1"/>
  <c r="AK197"/>
  <c r="AT197" s="1"/>
  <c r="CC196"/>
  <c r="O196"/>
  <c r="Q196"/>
  <c r="Z197" s="1"/>
  <c r="F407" i="7" s="1"/>
  <c r="BR196" i="13"/>
  <c r="BS197" s="1"/>
  <c r="K196"/>
  <c r="N308" i="12"/>
  <c r="BU196" i="13" l="1"/>
  <c r="BX196"/>
  <c r="J308" i="12"/>
  <c r="AW197" i="13"/>
  <c r="AZ197" s="1"/>
  <c r="AJ197"/>
  <c r="AS197" s="1"/>
  <c r="CB196"/>
  <c r="J197"/>
  <c r="BQ197"/>
  <c r="BN197"/>
  <c r="N196"/>
  <c r="BH197"/>
  <c r="BC197" l="1"/>
  <c r="AV197"/>
  <c r="AY197" s="1"/>
  <c r="AI197"/>
  <c r="AR197" s="1"/>
  <c r="CA196"/>
  <c r="CD196" s="1"/>
  <c r="CE196" s="1"/>
  <c r="S197"/>
  <c r="AB198" s="1"/>
  <c r="M197"/>
  <c r="I197"/>
  <c r="BP197"/>
  <c r="BM197"/>
  <c r="K408" i="7"/>
  <c r="G408"/>
  <c r="R408"/>
  <c r="N408"/>
  <c r="P408"/>
  <c r="Q408"/>
  <c r="O408"/>
  <c r="H408"/>
  <c r="I408"/>
  <c r="J408"/>
  <c r="BW197" i="13" l="1"/>
  <c r="BZ197"/>
  <c r="BB197"/>
  <c r="AU197"/>
  <c r="AX197" s="1"/>
  <c r="L408" i="7"/>
  <c r="G308" i="12" s="1"/>
  <c r="BO197" i="13"/>
  <c r="H197"/>
  <c r="BL197"/>
  <c r="P197"/>
  <c r="S408" i="7"/>
  <c r="K308" i="12" s="1"/>
  <c r="L308" s="1"/>
  <c r="M308" s="1"/>
  <c r="R197" i="13"/>
  <c r="AA198" s="1"/>
  <c r="L197"/>
  <c r="BV197" l="1"/>
  <c r="BY197"/>
  <c r="BA197"/>
  <c r="BD197" s="1"/>
  <c r="H308" i="12"/>
  <c r="I308" s="1"/>
  <c r="AK198" i="13"/>
  <c r="AT198" s="1"/>
  <c r="CC197"/>
  <c r="N309" i="12"/>
  <c r="Q197" i="13"/>
  <c r="Z198" s="1"/>
  <c r="F408" i="7" s="1"/>
  <c r="BR197" i="13"/>
  <c r="BS198" s="1"/>
  <c r="K197"/>
  <c r="O197"/>
  <c r="BU197" l="1"/>
  <c r="BX197"/>
  <c r="J309" i="12"/>
  <c r="AW198" i="13"/>
  <c r="AZ198" s="1"/>
  <c r="AJ198"/>
  <c r="AS198" s="1"/>
  <c r="CB197"/>
  <c r="J198"/>
  <c r="BQ198"/>
  <c r="BN198"/>
  <c r="BH198"/>
  <c r="N197"/>
  <c r="BC198" l="1"/>
  <c r="AV198"/>
  <c r="AY198" s="1"/>
  <c r="AI198"/>
  <c r="AR198" s="1"/>
  <c r="CA197"/>
  <c r="CD197" s="1"/>
  <c r="CE197" s="1"/>
  <c r="G409" i="7"/>
  <c r="P409"/>
  <c r="R409"/>
  <c r="H409"/>
  <c r="N409"/>
  <c r="K409"/>
  <c r="I409"/>
  <c r="O409"/>
  <c r="Q409"/>
  <c r="J409"/>
  <c r="BP198" i="13"/>
  <c r="I198"/>
  <c r="BM198"/>
  <c r="S198"/>
  <c r="AB199" s="1"/>
  <c r="M198"/>
  <c r="BW198" l="1"/>
  <c r="BZ198"/>
  <c r="BB198"/>
  <c r="AU198"/>
  <c r="AX198" s="1"/>
  <c r="H198"/>
  <c r="BO198"/>
  <c r="BL198"/>
  <c r="S409" i="7"/>
  <c r="K309" i="12" s="1"/>
  <c r="L309" s="1"/>
  <c r="M309" s="1"/>
  <c r="L409" i="7"/>
  <c r="G309" i="12" s="1"/>
  <c r="L198" i="13"/>
  <c r="R198"/>
  <c r="AA199" s="1"/>
  <c r="P198"/>
  <c r="BV198" l="1"/>
  <c r="BY198"/>
  <c r="BA198"/>
  <c r="BD198" s="1"/>
  <c r="H309" i="12"/>
  <c r="I309" s="1"/>
  <c r="AK199" i="13"/>
  <c r="AT199" s="1"/>
  <c r="CC198"/>
  <c r="O198"/>
  <c r="N310" i="12"/>
  <c r="K198" i="13"/>
  <c r="Q198"/>
  <c r="Z199" s="1"/>
  <c r="F409" i="7" s="1"/>
  <c r="BR198" i="13"/>
  <c r="BS199" s="1"/>
  <c r="BU198" l="1"/>
  <c r="BX198"/>
  <c r="J310" i="12"/>
  <c r="AW199" i="13"/>
  <c r="AZ199" s="1"/>
  <c r="AJ199"/>
  <c r="AS199" s="1"/>
  <c r="CB198"/>
  <c r="BQ199"/>
  <c r="J199"/>
  <c r="BN199"/>
  <c r="BH199"/>
  <c r="N198"/>
  <c r="BC199" l="1"/>
  <c r="AV199"/>
  <c r="AY199" s="1"/>
  <c r="AI199"/>
  <c r="AR199" s="1"/>
  <c r="CA198"/>
  <c r="CD198" s="1"/>
  <c r="CE198" s="1"/>
  <c r="I410" i="7"/>
  <c r="G410"/>
  <c r="J410"/>
  <c r="O410"/>
  <c r="K410"/>
  <c r="Q410"/>
  <c r="H410"/>
  <c r="R410"/>
  <c r="N410"/>
  <c r="P410"/>
  <c r="S199" i="13"/>
  <c r="AB200" s="1"/>
  <c r="M199"/>
  <c r="I199"/>
  <c r="BP199"/>
  <c r="BM199"/>
  <c r="BW199" l="1"/>
  <c r="BZ199"/>
  <c r="BB199"/>
  <c r="AU199"/>
  <c r="AX199" s="1"/>
  <c r="S410" i="7"/>
  <c r="K310" i="12" s="1"/>
  <c r="L310" s="1"/>
  <c r="M310" s="1"/>
  <c r="L199" i="13"/>
  <c r="R199"/>
  <c r="AA200" s="1"/>
  <c r="L410" i="7"/>
  <c r="G310" i="12" s="1"/>
  <c r="P199" i="13"/>
  <c r="BO199"/>
  <c r="H199"/>
  <c r="BL199"/>
  <c r="BV199" l="1"/>
  <c r="BY199"/>
  <c r="H310" i="12"/>
  <c r="I310" s="1"/>
  <c r="BA199" i="13"/>
  <c r="BD199" s="1"/>
  <c r="AK200"/>
  <c r="AT200" s="1"/>
  <c r="CC199"/>
  <c r="N311" i="12"/>
  <c r="BR199" i="13"/>
  <c r="BS200" s="1"/>
  <c r="Q199"/>
  <c r="Z200" s="1"/>
  <c r="F410" i="7" s="1"/>
  <c r="K199" i="13"/>
  <c r="O199"/>
  <c r="BU199" l="1"/>
  <c r="BX199"/>
  <c r="J311" i="12"/>
  <c r="AW200" i="13"/>
  <c r="AZ200" s="1"/>
  <c r="AJ200"/>
  <c r="AS200" s="1"/>
  <c r="CB199"/>
  <c r="BH200"/>
  <c r="J200"/>
  <c r="BQ200"/>
  <c r="BN200"/>
  <c r="N199"/>
  <c r="BC200" l="1"/>
  <c r="AV200"/>
  <c r="AY200" s="1"/>
  <c r="AI200"/>
  <c r="AR200" s="1"/>
  <c r="CA199"/>
  <c r="CD199" s="1"/>
  <c r="CE199" s="1"/>
  <c r="I200"/>
  <c r="BP200"/>
  <c r="BM200"/>
  <c r="G411" i="7"/>
  <c r="P411"/>
  <c r="J411"/>
  <c r="O411"/>
  <c r="R411"/>
  <c r="Q411"/>
  <c r="K411"/>
  <c r="H411"/>
  <c r="N411"/>
  <c r="I411"/>
  <c r="S200" i="13"/>
  <c r="AB201" s="1"/>
  <c r="M200"/>
  <c r="BW200" l="1"/>
  <c r="BZ200"/>
  <c r="BB200"/>
  <c r="AU200"/>
  <c r="AX200" s="1"/>
  <c r="S411" i="7"/>
  <c r="K311" i="12" s="1"/>
  <c r="L311" s="1"/>
  <c r="M311" s="1"/>
  <c r="L411" i="7"/>
  <c r="G311" i="12" s="1"/>
  <c r="R200" i="13"/>
  <c r="AA201" s="1"/>
  <c r="L200"/>
  <c r="P200"/>
  <c r="BO200"/>
  <c r="H200"/>
  <c r="BL200"/>
  <c r="BV200" l="1"/>
  <c r="BY200"/>
  <c r="BA200"/>
  <c r="BD200" s="1"/>
  <c r="H311" i="12"/>
  <c r="I311" s="1"/>
  <c r="AK201" i="13"/>
  <c r="AT201" s="1"/>
  <c r="CC200"/>
  <c r="O200"/>
  <c r="BR200"/>
  <c r="BS201" s="1"/>
  <c r="Q200"/>
  <c r="Z201" s="1"/>
  <c r="F411" i="7" s="1"/>
  <c r="K200" i="13"/>
  <c r="N312" i="12"/>
  <c r="BU200" i="13" l="1"/>
  <c r="BX200"/>
  <c r="J312" i="12"/>
  <c r="AW201" i="13"/>
  <c r="AZ201" s="1"/>
  <c r="AJ201"/>
  <c r="AS201" s="1"/>
  <c r="CB200"/>
  <c r="BH201"/>
  <c r="N200"/>
  <c r="J201"/>
  <c r="BQ201"/>
  <c r="BN201"/>
  <c r="BC201" l="1"/>
  <c r="AV201"/>
  <c r="AY201" s="1"/>
  <c r="AI201"/>
  <c r="AR201" s="1"/>
  <c r="CA200"/>
  <c r="CD200" s="1"/>
  <c r="M201"/>
  <c r="S201"/>
  <c r="AB202" s="1"/>
  <c r="H412" i="7"/>
  <c r="P412"/>
  <c r="N412"/>
  <c r="Q412"/>
  <c r="O412"/>
  <c r="I412"/>
  <c r="J412"/>
  <c r="G412"/>
  <c r="R412"/>
  <c r="K412"/>
  <c r="BP201" i="13"/>
  <c r="I201"/>
  <c r="BM201"/>
  <c r="BW201" l="1"/>
  <c r="BZ201"/>
  <c r="BB201"/>
  <c r="AU201"/>
  <c r="AX201" s="1"/>
  <c r="CE200"/>
  <c r="R201"/>
  <c r="AA202" s="1"/>
  <c r="L201"/>
  <c r="BO201"/>
  <c r="H201"/>
  <c r="BL201"/>
  <c r="P201"/>
  <c r="S412" i="7"/>
  <c r="K312" i="12" s="1"/>
  <c r="L312" s="1"/>
  <c r="M312" s="1"/>
  <c r="L412" i="7"/>
  <c r="G312" i="12" s="1"/>
  <c r="BV201" i="13" l="1"/>
  <c r="BY201"/>
  <c r="BA201"/>
  <c r="BD201" s="1"/>
  <c r="H312" i="12"/>
  <c r="I312" s="1"/>
  <c r="AK202" i="13"/>
  <c r="AT202" s="1"/>
  <c r="CC201"/>
  <c r="BR201"/>
  <c r="BS202" s="1"/>
  <c r="Q201"/>
  <c r="Z202" s="1"/>
  <c r="F412" i="7" s="1"/>
  <c r="K201" i="13"/>
  <c r="N313" i="12"/>
  <c r="O201" i="13"/>
  <c r="BU201" l="1"/>
  <c r="BX201"/>
  <c r="J313" i="12"/>
  <c r="AW202" i="13"/>
  <c r="AZ202" s="1"/>
  <c r="AJ202"/>
  <c r="AS202" s="1"/>
  <c r="CB201"/>
  <c r="N201"/>
  <c r="BQ202"/>
  <c r="J202"/>
  <c r="BN202"/>
  <c r="BH202"/>
  <c r="BC202" l="1"/>
  <c r="AV202"/>
  <c r="AY202" s="1"/>
  <c r="AI202"/>
  <c r="AR202" s="1"/>
  <c r="CA201"/>
  <c r="CD201" s="1"/>
  <c r="CE201" s="1"/>
  <c r="M202"/>
  <c r="S202"/>
  <c r="AB203" s="1"/>
  <c r="I202"/>
  <c r="BP202"/>
  <c r="BM202"/>
  <c r="N413" i="7"/>
  <c r="I413"/>
  <c r="Q413"/>
  <c r="K413"/>
  <c r="G413"/>
  <c r="O413"/>
  <c r="J413"/>
  <c r="R413"/>
  <c r="P413"/>
  <c r="H413"/>
  <c r="BW202" i="13" l="1"/>
  <c r="BZ202"/>
  <c r="BB202"/>
  <c r="AU202"/>
  <c r="AX202" s="1"/>
  <c r="L202"/>
  <c r="R202"/>
  <c r="AA203" s="1"/>
  <c r="BO202"/>
  <c r="H202"/>
  <c r="BL202"/>
  <c r="P202"/>
  <c r="L413" i="7"/>
  <c r="G313" i="12" s="1"/>
  <c r="S413" i="7"/>
  <c r="K313" i="12" s="1"/>
  <c r="L313" s="1"/>
  <c r="M313" s="1"/>
  <c r="BV202" i="13" l="1"/>
  <c r="BY202"/>
  <c r="H313" i="12"/>
  <c r="I313" s="1"/>
  <c r="BA202" i="13"/>
  <c r="BD202" s="1"/>
  <c r="AK203"/>
  <c r="AT203" s="1"/>
  <c r="CC202"/>
  <c r="N314" i="12"/>
  <c r="BR202" i="13"/>
  <c r="BS203" s="1"/>
  <c r="Q202"/>
  <c r="Z203" s="1"/>
  <c r="F413" i="7" s="1"/>
  <c r="K202" i="13"/>
  <c r="O202"/>
  <c r="BU202" l="1"/>
  <c r="BX202"/>
  <c r="J314" i="12"/>
  <c r="AW203" i="13"/>
  <c r="AZ203" s="1"/>
  <c r="AJ203"/>
  <c r="AS203" s="1"/>
  <c r="CB202"/>
  <c r="BH203"/>
  <c r="N202"/>
  <c r="BQ203"/>
  <c r="J203"/>
  <c r="BN203"/>
  <c r="BC203" l="1"/>
  <c r="AV203"/>
  <c r="AY203" s="1"/>
  <c r="AI203"/>
  <c r="AR203" s="1"/>
  <c r="CA202"/>
  <c r="CD202" s="1"/>
  <c r="CE202" s="1"/>
  <c r="M203"/>
  <c r="S203"/>
  <c r="AB204" s="1"/>
  <c r="J414" i="7"/>
  <c r="N414"/>
  <c r="K414"/>
  <c r="I414"/>
  <c r="R414"/>
  <c r="O414"/>
  <c r="G414"/>
  <c r="Q414"/>
  <c r="H414"/>
  <c r="P414"/>
  <c r="I203" i="13"/>
  <c r="BP203"/>
  <c r="BM203"/>
  <c r="BW203" l="1"/>
  <c r="BZ203"/>
  <c r="BB203"/>
  <c r="AU203"/>
  <c r="AX203" s="1"/>
  <c r="L414" i="7"/>
  <c r="G314" i="12" s="1"/>
  <c r="BO203" i="13"/>
  <c r="H203"/>
  <c r="BL203"/>
  <c r="R203"/>
  <c r="AA204" s="1"/>
  <c r="L203"/>
  <c r="S414" i="7"/>
  <c r="K314" i="12" s="1"/>
  <c r="L314" s="1"/>
  <c r="M314" s="1"/>
  <c r="P203" i="13"/>
  <c r="BV203" l="1"/>
  <c r="BY203"/>
  <c r="BA203"/>
  <c r="BD203" s="1"/>
  <c r="H314" i="12"/>
  <c r="I314" s="1"/>
  <c r="AK204" i="13"/>
  <c r="AT204" s="1"/>
  <c r="CC203"/>
  <c r="O203"/>
  <c r="K203"/>
  <c r="Q203"/>
  <c r="Z204" s="1"/>
  <c r="F414" i="7" s="1"/>
  <c r="BR203" i="13"/>
  <c r="BS204" s="1"/>
  <c r="N315" i="12"/>
  <c r="BU203" i="13" l="1"/>
  <c r="BX203"/>
  <c r="J315" i="12"/>
  <c r="AW204" i="13"/>
  <c r="AZ204" s="1"/>
  <c r="AJ204"/>
  <c r="AS204" s="1"/>
  <c r="CB203"/>
  <c r="BH204"/>
  <c r="J204"/>
  <c r="BQ204"/>
  <c r="BN204"/>
  <c r="N203"/>
  <c r="BC204" l="1"/>
  <c r="AV204"/>
  <c r="AY204" s="1"/>
  <c r="AI204"/>
  <c r="AR204" s="1"/>
  <c r="CA203"/>
  <c r="CD203" s="1"/>
  <c r="CE203" s="1"/>
  <c r="G415" i="7"/>
  <c r="R415"/>
  <c r="K415"/>
  <c r="O415"/>
  <c r="H415"/>
  <c r="P415"/>
  <c r="I415"/>
  <c r="N415"/>
  <c r="Q415"/>
  <c r="J415"/>
  <c r="M204" i="13"/>
  <c r="S204"/>
  <c r="AB205" s="1"/>
  <c r="BP204"/>
  <c r="I204"/>
  <c r="BM204"/>
  <c r="BW204" l="1"/>
  <c r="BZ204"/>
  <c r="BB204"/>
  <c r="AU204"/>
  <c r="AX204" s="1"/>
  <c r="S415" i="7"/>
  <c r="K315" i="12" s="1"/>
  <c r="L315" s="1"/>
  <c r="M315" s="1"/>
  <c r="L415" i="7"/>
  <c r="G315" i="12" s="1"/>
  <c r="L204" i="13"/>
  <c r="R204"/>
  <c r="AA205" s="1"/>
  <c r="P204"/>
  <c r="BO204"/>
  <c r="H204"/>
  <c r="BL204"/>
  <c r="BV204" l="1"/>
  <c r="BY204"/>
  <c r="H315" i="12"/>
  <c r="I315" s="1"/>
  <c r="BA204" i="13"/>
  <c r="BD204" s="1"/>
  <c r="AK205"/>
  <c r="AT205" s="1"/>
  <c r="CC204"/>
  <c r="N316" i="12"/>
  <c r="K204" i="13"/>
  <c r="Q204"/>
  <c r="Z205" s="1"/>
  <c r="F415" i="7" s="1"/>
  <c r="BR204" i="13"/>
  <c r="BS205" s="1"/>
  <c r="O204"/>
  <c r="BU204" l="1"/>
  <c r="BX204"/>
  <c r="J316" i="12"/>
  <c r="AW205" i="13"/>
  <c r="AZ205" s="1"/>
  <c r="AJ205"/>
  <c r="AS205" s="1"/>
  <c r="CB204"/>
  <c r="BQ205"/>
  <c r="J205"/>
  <c r="BN205"/>
  <c r="N204"/>
  <c r="BH205"/>
  <c r="BC205" l="1"/>
  <c r="AV205"/>
  <c r="AY205" s="1"/>
  <c r="AI205"/>
  <c r="AR205" s="1"/>
  <c r="CA204"/>
  <c r="CD204" s="1"/>
  <c r="CE204" s="1"/>
  <c r="BP205"/>
  <c r="I205"/>
  <c r="BM205"/>
  <c r="G416" i="7"/>
  <c r="K416"/>
  <c r="P416"/>
  <c r="H416"/>
  <c r="J416"/>
  <c r="O416"/>
  <c r="Q416"/>
  <c r="R416"/>
  <c r="I416"/>
  <c r="N416"/>
  <c r="M205" i="13"/>
  <c r="S205"/>
  <c r="AB206" s="1"/>
  <c r="BW205" l="1"/>
  <c r="BZ205"/>
  <c r="BB205"/>
  <c r="AU205"/>
  <c r="AX205" s="1"/>
  <c r="L416" i="7"/>
  <c r="G316" i="12" s="1"/>
  <c r="S416" i="7"/>
  <c r="K316" i="12" s="1"/>
  <c r="L316" s="1"/>
  <c r="M316" s="1"/>
  <c r="L205" i="13"/>
  <c r="R205"/>
  <c r="AA206" s="1"/>
  <c r="BO205"/>
  <c r="H205"/>
  <c r="BL205"/>
  <c r="P205"/>
  <c r="BV205" l="1"/>
  <c r="BY205"/>
  <c r="BA205"/>
  <c r="BD205" s="1"/>
  <c r="H316" i="12"/>
  <c r="I316" s="1"/>
  <c r="AK206" i="13"/>
  <c r="AT206" s="1"/>
  <c r="CC205"/>
  <c r="Q205"/>
  <c r="Z206" s="1"/>
  <c r="F416" i="7" s="1"/>
  <c r="K205" i="13"/>
  <c r="BR205"/>
  <c r="BS206" s="1"/>
  <c r="N317" i="12"/>
  <c r="O205" i="13"/>
  <c r="BU205" l="1"/>
  <c r="BX205"/>
  <c r="J317" i="12"/>
  <c r="AW206" i="13"/>
  <c r="AZ206" s="1"/>
  <c r="AJ206"/>
  <c r="AS206" s="1"/>
  <c r="CB205"/>
  <c r="N205"/>
  <c r="J206"/>
  <c r="BQ206"/>
  <c r="BN206"/>
  <c r="BH206"/>
  <c r="BC206" l="1"/>
  <c r="AV206"/>
  <c r="AY206" s="1"/>
  <c r="AI206"/>
  <c r="AR206" s="1"/>
  <c r="CA205"/>
  <c r="CD205" s="1"/>
  <c r="CE205" s="1"/>
  <c r="BP206"/>
  <c r="I206"/>
  <c r="BM206"/>
  <c r="I417" i="7"/>
  <c r="P417"/>
  <c r="R417"/>
  <c r="Q417"/>
  <c r="G417"/>
  <c r="N417"/>
  <c r="K417"/>
  <c r="J417"/>
  <c r="O417"/>
  <c r="H417"/>
  <c r="S206" i="13"/>
  <c r="AB207" s="1"/>
  <c r="M206"/>
  <c r="BW206" l="1"/>
  <c r="BZ206"/>
  <c r="BB206"/>
  <c r="AU206"/>
  <c r="AX206" s="1"/>
  <c r="S417" i="7"/>
  <c r="K317" i="12" s="1"/>
  <c r="L317" s="1"/>
  <c r="M317" s="1"/>
  <c r="BO206" i="13"/>
  <c r="H206"/>
  <c r="BL206"/>
  <c r="P206"/>
  <c r="L206"/>
  <c r="R206"/>
  <c r="AA207" s="1"/>
  <c r="L417" i="7"/>
  <c r="G317" i="12" s="1"/>
  <c r="BV206" i="13" l="1"/>
  <c r="BY206"/>
  <c r="H317" i="12"/>
  <c r="I317" s="1"/>
  <c r="BA206" i="13"/>
  <c r="BD206" s="1"/>
  <c r="AK207"/>
  <c r="AT207" s="1"/>
  <c r="CC206"/>
  <c r="N318" i="12"/>
  <c r="Q206" i="13"/>
  <c r="Z207" s="1"/>
  <c r="F417" i="7" s="1"/>
  <c r="K206" i="13"/>
  <c r="BR206"/>
  <c r="BS207" s="1"/>
  <c r="O206"/>
  <c r="BU206" l="1"/>
  <c r="BX206"/>
  <c r="J318" i="12"/>
  <c r="AW207" i="13"/>
  <c r="AZ207" s="1"/>
  <c r="AJ207"/>
  <c r="AS207" s="1"/>
  <c r="CB206"/>
  <c r="BQ207"/>
  <c r="J207"/>
  <c r="BN207"/>
  <c r="BH207"/>
  <c r="N206"/>
  <c r="BC207" l="1"/>
  <c r="AV207"/>
  <c r="AY207" s="1"/>
  <c r="AI207"/>
  <c r="AR207" s="1"/>
  <c r="CA206"/>
  <c r="CD206" s="1"/>
  <c r="M207"/>
  <c r="S207"/>
  <c r="AB208" s="1"/>
  <c r="I418" i="7"/>
  <c r="Q418"/>
  <c r="G418"/>
  <c r="K418"/>
  <c r="P418"/>
  <c r="J418"/>
  <c r="O418"/>
  <c r="N418"/>
  <c r="R418"/>
  <c r="H418"/>
  <c r="I207" i="13"/>
  <c r="BP207"/>
  <c r="BM207"/>
  <c r="BW207" l="1"/>
  <c r="BZ207"/>
  <c r="BB207"/>
  <c r="AU207"/>
  <c r="AX207" s="1"/>
  <c r="CE206"/>
  <c r="L418" i="7"/>
  <c r="G318" i="12" s="1"/>
  <c r="BO207" i="13"/>
  <c r="BL207"/>
  <c r="H207"/>
  <c r="P207"/>
  <c r="L207"/>
  <c r="R207"/>
  <c r="AA208" s="1"/>
  <c r="S418" i="7"/>
  <c r="K318" i="12" s="1"/>
  <c r="L318" s="1"/>
  <c r="M318" s="1"/>
  <c r="BV207" i="13" l="1"/>
  <c r="BY207"/>
  <c r="BA207"/>
  <c r="BD207" s="1"/>
  <c r="H318" i="12"/>
  <c r="I318" s="1"/>
  <c r="AK208" i="13"/>
  <c r="AT208" s="1"/>
  <c r="CC207"/>
  <c r="N319" i="12"/>
  <c r="BR207" i="13"/>
  <c r="BS208" s="1"/>
  <c r="Q207"/>
  <c r="Z208" s="1"/>
  <c r="F418" i="7" s="1"/>
  <c r="K207" i="13"/>
  <c r="O207"/>
  <c r="BU207" l="1"/>
  <c r="BX207"/>
  <c r="J319" i="12"/>
  <c r="AW208" i="13"/>
  <c r="AZ208" s="1"/>
  <c r="AJ208"/>
  <c r="AS208" s="1"/>
  <c r="CB207"/>
  <c r="N207"/>
  <c r="BH208"/>
  <c r="BQ208"/>
  <c r="J208"/>
  <c r="BN208"/>
  <c r="BC208" l="1"/>
  <c r="AV208"/>
  <c r="AY208" s="1"/>
  <c r="AI208"/>
  <c r="AR208" s="1"/>
  <c r="CA207"/>
  <c r="CD207" s="1"/>
  <c r="CE207" s="1"/>
  <c r="I208"/>
  <c r="BP208"/>
  <c r="BM208"/>
  <c r="M208"/>
  <c r="S208"/>
  <c r="AB209" s="1"/>
  <c r="I419" i="7"/>
  <c r="P419"/>
  <c r="Q419"/>
  <c r="R419"/>
  <c r="H419"/>
  <c r="K419"/>
  <c r="N419"/>
  <c r="G419"/>
  <c r="O419"/>
  <c r="J419"/>
  <c r="BW208" i="13" l="1"/>
  <c r="BZ208"/>
  <c r="BB208"/>
  <c r="AU208"/>
  <c r="AX208" s="1"/>
  <c r="S419" i="7"/>
  <c r="K319" i="12" s="1"/>
  <c r="L319" s="1"/>
  <c r="M319" s="1"/>
  <c r="P208" i="13"/>
  <c r="L208"/>
  <c r="R208"/>
  <c r="AA209" s="1"/>
  <c r="H208"/>
  <c r="BO208"/>
  <c r="BL208"/>
  <c r="L419" i="7"/>
  <c r="G319" i="12" s="1"/>
  <c r="BV208" i="13" l="1"/>
  <c r="BY208"/>
  <c r="BA208"/>
  <c r="BD208" s="1"/>
  <c r="H319" i="12"/>
  <c r="I319" s="1"/>
  <c r="AK209" i="13"/>
  <c r="AT209" s="1"/>
  <c r="CC208"/>
  <c r="N320" i="12"/>
  <c r="BR208" i="13"/>
  <c r="BS209" s="1"/>
  <c r="K208"/>
  <c r="Q208"/>
  <c r="Z209" s="1"/>
  <c r="F419" i="7" s="1"/>
  <c r="O208" i="13"/>
  <c r="BU208" l="1"/>
  <c r="BX208"/>
  <c r="J320" i="12"/>
  <c r="AW209" i="13"/>
  <c r="AZ209" s="1"/>
  <c r="AJ209"/>
  <c r="AS209" s="1"/>
  <c r="CB208"/>
  <c r="N208"/>
  <c r="J209"/>
  <c r="BQ209"/>
  <c r="BN209"/>
  <c r="BH209"/>
  <c r="BC209" l="1"/>
  <c r="AV209"/>
  <c r="AY209" s="1"/>
  <c r="AI209"/>
  <c r="AR209" s="1"/>
  <c r="CA208"/>
  <c r="CD208" s="1"/>
  <c r="CE208" s="1"/>
  <c r="BP209"/>
  <c r="I209"/>
  <c r="BM209"/>
  <c r="K420" i="7"/>
  <c r="Q420"/>
  <c r="G420"/>
  <c r="O420"/>
  <c r="P420"/>
  <c r="I420"/>
  <c r="J420"/>
  <c r="H420"/>
  <c r="N420"/>
  <c r="R420"/>
  <c r="M209" i="13"/>
  <c r="S209"/>
  <c r="AB210" s="1"/>
  <c r="BW209" l="1"/>
  <c r="BZ209"/>
  <c r="BB209"/>
  <c r="AU209"/>
  <c r="AX209" s="1"/>
  <c r="BO209"/>
  <c r="H209"/>
  <c r="BL209"/>
  <c r="S420" i="7"/>
  <c r="K320" i="12" s="1"/>
  <c r="L320" s="1"/>
  <c r="M320" s="1"/>
  <c r="L209" i="13"/>
  <c r="R209"/>
  <c r="AA210" s="1"/>
  <c r="P209"/>
  <c r="L420" i="7"/>
  <c r="G320" i="12" s="1"/>
  <c r="BV209" i="13" l="1"/>
  <c r="BY209"/>
  <c r="H320" i="12"/>
  <c r="I320" s="1"/>
  <c r="BA209" i="13"/>
  <c r="BD209" s="1"/>
  <c r="AK210"/>
  <c r="AT210" s="1"/>
  <c r="CC209"/>
  <c r="Q209"/>
  <c r="Z210" s="1"/>
  <c r="F420" i="7" s="1"/>
  <c r="K209" i="13"/>
  <c r="BR209"/>
  <c r="BS210" s="1"/>
  <c r="O209"/>
  <c r="N321" i="12"/>
  <c r="BU209" i="13" l="1"/>
  <c r="BX209"/>
  <c r="J321" i="12"/>
  <c r="AW210" i="13"/>
  <c r="AZ210" s="1"/>
  <c r="AJ210"/>
  <c r="AS210" s="1"/>
  <c r="CB209"/>
  <c r="J210"/>
  <c r="BQ210"/>
  <c r="BN210"/>
  <c r="N209"/>
  <c r="BH210"/>
  <c r="BC210" l="1"/>
  <c r="AV210"/>
  <c r="AY210" s="1"/>
  <c r="AI210"/>
  <c r="AR210" s="1"/>
  <c r="CA209"/>
  <c r="CD209" s="1"/>
  <c r="CE209" s="1"/>
  <c r="BP210"/>
  <c r="I210"/>
  <c r="BM210"/>
  <c r="S210"/>
  <c r="AB211" s="1"/>
  <c r="M210"/>
  <c r="K421" i="7"/>
  <c r="G421"/>
  <c r="J421"/>
  <c r="P421"/>
  <c r="Q421"/>
  <c r="H421"/>
  <c r="I421"/>
  <c r="N421"/>
  <c r="O421"/>
  <c r="R421"/>
  <c r="BW210" i="13" l="1"/>
  <c r="BZ210"/>
  <c r="BB210"/>
  <c r="AU210"/>
  <c r="AX210" s="1"/>
  <c r="H210"/>
  <c r="BO210"/>
  <c r="BL210"/>
  <c r="R210"/>
  <c r="AA211" s="1"/>
  <c r="L210"/>
  <c r="S421" i="7"/>
  <c r="K321" i="12" s="1"/>
  <c r="L321" s="1"/>
  <c r="M321" s="1"/>
  <c r="P210" i="13"/>
  <c r="L421" i="7"/>
  <c r="G321" i="12" s="1"/>
  <c r="BV210" i="13" l="1"/>
  <c r="BY210"/>
  <c r="H321" i="12"/>
  <c r="I321" s="1"/>
  <c r="BA210" i="13"/>
  <c r="BD210" s="1"/>
  <c r="AK211"/>
  <c r="AT211" s="1"/>
  <c r="CC210"/>
  <c r="O210"/>
  <c r="K210"/>
  <c r="BR210"/>
  <c r="BS211" s="1"/>
  <c r="Q210"/>
  <c r="Z211" s="1"/>
  <c r="F421" i="7" s="1"/>
  <c r="N322" i="12"/>
  <c r="BU210" i="13" l="1"/>
  <c r="BX210"/>
  <c r="J322" i="12"/>
  <c r="AW211" i="13"/>
  <c r="AZ211" s="1"/>
  <c r="AJ211"/>
  <c r="AS211" s="1"/>
  <c r="CB210"/>
  <c r="BQ211"/>
  <c r="BN211"/>
  <c r="J211"/>
  <c r="N210"/>
  <c r="BH211"/>
  <c r="BC211" l="1"/>
  <c r="AV211"/>
  <c r="AY211" s="1"/>
  <c r="AI211"/>
  <c r="AR211" s="1"/>
  <c r="CA210"/>
  <c r="CD210" s="1"/>
  <c r="M211"/>
  <c r="S211"/>
  <c r="AB212" s="1"/>
  <c r="I211"/>
  <c r="BP211"/>
  <c r="BM211"/>
  <c r="I422" i="7"/>
  <c r="K422"/>
  <c r="G422"/>
  <c r="Q422"/>
  <c r="N422"/>
  <c r="P422"/>
  <c r="J422"/>
  <c r="O422"/>
  <c r="H422"/>
  <c r="R422"/>
  <c r="BW211" i="13" l="1"/>
  <c r="BZ211"/>
  <c r="BB211"/>
  <c r="AU211"/>
  <c r="AX211" s="1"/>
  <c r="CE210"/>
  <c r="L422" i="7"/>
  <c r="G322" i="12" s="1"/>
  <c r="P211" i="13"/>
  <c r="S422" i="7"/>
  <c r="K322" i="12" s="1"/>
  <c r="L322" s="1"/>
  <c r="M322" s="1"/>
  <c r="L211" i="13"/>
  <c r="R211"/>
  <c r="AA212" s="1"/>
  <c r="H211"/>
  <c r="BO211"/>
  <c r="BL211"/>
  <c r="BV211" l="1"/>
  <c r="BY211"/>
  <c r="BA211"/>
  <c r="BD211" s="1"/>
  <c r="H322" i="12"/>
  <c r="I322" s="1"/>
  <c r="AK212" i="13"/>
  <c r="AT212" s="1"/>
  <c r="CC211"/>
  <c r="K211"/>
  <c r="BR211"/>
  <c r="BS212" s="1"/>
  <c r="Q211"/>
  <c r="Z212" s="1"/>
  <c r="F422" i="7" s="1"/>
  <c r="N323" i="12"/>
  <c r="O211" i="13"/>
  <c r="BU211" l="1"/>
  <c r="BX211"/>
  <c r="J323" i="12"/>
  <c r="AW212" i="13"/>
  <c r="AZ212" s="1"/>
  <c r="AJ212"/>
  <c r="AS212" s="1"/>
  <c r="CB211"/>
  <c r="BH212"/>
  <c r="N211"/>
  <c r="J212"/>
  <c r="BQ212"/>
  <c r="BN212"/>
  <c r="BC212" l="1"/>
  <c r="AV212"/>
  <c r="AY212" s="1"/>
  <c r="AI212"/>
  <c r="AR212" s="1"/>
  <c r="CA211"/>
  <c r="CD211" s="1"/>
  <c r="CE211" s="1"/>
  <c r="M212"/>
  <c r="S212"/>
  <c r="AB213" s="1"/>
  <c r="Q423" i="7"/>
  <c r="R423"/>
  <c r="I423"/>
  <c r="N423"/>
  <c r="H423"/>
  <c r="O423"/>
  <c r="K423"/>
  <c r="P423"/>
  <c r="G423"/>
  <c r="J423"/>
  <c r="I212" i="13"/>
  <c r="BP212"/>
  <c r="BM212"/>
  <c r="BW212" l="1"/>
  <c r="BZ212"/>
  <c r="BB212"/>
  <c r="AU212"/>
  <c r="AX212" s="1"/>
  <c r="L423" i="7"/>
  <c r="G323" i="12" s="1"/>
  <c r="H212" i="13"/>
  <c r="BO212"/>
  <c r="BL212"/>
  <c r="S423" i="7"/>
  <c r="K323" i="12" s="1"/>
  <c r="L323" s="1"/>
  <c r="M323" s="1"/>
  <c r="L212" i="13"/>
  <c r="R212"/>
  <c r="AA213" s="1"/>
  <c r="P212"/>
  <c r="BV212" l="1"/>
  <c r="BY212"/>
  <c r="BA212"/>
  <c r="BD212" s="1"/>
  <c r="H323" i="12"/>
  <c r="I323" s="1"/>
  <c r="AK213" i="13"/>
  <c r="AT213" s="1"/>
  <c r="CC212"/>
  <c r="O212"/>
  <c r="N324" i="12"/>
  <c r="K212" i="13"/>
  <c r="Q212"/>
  <c r="Z213" s="1"/>
  <c r="F423" i="7" s="1"/>
  <c r="BR212" i="13"/>
  <c r="BS213" s="1"/>
  <c r="BU212" l="1"/>
  <c r="BX212"/>
  <c r="J324" i="12"/>
  <c r="AW213" i="13"/>
  <c r="AZ213" s="1"/>
  <c r="AJ213"/>
  <c r="AS213" s="1"/>
  <c r="CB212"/>
  <c r="N212"/>
  <c r="BH213"/>
  <c r="BQ213"/>
  <c r="J213"/>
  <c r="BN213"/>
  <c r="BC213" l="1"/>
  <c r="AV213"/>
  <c r="AY213" s="1"/>
  <c r="AI213"/>
  <c r="AR213" s="1"/>
  <c r="CA212"/>
  <c r="CD212" s="1"/>
  <c r="CE212" s="1"/>
  <c r="S213"/>
  <c r="AB214" s="1"/>
  <c r="M213"/>
  <c r="BP213"/>
  <c r="I213"/>
  <c r="BM213"/>
  <c r="N424" i="7"/>
  <c r="P424"/>
  <c r="H424"/>
  <c r="I424"/>
  <c r="G424"/>
  <c r="Q424"/>
  <c r="O424"/>
  <c r="K424"/>
  <c r="R424"/>
  <c r="J424"/>
  <c r="BW213" i="13" l="1"/>
  <c r="BZ213"/>
  <c r="BB213"/>
  <c r="AU213"/>
  <c r="AX213" s="1"/>
  <c r="L424" i="7"/>
  <c r="G324" i="12" s="1"/>
  <c r="P213" i="13"/>
  <c r="S424" i="7"/>
  <c r="K324" i="12" s="1"/>
  <c r="L324" s="1"/>
  <c r="M324" s="1"/>
  <c r="H213" i="13"/>
  <c r="BO213"/>
  <c r="BL213"/>
  <c r="R213"/>
  <c r="AA214" s="1"/>
  <c r="L213"/>
  <c r="BV213" l="1"/>
  <c r="BY213"/>
  <c r="BA213"/>
  <c r="BD213" s="1"/>
  <c r="H324" i="12"/>
  <c r="I324" s="1"/>
  <c r="AK214" i="13"/>
  <c r="AT214" s="1"/>
  <c r="CC213"/>
  <c r="O213"/>
  <c r="N325" i="12"/>
  <c r="Q213" i="13"/>
  <c r="Z214" s="1"/>
  <c r="F424" i="7" s="1"/>
  <c r="BR213" i="13"/>
  <c r="BS214" s="1"/>
  <c r="K213"/>
  <c r="BU213" l="1"/>
  <c r="BX213"/>
  <c r="J325" i="12"/>
  <c r="AW214" i="13"/>
  <c r="AZ214" s="1"/>
  <c r="AJ214"/>
  <c r="AS214" s="1"/>
  <c r="CB213"/>
  <c r="BH214"/>
  <c r="N213"/>
  <c r="BQ214"/>
  <c r="J214"/>
  <c r="BN214"/>
  <c r="BC214" l="1"/>
  <c r="AV214"/>
  <c r="AY214" s="1"/>
  <c r="AI214"/>
  <c r="AR214" s="1"/>
  <c r="CA213"/>
  <c r="CD213" s="1"/>
  <c r="CE213" s="1"/>
  <c r="S214"/>
  <c r="AB215" s="1"/>
  <c r="M214"/>
  <c r="G425" i="7"/>
  <c r="N425"/>
  <c r="P425"/>
  <c r="K425"/>
  <c r="H425"/>
  <c r="O425"/>
  <c r="I425"/>
  <c r="J425"/>
  <c r="R425"/>
  <c r="Q425"/>
  <c r="I214" i="13"/>
  <c r="BP214"/>
  <c r="BM214"/>
  <c r="BW214" l="1"/>
  <c r="BZ214"/>
  <c r="BB214"/>
  <c r="AU214"/>
  <c r="AX214" s="1"/>
  <c r="L214"/>
  <c r="R214"/>
  <c r="AA215" s="1"/>
  <c r="S425" i="7"/>
  <c r="K325" i="12" s="1"/>
  <c r="L325" s="1"/>
  <c r="M325" s="1"/>
  <c r="P214" i="13"/>
  <c r="L425" i="7"/>
  <c r="G325" i="12" s="1"/>
  <c r="BO214" i="13"/>
  <c r="H214"/>
  <c r="BL214"/>
  <c r="BV214" l="1"/>
  <c r="BY214"/>
  <c r="H325" i="12"/>
  <c r="I325" s="1"/>
  <c r="BA214" i="13"/>
  <c r="BD214" s="1"/>
  <c r="AK215"/>
  <c r="AT215" s="1"/>
  <c r="CC214"/>
  <c r="Q214"/>
  <c r="Z215" s="1"/>
  <c r="F425" i="7" s="1"/>
  <c r="K214" i="13"/>
  <c r="BR214"/>
  <c r="BS215" s="1"/>
  <c r="N326" i="12"/>
  <c r="O214" i="13"/>
  <c r="BU214" l="1"/>
  <c r="BX214"/>
  <c r="J326" i="12"/>
  <c r="AW215" i="13"/>
  <c r="AZ215" s="1"/>
  <c r="AJ215"/>
  <c r="AS215" s="1"/>
  <c r="CB214"/>
  <c r="N214"/>
  <c r="BH215"/>
  <c r="BQ215"/>
  <c r="J215"/>
  <c r="BN215"/>
  <c r="BC215" l="1"/>
  <c r="AV215"/>
  <c r="AY215" s="1"/>
  <c r="AI215"/>
  <c r="AR215" s="1"/>
  <c r="CA214"/>
  <c r="CD214" s="1"/>
  <c r="CE214" s="1"/>
  <c r="M215"/>
  <c r="S215"/>
  <c r="AB216" s="1"/>
  <c r="BP215"/>
  <c r="I215"/>
  <c r="BM215"/>
  <c r="J426" i="7"/>
  <c r="I426"/>
  <c r="H426"/>
  <c r="N426"/>
  <c r="Q426"/>
  <c r="P426"/>
  <c r="G426"/>
  <c r="R426"/>
  <c r="O426"/>
  <c r="K426"/>
  <c r="BW215" i="13" l="1"/>
  <c r="BZ215"/>
  <c r="BB215"/>
  <c r="AU215"/>
  <c r="AX215" s="1"/>
  <c r="S426" i="7"/>
  <c r="K326" i="12" s="1"/>
  <c r="L326" s="1"/>
  <c r="M326" s="1"/>
  <c r="BO215" i="13"/>
  <c r="H215"/>
  <c r="BL215"/>
  <c r="L426" i="7"/>
  <c r="G326" i="12" s="1"/>
  <c r="R215" i="13"/>
  <c r="AA216" s="1"/>
  <c r="L215"/>
  <c r="P215"/>
  <c r="BV215" l="1"/>
  <c r="BY215"/>
  <c r="BA215"/>
  <c r="BD215" s="1"/>
  <c r="H326" i="12"/>
  <c r="I326" s="1"/>
  <c r="AK216" i="13"/>
  <c r="AT216" s="1"/>
  <c r="CC215"/>
  <c r="K215"/>
  <c r="Q215"/>
  <c r="Z216" s="1"/>
  <c r="F426" i="7" s="1"/>
  <c r="BR215" i="13"/>
  <c r="BS216" s="1"/>
  <c r="N327" i="12"/>
  <c r="O215" i="13"/>
  <c r="BU215" l="1"/>
  <c r="BX215"/>
  <c r="J327" i="12"/>
  <c r="AW216" i="13"/>
  <c r="AZ216" s="1"/>
  <c r="AJ216"/>
  <c r="AS216" s="1"/>
  <c r="CB215"/>
  <c r="J216"/>
  <c r="BQ216"/>
  <c r="BN216"/>
  <c r="N215"/>
  <c r="BH216"/>
  <c r="BC216" l="1"/>
  <c r="AV216"/>
  <c r="AY216" s="1"/>
  <c r="AI216"/>
  <c r="AR216" s="1"/>
  <c r="CA215"/>
  <c r="CD215" s="1"/>
  <c r="I216"/>
  <c r="BP216"/>
  <c r="BM216"/>
  <c r="S216"/>
  <c r="AB217" s="1"/>
  <c r="M216"/>
  <c r="Q427" i="7"/>
  <c r="G427"/>
  <c r="O427"/>
  <c r="P427"/>
  <c r="J427"/>
  <c r="K427"/>
  <c r="R427"/>
  <c r="I427"/>
  <c r="N427"/>
  <c r="H427"/>
  <c r="BW216" i="13" l="1"/>
  <c r="BZ216"/>
  <c r="BB216"/>
  <c r="AU216"/>
  <c r="AX216" s="1"/>
  <c r="CE215"/>
  <c r="L427" i="7"/>
  <c r="G327" i="12" s="1"/>
  <c r="R216" i="13"/>
  <c r="AA217" s="1"/>
  <c r="L216"/>
  <c r="P216"/>
  <c r="BO216"/>
  <c r="H216"/>
  <c r="BL216"/>
  <c r="S427" i="7"/>
  <c r="K327" i="12" s="1"/>
  <c r="L327" s="1"/>
  <c r="M327" s="1"/>
  <c r="BV216" i="13" l="1"/>
  <c r="BY216"/>
  <c r="H327" i="12"/>
  <c r="I327" s="1"/>
  <c r="BA216" i="13"/>
  <c r="BD216" s="1"/>
  <c r="AK217"/>
  <c r="AT217" s="1"/>
  <c r="CC216"/>
  <c r="O216"/>
  <c r="N328" i="12"/>
  <c r="K216" i="13"/>
  <c r="BR216"/>
  <c r="BS217" s="1"/>
  <c r="Q216"/>
  <c r="Z217" s="1"/>
  <c r="F427" i="7" s="1"/>
  <c r="BU216" i="13" l="1"/>
  <c r="BX216"/>
  <c r="J328" i="12"/>
  <c r="AW217" i="13"/>
  <c r="AZ217" s="1"/>
  <c r="AJ217"/>
  <c r="AS217" s="1"/>
  <c r="CB216"/>
  <c r="BH217"/>
  <c r="N216"/>
  <c r="BQ217"/>
  <c r="J217"/>
  <c r="BN217"/>
  <c r="BC217" l="1"/>
  <c r="AV217"/>
  <c r="AY217" s="1"/>
  <c r="AI217"/>
  <c r="AR217" s="1"/>
  <c r="CA216"/>
  <c r="CD216" s="1"/>
  <c r="CE216" s="1"/>
  <c r="G428" i="7"/>
  <c r="I428"/>
  <c r="N428"/>
  <c r="J428"/>
  <c r="Q428"/>
  <c r="H428"/>
  <c r="P428"/>
  <c r="O428"/>
  <c r="R428"/>
  <c r="K428"/>
  <c r="S217" i="13"/>
  <c r="AB218" s="1"/>
  <c r="M217"/>
  <c r="BP217"/>
  <c r="I217"/>
  <c r="BM217"/>
  <c r="BW217" l="1"/>
  <c r="BZ217"/>
  <c r="BB217"/>
  <c r="AU217"/>
  <c r="AX217" s="1"/>
  <c r="P217"/>
  <c r="L428" i="7"/>
  <c r="G328" i="12" s="1"/>
  <c r="S428" i="7"/>
  <c r="K328" i="12" s="1"/>
  <c r="L328" s="1"/>
  <c r="M328" s="1"/>
  <c r="R217" i="13"/>
  <c r="AA218" s="1"/>
  <c r="L217"/>
  <c r="BL217"/>
  <c r="H217"/>
  <c r="BO217"/>
  <c r="BV217" l="1"/>
  <c r="BY217"/>
  <c r="H328" i="12"/>
  <c r="I328" s="1"/>
  <c r="BA217" i="13"/>
  <c r="BD217" s="1"/>
  <c r="AK218"/>
  <c r="AT218" s="1"/>
  <c r="CC217"/>
  <c r="BR217"/>
  <c r="BS218" s="1"/>
  <c r="K217"/>
  <c r="Q217"/>
  <c r="Z218" s="1"/>
  <c r="F428" i="7" s="1"/>
  <c r="N329" i="12"/>
  <c r="O217" i="13"/>
  <c r="BU217" l="1"/>
  <c r="BX217"/>
  <c r="J329" i="12"/>
  <c r="AW218" i="13"/>
  <c r="AZ218" s="1"/>
  <c r="AJ218"/>
  <c r="AS218" s="1"/>
  <c r="CB217"/>
  <c r="BH218"/>
  <c r="BQ218"/>
  <c r="J218"/>
  <c r="BN218"/>
  <c r="N217"/>
  <c r="BC218" l="1"/>
  <c r="AV218"/>
  <c r="AY218" s="1"/>
  <c r="AI218"/>
  <c r="AR218" s="1"/>
  <c r="CA217"/>
  <c r="CD217" s="1"/>
  <c r="I218"/>
  <c r="BP218"/>
  <c r="BM218"/>
  <c r="J429" i="7"/>
  <c r="P429"/>
  <c r="G429"/>
  <c r="R429"/>
  <c r="K429"/>
  <c r="O429"/>
  <c r="H429"/>
  <c r="Q429"/>
  <c r="N429"/>
  <c r="I429"/>
  <c r="M218" i="13"/>
  <c r="S218"/>
  <c r="AB219" s="1"/>
  <c r="BW218" l="1"/>
  <c r="BZ218"/>
  <c r="BB218"/>
  <c r="AU218"/>
  <c r="AX218" s="1"/>
  <c r="CE217"/>
  <c r="S429" i="7"/>
  <c r="K329" i="12" s="1"/>
  <c r="L329" s="1"/>
  <c r="M329" s="1"/>
  <c r="P218" i="13"/>
  <c r="L429" i="7"/>
  <c r="G329" i="12" s="1"/>
  <c r="L218" i="13"/>
  <c r="R218"/>
  <c r="AA219" s="1"/>
  <c r="H218"/>
  <c r="BO218"/>
  <c r="BL218"/>
  <c r="BV218" l="1"/>
  <c r="BY218"/>
  <c r="H329" i="12"/>
  <c r="I329" s="1"/>
  <c r="BA218" i="13"/>
  <c r="BD218" s="1"/>
  <c r="AK219"/>
  <c r="AT219" s="1"/>
  <c r="CC218"/>
  <c r="O218"/>
  <c r="K218"/>
  <c r="Q218"/>
  <c r="Z219" s="1"/>
  <c r="F429" i="7" s="1"/>
  <c r="BR218" i="13"/>
  <c r="BS219" s="1"/>
  <c r="N330" i="12"/>
  <c r="BU218" i="13" l="1"/>
  <c r="BX218"/>
  <c r="J330" i="12"/>
  <c r="AW219" i="13"/>
  <c r="AZ219" s="1"/>
  <c r="AJ219"/>
  <c r="AS219" s="1"/>
  <c r="CB218"/>
  <c r="BQ219"/>
  <c r="J219"/>
  <c r="BN219"/>
  <c r="BH219"/>
  <c r="N218"/>
  <c r="BC219" l="1"/>
  <c r="AV219"/>
  <c r="AY219" s="1"/>
  <c r="AI219"/>
  <c r="AR219" s="1"/>
  <c r="CA218"/>
  <c r="CD218" s="1"/>
  <c r="BP219"/>
  <c r="I219"/>
  <c r="BM219"/>
  <c r="S219"/>
  <c r="AB220" s="1"/>
  <c r="M219"/>
  <c r="Q430" i="7"/>
  <c r="R430"/>
  <c r="P430"/>
  <c r="H430"/>
  <c r="O430"/>
  <c r="N430"/>
  <c r="J430"/>
  <c r="I430"/>
  <c r="G430"/>
  <c r="K430"/>
  <c r="BW219" i="13" l="1"/>
  <c r="BZ219"/>
  <c r="BB219"/>
  <c r="AU219"/>
  <c r="AX219" s="1"/>
  <c r="CE218"/>
  <c r="BO219"/>
  <c r="H219"/>
  <c r="BL219"/>
  <c r="R219"/>
  <c r="AA220" s="1"/>
  <c r="L219"/>
  <c r="S430" i="7"/>
  <c r="K330" i="12" s="1"/>
  <c r="L330" s="1"/>
  <c r="M330" s="1"/>
  <c r="L430" i="7"/>
  <c r="G330" i="12" s="1"/>
  <c r="P219" i="13"/>
  <c r="BV219" l="1"/>
  <c r="BY219"/>
  <c r="BA219"/>
  <c r="BD219" s="1"/>
  <c r="H330" i="12"/>
  <c r="I330" s="1"/>
  <c r="AK220" i="13"/>
  <c r="AT220" s="1"/>
  <c r="CC219"/>
  <c r="N331" i="12"/>
  <c r="K219" i="13"/>
  <c r="BR219"/>
  <c r="BS220" s="1"/>
  <c r="Q219"/>
  <c r="Z220" s="1"/>
  <c r="F430" i="7" s="1"/>
  <c r="O219" i="13"/>
  <c r="BU219" l="1"/>
  <c r="BX219"/>
  <c r="J331" i="12"/>
  <c r="AW220" i="13"/>
  <c r="AZ220" s="1"/>
  <c r="AJ220"/>
  <c r="AS220" s="1"/>
  <c r="CB219"/>
  <c r="BH220"/>
  <c r="BQ220"/>
  <c r="BN220"/>
  <c r="J220"/>
  <c r="N219"/>
  <c r="BC220" l="1"/>
  <c r="AV220"/>
  <c r="AY220" s="1"/>
  <c r="AI220"/>
  <c r="AR220" s="1"/>
  <c r="CA219"/>
  <c r="CD219" s="1"/>
  <c r="BM220"/>
  <c r="BP220"/>
  <c r="I220"/>
  <c r="H431" i="7"/>
  <c r="Q431"/>
  <c r="G431"/>
  <c r="R431"/>
  <c r="I431"/>
  <c r="N431"/>
  <c r="O431"/>
  <c r="J431"/>
  <c r="P431"/>
  <c r="K431"/>
  <c r="M220" i="13"/>
  <c r="S220"/>
  <c r="AB221" s="1"/>
  <c r="BW220" l="1"/>
  <c r="BZ220"/>
  <c r="BB220"/>
  <c r="AU220"/>
  <c r="AX220" s="1"/>
  <c r="CE219"/>
  <c r="P220"/>
  <c r="S431" i="7"/>
  <c r="K331" i="12" s="1"/>
  <c r="L331" s="1"/>
  <c r="M331" s="1"/>
  <c r="R220" i="13"/>
  <c r="AA221" s="1"/>
  <c r="L220"/>
  <c r="L431" i="7"/>
  <c r="G331" i="12" s="1"/>
  <c r="BO220" i="13"/>
  <c r="H220"/>
  <c r="BL220"/>
  <c r="BV220" l="1"/>
  <c r="BY220"/>
  <c r="BA220"/>
  <c r="BD220" s="1"/>
  <c r="H331" i="12"/>
  <c r="I331" s="1"/>
  <c r="AK221" i="13"/>
  <c r="AT221" s="1"/>
  <c r="CC220"/>
  <c r="O220"/>
  <c r="K220"/>
  <c r="BR220"/>
  <c r="BS221" s="1"/>
  <c r="Q220"/>
  <c r="Z221" s="1"/>
  <c r="F431" i="7" s="1"/>
  <c r="N332" i="12"/>
  <c r="BU220" i="13" l="1"/>
  <c r="BX220"/>
  <c r="J332" i="12"/>
  <c r="AW221" i="13"/>
  <c r="AZ221" s="1"/>
  <c r="AJ221"/>
  <c r="AS221" s="1"/>
  <c r="CB220"/>
  <c r="BQ221"/>
  <c r="BN221"/>
  <c r="J221"/>
  <c r="BH221"/>
  <c r="N220"/>
  <c r="BC221" l="1"/>
  <c r="AV221"/>
  <c r="AY221" s="1"/>
  <c r="AI221"/>
  <c r="AR221" s="1"/>
  <c r="CA220"/>
  <c r="CD220" s="1"/>
  <c r="Q432" i="7"/>
  <c r="I432"/>
  <c r="H432"/>
  <c r="N432"/>
  <c r="G432"/>
  <c r="P432"/>
  <c r="R432"/>
  <c r="J432"/>
  <c r="O432"/>
  <c r="K432"/>
  <c r="S221" i="13"/>
  <c r="AB222" s="1"/>
  <c r="M221"/>
  <c r="I221"/>
  <c r="BP221"/>
  <c r="BM221"/>
  <c r="BW221" l="1"/>
  <c r="BZ221"/>
  <c r="BB221"/>
  <c r="AU221"/>
  <c r="AX221" s="1"/>
  <c r="CE220"/>
  <c r="P221"/>
  <c r="S432" i="7"/>
  <c r="K332" i="12" s="1"/>
  <c r="L332" s="1"/>
  <c r="M332" s="1"/>
  <c r="L221" i="13"/>
  <c r="R221"/>
  <c r="AA222" s="1"/>
  <c r="L432" i="7"/>
  <c r="G332" i="12" s="1"/>
  <c r="BL221" i="13"/>
  <c r="BO221"/>
  <c r="H221"/>
  <c r="BV221" l="1"/>
  <c r="BY221"/>
  <c r="H332" i="12"/>
  <c r="I332" s="1"/>
  <c r="BA221" i="13"/>
  <c r="BD221" s="1"/>
  <c r="AK222"/>
  <c r="AT222" s="1"/>
  <c r="CC221"/>
  <c r="N333" i="12"/>
  <c r="K221" i="13"/>
  <c r="Q221"/>
  <c r="Z222" s="1"/>
  <c r="F432" i="7" s="1"/>
  <c r="BR221" i="13"/>
  <c r="BS222" s="1"/>
  <c r="O221"/>
  <c r="BU221" l="1"/>
  <c r="BX221"/>
  <c r="J333" i="12"/>
  <c r="AW222" i="13"/>
  <c r="AZ222" s="1"/>
  <c r="AJ222"/>
  <c r="AS222" s="1"/>
  <c r="CB221"/>
  <c r="N221"/>
  <c r="BQ222"/>
  <c r="BN222"/>
  <c r="J222"/>
  <c r="BH222"/>
  <c r="BC222" l="1"/>
  <c r="AV222"/>
  <c r="AY222" s="1"/>
  <c r="AI222"/>
  <c r="AR222" s="1"/>
  <c r="CA221"/>
  <c r="CD221" s="1"/>
  <c r="CE221" s="1"/>
  <c r="P433" i="7"/>
  <c r="O433"/>
  <c r="K433"/>
  <c r="Q433"/>
  <c r="I433"/>
  <c r="N433"/>
  <c r="G433"/>
  <c r="H433"/>
  <c r="J433"/>
  <c r="R433"/>
  <c r="BP222" i="13"/>
  <c r="I222"/>
  <c r="BM222"/>
  <c r="M222"/>
  <c r="S222"/>
  <c r="AB223" s="1"/>
  <c r="BW222" l="1"/>
  <c r="BZ222"/>
  <c r="BB222"/>
  <c r="AU222"/>
  <c r="AX222" s="1"/>
  <c r="BO222"/>
  <c r="H222"/>
  <c r="BL222"/>
  <c r="L222"/>
  <c r="R222"/>
  <c r="AA223" s="1"/>
  <c r="S433" i="7"/>
  <c r="K333" i="12" s="1"/>
  <c r="L333" s="1"/>
  <c r="M333" s="1"/>
  <c r="P222" i="13"/>
  <c r="L433" i="7"/>
  <c r="G333" i="12" s="1"/>
  <c r="BV222" i="13" l="1"/>
  <c r="BY222"/>
  <c r="H333" i="12"/>
  <c r="I333" s="1"/>
  <c r="BA222" i="13"/>
  <c r="BD222" s="1"/>
  <c r="AK223"/>
  <c r="AT223" s="1"/>
  <c r="CC222"/>
  <c r="K222"/>
  <c r="BR222"/>
  <c r="BS223" s="1"/>
  <c r="Q222"/>
  <c r="Z223" s="1"/>
  <c r="F433" i="7" s="1"/>
  <c r="O222" i="13"/>
  <c r="N334" i="12"/>
  <c r="BU222" i="13" l="1"/>
  <c r="BX222"/>
  <c r="J334" i="12"/>
  <c r="AW223" i="13"/>
  <c r="AZ223" s="1"/>
  <c r="AJ223"/>
  <c r="AS223" s="1"/>
  <c r="CB222"/>
  <c r="BH223"/>
  <c r="BQ223"/>
  <c r="BN223"/>
  <c r="J223"/>
  <c r="N222"/>
  <c r="BC223" l="1"/>
  <c r="AV223"/>
  <c r="AY223" s="1"/>
  <c r="AI223"/>
  <c r="AR223" s="1"/>
  <c r="CA222"/>
  <c r="CD222" s="1"/>
  <c r="P434" i="7"/>
  <c r="I434"/>
  <c r="Q434"/>
  <c r="R434"/>
  <c r="O434"/>
  <c r="N434"/>
  <c r="J434"/>
  <c r="G434"/>
  <c r="K434"/>
  <c r="H434"/>
  <c r="BM223" i="13"/>
  <c r="I223"/>
  <c r="BP223"/>
  <c r="M223"/>
  <c r="S223"/>
  <c r="AB224" s="1"/>
  <c r="BW223" l="1"/>
  <c r="BZ223"/>
  <c r="BB223"/>
  <c r="AU223"/>
  <c r="AX223" s="1"/>
  <c r="CE222"/>
  <c r="P223"/>
  <c r="L223"/>
  <c r="R223"/>
  <c r="AA224" s="1"/>
  <c r="S434" i="7"/>
  <c r="K334" i="12" s="1"/>
  <c r="L334" s="1"/>
  <c r="M334" s="1"/>
  <c r="BO223" i="13"/>
  <c r="BL223"/>
  <c r="H223"/>
  <c r="L434" i="7"/>
  <c r="G334" i="12" s="1"/>
  <c r="BV223" i="13" l="1"/>
  <c r="BY223"/>
  <c r="H334" i="12"/>
  <c r="I334" s="1"/>
  <c r="BA223" i="13"/>
  <c r="BD223" s="1"/>
  <c r="AK224"/>
  <c r="AT224" s="1"/>
  <c r="CC223"/>
  <c r="N335" i="12"/>
  <c r="K223" i="13"/>
  <c r="Q223"/>
  <c r="Z224" s="1"/>
  <c r="F434" i="7" s="1"/>
  <c r="BR223" i="13"/>
  <c r="BS224" s="1"/>
  <c r="O223"/>
  <c r="BU223" l="1"/>
  <c r="BX223"/>
  <c r="J335" i="12"/>
  <c r="AW224" i="13"/>
  <c r="AZ224" s="1"/>
  <c r="AJ224"/>
  <c r="AS224" s="1"/>
  <c r="CB223"/>
  <c r="N223"/>
  <c r="J224"/>
  <c r="BQ224"/>
  <c r="BN224"/>
  <c r="BH224"/>
  <c r="BC224" l="1"/>
  <c r="AV224"/>
  <c r="AY224" s="1"/>
  <c r="AI224"/>
  <c r="AR224" s="1"/>
  <c r="CA223"/>
  <c r="CD223" s="1"/>
  <c r="R435" i="7"/>
  <c r="Q435"/>
  <c r="N435"/>
  <c r="O435"/>
  <c r="G435"/>
  <c r="P435"/>
  <c r="H435"/>
  <c r="K435"/>
  <c r="J435"/>
  <c r="I435"/>
  <c r="BP224" i="13"/>
  <c r="I224"/>
  <c r="BM224"/>
  <c r="M224"/>
  <c r="S224"/>
  <c r="AB225" s="1"/>
  <c r="BW224" l="1"/>
  <c r="BZ224"/>
  <c r="BB224"/>
  <c r="AU224"/>
  <c r="AX224" s="1"/>
  <c r="CE223"/>
  <c r="L435" i="7"/>
  <c r="G335" i="12" s="1"/>
  <c r="P224" i="13"/>
  <c r="BL224"/>
  <c r="H224"/>
  <c r="BO224"/>
  <c r="R224"/>
  <c r="AA225" s="1"/>
  <c r="L224"/>
  <c r="S435" i="7"/>
  <c r="K335" i="12" s="1"/>
  <c r="L335" s="1"/>
  <c r="M335" s="1"/>
  <c r="BV224" i="13" l="1"/>
  <c r="BY224"/>
  <c r="BA224"/>
  <c r="BD224" s="1"/>
  <c r="H335" i="12"/>
  <c r="I335" s="1"/>
  <c r="AK225" i="13"/>
  <c r="AT225" s="1"/>
  <c r="CC224"/>
  <c r="N336" i="12"/>
  <c r="BR224" i="13"/>
  <c r="BS225" s="1"/>
  <c r="K224"/>
  <c r="Q224"/>
  <c r="Z225" s="1"/>
  <c r="F435" i="7" s="1"/>
  <c r="O224" i="13"/>
  <c r="BU224" l="1"/>
  <c r="BX224"/>
  <c r="J336" i="12"/>
  <c r="AW225" i="13"/>
  <c r="AZ225" s="1"/>
  <c r="AJ225"/>
  <c r="AS225" s="1"/>
  <c r="CB224"/>
  <c r="BH225"/>
  <c r="N224"/>
  <c r="BQ225"/>
  <c r="J225"/>
  <c r="BN225"/>
  <c r="BC225" l="1"/>
  <c r="AV225"/>
  <c r="AY225" s="1"/>
  <c r="AI225"/>
  <c r="AR225" s="1"/>
  <c r="CA224"/>
  <c r="CD224" s="1"/>
  <c r="CE224" s="1"/>
  <c r="Q436" i="7"/>
  <c r="I436"/>
  <c r="N436"/>
  <c r="J436"/>
  <c r="O436"/>
  <c r="P436"/>
  <c r="K436"/>
  <c r="R436"/>
  <c r="H436"/>
  <c r="G436"/>
  <c r="S225" i="13"/>
  <c r="AB226" s="1"/>
  <c r="M225"/>
  <c r="BM225"/>
  <c r="BP225"/>
  <c r="I225"/>
  <c r="BW225" l="1"/>
  <c r="BZ225"/>
  <c r="BB225"/>
  <c r="AU225"/>
  <c r="AX225" s="1"/>
  <c r="S436" i="7"/>
  <c r="K336" i="12" s="1"/>
  <c r="L336" s="1"/>
  <c r="M336" s="1"/>
  <c r="BO225" i="13"/>
  <c r="H225"/>
  <c r="BL225"/>
  <c r="L436" i="7"/>
  <c r="G336" i="12" s="1"/>
  <c r="P225" i="13"/>
  <c r="R225"/>
  <c r="AA226" s="1"/>
  <c r="L225"/>
  <c r="BV225" l="1"/>
  <c r="BY225"/>
  <c r="BA225"/>
  <c r="BD225" s="1"/>
  <c r="H336" i="12"/>
  <c r="I336" s="1"/>
  <c r="AK226" i="13"/>
  <c r="AT226" s="1"/>
  <c r="CC225"/>
  <c r="N337" i="12"/>
  <c r="K225" i="13"/>
  <c r="BR225"/>
  <c r="BS226" s="1"/>
  <c r="Q225"/>
  <c r="Z226" s="1"/>
  <c r="F436" i="7" s="1"/>
  <c r="O225" i="13"/>
  <c r="BU225" l="1"/>
  <c r="BX225"/>
  <c r="J337" i="12"/>
  <c r="AW226" i="13"/>
  <c r="AZ226" s="1"/>
  <c r="AJ226"/>
  <c r="AS226" s="1"/>
  <c r="CB225"/>
  <c r="J226"/>
  <c r="BQ226"/>
  <c r="BN226"/>
  <c r="N225"/>
  <c r="BH226"/>
  <c r="BC226" l="1"/>
  <c r="AV226"/>
  <c r="AY226" s="1"/>
  <c r="AI226"/>
  <c r="AR226" s="1"/>
  <c r="CA225"/>
  <c r="CD225" s="1"/>
  <c r="CE225" s="1"/>
  <c r="N437" i="7"/>
  <c r="P437"/>
  <c r="H437"/>
  <c r="K437"/>
  <c r="I437"/>
  <c r="O437"/>
  <c r="Q437"/>
  <c r="G437"/>
  <c r="R437"/>
  <c r="J437"/>
  <c r="S226" i="13"/>
  <c r="AB227" s="1"/>
  <c r="M226"/>
  <c r="BM226"/>
  <c r="I226"/>
  <c r="BP226"/>
  <c r="BW226" l="1"/>
  <c r="BZ226"/>
  <c r="BB226"/>
  <c r="AU226"/>
  <c r="AX226" s="1"/>
  <c r="BL226"/>
  <c r="BO226"/>
  <c r="H226"/>
  <c r="L437" i="7"/>
  <c r="G337" i="12" s="1"/>
  <c r="S437" i="7"/>
  <c r="K337" i="12" s="1"/>
  <c r="L337" s="1"/>
  <c r="M337" s="1"/>
  <c r="R226" i="13"/>
  <c r="AA227" s="1"/>
  <c r="L226"/>
  <c r="P226"/>
  <c r="BV226" l="1"/>
  <c r="BY226"/>
  <c r="H337" i="12"/>
  <c r="I337" s="1"/>
  <c r="BA226" i="13"/>
  <c r="BD226" s="1"/>
  <c r="AK227"/>
  <c r="AT227" s="1"/>
  <c r="CC226"/>
  <c r="O226"/>
  <c r="N338" i="12"/>
  <c r="K226" i="13"/>
  <c r="Q226"/>
  <c r="Z227" s="1"/>
  <c r="F437" i="7" s="1"/>
  <c r="BR226" i="13"/>
  <c r="BS227" s="1"/>
  <c r="BU226" l="1"/>
  <c r="BX226"/>
  <c r="J338" i="12"/>
  <c r="AW227" i="13"/>
  <c r="AZ227" s="1"/>
  <c r="AJ227"/>
  <c r="AS227" s="1"/>
  <c r="CB226"/>
  <c r="BH227"/>
  <c r="BN227"/>
  <c r="BQ227"/>
  <c r="J227"/>
  <c r="N226"/>
  <c r="BC227" l="1"/>
  <c r="AV227"/>
  <c r="AY227" s="1"/>
  <c r="AI227"/>
  <c r="AR227" s="1"/>
  <c r="CA226"/>
  <c r="CD226" s="1"/>
  <c r="CE226" s="1"/>
  <c r="M227"/>
  <c r="S227"/>
  <c r="AB228" s="1"/>
  <c r="N438" i="7"/>
  <c r="K438"/>
  <c r="R438"/>
  <c r="H438"/>
  <c r="I438"/>
  <c r="O438"/>
  <c r="P438"/>
  <c r="Q438"/>
  <c r="G438"/>
  <c r="J438"/>
  <c r="I227" i="13"/>
  <c r="BP227"/>
  <c r="BM227"/>
  <c r="BW227" l="1"/>
  <c r="BZ227"/>
  <c r="BB227"/>
  <c r="AU227"/>
  <c r="AX227" s="1"/>
  <c r="P227"/>
  <c r="BO227"/>
  <c r="H227"/>
  <c r="BL227"/>
  <c r="L438" i="7"/>
  <c r="G338" i="12" s="1"/>
  <c r="S438" i="7"/>
  <c r="K338" i="12" s="1"/>
  <c r="L338" s="1"/>
  <c r="M338" s="1"/>
  <c r="L227" i="13"/>
  <c r="R227"/>
  <c r="AA228" s="1"/>
  <c r="BV227" l="1"/>
  <c r="BY227"/>
  <c r="H338" i="12"/>
  <c r="I338" s="1"/>
  <c r="BA227" i="13"/>
  <c r="BD227" s="1"/>
  <c r="AK228"/>
  <c r="AT228" s="1"/>
  <c r="CC227"/>
  <c r="O227"/>
  <c r="N339" i="12"/>
  <c r="K227" i="13"/>
  <c r="Q227"/>
  <c r="Z228" s="1"/>
  <c r="F438" i="7" s="1"/>
  <c r="BR227" i="13"/>
  <c r="BS228" s="1"/>
  <c r="BU227" l="1"/>
  <c r="BX227"/>
  <c r="J339" i="12"/>
  <c r="AW228" i="13"/>
  <c r="AZ228" s="1"/>
  <c r="AJ228"/>
  <c r="AS228" s="1"/>
  <c r="CB227"/>
  <c r="BH228"/>
  <c r="N227"/>
  <c r="J228"/>
  <c r="BN228"/>
  <c r="BQ228"/>
  <c r="BC228" l="1"/>
  <c r="AV228"/>
  <c r="AY228" s="1"/>
  <c r="AI228"/>
  <c r="AR228" s="1"/>
  <c r="CA227"/>
  <c r="CD227" s="1"/>
  <c r="S228"/>
  <c r="AB229" s="1"/>
  <c r="M228"/>
  <c r="I228"/>
  <c r="BP228"/>
  <c r="BM228"/>
  <c r="H439" i="7"/>
  <c r="P439"/>
  <c r="I439"/>
  <c r="K439"/>
  <c r="R439"/>
  <c r="N439"/>
  <c r="J439"/>
  <c r="G439"/>
  <c r="Q439"/>
  <c r="O439"/>
  <c r="BW228" i="13" l="1"/>
  <c r="BZ228"/>
  <c r="BB228"/>
  <c r="AU228"/>
  <c r="AX228" s="1"/>
  <c r="CE227"/>
  <c r="S439" i="7"/>
  <c r="K339" i="12" s="1"/>
  <c r="L339" s="1"/>
  <c r="M339" s="1"/>
  <c r="L439" i="7"/>
  <c r="G339" i="12" s="1"/>
  <c r="BL228" i="13"/>
  <c r="BO228"/>
  <c r="H228"/>
  <c r="P228"/>
  <c r="R228"/>
  <c r="AA229" s="1"/>
  <c r="L228"/>
  <c r="BV228" l="1"/>
  <c r="BY228"/>
  <c r="BA228"/>
  <c r="BD228" s="1"/>
  <c r="H339" i="12"/>
  <c r="I339" s="1"/>
  <c r="AK229" i="13"/>
  <c r="AT229" s="1"/>
  <c r="CC228"/>
  <c r="N340" i="12"/>
  <c r="O228" i="13"/>
  <c r="BR228"/>
  <c r="BS229" s="1"/>
  <c r="K228"/>
  <c r="Q228"/>
  <c r="Z229" s="1"/>
  <c r="F439" i="7" s="1"/>
  <c r="BU228" i="13" l="1"/>
  <c r="BX228"/>
  <c r="J340" i="12"/>
  <c r="AW229" i="13"/>
  <c r="AZ229" s="1"/>
  <c r="AJ229"/>
  <c r="AS229" s="1"/>
  <c r="CB228"/>
  <c r="BN229"/>
  <c r="J229"/>
  <c r="BQ229"/>
  <c r="N228"/>
  <c r="BH229"/>
  <c r="BC229" l="1"/>
  <c r="AV229"/>
  <c r="AY229" s="1"/>
  <c r="AI229"/>
  <c r="AR229" s="1"/>
  <c r="CA228"/>
  <c r="CD228" s="1"/>
  <c r="CE228" s="1"/>
  <c r="BP229"/>
  <c r="I229"/>
  <c r="BM229"/>
  <c r="M229"/>
  <c r="S229"/>
  <c r="AB230" s="1"/>
  <c r="N440" i="7"/>
  <c r="G440"/>
  <c r="H440"/>
  <c r="Q440"/>
  <c r="O440"/>
  <c r="R440"/>
  <c r="K440"/>
  <c r="J440"/>
  <c r="I440"/>
  <c r="P440"/>
  <c r="BW229" i="13" l="1"/>
  <c r="BZ229"/>
  <c r="BB229"/>
  <c r="AU229"/>
  <c r="AX229" s="1"/>
  <c r="H229"/>
  <c r="BO229"/>
  <c r="BL229"/>
  <c r="L440" i="7"/>
  <c r="G340" i="12" s="1"/>
  <c r="P229" i="13"/>
  <c r="S440" i="7"/>
  <c r="K340" i="12" s="1"/>
  <c r="L340" s="1"/>
  <c r="M340" s="1"/>
  <c r="L229" i="13"/>
  <c r="R229"/>
  <c r="AA230" s="1"/>
  <c r="BV229" l="1"/>
  <c r="BY229"/>
  <c r="H340" i="12"/>
  <c r="I340" s="1"/>
  <c r="BA229" i="13"/>
  <c r="BD229" s="1"/>
  <c r="AK230"/>
  <c r="AT230" s="1"/>
  <c r="CC229"/>
  <c r="N341" i="12"/>
  <c r="O229" i="13"/>
  <c r="K229"/>
  <c r="Q229"/>
  <c r="Z230" s="1"/>
  <c r="F440" i="7" s="1"/>
  <c r="BR229" i="13"/>
  <c r="BS230" s="1"/>
  <c r="BU229" l="1"/>
  <c r="BX229"/>
  <c r="J341" i="12"/>
  <c r="AW230" i="13"/>
  <c r="AZ230" s="1"/>
  <c r="AJ230"/>
  <c r="AS230" s="1"/>
  <c r="CB229"/>
  <c r="BN230"/>
  <c r="BQ230"/>
  <c r="J230"/>
  <c r="BH230"/>
  <c r="N229"/>
  <c r="BC230" l="1"/>
  <c r="AV230"/>
  <c r="AY230" s="1"/>
  <c r="AI230"/>
  <c r="AR230" s="1"/>
  <c r="CA229"/>
  <c r="CD229" s="1"/>
  <c r="I441" i="7"/>
  <c r="N441"/>
  <c r="Q441"/>
  <c r="J441"/>
  <c r="K441"/>
  <c r="G441"/>
  <c r="H441"/>
  <c r="R441"/>
  <c r="O441"/>
  <c r="P441"/>
  <c r="BP230" i="13"/>
  <c r="I230"/>
  <c r="BM230"/>
  <c r="M230"/>
  <c r="S230"/>
  <c r="AB231" s="1"/>
  <c r="BW230" l="1"/>
  <c r="BZ230"/>
  <c r="BB230"/>
  <c r="AU230"/>
  <c r="AX230" s="1"/>
  <c r="CE229"/>
  <c r="L441" i="7"/>
  <c r="G341" i="12" s="1"/>
  <c r="H230" i="13"/>
  <c r="BO230"/>
  <c r="BL230"/>
  <c r="S441" i="7"/>
  <c r="K341" i="12" s="1"/>
  <c r="L341" s="1"/>
  <c r="M341" s="1"/>
  <c r="L230" i="13"/>
  <c r="R230"/>
  <c r="AA231" s="1"/>
  <c r="P230"/>
  <c r="BV230" l="1"/>
  <c r="BY230"/>
  <c r="BA230"/>
  <c r="BD230" s="1"/>
  <c r="H341" i="12"/>
  <c r="I341" s="1"/>
  <c r="AK231" i="13"/>
  <c r="AT231" s="1"/>
  <c r="CC230"/>
  <c r="Q230"/>
  <c r="Z231" s="1"/>
  <c r="F441" i="7" s="1"/>
  <c r="K230" i="13"/>
  <c r="BR230"/>
  <c r="BS231" s="1"/>
  <c r="O230"/>
  <c r="N342" i="12"/>
  <c r="BU230" i="13" l="1"/>
  <c r="BX230"/>
  <c r="J342" i="12"/>
  <c r="AW231" i="13"/>
  <c r="AZ231" s="1"/>
  <c r="AJ231"/>
  <c r="AS231" s="1"/>
  <c r="CB230"/>
  <c r="BH231"/>
  <c r="N230"/>
  <c r="BN231"/>
  <c r="J231"/>
  <c r="BQ231"/>
  <c r="BC231" l="1"/>
  <c r="AV231"/>
  <c r="AY231" s="1"/>
  <c r="AI231"/>
  <c r="AR231" s="1"/>
  <c r="CA230"/>
  <c r="CD230" s="1"/>
  <c r="S231"/>
  <c r="AB232" s="1"/>
  <c r="M231"/>
  <c r="G442" i="7"/>
  <c r="I442"/>
  <c r="H442"/>
  <c r="P442"/>
  <c r="Q442"/>
  <c r="O442"/>
  <c r="K442"/>
  <c r="R442"/>
  <c r="N442"/>
  <c r="J442"/>
  <c r="I231" i="13"/>
  <c r="BP231"/>
  <c r="BM231"/>
  <c r="BW231" l="1"/>
  <c r="BZ231"/>
  <c r="BB231"/>
  <c r="AU231"/>
  <c r="AX231" s="1"/>
  <c r="CE230"/>
  <c r="L231"/>
  <c r="R231"/>
  <c r="AA232" s="1"/>
  <c r="L442" i="7"/>
  <c r="G342" i="12" s="1"/>
  <c r="S442" i="7"/>
  <c r="K342" i="12" s="1"/>
  <c r="L342" s="1"/>
  <c r="M342" s="1"/>
  <c r="BO231" i="13"/>
  <c r="H231"/>
  <c r="BL231"/>
  <c r="P231"/>
  <c r="BV231" l="1"/>
  <c r="BY231"/>
  <c r="BA231"/>
  <c r="BD231" s="1"/>
  <c r="H342" i="12"/>
  <c r="I342" s="1"/>
  <c r="AK232" i="13"/>
  <c r="AT232" s="1"/>
  <c r="CC231"/>
  <c r="N343" i="12"/>
  <c r="O231" i="13"/>
  <c r="BR231"/>
  <c r="BS232" s="1"/>
  <c r="K231"/>
  <c r="Q231"/>
  <c r="Z232" s="1"/>
  <c r="F442" i="7" s="1"/>
  <c r="BU231" i="13" l="1"/>
  <c r="BX231"/>
  <c r="J343" i="12"/>
  <c r="AW232" i="13"/>
  <c r="AZ232" s="1"/>
  <c r="AJ232"/>
  <c r="AS232" s="1"/>
  <c r="CB231"/>
  <c r="BN232"/>
  <c r="BQ232"/>
  <c r="J232"/>
  <c r="N231"/>
  <c r="BH232"/>
  <c r="BC232" l="1"/>
  <c r="AV232"/>
  <c r="AY232" s="1"/>
  <c r="AI232"/>
  <c r="AR232" s="1"/>
  <c r="CA231"/>
  <c r="CD231" s="1"/>
  <c r="O443" i="7"/>
  <c r="G443"/>
  <c r="R443"/>
  <c r="I443"/>
  <c r="K443"/>
  <c r="P443"/>
  <c r="Q443"/>
  <c r="N443"/>
  <c r="J443"/>
  <c r="H443"/>
  <c r="BP232" i="13"/>
  <c r="I232"/>
  <c r="BM232"/>
  <c r="M232"/>
  <c r="S232"/>
  <c r="AB233" s="1"/>
  <c r="BW232" l="1"/>
  <c r="BZ232"/>
  <c r="BB232"/>
  <c r="AU232"/>
  <c r="AX232" s="1"/>
  <c r="CE231"/>
  <c r="BL232"/>
  <c r="BO232"/>
  <c r="H232"/>
  <c r="S443" i="7"/>
  <c r="K343" i="12" s="1"/>
  <c r="L343" s="1"/>
  <c r="M343" s="1"/>
  <c r="L443" i="7"/>
  <c r="G343" i="12" s="1"/>
  <c r="L232" i="13"/>
  <c r="R232"/>
  <c r="AA233" s="1"/>
  <c r="P232"/>
  <c r="BV232" l="1"/>
  <c r="BY232"/>
  <c r="BA232"/>
  <c r="BD232" s="1"/>
  <c r="H343" i="12"/>
  <c r="I343" s="1"/>
  <c r="AK233" i="13"/>
  <c r="AT233" s="1"/>
  <c r="CC232"/>
  <c r="N344" i="12"/>
  <c r="O232" i="13"/>
  <c r="K232"/>
  <c r="Q232"/>
  <c r="Z233" s="1"/>
  <c r="F443" i="7" s="1"/>
  <c r="BR232" i="13"/>
  <c r="BS233" s="1"/>
  <c r="BU232" l="1"/>
  <c r="BX232"/>
  <c r="J344" i="12"/>
  <c r="AW233" i="13"/>
  <c r="AZ233" s="1"/>
  <c r="AJ233"/>
  <c r="AS233" s="1"/>
  <c r="CB232"/>
  <c r="N232"/>
  <c r="BH233"/>
  <c r="J233"/>
  <c r="BQ233"/>
  <c r="BN233"/>
  <c r="BC233" l="1"/>
  <c r="AV233"/>
  <c r="AY233" s="1"/>
  <c r="AI233"/>
  <c r="AR233" s="1"/>
  <c r="CA232"/>
  <c r="CD232" s="1"/>
  <c r="I233"/>
  <c r="BP233"/>
  <c r="BM233"/>
  <c r="G444" i="7"/>
  <c r="P444"/>
  <c r="R444"/>
  <c r="Q444"/>
  <c r="J444"/>
  <c r="O444"/>
  <c r="I444"/>
  <c r="H444"/>
  <c r="N444"/>
  <c r="K444"/>
  <c r="S233" i="13"/>
  <c r="AB234" s="1"/>
  <c r="M233"/>
  <c r="BW233" l="1"/>
  <c r="BZ233"/>
  <c r="BB233"/>
  <c r="AU233"/>
  <c r="AX233" s="1"/>
  <c r="CE232"/>
  <c r="L444" i="7"/>
  <c r="G344" i="12" s="1"/>
  <c r="L233" i="13"/>
  <c r="R233"/>
  <c r="AA234" s="1"/>
  <c r="BO233"/>
  <c r="H233"/>
  <c r="BL233"/>
  <c r="S444" i="7"/>
  <c r="K344" i="12" s="1"/>
  <c r="L344" s="1"/>
  <c r="M344" s="1"/>
  <c r="P233" i="13"/>
  <c r="BV233" l="1"/>
  <c r="BY233"/>
  <c r="BA233"/>
  <c r="BD233" s="1"/>
  <c r="H344" i="12"/>
  <c r="I344" s="1"/>
  <c r="AK234" i="13"/>
  <c r="AT234" s="1"/>
  <c r="CC233"/>
  <c r="N345" i="12"/>
  <c r="K233" i="13"/>
  <c r="BR233"/>
  <c r="BS234" s="1"/>
  <c r="Q233"/>
  <c r="Z234" s="1"/>
  <c r="F444" i="7" s="1"/>
  <c r="O233" i="13"/>
  <c r="BU233" l="1"/>
  <c r="BX233"/>
  <c r="J345" i="12"/>
  <c r="AW234" i="13"/>
  <c r="AZ234" s="1"/>
  <c r="AJ234"/>
  <c r="AS234" s="1"/>
  <c r="CB233"/>
  <c r="N233"/>
  <c r="BN234"/>
  <c r="J234"/>
  <c r="BQ234"/>
  <c r="BH234"/>
  <c r="BC234" l="1"/>
  <c r="AV234"/>
  <c r="AY234" s="1"/>
  <c r="AI234"/>
  <c r="AR234" s="1"/>
  <c r="CA233"/>
  <c r="CD233" s="1"/>
  <c r="CE233" s="1"/>
  <c r="G445" i="7"/>
  <c r="R445"/>
  <c r="N445"/>
  <c r="J445"/>
  <c r="Q445"/>
  <c r="O445"/>
  <c r="I445"/>
  <c r="H445"/>
  <c r="P445"/>
  <c r="K445"/>
  <c r="BP234" i="13"/>
  <c r="I234"/>
  <c r="BM234"/>
  <c r="M234"/>
  <c r="S234"/>
  <c r="AB235" s="1"/>
  <c r="BW234" l="1"/>
  <c r="BZ234"/>
  <c r="BB234"/>
  <c r="AU234"/>
  <c r="AX234" s="1"/>
  <c r="S445" i="7"/>
  <c r="K345" i="12" s="1"/>
  <c r="L345" s="1"/>
  <c r="M345" s="1"/>
  <c r="L445" i="7"/>
  <c r="G345" i="12" s="1"/>
  <c r="BO234" i="13"/>
  <c r="BL234"/>
  <c r="H234"/>
  <c r="P234"/>
  <c r="R234"/>
  <c r="AA235" s="1"/>
  <c r="L234"/>
  <c r="BV234" l="1"/>
  <c r="BY234"/>
  <c r="BA234"/>
  <c r="BD234" s="1"/>
  <c r="H345" i="12"/>
  <c r="I345" s="1"/>
  <c r="AK235" i="13"/>
  <c r="AT235" s="1"/>
  <c r="CC234"/>
  <c r="N346" i="12"/>
  <c r="K234" i="13"/>
  <c r="Q234"/>
  <c r="Z235" s="1"/>
  <c r="F445" i="7" s="1"/>
  <c r="BR234" i="13"/>
  <c r="BS235" s="1"/>
  <c r="O234"/>
  <c r="BU234" l="1"/>
  <c r="BX234"/>
  <c r="J346" i="12"/>
  <c r="AW235" i="13"/>
  <c r="AZ235" s="1"/>
  <c r="AJ235"/>
  <c r="AS235" s="1"/>
  <c r="CB234"/>
  <c r="BQ235"/>
  <c r="BN235"/>
  <c r="J235"/>
  <c r="BH235"/>
  <c r="N234"/>
  <c r="BC235" l="1"/>
  <c r="AV235"/>
  <c r="AY235" s="1"/>
  <c r="AI235"/>
  <c r="AR235" s="1"/>
  <c r="CA234"/>
  <c r="CD234" s="1"/>
  <c r="CE234" s="1"/>
  <c r="BM235"/>
  <c r="I235"/>
  <c r="BP235"/>
  <c r="P446" i="7"/>
  <c r="G446"/>
  <c r="H446"/>
  <c r="N446"/>
  <c r="I446"/>
  <c r="K446"/>
  <c r="J446"/>
  <c r="Q446"/>
  <c r="R446"/>
  <c r="O446"/>
  <c r="M235" i="13"/>
  <c r="S235"/>
  <c r="AB236" s="1"/>
  <c r="BW235" l="1"/>
  <c r="BZ235"/>
  <c r="BB235"/>
  <c r="AU235"/>
  <c r="AX235" s="1"/>
  <c r="BL235"/>
  <c r="BO235"/>
  <c r="H235"/>
  <c r="L446" i="7"/>
  <c r="G346" i="12" s="1"/>
  <c r="S446" i="7"/>
  <c r="K346" i="12" s="1"/>
  <c r="L346" s="1"/>
  <c r="M346" s="1"/>
  <c r="P235" i="13"/>
  <c r="R235"/>
  <c r="AA236" s="1"/>
  <c r="L235"/>
  <c r="BV235" l="1"/>
  <c r="BY235"/>
  <c r="H346" i="12"/>
  <c r="I346" s="1"/>
  <c r="BA235" i="13"/>
  <c r="BD235" s="1"/>
  <c r="AK236"/>
  <c r="AT236" s="1"/>
  <c r="CC235"/>
  <c r="O235"/>
  <c r="N347" i="12"/>
  <c r="BR235" i="13"/>
  <c r="BS236" s="1"/>
  <c r="Q235"/>
  <c r="Z236" s="1"/>
  <c r="F446" i="7" s="1"/>
  <c r="K235" i="13"/>
  <c r="BU235" l="1"/>
  <c r="BX235"/>
  <c r="J347" i="12"/>
  <c r="AW236" i="13"/>
  <c r="AZ236" s="1"/>
  <c r="AJ236"/>
  <c r="AS236" s="1"/>
  <c r="CB235"/>
  <c r="N235"/>
  <c r="BH236"/>
  <c r="BQ236"/>
  <c r="J236"/>
  <c r="BN236"/>
  <c r="BC236" l="1"/>
  <c r="AV236"/>
  <c r="AY236" s="1"/>
  <c r="AI236"/>
  <c r="AR236" s="1"/>
  <c r="CA235"/>
  <c r="CD235" s="1"/>
  <c r="CE235" s="1"/>
  <c r="P447" i="7"/>
  <c r="H447"/>
  <c r="G447"/>
  <c r="O447"/>
  <c r="R447"/>
  <c r="N447"/>
  <c r="Q447"/>
  <c r="K447"/>
  <c r="J447"/>
  <c r="I447"/>
  <c r="S236" i="13"/>
  <c r="AB237" s="1"/>
  <c r="M236"/>
  <c r="I236"/>
  <c r="BM236"/>
  <c r="BP236"/>
  <c r="BW236" l="1"/>
  <c r="BZ236"/>
  <c r="BB236"/>
  <c r="AU236"/>
  <c r="AX236" s="1"/>
  <c r="L447" i="7"/>
  <c r="G347" i="12" s="1"/>
  <c r="L236" i="13"/>
  <c r="R236"/>
  <c r="AA237" s="1"/>
  <c r="S447" i="7"/>
  <c r="K347" i="12" s="1"/>
  <c r="L347" s="1"/>
  <c r="M347" s="1"/>
  <c r="P236" i="13"/>
  <c r="BL236"/>
  <c r="H236"/>
  <c r="BO236"/>
  <c r="BV236" l="1"/>
  <c r="BY236"/>
  <c r="BA236"/>
  <c r="BD236" s="1"/>
  <c r="H347" i="12"/>
  <c r="I347" s="1"/>
  <c r="AK237" i="13"/>
  <c r="AT237" s="1"/>
  <c r="CC236"/>
  <c r="N348" i="12"/>
  <c r="O236" i="13"/>
  <c r="K236"/>
  <c r="BR236"/>
  <c r="BS237" s="1"/>
  <c r="Q236"/>
  <c r="Z237" s="1"/>
  <c r="F447" i="7" s="1"/>
  <c r="BU236" i="13" l="1"/>
  <c r="BX236"/>
  <c r="J348" i="12"/>
  <c r="AW237" i="13"/>
  <c r="AZ237" s="1"/>
  <c r="AJ237"/>
  <c r="AS237" s="1"/>
  <c r="CB236"/>
  <c r="N236"/>
  <c r="BQ237"/>
  <c r="J237"/>
  <c r="BN237"/>
  <c r="BH237"/>
  <c r="BC237" l="1"/>
  <c r="AV237"/>
  <c r="AY237" s="1"/>
  <c r="AI237"/>
  <c r="AR237" s="1"/>
  <c r="CA236"/>
  <c r="CD236" s="1"/>
  <c r="CE236" s="1"/>
  <c r="M237"/>
  <c r="S237"/>
  <c r="AB238" s="1"/>
  <c r="BM237"/>
  <c r="BP237"/>
  <c r="I237"/>
  <c r="G448" i="7"/>
  <c r="N448"/>
  <c r="I448"/>
  <c r="R448"/>
  <c r="P448"/>
  <c r="O448"/>
  <c r="H448"/>
  <c r="Q448"/>
  <c r="K448"/>
  <c r="J448"/>
  <c r="BW237" i="13" l="1"/>
  <c r="BZ237"/>
  <c r="BB237"/>
  <c r="AU237"/>
  <c r="AX237" s="1"/>
  <c r="BO237"/>
  <c r="BL237"/>
  <c r="H237"/>
  <c r="L237"/>
  <c r="R237"/>
  <c r="AA238" s="1"/>
  <c r="S448" i="7"/>
  <c r="K348" i="12" s="1"/>
  <c r="L348" s="1"/>
  <c r="M348" s="1"/>
  <c r="L448" i="7"/>
  <c r="G348" i="12" s="1"/>
  <c r="P237" i="13"/>
  <c r="BV237" l="1"/>
  <c r="BY237"/>
  <c r="H348" i="12"/>
  <c r="I348" s="1"/>
  <c r="BA237" i="13"/>
  <c r="BD237" s="1"/>
  <c r="AK238"/>
  <c r="AT238" s="1"/>
  <c r="CC237"/>
  <c r="N349" i="12"/>
  <c r="K237" i="13"/>
  <c r="BR237"/>
  <c r="BS238" s="1"/>
  <c r="Q237"/>
  <c r="Z238" s="1"/>
  <c r="F448" i="7" s="1"/>
  <c r="O237" i="13"/>
  <c r="BU237" l="1"/>
  <c r="BX237"/>
  <c r="J349" i="12"/>
  <c r="AW238" i="13"/>
  <c r="AZ238" s="1"/>
  <c r="AJ238"/>
  <c r="AS238" s="1"/>
  <c r="CB237"/>
  <c r="BN238"/>
  <c r="BQ238"/>
  <c r="J238"/>
  <c r="N237"/>
  <c r="BH238"/>
  <c r="BC238" l="1"/>
  <c r="AV238"/>
  <c r="AY238" s="1"/>
  <c r="AI238"/>
  <c r="AR238" s="1"/>
  <c r="CA237"/>
  <c r="CD237" s="1"/>
  <c r="CE237" s="1"/>
  <c r="M238"/>
  <c r="S238"/>
  <c r="AB239" s="1"/>
  <c r="R449" i="7"/>
  <c r="N449"/>
  <c r="Q449"/>
  <c r="J449"/>
  <c r="K449"/>
  <c r="P449"/>
  <c r="O449"/>
  <c r="I449"/>
  <c r="G449"/>
  <c r="H449"/>
  <c r="BP238" i="13"/>
  <c r="BM238"/>
  <c r="I238"/>
  <c r="BW238" l="1"/>
  <c r="BZ238"/>
  <c r="BB238"/>
  <c r="AU238"/>
  <c r="AX238" s="1"/>
  <c r="P238"/>
  <c r="L449" i="7"/>
  <c r="G349" i="12" s="1"/>
  <c r="H238" i="13"/>
  <c r="BL238"/>
  <c r="BO238"/>
  <c r="R238"/>
  <c r="AA239" s="1"/>
  <c r="L238"/>
  <c r="S449" i="7"/>
  <c r="K349" i="12" s="1"/>
  <c r="L349" s="1"/>
  <c r="M349" s="1"/>
  <c r="BV238" i="13" l="1"/>
  <c r="BY238"/>
  <c r="H349" i="12"/>
  <c r="I349" s="1"/>
  <c r="BA238" i="13"/>
  <c r="BD238" s="1"/>
  <c r="AK239"/>
  <c r="AT239" s="1"/>
  <c r="CC238"/>
  <c r="O238"/>
  <c r="N350" i="12"/>
  <c r="Q238" i="13"/>
  <c r="Z239" s="1"/>
  <c r="F449" i="7" s="1"/>
  <c r="BR238" i="13"/>
  <c r="BS239" s="1"/>
  <c r="K238"/>
  <c r="BU238" l="1"/>
  <c r="BX238"/>
  <c r="J350" i="12"/>
  <c r="AW239" i="13"/>
  <c r="AZ239" s="1"/>
  <c r="AJ239"/>
  <c r="AS239" s="1"/>
  <c r="CB238"/>
  <c r="BH239"/>
  <c r="BQ239"/>
  <c r="J239"/>
  <c r="BN239"/>
  <c r="N238"/>
  <c r="BC239" l="1"/>
  <c r="AV239"/>
  <c r="AY239" s="1"/>
  <c r="AI239"/>
  <c r="AR239" s="1"/>
  <c r="CA238"/>
  <c r="CD238" s="1"/>
  <c r="I239"/>
  <c r="BM239"/>
  <c r="BP239"/>
  <c r="M239"/>
  <c r="S239"/>
  <c r="AB240" s="1"/>
  <c r="I450" i="7"/>
  <c r="P450"/>
  <c r="Q450"/>
  <c r="K450"/>
  <c r="H450"/>
  <c r="O450"/>
  <c r="G450"/>
  <c r="R450"/>
  <c r="N450"/>
  <c r="J450"/>
  <c r="BW239" i="13" l="1"/>
  <c r="BZ239"/>
  <c r="BB239"/>
  <c r="AU239"/>
  <c r="AX239" s="1"/>
  <c r="CE238"/>
  <c r="L450" i="7"/>
  <c r="G350" i="12" s="1"/>
  <c r="BO239" i="13"/>
  <c r="BL239"/>
  <c r="H239"/>
  <c r="S450" i="7"/>
  <c r="K350" i="12" s="1"/>
  <c r="L350" s="1"/>
  <c r="M350" s="1"/>
  <c r="R239" i="13"/>
  <c r="AA240" s="1"/>
  <c r="L239"/>
  <c r="P239"/>
  <c r="BV239" l="1"/>
  <c r="BY239"/>
  <c r="H350" i="12"/>
  <c r="I350" s="1"/>
  <c r="BA239" i="13"/>
  <c r="BD239" s="1"/>
  <c r="AK240"/>
  <c r="AT240" s="1"/>
  <c r="CC239"/>
  <c r="O239"/>
  <c r="K239"/>
  <c r="Q239"/>
  <c r="Z240" s="1"/>
  <c r="F450" i="7" s="1"/>
  <c r="BR239" i="13"/>
  <c r="BS240" s="1"/>
  <c r="N351" i="12"/>
  <c r="BU239" i="13" l="1"/>
  <c r="BX239"/>
  <c r="J351" i="12"/>
  <c r="AW240" i="13"/>
  <c r="AZ240" s="1"/>
  <c r="AJ240"/>
  <c r="AS240" s="1"/>
  <c r="CB239"/>
  <c r="N239"/>
  <c r="BH240"/>
  <c r="J240"/>
  <c r="BQ240"/>
  <c r="BN240"/>
  <c r="BC240" l="1"/>
  <c r="AV240"/>
  <c r="AY240" s="1"/>
  <c r="AI240"/>
  <c r="AR240" s="1"/>
  <c r="CA239"/>
  <c r="CD239" s="1"/>
  <c r="CE239" s="1"/>
  <c r="I240"/>
  <c r="BP240"/>
  <c r="BM240"/>
  <c r="H451" i="7"/>
  <c r="G451"/>
  <c r="I451"/>
  <c r="R451"/>
  <c r="N451"/>
  <c r="Q451"/>
  <c r="O451"/>
  <c r="J451"/>
  <c r="K451"/>
  <c r="P451"/>
  <c r="M240" i="13"/>
  <c r="S240"/>
  <c r="AB241" s="1"/>
  <c r="BW240" l="1"/>
  <c r="BZ240"/>
  <c r="BB240"/>
  <c r="AU240"/>
  <c r="AX240" s="1"/>
  <c r="L451" i="7"/>
  <c r="G351" i="12" s="1"/>
  <c r="BL240" i="13"/>
  <c r="BO240"/>
  <c r="H240"/>
  <c r="L240"/>
  <c r="R240"/>
  <c r="AA241" s="1"/>
  <c r="P240"/>
  <c r="S451" i="7"/>
  <c r="K351" i="12" s="1"/>
  <c r="L351" s="1"/>
  <c r="M351" s="1"/>
  <c r="BV240" i="13" l="1"/>
  <c r="BY240"/>
  <c r="BA240"/>
  <c r="BD240" s="1"/>
  <c r="H351" i="12"/>
  <c r="I351" s="1"/>
  <c r="AK241" i="13"/>
  <c r="AT241" s="1"/>
  <c r="CC240"/>
  <c r="O240"/>
  <c r="N352" i="12"/>
  <c r="Q240" i="13"/>
  <c r="Z241" s="1"/>
  <c r="F451" i="7" s="1"/>
  <c r="BR240" i="13"/>
  <c r="BS241" s="1"/>
  <c r="K240"/>
  <c r="BU240" l="1"/>
  <c r="BX240"/>
  <c r="J352" i="12"/>
  <c r="AW241" i="13"/>
  <c r="AZ241" s="1"/>
  <c r="AJ241"/>
  <c r="AS241" s="1"/>
  <c r="CB240"/>
  <c r="N240"/>
  <c r="BN241"/>
  <c r="J241"/>
  <c r="BQ241"/>
  <c r="BH241"/>
  <c r="BC241" l="1"/>
  <c r="AV241"/>
  <c r="AY241" s="1"/>
  <c r="AI241"/>
  <c r="AR241" s="1"/>
  <c r="CA240"/>
  <c r="CD240" s="1"/>
  <c r="CE240" s="1"/>
  <c r="P452" i="7"/>
  <c r="R452"/>
  <c r="N452"/>
  <c r="K452"/>
  <c r="G452"/>
  <c r="I452"/>
  <c r="Q452"/>
  <c r="H452"/>
  <c r="J452"/>
  <c r="O452"/>
  <c r="BP241" i="13"/>
  <c r="I241"/>
  <c r="BM241"/>
  <c r="M241"/>
  <c r="S241"/>
  <c r="AB242" s="1"/>
  <c r="BW241" l="1"/>
  <c r="BZ241"/>
  <c r="BB241"/>
  <c r="AU241"/>
  <c r="AX241" s="1"/>
  <c r="BO241"/>
  <c r="H241"/>
  <c r="BL241"/>
  <c r="S452" i="7"/>
  <c r="K352" i="12" s="1"/>
  <c r="L352" s="1"/>
  <c r="M352" s="1"/>
  <c r="P241" i="13"/>
  <c r="L241"/>
  <c r="R241"/>
  <c r="AA242" s="1"/>
  <c r="L452" i="7"/>
  <c r="G352" i="12" s="1"/>
  <c r="BV241" i="13" l="1"/>
  <c r="BY241"/>
  <c r="H352" i="12"/>
  <c r="I352" s="1"/>
  <c r="BA241" i="13"/>
  <c r="BD241" s="1"/>
  <c r="AK242"/>
  <c r="AT242" s="1"/>
  <c r="CC241"/>
  <c r="O241"/>
  <c r="N353" i="12"/>
  <c r="BR241" i="13"/>
  <c r="BS242" s="1"/>
  <c r="K241"/>
  <c r="Q241"/>
  <c r="Z242" s="1"/>
  <c r="F452" i="7" s="1"/>
  <c r="BU241" i="13" l="1"/>
  <c r="BX241"/>
  <c r="J353" i="12"/>
  <c r="AW242" i="13"/>
  <c r="AZ242" s="1"/>
  <c r="AJ242"/>
  <c r="AS242" s="1"/>
  <c r="CB241"/>
  <c r="N241"/>
  <c r="BN242"/>
  <c r="J242"/>
  <c r="BQ242"/>
  <c r="BH242"/>
  <c r="BC242" l="1"/>
  <c r="AV242"/>
  <c r="AY242" s="1"/>
  <c r="AI242"/>
  <c r="AR242" s="1"/>
  <c r="CA241"/>
  <c r="CD241" s="1"/>
  <c r="M242"/>
  <c r="S242"/>
  <c r="AB243" s="1"/>
  <c r="I453" i="7"/>
  <c r="G453"/>
  <c r="J453"/>
  <c r="O453"/>
  <c r="N453"/>
  <c r="H453"/>
  <c r="R453"/>
  <c r="Q453"/>
  <c r="P453"/>
  <c r="K453"/>
  <c r="BM242" i="13"/>
  <c r="I242"/>
  <c r="BP242"/>
  <c r="BW242" l="1"/>
  <c r="BZ242"/>
  <c r="BB242"/>
  <c r="AU242"/>
  <c r="AX242" s="1"/>
  <c r="CE241"/>
  <c r="L453" i="7"/>
  <c r="G353" i="12" s="1"/>
  <c r="P242" i="13"/>
  <c r="BL242"/>
  <c r="H242"/>
  <c r="BO242"/>
  <c r="R242"/>
  <c r="AA243" s="1"/>
  <c r="L242"/>
  <c r="S453" i="7"/>
  <c r="K353" i="12" s="1"/>
  <c r="L353" s="1"/>
  <c r="M353" s="1"/>
  <c r="BV242" i="13" l="1"/>
  <c r="BY242"/>
  <c r="H353" i="12"/>
  <c r="I353" s="1"/>
  <c r="BA242" i="13"/>
  <c r="BD242" s="1"/>
  <c r="AK243"/>
  <c r="AT243" s="1"/>
  <c r="CC242"/>
  <c r="O242"/>
  <c r="K242"/>
  <c r="BR242"/>
  <c r="BS243" s="1"/>
  <c r="Q242"/>
  <c r="Z243" s="1"/>
  <c r="F453" i="7" s="1"/>
  <c r="N354" i="12"/>
  <c r="BU242" i="13" l="1"/>
  <c r="BX242"/>
  <c r="J354" i="12"/>
  <c r="AW243" i="13"/>
  <c r="AZ243" s="1"/>
  <c r="AJ243"/>
  <c r="AS243" s="1"/>
  <c r="CB242"/>
  <c r="N242"/>
  <c r="BH243"/>
  <c r="BN243"/>
  <c r="BQ243"/>
  <c r="J243"/>
  <c r="BC243" l="1"/>
  <c r="AV243"/>
  <c r="AY243" s="1"/>
  <c r="AI243"/>
  <c r="AR243" s="1"/>
  <c r="CA242"/>
  <c r="CD242" s="1"/>
  <c r="M243"/>
  <c r="S243"/>
  <c r="AB244" s="1"/>
  <c r="K454" i="7"/>
  <c r="G454"/>
  <c r="J454"/>
  <c r="R454"/>
  <c r="H454"/>
  <c r="O454"/>
  <c r="N454"/>
  <c r="I454"/>
  <c r="Q454"/>
  <c r="P454"/>
  <c r="BP243" i="13"/>
  <c r="BM243"/>
  <c r="I243"/>
  <c r="BW243" l="1"/>
  <c r="BZ243"/>
  <c r="BB243"/>
  <c r="AU243"/>
  <c r="AX243" s="1"/>
  <c r="CE242"/>
  <c r="S454" i="7"/>
  <c r="K354" i="12" s="1"/>
  <c r="L354" s="1"/>
  <c r="M354" s="1"/>
  <c r="H243" i="13"/>
  <c r="BO243"/>
  <c r="BL243"/>
  <c r="L454" i="7"/>
  <c r="G354" i="12" s="1"/>
  <c r="P243" i="13"/>
  <c r="L243"/>
  <c r="R243"/>
  <c r="AA244" s="1"/>
  <c r="BV243" l="1"/>
  <c r="BY243"/>
  <c r="BA243"/>
  <c r="BD243" s="1"/>
  <c r="H354" i="12"/>
  <c r="I354" s="1"/>
  <c r="AK244" i="13"/>
  <c r="AT244" s="1"/>
  <c r="CC243"/>
  <c r="N355" i="12"/>
  <c r="O243" i="13"/>
  <c r="BR243"/>
  <c r="BS244" s="1"/>
  <c r="Q243"/>
  <c r="Z244" s="1"/>
  <c r="F454" i="7" s="1"/>
  <c r="K243" i="13"/>
  <c r="BU243" l="1"/>
  <c r="BX243"/>
  <c r="J355" i="12"/>
  <c r="AW244" i="13"/>
  <c r="AZ244" s="1"/>
  <c r="AJ244"/>
  <c r="AS244" s="1"/>
  <c r="CB243"/>
  <c r="BN244"/>
  <c r="BQ244"/>
  <c r="J244"/>
  <c r="BH244"/>
  <c r="N243"/>
  <c r="BC244" l="1"/>
  <c r="AV244"/>
  <c r="AY244" s="1"/>
  <c r="AI244"/>
  <c r="AR244" s="1"/>
  <c r="CA243"/>
  <c r="CD243" s="1"/>
  <c r="N455" i="7"/>
  <c r="I455"/>
  <c r="G455"/>
  <c r="P455"/>
  <c r="Q455"/>
  <c r="J455"/>
  <c r="K455"/>
  <c r="R455"/>
  <c r="O455"/>
  <c r="H455"/>
  <c r="BM244" i="13"/>
  <c r="I244"/>
  <c r="BP244"/>
  <c r="M244"/>
  <c r="S244"/>
  <c r="AB245" s="1"/>
  <c r="BW244" l="1"/>
  <c r="BZ244"/>
  <c r="BB244"/>
  <c r="AU244"/>
  <c r="AX244" s="1"/>
  <c r="CE243"/>
  <c r="L455" i="7"/>
  <c r="G355" i="12" s="1"/>
  <c r="BO244" i="13"/>
  <c r="H244"/>
  <c r="BL244"/>
  <c r="R244"/>
  <c r="AA245" s="1"/>
  <c r="L244"/>
  <c r="S455" i="7"/>
  <c r="K355" i="12" s="1"/>
  <c r="L355" s="1"/>
  <c r="M355" s="1"/>
  <c r="P244" i="13"/>
  <c r="BV244" l="1"/>
  <c r="BY244"/>
  <c r="BA244"/>
  <c r="BD244" s="1"/>
  <c r="H355" i="12"/>
  <c r="I355" s="1"/>
  <c r="AK245" i="13"/>
  <c r="AT245" s="1"/>
  <c r="CC244"/>
  <c r="O244"/>
  <c r="K244"/>
  <c r="Q244"/>
  <c r="Z245" s="1"/>
  <c r="F455" i="7" s="1"/>
  <c r="BR244" i="13"/>
  <c r="BS245" s="1"/>
  <c r="N356" i="12"/>
  <c r="BU244" i="13" l="1"/>
  <c r="BX244"/>
  <c r="J356" i="12"/>
  <c r="AW245" i="13"/>
  <c r="AZ245" s="1"/>
  <c r="AJ245"/>
  <c r="AS245" s="1"/>
  <c r="CB244"/>
  <c r="N244"/>
  <c r="BQ245"/>
  <c r="BN245"/>
  <c r="J245"/>
  <c r="BH245"/>
  <c r="BC245" l="1"/>
  <c r="AV245"/>
  <c r="AY245" s="1"/>
  <c r="AI245"/>
  <c r="AR245" s="1"/>
  <c r="CA244"/>
  <c r="CD244" s="1"/>
  <c r="CE244" s="1"/>
  <c r="G456" i="7"/>
  <c r="N456"/>
  <c r="Q456"/>
  <c r="I456"/>
  <c r="O456"/>
  <c r="H456"/>
  <c r="R456"/>
  <c r="K456"/>
  <c r="J456"/>
  <c r="P456"/>
  <c r="I245" i="13"/>
  <c r="BM245"/>
  <c r="BP245"/>
  <c r="M245"/>
  <c r="S245"/>
  <c r="AB246" s="1"/>
  <c r="BW245" l="1"/>
  <c r="BZ245"/>
  <c r="BB245"/>
  <c r="AU245"/>
  <c r="AX245" s="1"/>
  <c r="BO245"/>
  <c r="BL245"/>
  <c r="H245"/>
  <c r="L456" i="7"/>
  <c r="G356" i="12" s="1"/>
  <c r="S456" i="7"/>
  <c r="K356" i="12" s="1"/>
  <c r="L356" s="1"/>
  <c r="M356" s="1"/>
  <c r="P245" i="13"/>
  <c r="L245"/>
  <c r="R245"/>
  <c r="AA246" s="1"/>
  <c r="BV245" l="1"/>
  <c r="BY245"/>
  <c r="BA245"/>
  <c r="BD245" s="1"/>
  <c r="H356" i="12"/>
  <c r="I356" s="1"/>
  <c r="AK246" i="13"/>
  <c r="AT246" s="1"/>
  <c r="CC245"/>
  <c r="O245"/>
  <c r="BR245"/>
  <c r="BS246" s="1"/>
  <c r="K245"/>
  <c r="Q245"/>
  <c r="Z246" s="1"/>
  <c r="F456" i="7" s="1"/>
  <c r="N357" i="12"/>
  <c r="BU245" i="13" l="1"/>
  <c r="BX245"/>
  <c r="J357" i="12"/>
  <c r="AW246" i="13"/>
  <c r="AZ246" s="1"/>
  <c r="AJ246"/>
  <c r="AS246" s="1"/>
  <c r="CB245"/>
  <c r="N245"/>
  <c r="BQ246"/>
  <c r="J246"/>
  <c r="BN246"/>
  <c r="BH246"/>
  <c r="BC246" l="1"/>
  <c r="AV246"/>
  <c r="AY246" s="1"/>
  <c r="AI246"/>
  <c r="AR246" s="1"/>
  <c r="CA245"/>
  <c r="CD245" s="1"/>
  <c r="CE245" s="1"/>
  <c r="BP246"/>
  <c r="BM246"/>
  <c r="I246"/>
  <c r="H457" i="7"/>
  <c r="G457"/>
  <c r="J457"/>
  <c r="O457"/>
  <c r="R457"/>
  <c r="Q457"/>
  <c r="N457"/>
  <c r="I457"/>
  <c r="K457"/>
  <c r="P457"/>
  <c r="S246" i="13"/>
  <c r="AB247" s="1"/>
  <c r="M246"/>
  <c r="BW246" l="1"/>
  <c r="BZ246"/>
  <c r="BB246"/>
  <c r="AU246"/>
  <c r="AX246" s="1"/>
  <c r="BL246"/>
  <c r="BO246"/>
  <c r="H246"/>
  <c r="P246"/>
  <c r="L457" i="7"/>
  <c r="G357" i="12" s="1"/>
  <c r="S457" i="7"/>
  <c r="K357" i="12" s="1"/>
  <c r="L357" s="1"/>
  <c r="M357" s="1"/>
  <c r="R246" i="13"/>
  <c r="AA247" s="1"/>
  <c r="L246"/>
  <c r="BV246" l="1"/>
  <c r="BY246"/>
  <c r="H357" i="12"/>
  <c r="I357" s="1"/>
  <c r="BA246" i="13"/>
  <c r="BD246" s="1"/>
  <c r="AK247"/>
  <c r="AT247" s="1"/>
  <c r="CC246"/>
  <c r="O246"/>
  <c r="Q246"/>
  <c r="Z247" s="1"/>
  <c r="F457" i="7" s="1"/>
  <c r="K246" i="13"/>
  <c r="BR246"/>
  <c r="BS247" s="1"/>
  <c r="N358" i="12"/>
  <c r="BU246" i="13" l="1"/>
  <c r="BX246"/>
  <c r="J358" i="12"/>
  <c r="AW247" i="13"/>
  <c r="AZ247" s="1"/>
  <c r="AJ247"/>
  <c r="AS247" s="1"/>
  <c r="CB246"/>
  <c r="BN247"/>
  <c r="BQ247"/>
  <c r="J247"/>
  <c r="BH247"/>
  <c r="N246"/>
  <c r="BC247" l="1"/>
  <c r="AV247"/>
  <c r="AY247" s="1"/>
  <c r="AI247"/>
  <c r="AR247" s="1"/>
  <c r="CA246"/>
  <c r="CD246" s="1"/>
  <c r="CE246" s="1"/>
  <c r="BM247"/>
  <c r="I247"/>
  <c r="BP247"/>
  <c r="S247"/>
  <c r="AB248" s="1"/>
  <c r="M247"/>
  <c r="R458" i="7"/>
  <c r="O458"/>
  <c r="I458"/>
  <c r="G458"/>
  <c r="J458"/>
  <c r="K458"/>
  <c r="Q458"/>
  <c r="H458"/>
  <c r="N458"/>
  <c r="P458"/>
  <c r="BW247" i="13" l="1"/>
  <c r="BZ247"/>
  <c r="BB247"/>
  <c r="AU247"/>
  <c r="AX247" s="1"/>
  <c r="BL247"/>
  <c r="BO247"/>
  <c r="H247"/>
  <c r="L458" i="7"/>
  <c r="G358" i="12" s="1"/>
  <c r="S458" i="7"/>
  <c r="K358" i="12" s="1"/>
  <c r="L358" s="1"/>
  <c r="M358" s="1"/>
  <c r="P247" i="13"/>
  <c r="L247"/>
  <c r="R247"/>
  <c r="AA248" s="1"/>
  <c r="BV247" l="1"/>
  <c r="BY247"/>
  <c r="H358" i="12"/>
  <c r="I358" s="1"/>
  <c r="BA247" i="13"/>
  <c r="BD247" s="1"/>
  <c r="AK248"/>
  <c r="AT248" s="1"/>
  <c r="CC247"/>
  <c r="O247"/>
  <c r="Q247"/>
  <c r="Z248" s="1"/>
  <c r="F458" i="7" s="1"/>
  <c r="BR247" i="13"/>
  <c r="BS248" s="1"/>
  <c r="K247"/>
  <c r="N359" i="12"/>
  <c r="BU247" i="13" l="1"/>
  <c r="BX247"/>
  <c r="J359" i="12"/>
  <c r="AW248" i="13"/>
  <c r="AZ248" s="1"/>
  <c r="AJ248"/>
  <c r="AS248" s="1"/>
  <c r="CB247"/>
  <c r="BQ248"/>
  <c r="J248"/>
  <c r="BN248"/>
  <c r="BH248"/>
  <c r="N247"/>
  <c r="BC248" l="1"/>
  <c r="AV248"/>
  <c r="AY248" s="1"/>
  <c r="AI248"/>
  <c r="AR248" s="1"/>
  <c r="CA247"/>
  <c r="CD247" s="1"/>
  <c r="BM248"/>
  <c r="I248"/>
  <c r="BP248"/>
  <c r="S248"/>
  <c r="AB249" s="1"/>
  <c r="M248"/>
  <c r="G459" i="7"/>
  <c r="H459"/>
  <c r="J459"/>
  <c r="O459"/>
  <c r="P459"/>
  <c r="R459"/>
  <c r="K459"/>
  <c r="Q459"/>
  <c r="N459"/>
  <c r="I459"/>
  <c r="BW248" i="13" l="1"/>
  <c r="BZ248"/>
  <c r="BB248"/>
  <c r="AU248"/>
  <c r="AX248" s="1"/>
  <c r="CE247"/>
  <c r="S459" i="7"/>
  <c r="K359" i="12" s="1"/>
  <c r="L359" s="1"/>
  <c r="M359" s="1"/>
  <c r="L459" i="7"/>
  <c r="G359" i="12" s="1"/>
  <c r="P248" i="13"/>
  <c r="H248"/>
  <c r="BO248"/>
  <c r="BL248"/>
  <c r="L248"/>
  <c r="R248"/>
  <c r="AA249" s="1"/>
  <c r="BV248" l="1"/>
  <c r="BY248"/>
  <c r="BA248"/>
  <c r="BD248" s="1"/>
  <c r="H359" i="12"/>
  <c r="I359" s="1"/>
  <c r="AK249" i="13"/>
  <c r="AT249" s="1"/>
  <c r="CC248"/>
  <c r="N360" i="12"/>
  <c r="O248" i="13"/>
  <c r="Q248"/>
  <c r="Z249" s="1"/>
  <c r="F459" i="7" s="1"/>
  <c r="BR248" i="13"/>
  <c r="BS249" s="1"/>
  <c r="K248"/>
  <c r="BU248" l="1"/>
  <c r="BX248"/>
  <c r="J360" i="12"/>
  <c r="AW249" i="13"/>
  <c r="AZ249" s="1"/>
  <c r="AJ249"/>
  <c r="AS249" s="1"/>
  <c r="CB248"/>
  <c r="N248"/>
  <c r="J249"/>
  <c r="BQ249"/>
  <c r="BN249"/>
  <c r="BH249"/>
  <c r="BC249" l="1"/>
  <c r="AV249"/>
  <c r="AY249" s="1"/>
  <c r="AI249"/>
  <c r="AR249" s="1"/>
  <c r="CA248"/>
  <c r="CD248" s="1"/>
  <c r="I249"/>
  <c r="BM249"/>
  <c r="BP249"/>
  <c r="H460" i="7"/>
  <c r="G460"/>
  <c r="P460"/>
  <c r="N460"/>
  <c r="K460"/>
  <c r="J460"/>
  <c r="O460"/>
  <c r="Q460"/>
  <c r="R460"/>
  <c r="I460"/>
  <c r="S249" i="13"/>
  <c r="AB250" s="1"/>
  <c r="M249"/>
  <c r="BW249" l="1"/>
  <c r="BZ249"/>
  <c r="BB249"/>
  <c r="AU249"/>
  <c r="AX249" s="1"/>
  <c r="CE248"/>
  <c r="R249"/>
  <c r="AA250" s="1"/>
  <c r="L249"/>
  <c r="P249"/>
  <c r="S460" i="7"/>
  <c r="K360" i="12" s="1"/>
  <c r="L360" s="1"/>
  <c r="M360" s="1"/>
  <c r="L460" i="7"/>
  <c r="G360" i="12" s="1"/>
  <c r="BL249" i="13"/>
  <c r="H249"/>
  <c r="BO249"/>
  <c r="BV249" l="1"/>
  <c r="BY249"/>
  <c r="BA249"/>
  <c r="BD249" s="1"/>
  <c r="H360" i="12"/>
  <c r="I360" s="1"/>
  <c r="AK250" i="13"/>
  <c r="AT250" s="1"/>
  <c r="CC249"/>
  <c r="BR249"/>
  <c r="BS250" s="1"/>
  <c r="K249"/>
  <c r="Q249"/>
  <c r="Z250" s="1"/>
  <c r="F460" i="7" s="1"/>
  <c r="N361" i="12"/>
  <c r="O249" i="13"/>
  <c r="BU249" l="1"/>
  <c r="BX249"/>
  <c r="J361" i="12"/>
  <c r="AW250" i="13"/>
  <c r="AZ250" s="1"/>
  <c r="AJ250"/>
  <c r="AS250" s="1"/>
  <c r="CB249"/>
  <c r="N249"/>
  <c r="J250"/>
  <c r="BQ250"/>
  <c r="BN250"/>
  <c r="BH250"/>
  <c r="BC250" l="1"/>
  <c r="AV250"/>
  <c r="AY250" s="1"/>
  <c r="AI250"/>
  <c r="AR250" s="1"/>
  <c r="CA249"/>
  <c r="CD249" s="1"/>
  <c r="R461" i="7"/>
  <c r="Q461"/>
  <c r="O461"/>
  <c r="H461"/>
  <c r="N461"/>
  <c r="I461"/>
  <c r="P461"/>
  <c r="G461"/>
  <c r="K461"/>
  <c r="J461"/>
  <c r="BP250" i="13"/>
  <c r="BM250"/>
  <c r="I250"/>
  <c r="M250"/>
  <c r="S250"/>
  <c r="AB251" s="1"/>
  <c r="BW250" l="1"/>
  <c r="BZ250"/>
  <c r="BB250"/>
  <c r="AU250"/>
  <c r="AX250" s="1"/>
  <c r="CE249"/>
  <c r="BO250"/>
  <c r="BL250"/>
  <c r="H250"/>
  <c r="L250"/>
  <c r="R250"/>
  <c r="AA251" s="1"/>
  <c r="P250"/>
  <c r="L461" i="7"/>
  <c r="G361" i="12" s="1"/>
  <c r="S461" i="7"/>
  <c r="K361" i="12" s="1"/>
  <c r="L361" s="1"/>
  <c r="M361" s="1"/>
  <c r="BV250" i="13" l="1"/>
  <c r="BY250"/>
  <c r="BA250"/>
  <c r="BD250" s="1"/>
  <c r="H361" i="12"/>
  <c r="I361" s="1"/>
  <c r="AK251" i="13"/>
  <c r="AT251" s="1"/>
  <c r="CC250"/>
  <c r="N362" i="12"/>
  <c r="O250" i="13"/>
  <c r="BR250"/>
  <c r="BS251" s="1"/>
  <c r="Q250"/>
  <c r="Z251" s="1"/>
  <c r="F461" i="7" s="1"/>
  <c r="K250" i="13"/>
  <c r="BU250" l="1"/>
  <c r="BX250"/>
  <c r="J362" i="12"/>
  <c r="AW251" i="13"/>
  <c r="AZ251" s="1"/>
  <c r="AJ251"/>
  <c r="AS251" s="1"/>
  <c r="CB250"/>
  <c r="BH251"/>
  <c r="BQ251"/>
  <c r="J251"/>
  <c r="BN251"/>
  <c r="N250"/>
  <c r="BC251" l="1"/>
  <c r="AV251"/>
  <c r="AY251" s="1"/>
  <c r="AI251"/>
  <c r="AR251" s="1"/>
  <c r="CA250"/>
  <c r="CD250" s="1"/>
  <c r="N462" i="7"/>
  <c r="Q462"/>
  <c r="G462"/>
  <c r="R462"/>
  <c r="J462"/>
  <c r="H462"/>
  <c r="O462"/>
  <c r="I462"/>
  <c r="P462"/>
  <c r="K462"/>
  <c r="BP251" i="13"/>
  <c r="BM251"/>
  <c r="I251"/>
  <c r="S251"/>
  <c r="AB252" s="1"/>
  <c r="M251"/>
  <c r="BW251" l="1"/>
  <c r="BZ251"/>
  <c r="BB251"/>
  <c r="AU251"/>
  <c r="AX251" s="1"/>
  <c r="CE250"/>
  <c r="S462" i="7"/>
  <c r="K362" i="12" s="1"/>
  <c r="L362" s="1"/>
  <c r="M362" s="1"/>
  <c r="L251" i="13"/>
  <c r="R251"/>
  <c r="AA252" s="1"/>
  <c r="P251"/>
  <c r="H251"/>
  <c r="BL251"/>
  <c r="BO251"/>
  <c r="L462" i="7"/>
  <c r="G362" i="12" s="1"/>
  <c r="BV251" i="13" l="1"/>
  <c r="BY251"/>
  <c r="BA251"/>
  <c r="BD251" s="1"/>
  <c r="H362" i="12"/>
  <c r="I362" s="1"/>
  <c r="AK252" i="13"/>
  <c r="AT252" s="1"/>
  <c r="CC251"/>
  <c r="O251"/>
  <c r="N363" i="12"/>
  <c r="Q251" i="13"/>
  <c r="Z252" s="1"/>
  <c r="F462" i="7" s="1"/>
  <c r="BR251" i="13"/>
  <c r="BS252" s="1"/>
  <c r="K251"/>
  <c r="BU251" l="1"/>
  <c r="BX251"/>
  <c r="J363" i="12"/>
  <c r="AW252" i="13"/>
  <c r="AZ252" s="1"/>
  <c r="AJ252"/>
  <c r="AS252" s="1"/>
  <c r="CB251"/>
  <c r="BH252"/>
  <c r="N251"/>
  <c r="BQ252"/>
  <c r="BN252"/>
  <c r="J252"/>
  <c r="BC252" l="1"/>
  <c r="AV252"/>
  <c r="AY252" s="1"/>
  <c r="AI252"/>
  <c r="AR252" s="1"/>
  <c r="CA251"/>
  <c r="CD251" s="1"/>
  <c r="K463" i="7"/>
  <c r="J463"/>
  <c r="R463"/>
  <c r="I463"/>
  <c r="G463"/>
  <c r="O463"/>
  <c r="N463"/>
  <c r="H463"/>
  <c r="P463"/>
  <c r="Q463"/>
  <c r="M252" i="13"/>
  <c r="S252"/>
  <c r="AB253" s="1"/>
  <c r="BP252"/>
  <c r="BM252"/>
  <c r="I252"/>
  <c r="BW252" l="1"/>
  <c r="BZ252"/>
  <c r="BB252"/>
  <c r="AU252"/>
  <c r="AX252" s="1"/>
  <c r="CE251"/>
  <c r="L252"/>
  <c r="R252"/>
  <c r="AA253" s="1"/>
  <c r="P252"/>
  <c r="BL252"/>
  <c r="H252"/>
  <c r="BO252"/>
  <c r="S463" i="7"/>
  <c r="K363" i="12" s="1"/>
  <c r="L363" s="1"/>
  <c r="M363" s="1"/>
  <c r="L463" i="7"/>
  <c r="G363" i="12" s="1"/>
  <c r="BV252" i="13" l="1"/>
  <c r="BY252"/>
  <c r="H363" i="12"/>
  <c r="I363" s="1"/>
  <c r="BA252" i="13"/>
  <c r="BD252" s="1"/>
  <c r="AK253"/>
  <c r="AT253" s="1"/>
  <c r="CC252"/>
  <c r="O252"/>
  <c r="N364" i="12"/>
  <c r="K252" i="13"/>
  <c r="BR252"/>
  <c r="BS253" s="1"/>
  <c r="Q252"/>
  <c r="Z253" s="1"/>
  <c r="F463" i="7" s="1"/>
  <c r="BU252" i="13" l="1"/>
  <c r="BX252"/>
  <c r="J364" i="12"/>
  <c r="AW253" i="13"/>
  <c r="AZ253" s="1"/>
  <c r="AJ253"/>
  <c r="AS253" s="1"/>
  <c r="CB252"/>
  <c r="N252"/>
  <c r="BH253"/>
  <c r="BQ253"/>
  <c r="J253"/>
  <c r="BN253"/>
  <c r="BC253" l="1"/>
  <c r="AV253"/>
  <c r="AY253" s="1"/>
  <c r="AI253"/>
  <c r="AR253" s="1"/>
  <c r="CA252"/>
  <c r="CD252" s="1"/>
  <c r="CE252" s="1"/>
  <c r="M253"/>
  <c r="S253"/>
  <c r="AB254" s="1"/>
  <c r="I253"/>
  <c r="BP253"/>
  <c r="BM253"/>
  <c r="Q464" i="7"/>
  <c r="R464"/>
  <c r="N464"/>
  <c r="H464"/>
  <c r="J464"/>
  <c r="K464"/>
  <c r="O464"/>
  <c r="P464"/>
  <c r="G464"/>
  <c r="I464"/>
  <c r="BW253" i="13" l="1"/>
  <c r="BZ253"/>
  <c r="BB253"/>
  <c r="AU253"/>
  <c r="AX253" s="1"/>
  <c r="R253"/>
  <c r="AA254" s="1"/>
  <c r="L253"/>
  <c r="P253"/>
  <c r="BO253"/>
  <c r="H253"/>
  <c r="BL253"/>
  <c r="L464" i="7"/>
  <c r="G364" i="12" s="1"/>
  <c r="S464" i="7"/>
  <c r="K364" i="12" s="1"/>
  <c r="L364" s="1"/>
  <c r="M364" s="1"/>
  <c r="BV253" i="13" l="1"/>
  <c r="BY253"/>
  <c r="H364" i="12"/>
  <c r="I364" s="1"/>
  <c r="BA253" i="13"/>
  <c r="BD253" s="1"/>
  <c r="AK254"/>
  <c r="AT254" s="1"/>
  <c r="CC253"/>
  <c r="O253"/>
  <c r="Q253"/>
  <c r="Z254" s="1"/>
  <c r="F464" i="7" s="1"/>
  <c r="BR253" i="13"/>
  <c r="BS254" s="1"/>
  <c r="K253"/>
  <c r="N365" i="12"/>
  <c r="BU253" i="13" l="1"/>
  <c r="BX253"/>
  <c r="J365" i="12"/>
  <c r="AW254" i="13"/>
  <c r="AZ254" s="1"/>
  <c r="AJ254"/>
  <c r="AS254" s="1"/>
  <c r="CB253"/>
  <c r="BN254"/>
  <c r="J254"/>
  <c r="BQ254"/>
  <c r="N253"/>
  <c r="BH254"/>
  <c r="BC254" l="1"/>
  <c r="AV254"/>
  <c r="AY254" s="1"/>
  <c r="AI254"/>
  <c r="AR254" s="1"/>
  <c r="CA253"/>
  <c r="CD253" s="1"/>
  <c r="S254"/>
  <c r="AB255" s="1"/>
  <c r="M254"/>
  <c r="BP254"/>
  <c r="BM254"/>
  <c r="I254"/>
  <c r="J465" i="7"/>
  <c r="O465"/>
  <c r="G465"/>
  <c r="N465"/>
  <c r="Q465"/>
  <c r="R465"/>
  <c r="P465"/>
  <c r="H465"/>
  <c r="K465"/>
  <c r="I465"/>
  <c r="BW254" i="13" l="1"/>
  <c r="BZ254"/>
  <c r="BB254"/>
  <c r="AU254"/>
  <c r="AX254" s="1"/>
  <c r="CE253"/>
  <c r="L465" i="7"/>
  <c r="G365" i="12" s="1"/>
  <c r="H254" i="13"/>
  <c r="BL254"/>
  <c r="BO254"/>
  <c r="S465" i="7"/>
  <c r="K365" i="12" s="1"/>
  <c r="L365" s="1"/>
  <c r="M365" s="1"/>
  <c r="L254" i="13"/>
  <c r="R254"/>
  <c r="AA255" s="1"/>
  <c r="P254"/>
  <c r="BV254" l="1"/>
  <c r="BY254"/>
  <c r="BA254"/>
  <c r="BD254" s="1"/>
  <c r="H365" i="12"/>
  <c r="I365" s="1"/>
  <c r="AK255" i="13"/>
  <c r="AT255" s="1"/>
  <c r="CC254"/>
  <c r="O254"/>
  <c r="N366" i="12"/>
  <c r="K254" i="13"/>
  <c r="BR254"/>
  <c r="BS255" s="1"/>
  <c r="Q254"/>
  <c r="Z255" s="1"/>
  <c r="F465" i="7" s="1"/>
  <c r="BU254" i="13" l="1"/>
  <c r="BX254"/>
  <c r="J366" i="12"/>
  <c r="AW255" i="13"/>
  <c r="AZ255" s="1"/>
  <c r="AJ255"/>
  <c r="AS255" s="1"/>
  <c r="CB254"/>
  <c r="BN255"/>
  <c r="BQ255"/>
  <c r="J255"/>
  <c r="BH255"/>
  <c r="N254"/>
  <c r="BC255" l="1"/>
  <c r="AV255"/>
  <c r="AY255" s="1"/>
  <c r="AI255"/>
  <c r="AR255" s="1"/>
  <c r="CA254"/>
  <c r="CD254" s="1"/>
  <c r="CE254" s="1"/>
  <c r="BM255"/>
  <c r="BP255"/>
  <c r="I255"/>
  <c r="J466" i="7"/>
  <c r="N466"/>
  <c r="P466"/>
  <c r="G466"/>
  <c r="O466"/>
  <c r="R466"/>
  <c r="H466"/>
  <c r="I466"/>
  <c r="Q466"/>
  <c r="K466"/>
  <c r="M255" i="13"/>
  <c r="S255"/>
  <c r="AB256" s="1"/>
  <c r="BW255" l="1"/>
  <c r="BZ255"/>
  <c r="BB255"/>
  <c r="AU255"/>
  <c r="AX255" s="1"/>
  <c r="P255"/>
  <c r="S466" i="7"/>
  <c r="K366" i="12" s="1"/>
  <c r="L366" s="1"/>
  <c r="M366" s="1"/>
  <c r="BL255" i="13"/>
  <c r="H255"/>
  <c r="BO255"/>
  <c r="L466" i="7"/>
  <c r="G366" i="12" s="1"/>
  <c r="L255" i="13"/>
  <c r="R255"/>
  <c r="AA256" s="1"/>
  <c r="BV255" l="1"/>
  <c r="BY255"/>
  <c r="BA255"/>
  <c r="BD255" s="1"/>
  <c r="H366" i="12"/>
  <c r="I366" s="1"/>
  <c r="AK256" i="13"/>
  <c r="AT256" s="1"/>
  <c r="CC255"/>
  <c r="N367" i="12"/>
  <c r="Q255" i="13"/>
  <c r="Z256" s="1"/>
  <c r="F466" i="7" s="1"/>
  <c r="BR255" i="13"/>
  <c r="BS256" s="1"/>
  <c r="K255"/>
  <c r="O255"/>
  <c r="BU255" l="1"/>
  <c r="BX255"/>
  <c r="J367" i="12"/>
  <c r="AW256" i="13"/>
  <c r="AZ256" s="1"/>
  <c r="AJ256"/>
  <c r="AS256" s="1"/>
  <c r="CB255"/>
  <c r="N255"/>
  <c r="J256"/>
  <c r="BN256"/>
  <c r="BQ256"/>
  <c r="BH256"/>
  <c r="BC256" l="1"/>
  <c r="AV256"/>
  <c r="AY256" s="1"/>
  <c r="AI256"/>
  <c r="AR256" s="1"/>
  <c r="CA255"/>
  <c r="CD255" s="1"/>
  <c r="CE255" s="1"/>
  <c r="BP256"/>
  <c r="I256"/>
  <c r="BM256"/>
  <c r="S256"/>
  <c r="AB257" s="1"/>
  <c r="M256"/>
  <c r="R467" i="7"/>
  <c r="O467"/>
  <c r="K467"/>
  <c r="G467"/>
  <c r="P467"/>
  <c r="H467"/>
  <c r="Q467"/>
  <c r="N467"/>
  <c r="J467"/>
  <c r="I467"/>
  <c r="BW256" i="13" l="1"/>
  <c r="BZ256"/>
  <c r="BB256"/>
  <c r="AU256"/>
  <c r="AX256" s="1"/>
  <c r="S467" i="7"/>
  <c r="K367" i="12" s="1"/>
  <c r="L367" s="1"/>
  <c r="M367" s="1"/>
  <c r="L467" i="7"/>
  <c r="G367" i="12" s="1"/>
  <c r="L256" i="13"/>
  <c r="R256"/>
  <c r="AA257" s="1"/>
  <c r="P256"/>
  <c r="BL256"/>
  <c r="BO256"/>
  <c r="H256"/>
  <c r="BV256" l="1"/>
  <c r="BY256"/>
  <c r="BA256"/>
  <c r="BD256" s="1"/>
  <c r="H367" i="12"/>
  <c r="I367" s="1"/>
  <c r="AK257" i="13"/>
  <c r="AT257" s="1"/>
  <c r="CC256"/>
  <c r="BR256"/>
  <c r="BS257" s="1"/>
  <c r="Q256"/>
  <c r="Z257" s="1"/>
  <c r="F467" i="7" s="1"/>
  <c r="K256" i="13"/>
  <c r="O256"/>
  <c r="N368" i="12"/>
  <c r="BU256" i="13" l="1"/>
  <c r="BX256"/>
  <c r="J368" i="12"/>
  <c r="AW257" i="13"/>
  <c r="AZ257" s="1"/>
  <c r="AJ257"/>
  <c r="AS257" s="1"/>
  <c r="CB256"/>
  <c r="BH257"/>
  <c r="N256"/>
  <c r="BQ257"/>
  <c r="J257"/>
  <c r="BN257"/>
  <c r="BC257" l="1"/>
  <c r="AV257"/>
  <c r="AY257" s="1"/>
  <c r="AI257"/>
  <c r="AR257" s="1"/>
  <c r="CA256"/>
  <c r="CD256" s="1"/>
  <c r="CE256" s="1"/>
  <c r="M257"/>
  <c r="S257"/>
  <c r="AB258" s="1"/>
  <c r="G468" i="7"/>
  <c r="P468"/>
  <c r="R468"/>
  <c r="O468"/>
  <c r="H468"/>
  <c r="Q468"/>
  <c r="J468"/>
  <c r="K468"/>
  <c r="N468"/>
  <c r="I468"/>
  <c r="BM257" i="13"/>
  <c r="I257"/>
  <c r="BP257"/>
  <c r="BW257" l="1"/>
  <c r="BZ257"/>
  <c r="BB257"/>
  <c r="AU257"/>
  <c r="AX257" s="1"/>
  <c r="S468" i="7"/>
  <c r="K368" i="12" s="1"/>
  <c r="L368" s="1"/>
  <c r="M368" s="1"/>
  <c r="L468" i="7"/>
  <c r="G368" i="12" s="1"/>
  <c r="BO257" i="13"/>
  <c r="BL257"/>
  <c r="H257"/>
  <c r="P257"/>
  <c r="R257"/>
  <c r="AA258" s="1"/>
  <c r="L257"/>
  <c r="BV257" l="1"/>
  <c r="BY257"/>
  <c r="BA257"/>
  <c r="BD257" s="1"/>
  <c r="H368" i="12"/>
  <c r="I368" s="1"/>
  <c r="AK258" i="13"/>
  <c r="AT258" s="1"/>
  <c r="CC257"/>
  <c r="N369" i="12"/>
  <c r="O257" i="13"/>
  <c r="Q257"/>
  <c r="Z258" s="1"/>
  <c r="F468" i="7" s="1"/>
  <c r="BR257" i="13"/>
  <c r="BS258" s="1"/>
  <c r="K257"/>
  <c r="BU257" l="1"/>
  <c r="BX257"/>
  <c r="J369" i="12"/>
  <c r="AW258" i="13"/>
  <c r="AZ258" s="1"/>
  <c r="AJ258"/>
  <c r="AS258" s="1"/>
  <c r="CB257"/>
  <c r="N257"/>
  <c r="BQ258"/>
  <c r="BN258"/>
  <c r="J258"/>
  <c r="BH258"/>
  <c r="BC258" l="1"/>
  <c r="AV258"/>
  <c r="AY258" s="1"/>
  <c r="AI258"/>
  <c r="AR258" s="1"/>
  <c r="CA257"/>
  <c r="CD257" s="1"/>
  <c r="G469" i="7"/>
  <c r="R469"/>
  <c r="O469"/>
  <c r="K469"/>
  <c r="J469"/>
  <c r="Q469"/>
  <c r="P469"/>
  <c r="N469"/>
  <c r="H469"/>
  <c r="I469"/>
  <c r="BM258" i="13"/>
  <c r="BP258"/>
  <c r="I258"/>
  <c r="M258"/>
  <c r="S258"/>
  <c r="AB259" s="1"/>
  <c r="BW258" l="1"/>
  <c r="BZ258"/>
  <c r="BB258"/>
  <c r="AU258"/>
  <c r="AX258" s="1"/>
  <c r="CE257"/>
  <c r="H258"/>
  <c r="BL258"/>
  <c r="BO258"/>
  <c r="S469" i="7"/>
  <c r="K369" i="12" s="1"/>
  <c r="L369" s="1"/>
  <c r="M369" s="1"/>
  <c r="L258" i="13"/>
  <c r="R258"/>
  <c r="AA259" s="1"/>
  <c r="P258"/>
  <c r="L469" i="7"/>
  <c r="G369" i="12" s="1"/>
  <c r="BV258" i="13" l="1"/>
  <c r="BY258"/>
  <c r="H369" i="12"/>
  <c r="I369" s="1"/>
  <c r="BA258" i="13"/>
  <c r="BD258" s="1"/>
  <c r="AK259"/>
  <c r="AT259" s="1"/>
  <c r="CC258"/>
  <c r="N370" i="12"/>
  <c r="Q258" i="13"/>
  <c r="Z259" s="1"/>
  <c r="F469" i="7" s="1"/>
  <c r="K258" i="13"/>
  <c r="BR258"/>
  <c r="BS259" s="1"/>
  <c r="O258"/>
  <c r="BU258" l="1"/>
  <c r="BX258"/>
  <c r="J370" i="12"/>
  <c r="AW259" i="13"/>
  <c r="AZ259" s="1"/>
  <c r="AJ259"/>
  <c r="AS259" s="1"/>
  <c r="CB258"/>
  <c r="N258"/>
  <c r="BQ259"/>
  <c r="BN259"/>
  <c r="J259"/>
  <c r="BH259"/>
  <c r="BC259" l="1"/>
  <c r="AV259"/>
  <c r="AY259" s="1"/>
  <c r="AI259"/>
  <c r="AR259" s="1"/>
  <c r="CA258"/>
  <c r="CD258" s="1"/>
  <c r="CE258" s="1"/>
  <c r="Q470" i="7"/>
  <c r="K470"/>
  <c r="J470"/>
  <c r="O470"/>
  <c r="R470"/>
  <c r="I470"/>
  <c r="H470"/>
  <c r="N470"/>
  <c r="P470"/>
  <c r="G470"/>
  <c r="S259" i="13"/>
  <c r="AB260" s="1"/>
  <c r="M259"/>
  <c r="I259"/>
  <c r="BP259"/>
  <c r="BM259"/>
  <c r="BW259" l="1"/>
  <c r="BZ259"/>
  <c r="BB259"/>
  <c r="AU259"/>
  <c r="AX259" s="1"/>
  <c r="S470" i="7"/>
  <c r="K370" i="12" s="1"/>
  <c r="L370" s="1"/>
  <c r="M370" s="1"/>
  <c r="H259" i="13"/>
  <c r="BL259"/>
  <c r="BO259"/>
  <c r="L470" i="7"/>
  <c r="G370" i="12" s="1"/>
  <c r="P259" i="13"/>
  <c r="L259"/>
  <c r="R259"/>
  <c r="AA260" s="1"/>
  <c r="BV259" l="1"/>
  <c r="BY259"/>
  <c r="H370" i="12"/>
  <c r="I370" s="1"/>
  <c r="BA259" i="13"/>
  <c r="BD259" s="1"/>
  <c r="AK260"/>
  <c r="AT260" s="1"/>
  <c r="CC259"/>
  <c r="N371" i="12"/>
  <c r="K259" i="13"/>
  <c r="Q259"/>
  <c r="Z260" s="1"/>
  <c r="F470" i="7" s="1"/>
  <c r="BR259" i="13"/>
  <c r="BS260" s="1"/>
  <c r="O259"/>
  <c r="BU259" l="1"/>
  <c r="BX259"/>
  <c r="J371" i="12"/>
  <c r="AW260" i="13"/>
  <c r="AZ260" s="1"/>
  <c r="AJ260"/>
  <c r="AS260" s="1"/>
  <c r="CB259"/>
  <c r="BH260"/>
  <c r="BQ260"/>
  <c r="J260"/>
  <c r="BN260"/>
  <c r="N259"/>
  <c r="BC260" l="1"/>
  <c r="AV260"/>
  <c r="AY260" s="1"/>
  <c r="AI260"/>
  <c r="AR260" s="1"/>
  <c r="CA259"/>
  <c r="CD259" s="1"/>
  <c r="CE259" s="1"/>
  <c r="S260"/>
  <c r="AB261" s="1"/>
  <c r="M260"/>
  <c r="R471" i="7"/>
  <c r="J471"/>
  <c r="P471"/>
  <c r="K471"/>
  <c r="H471"/>
  <c r="N471"/>
  <c r="G471"/>
  <c r="I471"/>
  <c r="Q471"/>
  <c r="O471"/>
  <c r="I260" i="13"/>
  <c r="BP260"/>
  <c r="BM260"/>
  <c r="BW260" l="1"/>
  <c r="BZ260"/>
  <c r="BB260"/>
  <c r="AU260"/>
  <c r="AX260" s="1"/>
  <c r="BL260"/>
  <c r="H260"/>
  <c r="BO260"/>
  <c r="S471" i="7"/>
  <c r="K371" i="12" s="1"/>
  <c r="L371" s="1"/>
  <c r="M371" s="1"/>
  <c r="L260" i="13"/>
  <c r="R260"/>
  <c r="AA261" s="1"/>
  <c r="L471" i="7"/>
  <c r="G371" i="12" s="1"/>
  <c r="P260" i="13"/>
  <c r="BV260" l="1"/>
  <c r="BY260"/>
  <c r="H371" i="12"/>
  <c r="I371" s="1"/>
  <c r="BA260" i="13"/>
  <c r="BD260" s="1"/>
  <c r="AK261"/>
  <c r="AT261" s="1"/>
  <c r="CC260"/>
  <c r="N372" i="12"/>
  <c r="O260" i="13"/>
  <c r="K260"/>
  <c r="BR260"/>
  <c r="BS261" s="1"/>
  <c r="Q260"/>
  <c r="Z261" s="1"/>
  <c r="F471" i="7" s="1"/>
  <c r="BU260" i="13" l="1"/>
  <c r="BX260"/>
  <c r="J372" i="12"/>
  <c r="AW261" i="13"/>
  <c r="AZ261" s="1"/>
  <c r="AJ261"/>
  <c r="AS261" s="1"/>
  <c r="CB260"/>
  <c r="BQ261"/>
  <c r="BN261"/>
  <c r="J261"/>
  <c r="N260"/>
  <c r="BH261"/>
  <c r="BC261" l="1"/>
  <c r="AV261"/>
  <c r="AY261" s="1"/>
  <c r="AI261"/>
  <c r="AR261" s="1"/>
  <c r="CA260"/>
  <c r="CD260" s="1"/>
  <c r="CE260" s="1"/>
  <c r="H472" i="7"/>
  <c r="P472"/>
  <c r="K472"/>
  <c r="J472"/>
  <c r="I472"/>
  <c r="O472"/>
  <c r="N472"/>
  <c r="G472"/>
  <c r="Q472"/>
  <c r="R472"/>
  <c r="BM261" i="13"/>
  <c r="I261"/>
  <c r="BP261"/>
  <c r="M261"/>
  <c r="S261"/>
  <c r="AB262" s="1"/>
  <c r="BW261" l="1"/>
  <c r="BZ261"/>
  <c r="BB261"/>
  <c r="AU261"/>
  <c r="AX261" s="1"/>
  <c r="P261"/>
  <c r="L472" i="7"/>
  <c r="G372" i="12" s="1"/>
  <c r="R261" i="13"/>
  <c r="AA262" s="1"/>
  <c r="L261"/>
  <c r="BL261"/>
  <c r="H261"/>
  <c r="BO261"/>
  <c r="S472" i="7"/>
  <c r="K372" i="12" s="1"/>
  <c r="L372" s="1"/>
  <c r="M372" s="1"/>
  <c r="BV261" i="13" l="1"/>
  <c r="BY261"/>
  <c r="H372" i="12"/>
  <c r="I372" s="1"/>
  <c r="BA261" i="13"/>
  <c r="BD261" s="1"/>
  <c r="AK262"/>
  <c r="AT262" s="1"/>
  <c r="CC261"/>
  <c r="O261"/>
  <c r="N373" i="12"/>
  <c r="K261" i="13"/>
  <c r="BR261"/>
  <c r="BS262" s="1"/>
  <c r="Q261"/>
  <c r="Z262" s="1"/>
  <c r="F472" i="7" s="1"/>
  <c r="BU261" i="13" l="1"/>
  <c r="BX261"/>
  <c r="J373" i="12"/>
  <c r="AW262" i="13"/>
  <c r="AZ262" s="1"/>
  <c r="AJ262"/>
  <c r="AS262" s="1"/>
  <c r="CB261"/>
  <c r="J262"/>
  <c r="BQ262"/>
  <c r="BN262"/>
  <c r="N261"/>
  <c r="BH262"/>
  <c r="BC262" l="1"/>
  <c r="AV262"/>
  <c r="AY262" s="1"/>
  <c r="AI262"/>
  <c r="AR262" s="1"/>
  <c r="CA261"/>
  <c r="CD261" s="1"/>
  <c r="S262"/>
  <c r="AB263" s="1"/>
  <c r="M262"/>
  <c r="P473" i="7"/>
  <c r="H473"/>
  <c r="J473"/>
  <c r="R473"/>
  <c r="Q473"/>
  <c r="O473"/>
  <c r="N473"/>
  <c r="K473"/>
  <c r="G473"/>
  <c r="I473"/>
  <c r="I262" i="13"/>
  <c r="BP262"/>
  <c r="BM262"/>
  <c r="BW262" l="1"/>
  <c r="BZ262"/>
  <c r="BB262"/>
  <c r="AU262"/>
  <c r="AX262" s="1"/>
  <c r="CE261"/>
  <c r="S473" i="7"/>
  <c r="K373" i="12" s="1"/>
  <c r="L373" s="1"/>
  <c r="M373" s="1"/>
  <c r="H262" i="13"/>
  <c r="BL262"/>
  <c r="BO262"/>
  <c r="R262"/>
  <c r="AA263" s="1"/>
  <c r="L262"/>
  <c r="P262"/>
  <c r="L473" i="7"/>
  <c r="G373" i="12" s="1"/>
  <c r="BV262" i="13" l="1"/>
  <c r="BY262"/>
  <c r="H373" i="12"/>
  <c r="I373" s="1"/>
  <c r="BA262" i="13"/>
  <c r="BD262" s="1"/>
  <c r="AK263"/>
  <c r="AT263" s="1"/>
  <c r="CC262"/>
  <c r="N374" i="12"/>
  <c r="O262" i="13"/>
  <c r="K262"/>
  <c r="Q262"/>
  <c r="Z263" s="1"/>
  <c r="F473" i="7" s="1"/>
  <c r="BR262" i="13"/>
  <c r="BS263" s="1"/>
  <c r="BU262" l="1"/>
  <c r="BX262"/>
  <c r="J374" i="12"/>
  <c r="AW263" i="13"/>
  <c r="AZ263" s="1"/>
  <c r="AJ263"/>
  <c r="AS263" s="1"/>
  <c r="CB262"/>
  <c r="N262"/>
  <c r="BN263"/>
  <c r="J263"/>
  <c r="BQ263"/>
  <c r="BH263"/>
  <c r="BC263" l="1"/>
  <c r="AV263"/>
  <c r="AY263" s="1"/>
  <c r="AI263"/>
  <c r="AR263" s="1"/>
  <c r="CA262"/>
  <c r="CD262" s="1"/>
  <c r="M263"/>
  <c r="S263"/>
  <c r="AB264" s="1"/>
  <c r="BP263"/>
  <c r="I263"/>
  <c r="BM263"/>
  <c r="H474" i="7"/>
  <c r="J474"/>
  <c r="Q474"/>
  <c r="I474"/>
  <c r="O474"/>
  <c r="G474"/>
  <c r="P474"/>
  <c r="N474"/>
  <c r="R474"/>
  <c r="K474"/>
  <c r="BW263" i="13" l="1"/>
  <c r="BZ263"/>
  <c r="BB263"/>
  <c r="AU263"/>
  <c r="AX263" s="1"/>
  <c r="CE262"/>
  <c r="BL263"/>
  <c r="BO263"/>
  <c r="H263"/>
  <c r="L263"/>
  <c r="R263"/>
  <c r="AA264" s="1"/>
  <c r="P263"/>
  <c r="S474" i="7"/>
  <c r="K374" i="12" s="1"/>
  <c r="L374" s="1"/>
  <c r="M374" s="1"/>
  <c r="L474" i="7"/>
  <c r="G374" i="12" s="1"/>
  <c r="BV263" i="13" l="1"/>
  <c r="BY263"/>
  <c r="BA263"/>
  <c r="BD263" s="1"/>
  <c r="H374" i="12"/>
  <c r="I374" s="1"/>
  <c r="AK264" i="13"/>
  <c r="AT264" s="1"/>
  <c r="CC263"/>
  <c r="O263"/>
  <c r="N375" i="12"/>
  <c r="BR263" i="13"/>
  <c r="BS264" s="1"/>
  <c r="K263"/>
  <c r="Q263"/>
  <c r="Z264" s="1"/>
  <c r="F474" i="7" s="1"/>
  <c r="BU263" i="13" l="1"/>
  <c r="BX263"/>
  <c r="J375" i="12"/>
  <c r="AW264" i="13"/>
  <c r="AZ264" s="1"/>
  <c r="AJ264"/>
  <c r="AS264" s="1"/>
  <c r="CB263"/>
  <c r="N263"/>
  <c r="BQ264"/>
  <c r="J264"/>
  <c r="BN264"/>
  <c r="BH264"/>
  <c r="BC264" l="1"/>
  <c r="AV264"/>
  <c r="AY264" s="1"/>
  <c r="AI264"/>
  <c r="AR264" s="1"/>
  <c r="CA263"/>
  <c r="CD263" s="1"/>
  <c r="CE263" s="1"/>
  <c r="I475" i="7"/>
  <c r="Q475"/>
  <c r="G475"/>
  <c r="H475"/>
  <c r="N475"/>
  <c r="P475"/>
  <c r="J475"/>
  <c r="K475"/>
  <c r="O475"/>
  <c r="R475"/>
  <c r="BP264" i="13"/>
  <c r="BM264"/>
  <c r="I264"/>
  <c r="S264"/>
  <c r="AB265" s="1"/>
  <c r="M264"/>
  <c r="BW264" l="1"/>
  <c r="BZ264"/>
  <c r="BB264"/>
  <c r="AU264"/>
  <c r="AX264" s="1"/>
  <c r="S475" i="7"/>
  <c r="K375" i="12" s="1"/>
  <c r="L375" s="1"/>
  <c r="M375" s="1"/>
  <c r="P264" i="13"/>
  <c r="L475" i="7"/>
  <c r="G375" i="12" s="1"/>
  <c r="R264" i="13"/>
  <c r="AA265" s="1"/>
  <c r="L264"/>
  <c r="BL264"/>
  <c r="H264"/>
  <c r="BO264"/>
  <c r="BV264" l="1"/>
  <c r="BY264"/>
  <c r="BA264"/>
  <c r="BD264" s="1"/>
  <c r="H375" i="12"/>
  <c r="I375" s="1"/>
  <c r="AK265" i="13"/>
  <c r="AT265" s="1"/>
  <c r="CC264"/>
  <c r="N376" i="12"/>
  <c r="O264" i="13"/>
  <c r="Q264"/>
  <c r="Z265" s="1"/>
  <c r="F475" i="7" s="1"/>
  <c r="K264" i="13"/>
  <c r="BR264"/>
  <c r="BS265" s="1"/>
  <c r="BU264" l="1"/>
  <c r="BX264"/>
  <c r="J376" i="12"/>
  <c r="AW265" i="13"/>
  <c r="AZ265" s="1"/>
  <c r="AJ265"/>
  <c r="AS265" s="1"/>
  <c r="CB264"/>
  <c r="N264"/>
  <c r="BN265"/>
  <c r="J265"/>
  <c r="BQ265"/>
  <c r="BH265"/>
  <c r="BC265" l="1"/>
  <c r="AV265"/>
  <c r="AY265" s="1"/>
  <c r="AI265"/>
  <c r="AR265" s="1"/>
  <c r="CA264"/>
  <c r="CD264" s="1"/>
  <c r="CE264" s="1"/>
  <c r="I265"/>
  <c r="BP265"/>
  <c r="BM265"/>
  <c r="M265"/>
  <c r="S265"/>
  <c r="AB266" s="1"/>
  <c r="N476" i="7"/>
  <c r="K476"/>
  <c r="Q476"/>
  <c r="R476"/>
  <c r="I476"/>
  <c r="P476"/>
  <c r="H476"/>
  <c r="O476"/>
  <c r="G476"/>
  <c r="J476"/>
  <c r="BW265" i="13" l="1"/>
  <c r="BZ265"/>
  <c r="BB265"/>
  <c r="AU265"/>
  <c r="AX265" s="1"/>
  <c r="L265"/>
  <c r="R265"/>
  <c r="AA266" s="1"/>
  <c r="BO265"/>
  <c r="BL265"/>
  <c r="H265"/>
  <c r="S476" i="7"/>
  <c r="K376" i="12" s="1"/>
  <c r="L376" s="1"/>
  <c r="M376" s="1"/>
  <c r="P265" i="13"/>
  <c r="L476" i="7"/>
  <c r="G376" i="12" s="1"/>
  <c r="BV265" i="13" l="1"/>
  <c r="BY265"/>
  <c r="H376" i="12"/>
  <c r="I376" s="1"/>
  <c r="BA265" i="13"/>
  <c r="BD265" s="1"/>
  <c r="AK266"/>
  <c r="AT266" s="1"/>
  <c r="CC265"/>
  <c r="O265"/>
  <c r="K265"/>
  <c r="BR265"/>
  <c r="BS266" s="1"/>
  <c r="Q265"/>
  <c r="Z266" s="1"/>
  <c r="F476" i="7" s="1"/>
  <c r="N377" i="12"/>
  <c r="BU265" i="13" l="1"/>
  <c r="BX265"/>
  <c r="J377" i="12"/>
  <c r="AW266" i="13"/>
  <c r="AZ266" s="1"/>
  <c r="AJ266"/>
  <c r="AS266" s="1"/>
  <c r="CB265"/>
  <c r="BQ266"/>
  <c r="BN266"/>
  <c r="J266"/>
  <c r="N265"/>
  <c r="BH266"/>
  <c r="BC266" l="1"/>
  <c r="AV266"/>
  <c r="AY266" s="1"/>
  <c r="AI266"/>
  <c r="AR266" s="1"/>
  <c r="CA265"/>
  <c r="CD265" s="1"/>
  <c r="CE265" s="1"/>
  <c r="N477" i="7"/>
  <c r="P477"/>
  <c r="J477"/>
  <c r="I477"/>
  <c r="G477"/>
  <c r="R477"/>
  <c r="H477"/>
  <c r="K477"/>
  <c r="Q477"/>
  <c r="O477"/>
  <c r="BP266" i="13"/>
  <c r="BM266"/>
  <c r="I266"/>
  <c r="M266"/>
  <c r="S266"/>
  <c r="AB267" s="1"/>
  <c r="BW266" l="1"/>
  <c r="BZ266"/>
  <c r="BB266"/>
  <c r="AU266"/>
  <c r="AX266" s="1"/>
  <c r="P266"/>
  <c r="R266"/>
  <c r="AA267" s="1"/>
  <c r="L266"/>
  <c r="L477" i="7"/>
  <c r="G377" i="12" s="1"/>
  <c r="H266" i="13"/>
  <c r="BO266"/>
  <c r="BL266"/>
  <c r="S477" i="7"/>
  <c r="K377" i="12" s="1"/>
  <c r="L377" s="1"/>
  <c r="M377" s="1"/>
  <c r="BV266" i="13" l="1"/>
  <c r="BY266"/>
  <c r="BA266"/>
  <c r="BD266" s="1"/>
  <c r="H377" i="12"/>
  <c r="I377" s="1"/>
  <c r="AK267" i="13"/>
  <c r="AT267" s="1"/>
  <c r="CC266"/>
  <c r="O266"/>
  <c r="N378" i="12"/>
  <c r="BR266" i="13"/>
  <c r="BS267" s="1"/>
  <c r="K266"/>
  <c r="Q266"/>
  <c r="Z267" s="1"/>
  <c r="F477" i="7" s="1"/>
  <c r="BU266" i="13" l="1"/>
  <c r="BX266"/>
  <c r="J378" i="12"/>
  <c r="AW267" i="13"/>
  <c r="AZ267" s="1"/>
  <c r="AJ267"/>
  <c r="AS267" s="1"/>
  <c r="CB266"/>
  <c r="J267"/>
  <c r="BQ267"/>
  <c r="BN267"/>
  <c r="BH267"/>
  <c r="N266"/>
  <c r="BC267" l="1"/>
  <c r="AV267"/>
  <c r="AY267" s="1"/>
  <c r="AI267"/>
  <c r="AR267" s="1"/>
  <c r="CA266"/>
  <c r="CD266" s="1"/>
  <c r="CE266" s="1"/>
  <c r="I267"/>
  <c r="BP267"/>
  <c r="BM267"/>
  <c r="S267"/>
  <c r="AB268" s="1"/>
  <c r="M267"/>
  <c r="J478" i="7"/>
  <c r="G478"/>
  <c r="O478"/>
  <c r="N478"/>
  <c r="H478"/>
  <c r="Q478"/>
  <c r="I478"/>
  <c r="P478"/>
  <c r="K478"/>
  <c r="R478"/>
  <c r="BW267" i="13" l="1"/>
  <c r="BZ267"/>
  <c r="BB267"/>
  <c r="AU267"/>
  <c r="AX267" s="1"/>
  <c r="P267"/>
  <c r="S478" i="7"/>
  <c r="K378" i="12" s="1"/>
  <c r="L378" s="1"/>
  <c r="M378" s="1"/>
  <c r="R267" i="13"/>
  <c r="AA268" s="1"/>
  <c r="L267"/>
  <c r="L478" i="7"/>
  <c r="G378" i="12" s="1"/>
  <c r="BO267" i="13"/>
  <c r="BL267"/>
  <c r="H267"/>
  <c r="BV267" l="1"/>
  <c r="BY267"/>
  <c r="H378" i="12"/>
  <c r="I378" s="1"/>
  <c r="BA267" i="13"/>
  <c r="BD267" s="1"/>
  <c r="AK268"/>
  <c r="AT268" s="1"/>
  <c r="CC267"/>
  <c r="O267"/>
  <c r="BR267"/>
  <c r="BS268" s="1"/>
  <c r="Q267"/>
  <c r="Z268" s="1"/>
  <c r="F478" i="7" s="1"/>
  <c r="K267" i="13"/>
  <c r="N379" i="12"/>
  <c r="BU267" i="13" l="1"/>
  <c r="BX267"/>
  <c r="J379" i="12"/>
  <c r="AW268" i="13"/>
  <c r="AZ268" s="1"/>
  <c r="AJ268"/>
  <c r="AS268" s="1"/>
  <c r="CB267"/>
  <c r="BN268"/>
  <c r="BQ268"/>
  <c r="J268"/>
  <c r="N267"/>
  <c r="BH268"/>
  <c r="BC268" l="1"/>
  <c r="AV268"/>
  <c r="AY268" s="1"/>
  <c r="AI268"/>
  <c r="AR268" s="1"/>
  <c r="CA267"/>
  <c r="CD267" s="1"/>
  <c r="I268"/>
  <c r="BP268"/>
  <c r="BM268"/>
  <c r="M268"/>
  <c r="S268"/>
  <c r="AB269" s="1"/>
  <c r="P479" i="7"/>
  <c r="O479"/>
  <c r="Q479"/>
  <c r="H479"/>
  <c r="N479"/>
  <c r="J479"/>
  <c r="K479"/>
  <c r="I479"/>
  <c r="G479"/>
  <c r="R479"/>
  <c r="BW268" i="13" l="1"/>
  <c r="BZ268"/>
  <c r="BB268"/>
  <c r="AU268"/>
  <c r="AX268" s="1"/>
  <c r="CE267"/>
  <c r="L479" i="7"/>
  <c r="G379" i="12" s="1"/>
  <c r="H268" i="13"/>
  <c r="BL268"/>
  <c r="BO268"/>
  <c r="P268"/>
  <c r="R268"/>
  <c r="AA269" s="1"/>
  <c r="L268"/>
  <c r="S479" i="7"/>
  <c r="K379" i="12" s="1"/>
  <c r="L379" s="1"/>
  <c r="M379" s="1"/>
  <c r="BV268" i="13" l="1"/>
  <c r="BY268"/>
  <c r="H379" i="12"/>
  <c r="I379" s="1"/>
  <c r="BA268" i="13"/>
  <c r="BD268" s="1"/>
  <c r="AK269"/>
  <c r="AT269" s="1"/>
  <c r="CC268"/>
  <c r="N380" i="12"/>
  <c r="O268" i="13"/>
  <c r="BR268"/>
  <c r="BS269" s="1"/>
  <c r="K268"/>
  <c r="Q268"/>
  <c r="Z269" s="1"/>
  <c r="F479" i="7" s="1"/>
  <c r="BU268" i="13" l="1"/>
  <c r="BX268"/>
  <c r="J380" i="12"/>
  <c r="AW269" i="13"/>
  <c r="AZ269" s="1"/>
  <c r="AJ269"/>
  <c r="AS269" s="1"/>
  <c r="CB268"/>
  <c r="BN269"/>
  <c r="J269"/>
  <c r="BQ269"/>
  <c r="N268"/>
  <c r="BH269"/>
  <c r="BC269" l="1"/>
  <c r="AV269"/>
  <c r="AY269" s="1"/>
  <c r="AI269"/>
  <c r="AR269" s="1"/>
  <c r="CA268"/>
  <c r="CD268" s="1"/>
  <c r="S269"/>
  <c r="AB270" s="1"/>
  <c r="M269"/>
  <c r="H480" i="7"/>
  <c r="O480"/>
  <c r="N480"/>
  <c r="Q480"/>
  <c r="K480"/>
  <c r="J480"/>
  <c r="G480"/>
  <c r="R480"/>
  <c r="P480"/>
  <c r="I480"/>
  <c r="BP269" i="13"/>
  <c r="I269"/>
  <c r="BM269"/>
  <c r="BW269" l="1"/>
  <c r="BZ269"/>
  <c r="BB269"/>
  <c r="AU269"/>
  <c r="AX269" s="1"/>
  <c r="CE268"/>
  <c r="S480" i="7"/>
  <c r="K380" i="12" s="1"/>
  <c r="L380" s="1"/>
  <c r="M380" s="1"/>
  <c r="L269" i="13"/>
  <c r="R269"/>
  <c r="AA270" s="1"/>
  <c r="BO269"/>
  <c r="H269"/>
  <c r="BL269"/>
  <c r="L480" i="7"/>
  <c r="G380" i="12" s="1"/>
  <c r="P269" i="13"/>
  <c r="BV269" l="1"/>
  <c r="BY269"/>
  <c r="BA269"/>
  <c r="BD269" s="1"/>
  <c r="H380" i="12"/>
  <c r="I380" s="1"/>
  <c r="AK270" i="13"/>
  <c r="AT270" s="1"/>
  <c r="CC269"/>
  <c r="BR269"/>
  <c r="BS270" s="1"/>
  <c r="K269"/>
  <c r="Q269"/>
  <c r="Z270" s="1"/>
  <c r="F480" i="7" s="1"/>
  <c r="O269" i="13"/>
  <c r="N381" i="12"/>
  <c r="BU269" i="13" l="1"/>
  <c r="BX269"/>
  <c r="J381" i="12"/>
  <c r="AW270" i="13"/>
  <c r="AZ270" s="1"/>
  <c r="AJ270"/>
  <c r="AS270" s="1"/>
  <c r="CB269"/>
  <c r="BN270"/>
  <c r="BQ270"/>
  <c r="J270"/>
  <c r="N269"/>
  <c r="BH270"/>
  <c r="BC270" l="1"/>
  <c r="AV270"/>
  <c r="AY270" s="1"/>
  <c r="AI270"/>
  <c r="AR270" s="1"/>
  <c r="CA269"/>
  <c r="CD269" s="1"/>
  <c r="CE269" s="1"/>
  <c r="BP270"/>
  <c r="I270"/>
  <c r="BM270"/>
  <c r="H481" i="7"/>
  <c r="O481"/>
  <c r="G481"/>
  <c r="J481"/>
  <c r="N481"/>
  <c r="R481"/>
  <c r="I481"/>
  <c r="Q481"/>
  <c r="K481"/>
  <c r="P481"/>
  <c r="M270" i="13"/>
  <c r="S270"/>
  <c r="AB271" s="1"/>
  <c r="BW270" l="1"/>
  <c r="BZ270"/>
  <c r="BB270"/>
  <c r="AU270"/>
  <c r="AX270" s="1"/>
  <c r="H270"/>
  <c r="BL270"/>
  <c r="BO270"/>
  <c r="R270"/>
  <c r="AA271" s="1"/>
  <c r="L270"/>
  <c r="S481" i="7"/>
  <c r="K381" i="12" s="1"/>
  <c r="L381" s="1"/>
  <c r="M381" s="1"/>
  <c r="P270" i="13"/>
  <c r="L481" i="7"/>
  <c r="G381" i="12" s="1"/>
  <c r="BV270" i="13" l="1"/>
  <c r="BY270"/>
  <c r="H381" i="12"/>
  <c r="I381" s="1"/>
  <c r="BA270" i="13"/>
  <c r="BD270" s="1"/>
  <c r="AK271"/>
  <c r="AT271" s="1"/>
  <c r="CC270"/>
  <c r="N382" i="12"/>
  <c r="K270" i="13"/>
  <c r="Q270"/>
  <c r="Z271" s="1"/>
  <c r="F481" i="7" s="1"/>
  <c r="BR270" i="13"/>
  <c r="BS271" s="1"/>
  <c r="O270"/>
  <c r="BU270" l="1"/>
  <c r="BX270"/>
  <c r="J382" i="12"/>
  <c r="AW271" i="13"/>
  <c r="AZ271" s="1"/>
  <c r="AJ271"/>
  <c r="AS271" s="1"/>
  <c r="CB270"/>
  <c r="BH271"/>
  <c r="J271"/>
  <c r="BQ271"/>
  <c r="BN271"/>
  <c r="N270"/>
  <c r="BC271" l="1"/>
  <c r="AV271"/>
  <c r="AY271" s="1"/>
  <c r="AI271"/>
  <c r="AR271" s="1"/>
  <c r="CA270"/>
  <c r="CD270" s="1"/>
  <c r="M271"/>
  <c r="S271"/>
  <c r="AB272" s="1"/>
  <c r="BP271"/>
  <c r="I271"/>
  <c r="BM271"/>
  <c r="P482" i="7"/>
  <c r="H482"/>
  <c r="Q482"/>
  <c r="K482"/>
  <c r="J482"/>
  <c r="I482"/>
  <c r="N482"/>
  <c r="G482"/>
  <c r="O482"/>
  <c r="R482"/>
  <c r="BW271" i="13" l="1"/>
  <c r="BZ271"/>
  <c r="BB271"/>
  <c r="AU271"/>
  <c r="AX271" s="1"/>
  <c r="CE270"/>
  <c r="H271"/>
  <c r="BL271"/>
  <c r="BO271"/>
  <c r="L271"/>
  <c r="R271"/>
  <c r="AA272" s="1"/>
  <c r="P271"/>
  <c r="S482" i="7"/>
  <c r="K382" i="12" s="1"/>
  <c r="L382" s="1"/>
  <c r="M382" s="1"/>
  <c r="L482" i="7"/>
  <c r="G382" i="12" s="1"/>
  <c r="BV271" i="13" l="1"/>
  <c r="BY271"/>
  <c r="H382" i="12"/>
  <c r="I382" s="1"/>
  <c r="BA271" i="13"/>
  <c r="BD271" s="1"/>
  <c r="AK272"/>
  <c r="AT272" s="1"/>
  <c r="CC271"/>
  <c r="N383" i="12"/>
  <c r="O271" i="13"/>
  <c r="Q271"/>
  <c r="Z272" s="1"/>
  <c r="F482" i="7" s="1"/>
  <c r="K271" i="13"/>
  <c r="BR271"/>
  <c r="BS272" s="1"/>
  <c r="BU271" l="1"/>
  <c r="BX271"/>
  <c r="J383" i="12"/>
  <c r="AW272" i="13"/>
  <c r="AZ272" s="1"/>
  <c r="AJ272"/>
  <c r="AS272" s="1"/>
  <c r="CB271"/>
  <c r="BH272"/>
  <c r="BN272"/>
  <c r="J272"/>
  <c r="BQ272"/>
  <c r="N271"/>
  <c r="BC272" l="1"/>
  <c r="AV272"/>
  <c r="AY272" s="1"/>
  <c r="AI272"/>
  <c r="AR272" s="1"/>
  <c r="CA271"/>
  <c r="CD271" s="1"/>
  <c r="BP272"/>
  <c r="I272"/>
  <c r="BM272"/>
  <c r="R483" i="7"/>
  <c r="G483"/>
  <c r="P483"/>
  <c r="O483"/>
  <c r="Q483"/>
  <c r="I483"/>
  <c r="J483"/>
  <c r="K483"/>
  <c r="H483"/>
  <c r="N483"/>
  <c r="S272" i="13"/>
  <c r="AB273" s="1"/>
  <c r="M272"/>
  <c r="BW272" l="1"/>
  <c r="BZ272"/>
  <c r="BB272"/>
  <c r="AU272"/>
  <c r="AX272" s="1"/>
  <c r="CE271"/>
  <c r="R272"/>
  <c r="AA273" s="1"/>
  <c r="L272"/>
  <c r="S483" i="7"/>
  <c r="K383" i="12" s="1"/>
  <c r="L383" s="1"/>
  <c r="M383" s="1"/>
  <c r="L483" i="7"/>
  <c r="G383" i="12" s="1"/>
  <c r="P272" i="13"/>
  <c r="BL272"/>
  <c r="BO272"/>
  <c r="H272"/>
  <c r="BV272" l="1"/>
  <c r="BY272"/>
  <c r="H383" i="12"/>
  <c r="I383" s="1"/>
  <c r="BA272" i="13"/>
  <c r="BD272" s="1"/>
  <c r="AK273"/>
  <c r="AT273" s="1"/>
  <c r="CC272"/>
  <c r="O272"/>
  <c r="BR272"/>
  <c r="BS273" s="1"/>
  <c r="Q272"/>
  <c r="Z273" s="1"/>
  <c r="F483" i="7" s="1"/>
  <c r="K272" i="13"/>
  <c r="N384" i="12"/>
  <c r="BU272" i="13" l="1"/>
  <c r="BX272"/>
  <c r="J384" i="12"/>
  <c r="AW273" i="13"/>
  <c r="AZ273" s="1"/>
  <c r="AJ273"/>
  <c r="AS273" s="1"/>
  <c r="CB272"/>
  <c r="BH273"/>
  <c r="BQ273"/>
  <c r="BN273"/>
  <c r="J273"/>
  <c r="N272"/>
  <c r="BC273" l="1"/>
  <c r="AV273"/>
  <c r="AY273" s="1"/>
  <c r="AI273"/>
  <c r="AR273" s="1"/>
  <c r="CA272"/>
  <c r="CD272" s="1"/>
  <c r="K484" i="7"/>
  <c r="N484"/>
  <c r="H484"/>
  <c r="I484"/>
  <c r="P484"/>
  <c r="G484"/>
  <c r="R484"/>
  <c r="Q484"/>
  <c r="O484"/>
  <c r="J484"/>
  <c r="BP273" i="13"/>
  <c r="BM273"/>
  <c r="I273"/>
  <c r="M273"/>
  <c r="S273"/>
  <c r="AB274" s="1"/>
  <c r="BW273" l="1"/>
  <c r="BZ273"/>
  <c r="BB273"/>
  <c r="AU273"/>
  <c r="AX273" s="1"/>
  <c r="CE272"/>
  <c r="P273"/>
  <c r="L484" i="7"/>
  <c r="G384" i="12" s="1"/>
  <c r="S484" i="7"/>
  <c r="K384" i="12" s="1"/>
  <c r="L384" s="1"/>
  <c r="M384" s="1"/>
  <c r="L273" i="13"/>
  <c r="R273"/>
  <c r="AA274" s="1"/>
  <c r="BO273"/>
  <c r="BL273"/>
  <c r="H273"/>
  <c r="BV273" l="1"/>
  <c r="BY273"/>
  <c r="H384" i="12"/>
  <c r="I384" s="1"/>
  <c r="BA273" i="13"/>
  <c r="BD273" s="1"/>
  <c r="AK274"/>
  <c r="AT274" s="1"/>
  <c r="CC273"/>
  <c r="BR273"/>
  <c r="BS274" s="1"/>
  <c r="Q273"/>
  <c r="Z274" s="1"/>
  <c r="F484" i="7" s="1"/>
  <c r="K273" i="13"/>
  <c r="N385" i="12"/>
  <c r="O273" i="13"/>
  <c r="BU273" l="1"/>
  <c r="BX273"/>
  <c r="J385" i="12"/>
  <c r="AW274" i="13"/>
  <c r="AZ274" s="1"/>
  <c r="AJ274"/>
  <c r="AS274" s="1"/>
  <c r="CB273"/>
  <c r="BH274"/>
  <c r="N273"/>
  <c r="BQ274"/>
  <c r="J274"/>
  <c r="BN274"/>
  <c r="BC274" l="1"/>
  <c r="AV274"/>
  <c r="AY274" s="1"/>
  <c r="AI274"/>
  <c r="AR274" s="1"/>
  <c r="CA273"/>
  <c r="CD273" s="1"/>
  <c r="CE273" s="1"/>
  <c r="BM274"/>
  <c r="BP274"/>
  <c r="I274"/>
  <c r="S274"/>
  <c r="AB275" s="1"/>
  <c r="M274"/>
  <c r="Q485" i="7"/>
  <c r="K485"/>
  <c r="O485"/>
  <c r="J485"/>
  <c r="N485"/>
  <c r="I485"/>
  <c r="H485"/>
  <c r="P485"/>
  <c r="R485"/>
  <c r="G485"/>
  <c r="BW274" i="13" l="1"/>
  <c r="BZ274"/>
  <c r="BB274"/>
  <c r="AU274"/>
  <c r="AX274" s="1"/>
  <c r="S485" i="7"/>
  <c r="K385" i="12" s="1"/>
  <c r="L385" s="1"/>
  <c r="M385" s="1"/>
  <c r="BL274" i="13"/>
  <c r="BO274"/>
  <c r="H274"/>
  <c r="P274"/>
  <c r="L274"/>
  <c r="R274"/>
  <c r="AA275" s="1"/>
  <c r="L485" i="7"/>
  <c r="G385" i="12" s="1"/>
  <c r="BV274" i="13" l="1"/>
  <c r="BY274"/>
  <c r="BA274"/>
  <c r="BD274" s="1"/>
  <c r="H385" i="12"/>
  <c r="I385" s="1"/>
  <c r="AK275" i="13"/>
  <c r="AT275" s="1"/>
  <c r="CC274"/>
  <c r="N386" i="12"/>
  <c r="K274" i="13"/>
  <c r="BR274"/>
  <c r="BS275" s="1"/>
  <c r="Q274"/>
  <c r="Z275" s="1"/>
  <c r="F485" i="7" s="1"/>
  <c r="O274" i="13"/>
  <c r="BU274" l="1"/>
  <c r="BX274"/>
  <c r="J386" i="12"/>
  <c r="AW275" i="13"/>
  <c r="AZ275" s="1"/>
  <c r="AJ275"/>
  <c r="AS275" s="1"/>
  <c r="CB274"/>
  <c r="J275"/>
  <c r="BQ275"/>
  <c r="BN275"/>
  <c r="N274"/>
  <c r="BH275"/>
  <c r="BC275" l="1"/>
  <c r="AV275"/>
  <c r="AY275" s="1"/>
  <c r="AI275"/>
  <c r="AR275" s="1"/>
  <c r="CA274"/>
  <c r="CD274" s="1"/>
  <c r="CE274" s="1"/>
  <c r="M275"/>
  <c r="S275"/>
  <c r="AB276" s="1"/>
  <c r="I275"/>
  <c r="BM275"/>
  <c r="BP275"/>
  <c r="I486" i="7"/>
  <c r="R486"/>
  <c r="J486"/>
  <c r="K486"/>
  <c r="O486"/>
  <c r="G486"/>
  <c r="Q486"/>
  <c r="N486"/>
  <c r="H486"/>
  <c r="P486"/>
  <c r="BW275" i="13" l="1"/>
  <c r="BZ275"/>
  <c r="BB275"/>
  <c r="S486" i="7"/>
  <c r="K386" i="12" s="1"/>
  <c r="L386" s="1"/>
  <c r="M386" s="1"/>
  <c r="L275" i="13"/>
  <c r="R275"/>
  <c r="AA276" s="1"/>
  <c r="P275"/>
  <c r="L486" i="7"/>
  <c r="G386" i="12" s="1"/>
  <c r="BV275" i="13" l="1"/>
  <c r="BY275"/>
  <c r="H386" i="12"/>
  <c r="I386" s="1"/>
  <c r="AU275" i="13"/>
  <c r="AX275" s="1"/>
  <c r="BO275"/>
  <c r="H275"/>
  <c r="Q275" s="1"/>
  <c r="Z276" s="1"/>
  <c r="F486" i="7" s="1"/>
  <c r="BL275" i="13"/>
  <c r="AK276"/>
  <c r="AT276" s="1"/>
  <c r="CC275"/>
  <c r="N387" i="12"/>
  <c r="O275" i="13"/>
  <c r="J387" i="12" l="1"/>
  <c r="BA275" i="13"/>
  <c r="BD275" s="1"/>
  <c r="AW276"/>
  <c r="AZ276" s="1"/>
  <c r="K275"/>
  <c r="BX275" s="1"/>
  <c r="BR275"/>
  <c r="BS276" s="1"/>
  <c r="AJ276"/>
  <c r="AS276" s="1"/>
  <c r="CB275"/>
  <c r="J276"/>
  <c r="BQ276"/>
  <c r="BN276"/>
  <c r="BH276"/>
  <c r="BU275" l="1"/>
  <c r="BC276"/>
  <c r="N275"/>
  <c r="AV276"/>
  <c r="AY276" s="1"/>
  <c r="AI276"/>
  <c r="BP276"/>
  <c r="BM276"/>
  <c r="I276"/>
  <c r="J487" i="7"/>
  <c r="I487"/>
  <c r="O487"/>
  <c r="R487"/>
  <c r="Q487"/>
  <c r="P487"/>
  <c r="H487"/>
  <c r="K487"/>
  <c r="N487"/>
  <c r="G487"/>
  <c r="M276" i="13"/>
  <c r="S276"/>
  <c r="AB277" s="1"/>
  <c r="AR276" l="1"/>
  <c r="BO276" s="1"/>
  <c r="BW276"/>
  <c r="BZ276"/>
  <c r="CA275"/>
  <c r="CD275" s="1"/>
  <c r="BB276"/>
  <c r="S487" i="7"/>
  <c r="K387" i="12" s="1"/>
  <c r="L387" s="1"/>
  <c r="M387" s="1"/>
  <c r="R276" i="13"/>
  <c r="AA277" s="1"/>
  <c r="L276"/>
  <c r="P276"/>
  <c r="L487" i="7"/>
  <c r="G387" i="12" s="1"/>
  <c r="BV276" i="13" l="1"/>
  <c r="BY276"/>
  <c r="CE275"/>
  <c r="H387" i="12"/>
  <c r="I387" s="1"/>
  <c r="H276" i="13"/>
  <c r="Q276" s="1"/>
  <c r="Z277" s="1"/>
  <c r="F487" i="7" s="1"/>
  <c r="AU276" i="13"/>
  <c r="AX276" s="1"/>
  <c r="BL276"/>
  <c r="AK277"/>
  <c r="AT277" s="1"/>
  <c r="CC276"/>
  <c r="N388" i="12"/>
  <c r="O276" i="13"/>
  <c r="J388" i="12" l="1"/>
  <c r="BA276" i="13"/>
  <c r="BD276" s="1"/>
  <c r="BR276"/>
  <c r="BS277" s="1"/>
  <c r="K276"/>
  <c r="AW277"/>
  <c r="AZ277" s="1"/>
  <c r="AJ277"/>
  <c r="AS277" s="1"/>
  <c r="CB276"/>
  <c r="BH277"/>
  <c r="J277"/>
  <c r="BQ277"/>
  <c r="BN277"/>
  <c r="BU276" l="1"/>
  <c r="BX276"/>
  <c r="BC277"/>
  <c r="N276"/>
  <c r="AI277"/>
  <c r="AR277" s="1"/>
  <c r="S277"/>
  <c r="AB278" s="1"/>
  <c r="M277"/>
  <c r="Q488" i="7"/>
  <c r="R488"/>
  <c r="K488"/>
  <c r="O488"/>
  <c r="H488"/>
  <c r="N488"/>
  <c r="G488"/>
  <c r="I488"/>
  <c r="J488"/>
  <c r="P488"/>
  <c r="CA276" i="13" l="1"/>
  <c r="CD276" s="1"/>
  <c r="CE276" s="1"/>
  <c r="BW277"/>
  <c r="BZ277"/>
  <c r="AU277"/>
  <c r="AX277" s="1"/>
  <c r="AV277"/>
  <c r="AY277" s="1"/>
  <c r="BP277"/>
  <c r="BM277"/>
  <c r="I277"/>
  <c r="L277" s="1"/>
  <c r="L488" i="7"/>
  <c r="G388" i="12" s="1"/>
  <c r="S488" i="7"/>
  <c r="K388" i="12" s="1"/>
  <c r="L388" s="1"/>
  <c r="M388" s="1"/>
  <c r="P277" i="13"/>
  <c r="BO277" l="1"/>
  <c r="BL277"/>
  <c r="BV277"/>
  <c r="BY277"/>
  <c r="H277"/>
  <c r="K277" s="1"/>
  <c r="BA277"/>
  <c r="H388" i="12"/>
  <c r="I388" s="1"/>
  <c r="BB277" i="13"/>
  <c r="R277"/>
  <c r="AA278" s="1"/>
  <c r="AK278"/>
  <c r="AT278" s="1"/>
  <c r="CC277"/>
  <c r="O277"/>
  <c r="N389" i="12"/>
  <c r="BD277" i="13" l="1"/>
  <c r="Q277"/>
  <c r="Z278" s="1"/>
  <c r="F488" i="7" s="1"/>
  <c r="BR277" i="13"/>
  <c r="BS278" s="1"/>
  <c r="BU277"/>
  <c r="BX277"/>
  <c r="J389" i="12"/>
  <c r="AW278" i="13"/>
  <c r="AZ278" s="1"/>
  <c r="AJ278"/>
  <c r="AS278" s="1"/>
  <c r="CB277"/>
  <c r="N277"/>
  <c r="BN278"/>
  <c r="BQ278"/>
  <c r="J278"/>
  <c r="BH278" l="1"/>
  <c r="BC278"/>
  <c r="AV278"/>
  <c r="AY278" s="1"/>
  <c r="AI278"/>
  <c r="AR278" s="1"/>
  <c r="CA277"/>
  <c r="CD277" s="1"/>
  <c r="BP278"/>
  <c r="BM278"/>
  <c r="I278"/>
  <c r="M278"/>
  <c r="S278"/>
  <c r="AB279" s="1"/>
  <c r="N489" i="7"/>
  <c r="I489"/>
  <c r="H489"/>
  <c r="R489"/>
  <c r="P489"/>
  <c r="O489"/>
  <c r="K489"/>
  <c r="J489"/>
  <c r="G489"/>
  <c r="Q489"/>
  <c r="BW278" i="13" l="1"/>
  <c r="BZ278"/>
  <c r="BB278"/>
  <c r="AU278"/>
  <c r="AX278" s="1"/>
  <c r="CE277"/>
  <c r="H278"/>
  <c r="BO278"/>
  <c r="BL278"/>
  <c r="L278"/>
  <c r="R278"/>
  <c r="AA279" s="1"/>
  <c r="L489" i="7"/>
  <c r="G389" i="12" s="1"/>
  <c r="S489" i="7"/>
  <c r="K389" i="12" s="1"/>
  <c r="L389" s="1"/>
  <c r="M389" s="1"/>
  <c r="P278" i="13"/>
  <c r="BV278" l="1"/>
  <c r="BY278"/>
  <c r="H389" i="12"/>
  <c r="I389" s="1"/>
  <c r="BA278" i="13"/>
  <c r="BD278" s="1"/>
  <c r="AK279"/>
  <c r="AT279" s="1"/>
  <c r="CC278"/>
  <c r="N390" i="12"/>
  <c r="O278" i="13"/>
  <c r="K278"/>
  <c r="Q278"/>
  <c r="Z279" s="1"/>
  <c r="F489" i="7" s="1"/>
  <c r="BR278" i="13"/>
  <c r="BS279" s="1"/>
  <c r="BU278" l="1"/>
  <c r="BX278"/>
  <c r="J390" i="12"/>
  <c r="AW279" i="13"/>
  <c r="AZ279" s="1"/>
  <c r="AJ279"/>
  <c r="AS279" s="1"/>
  <c r="CB278"/>
  <c r="BQ279"/>
  <c r="BN279"/>
  <c r="J279"/>
  <c r="N278"/>
  <c r="BH279"/>
  <c r="BC279" l="1"/>
  <c r="AV279"/>
  <c r="AY279" s="1"/>
  <c r="AI279"/>
  <c r="AR279" s="1"/>
  <c r="CA278"/>
  <c r="CD278" s="1"/>
  <c r="CE278" s="1"/>
  <c r="O490" i="7"/>
  <c r="G490"/>
  <c r="J490"/>
  <c r="N490"/>
  <c r="P490"/>
  <c r="R490"/>
  <c r="K490"/>
  <c r="H490"/>
  <c r="I490"/>
  <c r="Q490"/>
  <c r="BM279" i="13"/>
  <c r="BP279"/>
  <c r="I279"/>
  <c r="S279"/>
  <c r="AB280" s="1"/>
  <c r="M279"/>
  <c r="BW279" l="1"/>
  <c r="BZ279"/>
  <c r="BB279"/>
  <c r="AU279"/>
  <c r="AX279" s="1"/>
  <c r="P279"/>
  <c r="BL279"/>
  <c r="H279"/>
  <c r="BO279"/>
  <c r="S490" i="7"/>
  <c r="K390" i="12" s="1"/>
  <c r="L390" s="1"/>
  <c r="M390" s="1"/>
  <c r="R279" i="13"/>
  <c r="AA280" s="1"/>
  <c r="L279"/>
  <c r="L490" i="7"/>
  <c r="G390" i="12" s="1"/>
  <c r="BV279" i="13" l="1"/>
  <c r="BY279"/>
  <c r="BA279"/>
  <c r="BD279" s="1"/>
  <c r="H390" i="12"/>
  <c r="I390" s="1"/>
  <c r="AK280" i="13"/>
  <c r="AT280" s="1"/>
  <c r="CC279"/>
  <c r="O279"/>
  <c r="K279"/>
  <c r="BR279"/>
  <c r="BS280" s="1"/>
  <c r="Q279"/>
  <c r="Z280" s="1"/>
  <c r="F490" i="7" s="1"/>
  <c r="N391" i="12"/>
  <c r="BU279" i="13" l="1"/>
  <c r="BX279"/>
  <c r="J391" i="12"/>
  <c r="AW280" i="13"/>
  <c r="AZ280" s="1"/>
  <c r="AJ280"/>
  <c r="AS280" s="1"/>
  <c r="CB279"/>
  <c r="BH280"/>
  <c r="N279"/>
  <c r="BN280"/>
  <c r="J280"/>
  <c r="BQ280"/>
  <c r="BC280" l="1"/>
  <c r="AV280"/>
  <c r="AY280" s="1"/>
  <c r="AI280"/>
  <c r="AR280" s="1"/>
  <c r="CA279"/>
  <c r="CD279" s="1"/>
  <c r="BP280"/>
  <c r="I280"/>
  <c r="BM280"/>
  <c r="O491" i="7"/>
  <c r="I491"/>
  <c r="J491"/>
  <c r="R491"/>
  <c r="N491"/>
  <c r="Q491"/>
  <c r="H491"/>
  <c r="G491"/>
  <c r="P491"/>
  <c r="K491"/>
  <c r="M280" i="13"/>
  <c r="S280"/>
  <c r="AB281" s="1"/>
  <c r="BW280" l="1"/>
  <c r="BZ280"/>
  <c r="BB280"/>
  <c r="AU280"/>
  <c r="AX280" s="1"/>
  <c r="CE279"/>
  <c r="P280"/>
  <c r="BO280"/>
  <c r="BL280"/>
  <c r="H280"/>
  <c r="L491" i="7"/>
  <c r="G391" i="12" s="1"/>
  <c r="L280" i="13"/>
  <c r="R280"/>
  <c r="AA281" s="1"/>
  <c r="S491" i="7"/>
  <c r="K391" i="12" s="1"/>
  <c r="L391" s="1"/>
  <c r="M391" s="1"/>
  <c r="BV280" i="13" l="1"/>
  <c r="BY280"/>
  <c r="BA280"/>
  <c r="BD280" s="1"/>
  <c r="H391" i="12"/>
  <c r="I391" s="1"/>
  <c r="AK281" i="13"/>
  <c r="AT281" s="1"/>
  <c r="CC280"/>
  <c r="O280"/>
  <c r="BR280"/>
  <c r="BS281" s="1"/>
  <c r="K280"/>
  <c r="Q280"/>
  <c r="Z281" s="1"/>
  <c r="F491" i="7" s="1"/>
  <c r="N392" i="12"/>
  <c r="BU280" i="13" l="1"/>
  <c r="BX280"/>
  <c r="J392" i="12"/>
  <c r="AW281" i="13"/>
  <c r="AZ281" s="1"/>
  <c r="AJ281"/>
  <c r="AS281" s="1"/>
  <c r="CB280"/>
  <c r="N280"/>
  <c r="BH281"/>
  <c r="J281"/>
  <c r="BQ281"/>
  <c r="BN281"/>
  <c r="BC281" l="1"/>
  <c r="AV281"/>
  <c r="AY281" s="1"/>
  <c r="AI281"/>
  <c r="AR281" s="1"/>
  <c r="CA280"/>
  <c r="CD280" s="1"/>
  <c r="CE280" s="1"/>
  <c r="M281"/>
  <c r="S281"/>
  <c r="AB282" s="1"/>
  <c r="I281"/>
  <c r="BP281"/>
  <c r="BM281"/>
  <c r="R492" i="7"/>
  <c r="Q492"/>
  <c r="N492"/>
  <c r="K492"/>
  <c r="J492"/>
  <c r="I492"/>
  <c r="H492"/>
  <c r="P492"/>
  <c r="G492"/>
  <c r="O492"/>
  <c r="BW281" i="13" l="1"/>
  <c r="BZ281"/>
  <c r="BB281"/>
  <c r="AU281"/>
  <c r="AX281" s="1"/>
  <c r="S492" i="7"/>
  <c r="K392" i="12" s="1"/>
  <c r="L392" s="1"/>
  <c r="M392" s="1"/>
  <c r="P281" i="13"/>
  <c r="BO281"/>
  <c r="H281"/>
  <c r="BL281"/>
  <c r="L492" i="7"/>
  <c r="G392" i="12" s="1"/>
  <c r="L281" i="13"/>
  <c r="R281"/>
  <c r="AA282" s="1"/>
  <c r="BV281" l="1"/>
  <c r="BY281"/>
  <c r="BA281"/>
  <c r="BD281" s="1"/>
  <c r="H392" i="12"/>
  <c r="I392" s="1"/>
  <c r="AK282" i="13"/>
  <c r="AT282" s="1"/>
  <c r="CC281"/>
  <c r="N393" i="12"/>
  <c r="O281" i="13"/>
  <c r="BR281"/>
  <c r="BS282" s="1"/>
  <c r="K281"/>
  <c r="Q281"/>
  <c r="Z282" s="1"/>
  <c r="F492" i="7" s="1"/>
  <c r="BU281" i="13" l="1"/>
  <c r="BX281"/>
  <c r="J393" i="12"/>
  <c r="AW282" i="13"/>
  <c r="AZ282" s="1"/>
  <c r="AJ282"/>
  <c r="AS282" s="1"/>
  <c r="CB281"/>
  <c r="BH282"/>
  <c r="J282"/>
  <c r="BN282"/>
  <c r="BQ282"/>
  <c r="N281"/>
  <c r="BC282" l="1"/>
  <c r="AV282"/>
  <c r="AY282" s="1"/>
  <c r="AI282"/>
  <c r="AR282" s="1"/>
  <c r="CA281"/>
  <c r="CD281" s="1"/>
  <c r="CE281" s="1"/>
  <c r="S282"/>
  <c r="AB283" s="1"/>
  <c r="M282"/>
  <c r="H493" i="7"/>
  <c r="N493"/>
  <c r="P493"/>
  <c r="I493"/>
  <c r="J493"/>
  <c r="O493"/>
  <c r="G493"/>
  <c r="R493"/>
  <c r="K493"/>
  <c r="Q493"/>
  <c r="BP282" i="13"/>
  <c r="I282"/>
  <c r="BM282"/>
  <c r="BW282" l="1"/>
  <c r="BZ282"/>
  <c r="BB282"/>
  <c r="AU282"/>
  <c r="AX282" s="1"/>
  <c r="S493" i="7"/>
  <c r="K393" i="12" s="1"/>
  <c r="L393" s="1"/>
  <c r="M393" s="1"/>
  <c r="L493" i="7"/>
  <c r="G393" i="12" s="1"/>
  <c r="R282" i="13"/>
  <c r="AA283" s="1"/>
  <c r="L282"/>
  <c r="P282"/>
  <c r="BL282"/>
  <c r="BO282"/>
  <c r="H282"/>
  <c r="BV282" l="1"/>
  <c r="BY282"/>
  <c r="H393" i="12"/>
  <c r="I393" s="1"/>
  <c r="BA282" i="13"/>
  <c r="BD282" s="1"/>
  <c r="AK283"/>
  <c r="AT283" s="1"/>
  <c r="CC282"/>
  <c r="Q282"/>
  <c r="Z283" s="1"/>
  <c r="F493" i="7" s="1"/>
  <c r="K282" i="13"/>
  <c r="BR282"/>
  <c r="BS283" s="1"/>
  <c r="N394" i="12"/>
  <c r="O282" i="13"/>
  <c r="BU282" l="1"/>
  <c r="BX282"/>
  <c r="J394" i="12"/>
  <c r="AW283" i="13"/>
  <c r="AZ283" s="1"/>
  <c r="AJ283"/>
  <c r="AS283" s="1"/>
  <c r="CB282"/>
  <c r="BQ283"/>
  <c r="J283"/>
  <c r="BN283"/>
  <c r="BH283"/>
  <c r="N282"/>
  <c r="BC283" l="1"/>
  <c r="AV283"/>
  <c r="AY283" s="1"/>
  <c r="AI283"/>
  <c r="AR283" s="1"/>
  <c r="CA282"/>
  <c r="CD282" s="1"/>
  <c r="I283"/>
  <c r="BP283"/>
  <c r="BM283"/>
  <c r="G494" i="7"/>
  <c r="J494"/>
  <c r="O494"/>
  <c r="H494"/>
  <c r="I494"/>
  <c r="Q494"/>
  <c r="P494"/>
  <c r="K494"/>
  <c r="N494"/>
  <c r="R494"/>
  <c r="M283" i="13"/>
  <c r="S283"/>
  <c r="AB284" s="1"/>
  <c r="BW283" l="1"/>
  <c r="BZ283"/>
  <c r="BB283"/>
  <c r="AU283"/>
  <c r="AX283" s="1"/>
  <c r="CE282"/>
  <c r="BL283"/>
  <c r="BO283"/>
  <c r="H283"/>
  <c r="S494" i="7"/>
  <c r="K394" i="12" s="1"/>
  <c r="L394" s="1"/>
  <c r="M394" s="1"/>
  <c r="L494" i="7"/>
  <c r="G394" i="12" s="1"/>
  <c r="P283" i="13"/>
  <c r="L283"/>
  <c r="R283"/>
  <c r="AA284" s="1"/>
  <c r="BV283" l="1"/>
  <c r="BY283"/>
  <c r="BA283"/>
  <c r="BD283" s="1"/>
  <c r="H394" i="12"/>
  <c r="I394" s="1"/>
  <c r="AK284" i="13"/>
  <c r="AT284" s="1"/>
  <c r="CC283"/>
  <c r="O283"/>
  <c r="N395" i="12"/>
  <c r="K283" i="13"/>
  <c r="BR283"/>
  <c r="BS284" s="1"/>
  <c r="Q283"/>
  <c r="Z284" s="1"/>
  <c r="F494" i="7" s="1"/>
  <c r="BU283" i="13" l="1"/>
  <c r="BX283"/>
  <c r="J395" i="12"/>
  <c r="AW284" i="13"/>
  <c r="AZ284" s="1"/>
  <c r="AJ284"/>
  <c r="AS284" s="1"/>
  <c r="CB283"/>
  <c r="BH284"/>
  <c r="N283"/>
  <c r="BN284"/>
  <c r="J284"/>
  <c r="BQ284"/>
  <c r="BC284" l="1"/>
  <c r="AV284"/>
  <c r="AY284" s="1"/>
  <c r="AI284"/>
  <c r="AR284" s="1"/>
  <c r="CA283"/>
  <c r="CD283" s="1"/>
  <c r="CE283" s="1"/>
  <c r="M284"/>
  <c r="S284"/>
  <c r="AB285" s="1"/>
  <c r="I284"/>
  <c r="BM284"/>
  <c r="BP284"/>
  <c r="G495" i="7"/>
  <c r="O495"/>
  <c r="I495"/>
  <c r="J495"/>
  <c r="K495"/>
  <c r="R495"/>
  <c r="P495"/>
  <c r="Q495"/>
  <c r="N495"/>
  <c r="H495"/>
  <c r="BW284" i="13" l="1"/>
  <c r="BZ284"/>
  <c r="BB284"/>
  <c r="AU284"/>
  <c r="AX284" s="1"/>
  <c r="P284"/>
  <c r="S495" i="7"/>
  <c r="K395" i="12" s="1"/>
  <c r="L395" s="1"/>
  <c r="M395" s="1"/>
  <c r="L495" i="7"/>
  <c r="G395" i="12" s="1"/>
  <c r="L284" i="13"/>
  <c r="R284"/>
  <c r="AA285" s="1"/>
  <c r="BO284"/>
  <c r="H284"/>
  <c r="BL284"/>
  <c r="BV284" l="1"/>
  <c r="BY284"/>
  <c r="H395" i="12"/>
  <c r="I395" s="1"/>
  <c r="BA284" i="13"/>
  <c r="BD284" s="1"/>
  <c r="AK285"/>
  <c r="AT285" s="1"/>
  <c r="CC284"/>
  <c r="N396" i="12"/>
  <c r="O284" i="13"/>
  <c r="BR284"/>
  <c r="BS285" s="1"/>
  <c r="Q284"/>
  <c r="Z285" s="1"/>
  <c r="F495" i="7" s="1"/>
  <c r="K284" i="13"/>
  <c r="BU284" l="1"/>
  <c r="BX284"/>
  <c r="J396" i="12"/>
  <c r="AW285" i="13"/>
  <c r="AZ285" s="1"/>
  <c r="AJ285"/>
  <c r="AS285" s="1"/>
  <c r="CB284"/>
  <c r="BH285"/>
  <c r="BN285"/>
  <c r="BQ285"/>
  <c r="J285"/>
  <c r="N284"/>
  <c r="BC285" l="1"/>
  <c r="AV285"/>
  <c r="AY285" s="1"/>
  <c r="AI285"/>
  <c r="AR285" s="1"/>
  <c r="CA284"/>
  <c r="CD284" s="1"/>
  <c r="CE284" s="1"/>
  <c r="M285"/>
  <c r="S285"/>
  <c r="AB286" s="1"/>
  <c r="I285"/>
  <c r="BM285"/>
  <c r="BP285"/>
  <c r="H496" i="7"/>
  <c r="K496"/>
  <c r="I496"/>
  <c r="N496"/>
  <c r="P496"/>
  <c r="J496"/>
  <c r="O496"/>
  <c r="G496"/>
  <c r="R496"/>
  <c r="Q496"/>
  <c r="BW285" i="13" l="1"/>
  <c r="BZ285"/>
  <c r="BB285"/>
  <c r="AU285"/>
  <c r="AX285" s="1"/>
  <c r="P285"/>
  <c r="L496" i="7"/>
  <c r="G396" i="12" s="1"/>
  <c r="S496" i="7"/>
  <c r="K396" i="12" s="1"/>
  <c r="L396" s="1"/>
  <c r="M396" s="1"/>
  <c r="R285" i="13"/>
  <c r="AA286" s="1"/>
  <c r="L285"/>
  <c r="BO285"/>
  <c r="BL285"/>
  <c r="H285"/>
  <c r="BV285" l="1"/>
  <c r="BY285"/>
  <c r="BA285"/>
  <c r="BD285" s="1"/>
  <c r="H396" i="12"/>
  <c r="I396" s="1"/>
  <c r="AK286" i="13"/>
  <c r="AT286" s="1"/>
  <c r="CC285"/>
  <c r="O285"/>
  <c r="K285"/>
  <c r="Q285"/>
  <c r="Z286" s="1"/>
  <c r="F496" i="7" s="1"/>
  <c r="BR285" i="13"/>
  <c r="BS286" s="1"/>
  <c r="N397" i="12"/>
  <c r="BU285" i="13" l="1"/>
  <c r="BX285"/>
  <c r="J397" i="12"/>
  <c r="AW286" i="13"/>
  <c r="AZ286" s="1"/>
  <c r="AJ286"/>
  <c r="AS286" s="1"/>
  <c r="CB285"/>
  <c r="BH286"/>
  <c r="J286"/>
  <c r="BQ286"/>
  <c r="BN286"/>
  <c r="N285"/>
  <c r="BC286" l="1"/>
  <c r="AV286"/>
  <c r="AY286" s="1"/>
  <c r="AI286"/>
  <c r="AR286" s="1"/>
  <c r="CA285"/>
  <c r="CD285" s="1"/>
  <c r="R497" i="7"/>
  <c r="Q497"/>
  <c r="P497"/>
  <c r="G497"/>
  <c r="H497"/>
  <c r="I497"/>
  <c r="O497"/>
  <c r="J497"/>
  <c r="N497"/>
  <c r="K497"/>
  <c r="S286" i="13"/>
  <c r="AB287" s="1"/>
  <c r="M286"/>
  <c r="BP286"/>
  <c r="BM286"/>
  <c r="I286"/>
  <c r="BW286" l="1"/>
  <c r="BZ286"/>
  <c r="BB286"/>
  <c r="AU286"/>
  <c r="AX286" s="1"/>
  <c r="CE285"/>
  <c r="L286"/>
  <c r="R286"/>
  <c r="AA287" s="1"/>
  <c r="P286"/>
  <c r="L497" i="7"/>
  <c r="G397" i="12" s="1"/>
  <c r="H286" i="13"/>
  <c r="BO286"/>
  <c r="BL286"/>
  <c r="S497" i="7"/>
  <c r="K397" i="12" s="1"/>
  <c r="L397" s="1"/>
  <c r="M397" s="1"/>
  <c r="BV286" i="13" l="1"/>
  <c r="BY286"/>
  <c r="BA286"/>
  <c r="BD286" s="1"/>
  <c r="H397" i="12"/>
  <c r="I397" s="1"/>
  <c r="AK287" i="13"/>
  <c r="AT287" s="1"/>
  <c r="CC286"/>
  <c r="N398" i="12"/>
  <c r="O286" i="13"/>
  <c r="Q286"/>
  <c r="Z287" s="1"/>
  <c r="F497" i="7" s="1"/>
  <c r="K286" i="13"/>
  <c r="BR286"/>
  <c r="BS287" s="1"/>
  <c r="BU286" l="1"/>
  <c r="BX286"/>
  <c r="J398" i="12"/>
  <c r="AW287" i="13"/>
  <c r="AZ287" s="1"/>
  <c r="AJ287"/>
  <c r="AS287" s="1"/>
  <c r="CB286"/>
  <c r="BQ287"/>
  <c r="BN287"/>
  <c r="J287"/>
  <c r="N286"/>
  <c r="BH287"/>
  <c r="BC287" l="1"/>
  <c r="AV287"/>
  <c r="AY287" s="1"/>
  <c r="AI287"/>
  <c r="AR287" s="1"/>
  <c r="CA286"/>
  <c r="CD286" s="1"/>
  <c r="CE286" s="1"/>
  <c r="K498" i="7"/>
  <c r="H498"/>
  <c r="Q498"/>
  <c r="G498"/>
  <c r="P498"/>
  <c r="I498"/>
  <c r="O498"/>
  <c r="R498"/>
  <c r="N498"/>
  <c r="J498"/>
  <c r="I287" i="13"/>
  <c r="BM287"/>
  <c r="BP287"/>
  <c r="S287"/>
  <c r="AB288" s="1"/>
  <c r="M287"/>
  <c r="BW287" l="1"/>
  <c r="BZ287"/>
  <c r="BB287"/>
  <c r="AU287"/>
  <c r="AX287" s="1"/>
  <c r="L287"/>
  <c r="R287"/>
  <c r="AA288" s="1"/>
  <c r="BL287"/>
  <c r="BO287"/>
  <c r="H287"/>
  <c r="P287"/>
  <c r="L498" i="7"/>
  <c r="G398" i="12" s="1"/>
  <c r="S498" i="7"/>
  <c r="K398" i="12" s="1"/>
  <c r="L398" s="1"/>
  <c r="M398" s="1"/>
  <c r="BV287" i="13" l="1"/>
  <c r="BY287"/>
  <c r="H398" i="12"/>
  <c r="I398" s="1"/>
  <c r="BA287" i="13"/>
  <c r="BD287" s="1"/>
  <c r="AK288"/>
  <c r="AT288" s="1"/>
  <c r="CC287"/>
  <c r="Q287"/>
  <c r="Z288" s="1"/>
  <c r="F498" i="7" s="1"/>
  <c r="K287" i="13"/>
  <c r="BR287"/>
  <c r="BS288" s="1"/>
  <c r="O287"/>
  <c r="N399" i="12"/>
  <c r="BU287" i="13" l="1"/>
  <c r="BX287"/>
  <c r="J399" i="12"/>
  <c r="AW288" i="13"/>
  <c r="AZ288" s="1"/>
  <c r="AJ288"/>
  <c r="AS288" s="1"/>
  <c r="CB287"/>
  <c r="BH288"/>
  <c r="N287"/>
  <c r="BQ288"/>
  <c r="BN288"/>
  <c r="J288"/>
  <c r="BC288" l="1"/>
  <c r="AV288"/>
  <c r="AY288" s="1"/>
  <c r="AI288"/>
  <c r="AR288" s="1"/>
  <c r="CA287"/>
  <c r="CD287" s="1"/>
  <c r="CE287" s="1"/>
  <c r="BP288"/>
  <c r="BM288"/>
  <c r="I288"/>
  <c r="M288"/>
  <c r="S288"/>
  <c r="AB289" s="1"/>
  <c r="R499" i="7"/>
  <c r="H499"/>
  <c r="J499"/>
  <c r="K499"/>
  <c r="Q499"/>
  <c r="N499"/>
  <c r="P499"/>
  <c r="O499"/>
  <c r="G499"/>
  <c r="I499"/>
  <c r="BW288" i="13" l="1"/>
  <c r="BZ288"/>
  <c r="BB288"/>
  <c r="AU288"/>
  <c r="AX288" s="1"/>
  <c r="P288"/>
  <c r="BO288"/>
  <c r="BL288"/>
  <c r="H288"/>
  <c r="S499" i="7"/>
  <c r="K399" i="12" s="1"/>
  <c r="L399" s="1"/>
  <c r="M399" s="1"/>
  <c r="L499" i="7"/>
  <c r="G399" i="12" s="1"/>
  <c r="R288" i="13"/>
  <c r="AA289" s="1"/>
  <c r="L288"/>
  <c r="BV288" l="1"/>
  <c r="BY288"/>
  <c r="BA288"/>
  <c r="BD288" s="1"/>
  <c r="H399" i="12"/>
  <c r="I399" s="1"/>
  <c r="AK289" i="13"/>
  <c r="AT289" s="1"/>
  <c r="CC288"/>
  <c r="O288"/>
  <c r="N400" i="12"/>
  <c r="K288" i="13"/>
  <c r="Q288"/>
  <c r="Z289" s="1"/>
  <c r="F499" i="7" s="1"/>
  <c r="BR288" i="13"/>
  <c r="BS289" s="1"/>
  <c r="BU288" l="1"/>
  <c r="BX288"/>
  <c r="J400" i="12"/>
  <c r="AW289" i="13"/>
  <c r="AZ289" s="1"/>
  <c r="AJ289"/>
  <c r="AS289" s="1"/>
  <c r="CB288"/>
  <c r="J289"/>
  <c r="BQ289"/>
  <c r="BN289"/>
  <c r="N288"/>
  <c r="BH289"/>
  <c r="BC289" l="1"/>
  <c r="AV289"/>
  <c r="AY289" s="1"/>
  <c r="AI289"/>
  <c r="AR289" s="1"/>
  <c r="CA288"/>
  <c r="CD288" s="1"/>
  <c r="S289"/>
  <c r="AB290" s="1"/>
  <c r="M289"/>
  <c r="I500" i="7"/>
  <c r="K500"/>
  <c r="Q500"/>
  <c r="O500"/>
  <c r="N500"/>
  <c r="G500"/>
  <c r="J500"/>
  <c r="P500"/>
  <c r="H500"/>
  <c r="R500"/>
  <c r="BP289" i="13"/>
  <c r="BM289"/>
  <c r="I289"/>
  <c r="BW289" l="1"/>
  <c r="BZ289"/>
  <c r="BB289"/>
  <c r="AU289"/>
  <c r="AX289" s="1"/>
  <c r="CE288"/>
  <c r="L500" i="7"/>
  <c r="G400" i="12" s="1"/>
  <c r="P289" i="13"/>
  <c r="R289"/>
  <c r="AA290" s="1"/>
  <c r="L289"/>
  <c r="BO289"/>
  <c r="H289"/>
  <c r="BL289"/>
  <c r="S500" i="7"/>
  <c r="K400" i="12" s="1"/>
  <c r="L400" s="1"/>
  <c r="M400" s="1"/>
  <c r="BV289" i="13" l="1"/>
  <c r="BY289"/>
  <c r="BA289"/>
  <c r="BD289" s="1"/>
  <c r="H400" i="12"/>
  <c r="I400" s="1"/>
  <c r="AK290" i="13"/>
  <c r="AT290" s="1"/>
  <c r="CC289"/>
  <c r="BR289"/>
  <c r="BS290" s="1"/>
  <c r="Q289"/>
  <c r="Z290" s="1"/>
  <c r="F500" i="7" s="1"/>
  <c r="K289" i="13"/>
  <c r="N401" i="12"/>
  <c r="O289" i="13"/>
  <c r="BU289" l="1"/>
  <c r="BX289"/>
  <c r="J401" i="12"/>
  <c r="AW290" i="13"/>
  <c r="AZ290" s="1"/>
  <c r="AJ290"/>
  <c r="AS290" s="1"/>
  <c r="CB289"/>
  <c r="BN290"/>
  <c r="BQ290"/>
  <c r="J290"/>
  <c r="BH290"/>
  <c r="N289"/>
  <c r="BC290" l="1"/>
  <c r="AV290"/>
  <c r="AY290" s="1"/>
  <c r="AI290"/>
  <c r="AR290" s="1"/>
  <c r="CA289"/>
  <c r="CD289" s="1"/>
  <c r="CE289" s="1"/>
  <c r="BM290"/>
  <c r="I290"/>
  <c r="BP290"/>
  <c r="K501" i="7"/>
  <c r="I501"/>
  <c r="H501"/>
  <c r="P501"/>
  <c r="Q501"/>
  <c r="O501"/>
  <c r="R501"/>
  <c r="G501"/>
  <c r="N501"/>
  <c r="J501"/>
  <c r="S290" i="13"/>
  <c r="AB291" s="1"/>
  <c r="M290"/>
  <c r="BW290" l="1"/>
  <c r="BZ290"/>
  <c r="BB290"/>
  <c r="AU290"/>
  <c r="AX290" s="1"/>
  <c r="BL290"/>
  <c r="H290"/>
  <c r="BO290"/>
  <c r="S501" i="7"/>
  <c r="K401" i="12" s="1"/>
  <c r="L401" s="1"/>
  <c r="M401" s="1"/>
  <c r="R290" i="13"/>
  <c r="AA291" s="1"/>
  <c r="L290"/>
  <c r="P290"/>
  <c r="L501" i="7"/>
  <c r="G401" i="12" s="1"/>
  <c r="BV290" i="13" l="1"/>
  <c r="BY290"/>
  <c r="BA290"/>
  <c r="BD290" s="1"/>
  <c r="H401" i="12"/>
  <c r="I401" s="1"/>
  <c r="AK291" i="13"/>
  <c r="AT291" s="1"/>
  <c r="CC290"/>
  <c r="N402" i="12"/>
  <c r="Q290" i="13"/>
  <c r="Z291" s="1"/>
  <c r="F501" i="7" s="1"/>
  <c r="BR290" i="13"/>
  <c r="BS291" s="1"/>
  <c r="K290"/>
  <c r="O290"/>
  <c r="BU290" l="1"/>
  <c r="BX290"/>
  <c r="J402" i="12"/>
  <c r="AW291" i="13"/>
  <c r="AZ291" s="1"/>
  <c r="AJ291"/>
  <c r="AS291" s="1"/>
  <c r="CB290"/>
  <c r="BH291"/>
  <c r="J291"/>
  <c r="BQ291"/>
  <c r="BN291"/>
  <c r="N290"/>
  <c r="BC291" l="1"/>
  <c r="AV291"/>
  <c r="AY291" s="1"/>
  <c r="AI291"/>
  <c r="AR291" s="1"/>
  <c r="CA290"/>
  <c r="CD290" s="1"/>
  <c r="BM291"/>
  <c r="BP291"/>
  <c r="I291"/>
  <c r="K502" i="7"/>
  <c r="Q502"/>
  <c r="P502"/>
  <c r="N502"/>
  <c r="O502"/>
  <c r="J502"/>
  <c r="G502"/>
  <c r="R502"/>
  <c r="I502"/>
  <c r="H502"/>
  <c r="M291" i="13"/>
  <c r="S291"/>
  <c r="AB292" s="1"/>
  <c r="BW291" l="1"/>
  <c r="BZ291"/>
  <c r="BB291"/>
  <c r="AU291"/>
  <c r="AX291" s="1"/>
  <c r="CE290"/>
  <c r="P291"/>
  <c r="L502" i="7"/>
  <c r="G402" i="12" s="1"/>
  <c r="S502" i="7"/>
  <c r="K402" i="12" s="1"/>
  <c r="L402" s="1"/>
  <c r="M402" s="1"/>
  <c r="BO291" i="13"/>
  <c r="H291"/>
  <c r="BL291"/>
  <c r="R291"/>
  <c r="AA292" s="1"/>
  <c r="L291"/>
  <c r="BV291" l="1"/>
  <c r="BY291"/>
  <c r="H402" i="12"/>
  <c r="I402" s="1"/>
  <c r="BA291" i="13"/>
  <c r="BD291" s="1"/>
  <c r="AK292"/>
  <c r="AT292" s="1"/>
  <c r="CC291"/>
  <c r="N403" i="12"/>
  <c r="O291" i="13"/>
  <c r="BR291"/>
  <c r="BS292" s="1"/>
  <c r="Q291"/>
  <c r="Z292" s="1"/>
  <c r="F502" i="7" s="1"/>
  <c r="K291" i="13"/>
  <c r="BU291" l="1"/>
  <c r="BX291"/>
  <c r="J403" i="12"/>
  <c r="AW292" i="13"/>
  <c r="AZ292" s="1"/>
  <c r="AJ292"/>
  <c r="AS292" s="1"/>
  <c r="CB291"/>
  <c r="BH292"/>
  <c r="BQ292"/>
  <c r="BN292"/>
  <c r="J292"/>
  <c r="N291"/>
  <c r="BC292" l="1"/>
  <c r="AV292"/>
  <c r="AY292" s="1"/>
  <c r="AI292"/>
  <c r="AR292" s="1"/>
  <c r="CA291"/>
  <c r="CD291" s="1"/>
  <c r="P503" i="7"/>
  <c r="H503"/>
  <c r="O503"/>
  <c r="Q503"/>
  <c r="G503"/>
  <c r="K503"/>
  <c r="N503"/>
  <c r="J503"/>
  <c r="R503"/>
  <c r="I503"/>
  <c r="S292" i="13"/>
  <c r="AB293" s="1"/>
  <c r="M292"/>
  <c r="I292"/>
  <c r="BM292"/>
  <c r="BP292"/>
  <c r="BW292" l="1"/>
  <c r="BZ292"/>
  <c r="BB292"/>
  <c r="AU292"/>
  <c r="AX292" s="1"/>
  <c r="CE291"/>
  <c r="P292"/>
  <c r="BO292"/>
  <c r="H292"/>
  <c r="BL292"/>
  <c r="L503" i="7"/>
  <c r="G403" i="12" s="1"/>
  <c r="L292" i="13"/>
  <c r="R292"/>
  <c r="AA293" s="1"/>
  <c r="S503" i="7"/>
  <c r="K403" i="12" s="1"/>
  <c r="L403" s="1"/>
  <c r="M403" s="1"/>
  <c r="BV292" i="13" l="1"/>
  <c r="BY292"/>
  <c r="H403" i="12"/>
  <c r="I403" s="1"/>
  <c r="BA292" i="13"/>
  <c r="BD292" s="1"/>
  <c r="AK293"/>
  <c r="AT293" s="1"/>
  <c r="CC292"/>
  <c r="N404" i="12"/>
  <c r="Q292" i="13"/>
  <c r="Z293" s="1"/>
  <c r="F503" i="7" s="1"/>
  <c r="K292" i="13"/>
  <c r="BR292"/>
  <c r="BS293" s="1"/>
  <c r="O292"/>
  <c r="BU292" l="1"/>
  <c r="BX292"/>
  <c r="J404" i="12"/>
  <c r="AW293" i="13"/>
  <c r="AZ293" s="1"/>
  <c r="AJ293"/>
  <c r="AS293" s="1"/>
  <c r="CB292"/>
  <c r="N292"/>
  <c r="BH293"/>
  <c r="BN293"/>
  <c r="BQ293"/>
  <c r="J293"/>
  <c r="BC293" l="1"/>
  <c r="AV293"/>
  <c r="AY293" s="1"/>
  <c r="AI293"/>
  <c r="AR293" s="1"/>
  <c r="CA292"/>
  <c r="CD292" s="1"/>
  <c r="S293"/>
  <c r="AB294" s="1"/>
  <c r="M293"/>
  <c r="BM293"/>
  <c r="BP293"/>
  <c r="I293"/>
  <c r="O504" i="7"/>
  <c r="G504"/>
  <c r="P504"/>
  <c r="H504"/>
  <c r="Q504"/>
  <c r="K504"/>
  <c r="J504"/>
  <c r="I504"/>
  <c r="N504"/>
  <c r="R504"/>
  <c r="BW293" i="13" l="1"/>
  <c r="BZ293"/>
  <c r="BB293"/>
  <c r="AU293"/>
  <c r="AX293" s="1"/>
  <c r="CE292"/>
  <c r="S504" i="7"/>
  <c r="K404" i="12" s="1"/>
  <c r="L404" s="1"/>
  <c r="M404" s="1"/>
  <c r="BO293" i="13"/>
  <c r="BL293"/>
  <c r="H293"/>
  <c r="L504" i="7"/>
  <c r="G404" i="12" s="1"/>
  <c r="L293" i="13"/>
  <c r="R293"/>
  <c r="AA294" s="1"/>
  <c r="P293"/>
  <c r="BV293" l="1"/>
  <c r="BY293"/>
  <c r="BA293"/>
  <c r="BD293" s="1"/>
  <c r="H404" i="12"/>
  <c r="I404" s="1"/>
  <c r="AK294" i="13"/>
  <c r="AT294" s="1"/>
  <c r="CC293"/>
  <c r="N405" i="12"/>
  <c r="BR293" i="13"/>
  <c r="BS294" s="1"/>
  <c r="Q293"/>
  <c r="Z294" s="1"/>
  <c r="F504" i="7" s="1"/>
  <c r="K293" i="13"/>
  <c r="O293"/>
  <c r="BU293" l="1"/>
  <c r="BX293"/>
  <c r="J405" i="12"/>
  <c r="AW294" i="13"/>
  <c r="AZ294" s="1"/>
  <c r="AJ294"/>
  <c r="AS294" s="1"/>
  <c r="CB293"/>
  <c r="BQ294"/>
  <c r="J294"/>
  <c r="BN294"/>
  <c r="BH294"/>
  <c r="N293"/>
  <c r="BC294" l="1"/>
  <c r="AV294"/>
  <c r="AY294" s="1"/>
  <c r="AI294"/>
  <c r="AR294" s="1"/>
  <c r="CA293"/>
  <c r="CD293" s="1"/>
  <c r="I294"/>
  <c r="BP294"/>
  <c r="BM294"/>
  <c r="S294"/>
  <c r="AB295" s="1"/>
  <c r="M294"/>
  <c r="K505" i="7"/>
  <c r="G505"/>
  <c r="R505"/>
  <c r="I505"/>
  <c r="P505"/>
  <c r="N505"/>
  <c r="J505"/>
  <c r="O505"/>
  <c r="H505"/>
  <c r="Q505"/>
  <c r="BW294" i="13" l="1"/>
  <c r="BZ294"/>
  <c r="BB294"/>
  <c r="AU294"/>
  <c r="AX294" s="1"/>
  <c r="CE293"/>
  <c r="S505" i="7"/>
  <c r="K405" i="12" s="1"/>
  <c r="L405" s="1"/>
  <c r="M405" s="1"/>
  <c r="L505" i="7"/>
  <c r="G405" i="12" s="1"/>
  <c r="P294" i="13"/>
  <c r="R294"/>
  <c r="AA295" s="1"/>
  <c r="L294"/>
  <c r="BO294"/>
  <c r="BL294"/>
  <c r="H294"/>
  <c r="BV294" l="1"/>
  <c r="BY294"/>
  <c r="BA294"/>
  <c r="BD294" s="1"/>
  <c r="H405" i="12"/>
  <c r="I405" s="1"/>
  <c r="AK295" i="13"/>
  <c r="AT295" s="1"/>
  <c r="CC294"/>
  <c r="N406" i="12"/>
  <c r="Q294" i="13"/>
  <c r="Z295" s="1"/>
  <c r="F505" i="7" s="1"/>
  <c r="K294" i="13"/>
  <c r="BR294"/>
  <c r="BS295" s="1"/>
  <c r="O294"/>
  <c r="BU294" l="1"/>
  <c r="BX294"/>
  <c r="J406" i="12"/>
  <c r="AW295" i="13"/>
  <c r="AZ295" s="1"/>
  <c r="AJ295"/>
  <c r="AS295" s="1"/>
  <c r="CB294"/>
  <c r="BH295"/>
  <c r="N294"/>
  <c r="BQ295"/>
  <c r="BN295"/>
  <c r="J295"/>
  <c r="BC295" l="1"/>
  <c r="AV295"/>
  <c r="AY295" s="1"/>
  <c r="AI295"/>
  <c r="AR295" s="1"/>
  <c r="CA294"/>
  <c r="CD294" s="1"/>
  <c r="I295"/>
  <c r="BP295"/>
  <c r="BM295"/>
  <c r="S295"/>
  <c r="AB296" s="1"/>
  <c r="M295"/>
  <c r="N506" i="7"/>
  <c r="O506"/>
  <c r="H506"/>
  <c r="R506"/>
  <c r="J506"/>
  <c r="G506"/>
  <c r="Q506"/>
  <c r="K506"/>
  <c r="I506"/>
  <c r="P506"/>
  <c r="BW295" i="13" l="1"/>
  <c r="BZ295"/>
  <c r="BB295"/>
  <c r="AU295"/>
  <c r="AX295" s="1"/>
  <c r="CE294"/>
  <c r="L506" i="7"/>
  <c r="G406" i="12" s="1"/>
  <c r="BL295" i="13"/>
  <c r="BO295"/>
  <c r="H295"/>
  <c r="S506" i="7"/>
  <c r="K406" i="12" s="1"/>
  <c r="L406" s="1"/>
  <c r="M406" s="1"/>
  <c r="R295" i="13"/>
  <c r="AA296" s="1"/>
  <c r="L295"/>
  <c r="P295"/>
  <c r="BV295" l="1"/>
  <c r="BY295"/>
  <c r="BA295"/>
  <c r="BD295" s="1"/>
  <c r="H406" i="12"/>
  <c r="I406" s="1"/>
  <c r="AK296" i="13"/>
  <c r="AT296" s="1"/>
  <c r="CC295"/>
  <c r="N407" i="12"/>
  <c r="O295" i="13"/>
  <c r="BR295"/>
  <c r="BS296" s="1"/>
  <c r="Q295"/>
  <c r="Z296" s="1"/>
  <c r="F506" i="7" s="1"/>
  <c r="K295" i="13"/>
  <c r="BU295" l="1"/>
  <c r="BX295"/>
  <c r="J407" i="12"/>
  <c r="AW296" i="13"/>
  <c r="AZ296" s="1"/>
  <c r="AJ296"/>
  <c r="AS296" s="1"/>
  <c r="CB295"/>
  <c r="J296"/>
  <c r="BN296"/>
  <c r="BQ296"/>
  <c r="BH296"/>
  <c r="N295"/>
  <c r="BC296" l="1"/>
  <c r="AV296"/>
  <c r="AY296" s="1"/>
  <c r="AI296"/>
  <c r="AR296" s="1"/>
  <c r="CA295"/>
  <c r="CD295" s="1"/>
  <c r="BM296"/>
  <c r="I296"/>
  <c r="BP296"/>
  <c r="S296"/>
  <c r="AB297" s="1"/>
  <c r="M296"/>
  <c r="P507" i="7"/>
  <c r="H507"/>
  <c r="J507"/>
  <c r="N507"/>
  <c r="O507"/>
  <c r="K507"/>
  <c r="Q507"/>
  <c r="I507"/>
  <c r="G507"/>
  <c r="R507"/>
  <c r="BW296" i="13" l="1"/>
  <c r="BZ296"/>
  <c r="BB296"/>
  <c r="AU296"/>
  <c r="AX296" s="1"/>
  <c r="CE295"/>
  <c r="L507" i="7"/>
  <c r="G407" i="12" s="1"/>
  <c r="BO296" i="13"/>
  <c r="H296"/>
  <c r="BL296"/>
  <c r="S507" i="7"/>
  <c r="K407" i="12" s="1"/>
  <c r="L407" s="1"/>
  <c r="M407" s="1"/>
  <c r="P296" i="13"/>
  <c r="R296"/>
  <c r="AA297" s="1"/>
  <c r="L296"/>
  <c r="BV296" l="1"/>
  <c r="BY296"/>
  <c r="BA296"/>
  <c r="BD296" s="1"/>
  <c r="H407" i="12"/>
  <c r="I407" s="1"/>
  <c r="AK297" i="13"/>
  <c r="AT297" s="1"/>
  <c r="CC296"/>
  <c r="O296"/>
  <c r="N408" i="12"/>
  <c r="K296" i="13"/>
  <c r="BR296"/>
  <c r="BS297" s="1"/>
  <c r="Q296"/>
  <c r="Z297" s="1"/>
  <c r="F507" i="7" s="1"/>
  <c r="BU296" i="13" l="1"/>
  <c r="BX296"/>
  <c r="J408" i="12"/>
  <c r="AW297" i="13"/>
  <c r="AZ297" s="1"/>
  <c r="AJ297"/>
  <c r="AS297" s="1"/>
  <c r="CB296"/>
  <c r="N296"/>
  <c r="BH297"/>
  <c r="BN297"/>
  <c r="BQ297"/>
  <c r="J297"/>
  <c r="BC297" l="1"/>
  <c r="AV297"/>
  <c r="AY297" s="1"/>
  <c r="AI297"/>
  <c r="AR297" s="1"/>
  <c r="CA296"/>
  <c r="CD296" s="1"/>
  <c r="S297"/>
  <c r="AB298" s="1"/>
  <c r="M297"/>
  <c r="G508" i="7"/>
  <c r="H508"/>
  <c r="O508"/>
  <c r="P508"/>
  <c r="R508"/>
  <c r="I508"/>
  <c r="Q508"/>
  <c r="N508"/>
  <c r="J508"/>
  <c r="K508"/>
  <c r="BP297" i="13"/>
  <c r="I297"/>
  <c r="BM297"/>
  <c r="BW297" l="1"/>
  <c r="BZ297"/>
  <c r="BB297"/>
  <c r="AU297"/>
  <c r="AX297" s="1"/>
  <c r="CE296"/>
  <c r="P297"/>
  <c r="S508" i="7"/>
  <c r="K408" i="12" s="1"/>
  <c r="L408" s="1"/>
  <c r="M408" s="1"/>
  <c r="L508" i="7"/>
  <c r="G408" i="12" s="1"/>
  <c r="BO297" i="13"/>
  <c r="H297"/>
  <c r="BL297"/>
  <c r="R297"/>
  <c r="AA298" s="1"/>
  <c r="L297"/>
  <c r="BV297" l="1"/>
  <c r="BY297"/>
  <c r="BA297"/>
  <c r="BD297" s="1"/>
  <c r="H408" i="12"/>
  <c r="I408" s="1"/>
  <c r="AK298" i="13"/>
  <c r="AT298" s="1"/>
  <c r="CC297"/>
  <c r="N409" i="12"/>
  <c r="O297" i="13"/>
  <c r="K297"/>
  <c r="BR297"/>
  <c r="BS298" s="1"/>
  <c r="Q297"/>
  <c r="Z298" s="1"/>
  <c r="F508" i="7" s="1"/>
  <c r="BU297" i="13" l="1"/>
  <c r="BX297"/>
  <c r="J409" i="12"/>
  <c r="AW298" i="13"/>
  <c r="AZ298" s="1"/>
  <c r="AJ298"/>
  <c r="AS298" s="1"/>
  <c r="CB297"/>
  <c r="BH298"/>
  <c r="N297"/>
  <c r="BQ298"/>
  <c r="J298"/>
  <c r="BN298"/>
  <c r="BC298" l="1"/>
  <c r="AV298"/>
  <c r="AY298" s="1"/>
  <c r="AI298"/>
  <c r="AR298" s="1"/>
  <c r="CA297"/>
  <c r="CD297" s="1"/>
  <c r="CE297" s="1"/>
  <c r="M298"/>
  <c r="S298"/>
  <c r="AB299" s="1"/>
  <c r="O509" i="7"/>
  <c r="K509"/>
  <c r="R509"/>
  <c r="Q509"/>
  <c r="H509"/>
  <c r="N509"/>
  <c r="J509"/>
  <c r="I509"/>
  <c r="G509"/>
  <c r="P509"/>
  <c r="BP298" i="13"/>
  <c r="I298"/>
  <c r="BM298"/>
  <c r="BW298" l="1"/>
  <c r="BZ298"/>
  <c r="BB298"/>
  <c r="AU298"/>
  <c r="AX298" s="1"/>
  <c r="R298"/>
  <c r="AA299" s="1"/>
  <c r="L298"/>
  <c r="S509" i="7"/>
  <c r="K409" i="12" s="1"/>
  <c r="L409" s="1"/>
  <c r="M409" s="1"/>
  <c r="BL298" i="13"/>
  <c r="H298"/>
  <c r="BO298"/>
  <c r="P298"/>
  <c r="L509" i="7"/>
  <c r="G409" i="12" s="1"/>
  <c r="BV298" i="13" l="1"/>
  <c r="BY298"/>
  <c r="BA298"/>
  <c r="BD298" s="1"/>
  <c r="H409" i="12"/>
  <c r="I409" s="1"/>
  <c r="AK299" i="13"/>
  <c r="AT299" s="1"/>
  <c r="CC298"/>
  <c r="O298"/>
  <c r="BR298"/>
  <c r="BS299" s="1"/>
  <c r="K298"/>
  <c r="Q298"/>
  <c r="Z299" s="1"/>
  <c r="F509" i="7" s="1"/>
  <c r="N410" i="12"/>
  <c r="BU298" i="13" l="1"/>
  <c r="BX298"/>
  <c r="J410" i="12"/>
  <c r="AW299" i="13"/>
  <c r="AZ299" s="1"/>
  <c r="AJ299"/>
  <c r="AS299" s="1"/>
  <c r="CB298"/>
  <c r="N298"/>
  <c r="BQ299"/>
  <c r="J299"/>
  <c r="BN299"/>
  <c r="BH299"/>
  <c r="BC299" l="1"/>
  <c r="AV299"/>
  <c r="AY299" s="1"/>
  <c r="AI299"/>
  <c r="AR299" s="1"/>
  <c r="CA298"/>
  <c r="CD298" s="1"/>
  <c r="BM299"/>
  <c r="I299"/>
  <c r="BP299"/>
  <c r="N510" i="7"/>
  <c r="H510"/>
  <c r="O510"/>
  <c r="R510"/>
  <c r="Q510"/>
  <c r="J510"/>
  <c r="I510"/>
  <c r="K510"/>
  <c r="G510"/>
  <c r="P510"/>
  <c r="M299" i="13"/>
  <c r="S299"/>
  <c r="AB300" s="1"/>
  <c r="BW299" l="1"/>
  <c r="BZ299"/>
  <c r="BB299"/>
  <c r="AU299"/>
  <c r="AX299" s="1"/>
  <c r="CE298"/>
  <c r="L510" i="7"/>
  <c r="G410" i="12" s="1"/>
  <c r="S510" i="7"/>
  <c r="K410" i="12" s="1"/>
  <c r="L410" s="1"/>
  <c r="M410" s="1"/>
  <c r="H299" i="13"/>
  <c r="BO299"/>
  <c r="BL299"/>
  <c r="P299"/>
  <c r="L299"/>
  <c r="R299"/>
  <c r="AA300" s="1"/>
  <c r="BV299" l="1"/>
  <c r="BY299"/>
  <c r="BA299"/>
  <c r="BD299" s="1"/>
  <c r="H410" i="12"/>
  <c r="I410" s="1"/>
  <c r="AK300" i="13"/>
  <c r="AT300" s="1"/>
  <c r="CC299"/>
  <c r="K299"/>
  <c r="Q299"/>
  <c r="Z300" s="1"/>
  <c r="F510" i="7" s="1"/>
  <c r="BR299" i="13"/>
  <c r="BS300" s="1"/>
  <c r="O299"/>
  <c r="N411" i="12"/>
  <c r="BU299" i="13" l="1"/>
  <c r="BX299"/>
  <c r="J411" i="12"/>
  <c r="AW300" i="13"/>
  <c r="AZ300" s="1"/>
  <c r="AJ300"/>
  <c r="AS300" s="1"/>
  <c r="CB299"/>
  <c r="BH300"/>
  <c r="J300"/>
  <c r="BQ300"/>
  <c r="BN300"/>
  <c r="N299"/>
  <c r="BC300" l="1"/>
  <c r="AV300"/>
  <c r="AY300" s="1"/>
  <c r="AI300"/>
  <c r="AR300" s="1"/>
  <c r="CA299"/>
  <c r="CD299" s="1"/>
  <c r="M300"/>
  <c r="S300"/>
  <c r="AB301" s="1"/>
  <c r="BP300"/>
  <c r="I300"/>
  <c r="BM300"/>
  <c r="G511" i="7"/>
  <c r="R511"/>
  <c r="I511"/>
  <c r="H511"/>
  <c r="P511"/>
  <c r="K511"/>
  <c r="N511"/>
  <c r="J511"/>
  <c r="Q511"/>
  <c r="O511"/>
  <c r="BW300" i="13" l="1"/>
  <c r="BZ300"/>
  <c r="BB300"/>
  <c r="AU300"/>
  <c r="AX300" s="1"/>
  <c r="CE299"/>
  <c r="L511" i="7"/>
  <c r="G411" i="12" s="1"/>
  <c r="P300" i="13"/>
  <c r="S511" i="7"/>
  <c r="K411" i="12" s="1"/>
  <c r="L411" s="1"/>
  <c r="M411" s="1"/>
  <c r="BO300" i="13"/>
  <c r="BL300"/>
  <c r="H300"/>
  <c r="R300"/>
  <c r="AA301" s="1"/>
  <c r="L300"/>
  <c r="BV300" l="1"/>
  <c r="BY300"/>
  <c r="BA300"/>
  <c r="BD300" s="1"/>
  <c r="H411" i="12"/>
  <c r="I411" s="1"/>
  <c r="AK301" i="13"/>
  <c r="AT301" s="1"/>
  <c r="CC300"/>
  <c r="N412" i="12"/>
  <c r="O300" i="13"/>
  <c r="K300"/>
  <c r="Q300"/>
  <c r="Z301" s="1"/>
  <c r="F511" i="7" s="1"/>
  <c r="BR300" i="13"/>
  <c r="BS301" s="1"/>
  <c r="BU300" l="1"/>
  <c r="BX300"/>
  <c r="J412" i="12"/>
  <c r="AW301" i="13"/>
  <c r="AZ301" s="1"/>
  <c r="AJ301"/>
  <c r="AS301" s="1"/>
  <c r="CB300"/>
  <c r="BH301"/>
  <c r="N300"/>
  <c r="J301"/>
  <c r="BQ301"/>
  <c r="BN301"/>
  <c r="BC301" l="1"/>
  <c r="AV301"/>
  <c r="AY301" s="1"/>
  <c r="AI301"/>
  <c r="AR301" s="1"/>
  <c r="CA300"/>
  <c r="CD300" s="1"/>
  <c r="P512" i="7"/>
  <c r="N512"/>
  <c r="R512"/>
  <c r="O512"/>
  <c r="Q512"/>
  <c r="G512"/>
  <c r="H512"/>
  <c r="I512"/>
  <c r="J512"/>
  <c r="K512"/>
  <c r="BP301" i="13"/>
  <c r="BM301"/>
  <c r="I301"/>
  <c r="S301"/>
  <c r="AB302" s="1"/>
  <c r="M301"/>
  <c r="BW301" l="1"/>
  <c r="BZ301"/>
  <c r="BB301"/>
  <c r="CE300"/>
  <c r="P301"/>
  <c r="L512" i="7"/>
  <c r="G412" i="12" s="1"/>
  <c r="S512" i="7"/>
  <c r="K412" i="12" s="1"/>
  <c r="L412" s="1"/>
  <c r="M412" s="1"/>
  <c r="L301" i="13"/>
  <c r="R301"/>
  <c r="AA302" s="1"/>
  <c r="BV301" l="1"/>
  <c r="BY301"/>
  <c r="H412" i="12"/>
  <c r="I412" s="1"/>
  <c r="AU301" i="13"/>
  <c r="AX301" s="1"/>
  <c r="BL301"/>
  <c r="H301"/>
  <c r="Q301" s="1"/>
  <c r="Z302" s="1"/>
  <c r="F512" i="7" s="1"/>
  <c r="BO301" i="13"/>
  <c r="AK302"/>
  <c r="AT302" s="1"/>
  <c r="CC301"/>
  <c r="O301"/>
  <c r="N413" i="12"/>
  <c r="BA301" i="13" l="1"/>
  <c r="BD301" s="1"/>
  <c r="J413" i="12"/>
  <c r="K301" i="13"/>
  <c r="BX301" s="1"/>
  <c r="AW302"/>
  <c r="AZ302" s="1"/>
  <c r="BR301"/>
  <c r="BS302" s="1"/>
  <c r="AJ302"/>
  <c r="AS302" s="1"/>
  <c r="CB301"/>
  <c r="BN302"/>
  <c r="J302"/>
  <c r="BQ302"/>
  <c r="BH302"/>
  <c r="BU301" l="1"/>
  <c r="CA301" s="1"/>
  <c r="CD301" s="1"/>
  <c r="BC302"/>
  <c r="N301"/>
  <c r="AV302"/>
  <c r="AY302" s="1"/>
  <c r="AI302"/>
  <c r="AR302" s="1"/>
  <c r="M302"/>
  <c r="S302"/>
  <c r="AB303" s="1"/>
  <c r="R513" i="7"/>
  <c r="H513"/>
  <c r="N513"/>
  <c r="K513"/>
  <c r="I513"/>
  <c r="G513"/>
  <c r="Q513"/>
  <c r="P513"/>
  <c r="J513"/>
  <c r="O513"/>
  <c r="BP302" i="13"/>
  <c r="I302"/>
  <c r="BM302"/>
  <c r="BW302" l="1"/>
  <c r="BZ302"/>
  <c r="H302"/>
  <c r="BB302"/>
  <c r="CE301"/>
  <c r="L302"/>
  <c r="R302"/>
  <c r="AA303" s="1"/>
  <c r="S513" i="7"/>
  <c r="K413" i="12" s="1"/>
  <c r="L413" s="1"/>
  <c r="M413" s="1"/>
  <c r="P302" i="13"/>
  <c r="L513" i="7"/>
  <c r="G413" i="12" s="1"/>
  <c r="BV302" i="13" l="1"/>
  <c r="BY302"/>
  <c r="H413" i="12"/>
  <c r="I413" s="1"/>
  <c r="AU302" i="13"/>
  <c r="AX302" s="1"/>
  <c r="BL302"/>
  <c r="BO302"/>
  <c r="AK303"/>
  <c r="AT303" s="1"/>
  <c r="CC302"/>
  <c r="N414" i="12"/>
  <c r="O302" i="13"/>
  <c r="BR302"/>
  <c r="BS303" s="1"/>
  <c r="K302"/>
  <c r="Q302"/>
  <c r="Z303" s="1"/>
  <c r="F513" i="7" s="1"/>
  <c r="BU302" i="13" l="1"/>
  <c r="BX302"/>
  <c r="J414" i="12"/>
  <c r="BA302" i="13"/>
  <c r="BD302" s="1"/>
  <c r="AW303"/>
  <c r="AZ303" s="1"/>
  <c r="AJ303"/>
  <c r="AS303" s="1"/>
  <c r="CB302"/>
  <c r="N302"/>
  <c r="BQ303"/>
  <c r="J303"/>
  <c r="BN303"/>
  <c r="BH303"/>
  <c r="BC303" l="1"/>
  <c r="AV303"/>
  <c r="AY303" s="1"/>
  <c r="AI303"/>
  <c r="AR303" s="1"/>
  <c r="CA302"/>
  <c r="CD302" s="1"/>
  <c r="BM303"/>
  <c r="BP303"/>
  <c r="I303"/>
  <c r="M303"/>
  <c r="S303"/>
  <c r="AB304" s="1"/>
  <c r="J514" i="7"/>
  <c r="N514"/>
  <c r="Q514"/>
  <c r="P514"/>
  <c r="R514"/>
  <c r="H514"/>
  <c r="O514"/>
  <c r="K514"/>
  <c r="G514"/>
  <c r="I514"/>
  <c r="BW303" i="13" l="1"/>
  <c r="BZ303"/>
  <c r="BB303"/>
  <c r="AU303"/>
  <c r="AX303" s="1"/>
  <c r="CE302"/>
  <c r="L514" i="7"/>
  <c r="G414" i="12" s="1"/>
  <c r="P303" i="13"/>
  <c r="S514" i="7"/>
  <c r="K414" i="12" s="1"/>
  <c r="L414" s="1"/>
  <c r="M414" s="1"/>
  <c r="BO303" i="13"/>
  <c r="H303"/>
  <c r="BL303"/>
  <c r="L303"/>
  <c r="R303"/>
  <c r="AA304" s="1"/>
  <c r="BV303" l="1"/>
  <c r="BY303"/>
  <c r="BA303"/>
  <c r="BD303" s="1"/>
  <c r="H414" i="12"/>
  <c r="I414" s="1"/>
  <c r="J415" s="1"/>
  <c r="AK304" i="13"/>
  <c r="AT304" s="1"/>
  <c r="CC303"/>
  <c r="N415" i="12"/>
  <c r="K303" i="13"/>
  <c r="Q303"/>
  <c r="Z304" s="1"/>
  <c r="F514" i="7" s="1"/>
  <c r="BR303" i="13"/>
  <c r="BS304" s="1"/>
  <c r="O303"/>
  <c r="BU303" l="1"/>
  <c r="BX303"/>
  <c r="AW304"/>
  <c r="AZ304" s="1"/>
  <c r="AJ304"/>
  <c r="AS304" s="1"/>
  <c r="CB303"/>
  <c r="N303"/>
  <c r="BH304"/>
  <c r="BQ304"/>
  <c r="J304"/>
  <c r="BN304"/>
  <c r="BC304" l="1"/>
  <c r="AV304"/>
  <c r="AY304" s="1"/>
  <c r="AI304"/>
  <c r="AR304" s="1"/>
  <c r="CA303"/>
  <c r="CD303" s="1"/>
  <c r="R515" i="7"/>
  <c r="H515"/>
  <c r="J515"/>
  <c r="I515"/>
  <c r="K515"/>
  <c r="Q515"/>
  <c r="P515"/>
  <c r="O515"/>
  <c r="N515"/>
  <c r="G515"/>
  <c r="S304" i="13"/>
  <c r="AB305" s="1"/>
  <c r="M304"/>
  <c r="BP304"/>
  <c r="BM304"/>
  <c r="I304"/>
  <c r="BW304" l="1"/>
  <c r="BZ304"/>
  <c r="BB304"/>
  <c r="AU304"/>
  <c r="AX304" s="1"/>
  <c r="CE303"/>
  <c r="L515" i="7"/>
  <c r="G415" i="12" s="1"/>
  <c r="P304" i="13"/>
  <c r="BL304"/>
  <c r="BO304"/>
  <c r="H304"/>
  <c r="R304"/>
  <c r="AA305" s="1"/>
  <c r="L304"/>
  <c r="S515" i="7"/>
  <c r="K415" i="12" s="1"/>
  <c r="L415" s="1"/>
  <c r="M415" s="1"/>
  <c r="BV304" i="13" l="1"/>
  <c r="BY304"/>
  <c r="BA304"/>
  <c r="BD304" s="1"/>
  <c r="H415" i="12"/>
  <c r="I415" s="1"/>
  <c r="AK305" i="13"/>
  <c r="AT305" s="1"/>
  <c r="CC304"/>
  <c r="O304"/>
  <c r="N416" i="12"/>
  <c r="K304" i="13"/>
  <c r="BR304"/>
  <c r="BS305" s="1"/>
  <c r="Q304"/>
  <c r="Z305" s="1"/>
  <c r="F515" i="7" s="1"/>
  <c r="BU304" i="13" l="1"/>
  <c r="BX304"/>
  <c r="J416" i="12"/>
  <c r="AW305" i="13"/>
  <c r="AZ305" s="1"/>
  <c r="AJ305"/>
  <c r="AS305" s="1"/>
  <c r="CB304"/>
  <c r="BQ305"/>
  <c r="BN305"/>
  <c r="J305"/>
  <c r="N304"/>
  <c r="BH305"/>
  <c r="BC305" l="1"/>
  <c r="AV305"/>
  <c r="AY305" s="1"/>
  <c r="AI305"/>
  <c r="AR305" s="1"/>
  <c r="CA304"/>
  <c r="CD304" s="1"/>
  <c r="I305"/>
  <c r="BP305"/>
  <c r="BM305"/>
  <c r="P516" i="7"/>
  <c r="R516"/>
  <c r="J516"/>
  <c r="H516"/>
  <c r="I516"/>
  <c r="K516"/>
  <c r="G516"/>
  <c r="Q516"/>
  <c r="O516"/>
  <c r="N516"/>
  <c r="M305" i="13"/>
  <c r="S305"/>
  <c r="AB306" s="1"/>
  <c r="BW305" l="1"/>
  <c r="BZ305"/>
  <c r="BB305"/>
  <c r="AU305"/>
  <c r="AX305" s="1"/>
  <c r="CE304"/>
  <c r="S516" i="7"/>
  <c r="K416" i="12" s="1"/>
  <c r="L416" s="1"/>
  <c r="M416" s="1"/>
  <c r="P305" i="13"/>
  <c r="H305"/>
  <c r="BO305"/>
  <c r="BL305"/>
  <c r="R305"/>
  <c r="AA306" s="1"/>
  <c r="L305"/>
  <c r="L516" i="7"/>
  <c r="G416" i="12" s="1"/>
  <c r="BV305" i="13" l="1"/>
  <c r="BY305"/>
  <c r="BA305"/>
  <c r="BD305" s="1"/>
  <c r="H416" i="12"/>
  <c r="I416" s="1"/>
  <c r="AK306" i="13"/>
  <c r="AT306" s="1"/>
  <c r="CC305"/>
  <c r="Q305"/>
  <c r="Z306" s="1"/>
  <c r="F516" i="7" s="1"/>
  <c r="BR305" i="13"/>
  <c r="BS306" s="1"/>
  <c r="K305"/>
  <c r="O305"/>
  <c r="N417" i="12"/>
  <c r="BU305" i="13" l="1"/>
  <c r="BX305"/>
  <c r="J417" i="12"/>
  <c r="AW306" i="13"/>
  <c r="AZ306" s="1"/>
  <c r="AJ306"/>
  <c r="AS306" s="1"/>
  <c r="CB305"/>
  <c r="BH306"/>
  <c r="BQ306"/>
  <c r="BN306"/>
  <c r="J306"/>
  <c r="N305"/>
  <c r="BC306" l="1"/>
  <c r="AV306"/>
  <c r="AY306" s="1"/>
  <c r="AI306"/>
  <c r="AR306" s="1"/>
  <c r="CA305"/>
  <c r="CD305" s="1"/>
  <c r="J517" i="7"/>
  <c r="O517"/>
  <c r="P517"/>
  <c r="H517"/>
  <c r="G517"/>
  <c r="K517"/>
  <c r="N517"/>
  <c r="Q517"/>
  <c r="R517"/>
  <c r="I517"/>
  <c r="S306" i="13"/>
  <c r="AB307" s="1"/>
  <c r="M306"/>
  <c r="I306"/>
  <c r="BM306"/>
  <c r="BP306"/>
  <c r="BW306" l="1"/>
  <c r="BZ306"/>
  <c r="BB306"/>
  <c r="AU306"/>
  <c r="AX306" s="1"/>
  <c r="CE305"/>
  <c r="S517" i="7"/>
  <c r="K417" i="12" s="1"/>
  <c r="L417" s="1"/>
  <c r="M417" s="1"/>
  <c r="BO306" i="13"/>
  <c r="H306"/>
  <c r="BL306"/>
  <c r="P306"/>
  <c r="L306"/>
  <c r="R306"/>
  <c r="AA307" s="1"/>
  <c r="L517" i="7"/>
  <c r="G417" i="12" s="1"/>
  <c r="BV306" i="13" l="1"/>
  <c r="BY306"/>
  <c r="BA306"/>
  <c r="BD306" s="1"/>
  <c r="H417" i="12"/>
  <c r="I417" s="1"/>
  <c r="AK307" i="13"/>
  <c r="AT307" s="1"/>
  <c r="CC306"/>
  <c r="K306"/>
  <c r="BR306"/>
  <c r="BS307" s="1"/>
  <c r="Q306"/>
  <c r="Z307" s="1"/>
  <c r="F517" i="7" s="1"/>
  <c r="N418" i="12"/>
  <c r="O306" i="13"/>
  <c r="BU306" l="1"/>
  <c r="BX306"/>
  <c r="J418" i="12"/>
  <c r="AW307" i="13"/>
  <c r="AZ307" s="1"/>
  <c r="AJ307"/>
  <c r="AS307" s="1"/>
  <c r="CB306"/>
  <c r="BH307"/>
  <c r="BN307"/>
  <c r="J307"/>
  <c r="BQ307"/>
  <c r="N306"/>
  <c r="BC307" l="1"/>
  <c r="AV307"/>
  <c r="AY307" s="1"/>
  <c r="AI307"/>
  <c r="AR307" s="1"/>
  <c r="CA306"/>
  <c r="CD306" s="1"/>
  <c r="CE306" s="1"/>
  <c r="P518" i="7"/>
  <c r="N518"/>
  <c r="I518"/>
  <c r="K518"/>
  <c r="J518"/>
  <c r="G518"/>
  <c r="R518"/>
  <c r="H518"/>
  <c r="O518"/>
  <c r="Q518"/>
  <c r="BM307" i="13"/>
  <c r="BP307"/>
  <c r="I307"/>
  <c r="S307"/>
  <c r="AB308" s="1"/>
  <c r="M307"/>
  <c r="BW307" l="1"/>
  <c r="BZ307"/>
  <c r="BB307"/>
  <c r="AU307"/>
  <c r="AX307" s="1"/>
  <c r="L518" i="7"/>
  <c r="G418" i="12" s="1"/>
  <c r="P307" i="13"/>
  <c r="BO307"/>
  <c r="H307"/>
  <c r="BL307"/>
  <c r="S518" i="7"/>
  <c r="K418" i="12" s="1"/>
  <c r="L418" s="1"/>
  <c r="M418" s="1"/>
  <c r="L307" i="13"/>
  <c r="R307"/>
  <c r="AA308" s="1"/>
  <c r="BV307" l="1"/>
  <c r="BY307"/>
  <c r="BA307"/>
  <c r="BD307" s="1"/>
  <c r="H418" i="12"/>
  <c r="I418" s="1"/>
  <c r="AK308" i="13"/>
  <c r="AT308" s="1"/>
  <c r="CC307"/>
  <c r="O307"/>
  <c r="Q307"/>
  <c r="Z308" s="1"/>
  <c r="F518" i="7" s="1"/>
  <c r="K307" i="13"/>
  <c r="BR307"/>
  <c r="BS308" s="1"/>
  <c r="N419" i="12"/>
  <c r="BU307" i="13" l="1"/>
  <c r="BX307"/>
  <c r="J419" i="12"/>
  <c r="AW308" i="13"/>
  <c r="AZ308" s="1"/>
  <c r="AJ308"/>
  <c r="AS308" s="1"/>
  <c r="CB307"/>
  <c r="N307"/>
  <c r="BN308"/>
  <c r="BQ308"/>
  <c r="J308"/>
  <c r="BH308"/>
  <c r="BC308" l="1"/>
  <c r="AV308"/>
  <c r="AY308" s="1"/>
  <c r="AI308"/>
  <c r="AR308" s="1"/>
  <c r="CA307"/>
  <c r="CD307" s="1"/>
  <c r="CE307" s="1"/>
  <c r="S308"/>
  <c r="AB309" s="1"/>
  <c r="M308"/>
  <c r="I308"/>
  <c r="BM308"/>
  <c r="BP308"/>
  <c r="I519" i="7"/>
  <c r="Q519"/>
  <c r="J519"/>
  <c r="N519"/>
  <c r="P519"/>
  <c r="O519"/>
  <c r="G519"/>
  <c r="K519"/>
  <c r="R519"/>
  <c r="H519"/>
  <c r="BW308" i="13" l="1"/>
  <c r="BZ308"/>
  <c r="BB308"/>
  <c r="AU308"/>
  <c r="AX308" s="1"/>
  <c r="L519" i="7"/>
  <c r="G419" i="12" s="1"/>
  <c r="P308" i="13"/>
  <c r="S519" i="7"/>
  <c r="K419" i="12" s="1"/>
  <c r="L419" s="1"/>
  <c r="M419" s="1"/>
  <c r="L308" i="13"/>
  <c r="R308"/>
  <c r="AA309" s="1"/>
  <c r="BO308"/>
  <c r="H308"/>
  <c r="BL308"/>
  <c r="BV308" l="1"/>
  <c r="BY308"/>
  <c r="BA308"/>
  <c r="BD308" s="1"/>
  <c r="H419" i="12"/>
  <c r="I419" s="1"/>
  <c r="AK309" i="13"/>
  <c r="AT309" s="1"/>
  <c r="CC308"/>
  <c r="N420" i="12"/>
  <c r="O308" i="13"/>
  <c r="BR308"/>
  <c r="BS309" s="1"/>
  <c r="K308"/>
  <c r="Q308"/>
  <c r="Z309" s="1"/>
  <c r="F519" i="7" s="1"/>
  <c r="BU308" i="13" l="1"/>
  <c r="BX308"/>
  <c r="J420" i="12"/>
  <c r="AW309" i="13"/>
  <c r="AZ309" s="1"/>
  <c r="AJ309"/>
  <c r="AS309" s="1"/>
  <c r="CB308"/>
  <c r="BH309"/>
  <c r="BN309"/>
  <c r="BQ309"/>
  <c r="J309"/>
  <c r="N308"/>
  <c r="BC309" l="1"/>
  <c r="AV309"/>
  <c r="AY309" s="1"/>
  <c r="AI309"/>
  <c r="AR309" s="1"/>
  <c r="CA308"/>
  <c r="CD308" s="1"/>
  <c r="CE308" s="1"/>
  <c r="O520" i="7"/>
  <c r="Q520"/>
  <c r="K520"/>
  <c r="P520"/>
  <c r="N520"/>
  <c r="H520"/>
  <c r="I520"/>
  <c r="G520"/>
  <c r="J520"/>
  <c r="R520"/>
  <c r="M309" i="13"/>
  <c r="S309"/>
  <c r="AB310" s="1"/>
  <c r="BP309"/>
  <c r="I309"/>
  <c r="BM309"/>
  <c r="BW309" l="1"/>
  <c r="BZ309"/>
  <c r="BB309"/>
  <c r="AU309"/>
  <c r="AX309" s="1"/>
  <c r="R309"/>
  <c r="AA310" s="1"/>
  <c r="L309"/>
  <c r="P309"/>
  <c r="BO309"/>
  <c r="H309"/>
  <c r="BL309"/>
  <c r="S520" i="7"/>
  <c r="K420" i="12" s="1"/>
  <c r="L420" s="1"/>
  <c r="M420" s="1"/>
  <c r="L520" i="7"/>
  <c r="G420" i="12" s="1"/>
  <c r="BV309" i="13" l="1"/>
  <c r="BY309"/>
  <c r="H420" i="12"/>
  <c r="I420" s="1"/>
  <c r="BA309" i="13"/>
  <c r="BD309" s="1"/>
  <c r="AK310"/>
  <c r="AT310" s="1"/>
  <c r="CC309"/>
  <c r="N421" i="12"/>
  <c r="O309" i="13"/>
  <c r="BR309"/>
  <c r="BS310" s="1"/>
  <c r="K309"/>
  <c r="Q309"/>
  <c r="Z310" s="1"/>
  <c r="F520" i="7" s="1"/>
  <c r="BU309" i="13" l="1"/>
  <c r="BX309"/>
  <c r="J421" i="12"/>
  <c r="AW310" i="13"/>
  <c r="AZ310" s="1"/>
  <c r="AJ310"/>
  <c r="AS310" s="1"/>
  <c r="CB309"/>
  <c r="BH310"/>
  <c r="BN310"/>
  <c r="BQ310"/>
  <c r="J310"/>
  <c r="N309"/>
  <c r="BC310" l="1"/>
  <c r="AV310"/>
  <c r="AY310" s="1"/>
  <c r="AI310"/>
  <c r="AR310" s="1"/>
  <c r="CA309"/>
  <c r="CD309" s="1"/>
  <c r="BM310"/>
  <c r="BP310"/>
  <c r="I310"/>
  <c r="S310"/>
  <c r="AB311" s="1"/>
  <c r="M310"/>
  <c r="O521" i="7"/>
  <c r="I521"/>
  <c r="J521"/>
  <c r="G521"/>
  <c r="P521"/>
  <c r="H521"/>
  <c r="N521"/>
  <c r="Q521"/>
  <c r="K521"/>
  <c r="R521"/>
  <c r="BW310" i="13" l="1"/>
  <c r="BZ310"/>
  <c r="BB310"/>
  <c r="AU310"/>
  <c r="AX310" s="1"/>
  <c r="CE309"/>
  <c r="S521" i="7"/>
  <c r="K421" i="12" s="1"/>
  <c r="L421" s="1"/>
  <c r="M421" s="1"/>
  <c r="H310" i="13"/>
  <c r="BL310"/>
  <c r="BO310"/>
  <c r="P310"/>
  <c r="L521" i="7"/>
  <c r="G421" i="12" s="1"/>
  <c r="R310" i="13"/>
  <c r="AA311" s="1"/>
  <c r="L310"/>
  <c r="BV310" l="1"/>
  <c r="BY310"/>
  <c r="H421" i="12"/>
  <c r="I421" s="1"/>
  <c r="BA310" i="13"/>
  <c r="BD310" s="1"/>
  <c r="AK311"/>
  <c r="AT311" s="1"/>
  <c r="CC310"/>
  <c r="O310"/>
  <c r="N422" i="12"/>
  <c r="K310" i="13"/>
  <c r="BR310"/>
  <c r="BS311" s="1"/>
  <c r="Q310"/>
  <c r="Z311" s="1"/>
  <c r="F521" i="7" s="1"/>
  <c r="BU310" i="13" l="1"/>
  <c r="BX310"/>
  <c r="J422" i="12"/>
  <c r="AW311" i="13"/>
  <c r="AZ311" s="1"/>
  <c r="AJ311"/>
  <c r="AS311" s="1"/>
  <c r="CB310"/>
  <c r="N310"/>
  <c r="BN311"/>
  <c r="BQ311"/>
  <c r="J311"/>
  <c r="BH311"/>
  <c r="BC311" l="1"/>
  <c r="AV311"/>
  <c r="AY311" s="1"/>
  <c r="AI311"/>
  <c r="AR311" s="1"/>
  <c r="CA310"/>
  <c r="CD310" s="1"/>
  <c r="I311"/>
  <c r="BM311"/>
  <c r="BP311"/>
  <c r="M311"/>
  <c r="S311"/>
  <c r="AB312" s="1"/>
  <c r="H522" i="7"/>
  <c r="O522"/>
  <c r="G522"/>
  <c r="R522"/>
  <c r="Q522"/>
  <c r="J522"/>
  <c r="P522"/>
  <c r="I522"/>
  <c r="K522"/>
  <c r="N522"/>
  <c r="BW311" i="13" l="1"/>
  <c r="BZ311"/>
  <c r="BB311"/>
  <c r="AU311"/>
  <c r="AX311" s="1"/>
  <c r="CE310"/>
  <c r="L522" i="7"/>
  <c r="G422" i="12" s="1"/>
  <c r="BL311" i="13"/>
  <c r="H311"/>
  <c r="BO311"/>
  <c r="S522" i="7"/>
  <c r="K422" i="12" s="1"/>
  <c r="L422" s="1"/>
  <c r="M422" s="1"/>
  <c r="P311" i="13"/>
  <c r="R311"/>
  <c r="AA312" s="1"/>
  <c r="L311"/>
  <c r="BV311" l="1"/>
  <c r="BY311"/>
  <c r="BA311"/>
  <c r="BD311" s="1"/>
  <c r="H422" i="12"/>
  <c r="I422" s="1"/>
  <c r="AK312" i="13"/>
  <c r="AT312" s="1"/>
  <c r="CC311"/>
  <c r="O311"/>
  <c r="N423" i="12"/>
  <c r="K311" i="13"/>
  <c r="Q311"/>
  <c r="Z312" s="1"/>
  <c r="F522" i="7" s="1"/>
  <c r="BR311" i="13"/>
  <c r="BS312" s="1"/>
  <c r="BU311" l="1"/>
  <c r="BX311"/>
  <c r="J423" i="12"/>
  <c r="AW312" i="13"/>
  <c r="AZ312" s="1"/>
  <c r="AJ312"/>
  <c r="AS312" s="1"/>
  <c r="CB311"/>
  <c r="BQ312"/>
  <c r="BN312"/>
  <c r="J312"/>
  <c r="BH312"/>
  <c r="N311"/>
  <c r="BC312" l="1"/>
  <c r="AV312"/>
  <c r="AY312" s="1"/>
  <c r="AI312"/>
  <c r="AR312" s="1"/>
  <c r="CA311"/>
  <c r="CD311" s="1"/>
  <c r="I312"/>
  <c r="BP312"/>
  <c r="BM312"/>
  <c r="H523" i="7"/>
  <c r="N523"/>
  <c r="J523"/>
  <c r="O523"/>
  <c r="R523"/>
  <c r="I523"/>
  <c r="P523"/>
  <c r="Q523"/>
  <c r="G523"/>
  <c r="K523"/>
  <c r="M312" i="13"/>
  <c r="S312"/>
  <c r="AB313" s="1"/>
  <c r="BW312" l="1"/>
  <c r="BZ312"/>
  <c r="BB312"/>
  <c r="AU312"/>
  <c r="AX312" s="1"/>
  <c r="CE311"/>
  <c r="S523" i="7"/>
  <c r="K423" i="12" s="1"/>
  <c r="L423" s="1"/>
  <c r="M423" s="1"/>
  <c r="P312" i="13"/>
  <c r="BL312"/>
  <c r="H312"/>
  <c r="BO312"/>
  <c r="L312"/>
  <c r="R312"/>
  <c r="AA313" s="1"/>
  <c r="L523" i="7"/>
  <c r="G423" i="12" s="1"/>
  <c r="BV312" i="13" l="1"/>
  <c r="BY312"/>
  <c r="BA312"/>
  <c r="BD312" s="1"/>
  <c r="H423" i="12"/>
  <c r="I423" s="1"/>
  <c r="AK313" i="13"/>
  <c r="AT313" s="1"/>
  <c r="CC312"/>
  <c r="N424" i="12"/>
  <c r="Q312" i="13"/>
  <c r="Z313" s="1"/>
  <c r="F523" i="7" s="1"/>
  <c r="K312" i="13"/>
  <c r="BR312"/>
  <c r="BS313" s="1"/>
  <c r="O312"/>
  <c r="BU312" l="1"/>
  <c r="BX312"/>
  <c r="J424" i="12"/>
  <c r="AW313" i="13"/>
  <c r="AZ313" s="1"/>
  <c r="AJ313"/>
  <c r="AS313" s="1"/>
  <c r="CB312"/>
  <c r="BH313"/>
  <c r="N312"/>
  <c r="BQ313"/>
  <c r="BN313"/>
  <c r="J313"/>
  <c r="BC313" l="1"/>
  <c r="AV313"/>
  <c r="AY313" s="1"/>
  <c r="AI313"/>
  <c r="AR313" s="1"/>
  <c r="CA312"/>
  <c r="CD312" s="1"/>
  <c r="N524" i="7"/>
  <c r="J524"/>
  <c r="R524"/>
  <c r="I524"/>
  <c r="O524"/>
  <c r="P524"/>
  <c r="Q524"/>
  <c r="G524"/>
  <c r="H524"/>
  <c r="K524"/>
  <c r="I313" i="13"/>
  <c r="BM313"/>
  <c r="BP313"/>
  <c r="S313"/>
  <c r="AB314" s="1"/>
  <c r="M313"/>
  <c r="BW313" l="1"/>
  <c r="BZ313"/>
  <c r="BB313"/>
  <c r="AU313"/>
  <c r="AX313" s="1"/>
  <c r="CE312"/>
  <c r="P313"/>
  <c r="L313"/>
  <c r="R313"/>
  <c r="AA314" s="1"/>
  <c r="L524" i="7"/>
  <c r="G424" i="12" s="1"/>
  <c r="S524" i="7"/>
  <c r="K424" i="12" s="1"/>
  <c r="L424" s="1"/>
  <c r="M424" s="1"/>
  <c r="BO313" i="13"/>
  <c r="BL313"/>
  <c r="H313"/>
  <c r="BV313" l="1"/>
  <c r="BY313"/>
  <c r="H424" i="12"/>
  <c r="I424" s="1"/>
  <c r="BA313" i="13"/>
  <c r="BD313" s="1"/>
  <c r="AK314"/>
  <c r="AT314" s="1"/>
  <c r="CC313"/>
  <c r="N425" i="12"/>
  <c r="K313" i="13"/>
  <c r="Q313"/>
  <c r="Z314" s="1"/>
  <c r="F524" i="7" s="1"/>
  <c r="BR313" i="13"/>
  <c r="BS314" s="1"/>
  <c r="O313"/>
  <c r="BU313" l="1"/>
  <c r="BX313"/>
  <c r="J425" i="12"/>
  <c r="AW314" i="13"/>
  <c r="AZ314" s="1"/>
  <c r="AJ314"/>
  <c r="AS314" s="1"/>
  <c r="CB313"/>
  <c r="BN314"/>
  <c r="J314"/>
  <c r="BQ314"/>
  <c r="N313"/>
  <c r="BH314"/>
  <c r="BC314" l="1"/>
  <c r="AV314"/>
  <c r="AY314" s="1"/>
  <c r="AI314"/>
  <c r="AR314" s="1"/>
  <c r="CA313"/>
  <c r="CD313" s="1"/>
  <c r="CE313" s="1"/>
  <c r="K525" i="7"/>
  <c r="O525"/>
  <c r="Q525"/>
  <c r="R525"/>
  <c r="G525"/>
  <c r="N525"/>
  <c r="I525"/>
  <c r="H525"/>
  <c r="P525"/>
  <c r="J525"/>
  <c r="I314" i="13"/>
  <c r="BM314"/>
  <c r="BP314"/>
  <c r="M314"/>
  <c r="S314"/>
  <c r="AB315" s="1"/>
  <c r="BW314" l="1"/>
  <c r="BZ314"/>
  <c r="BB314"/>
  <c r="AU314"/>
  <c r="AX314" s="1"/>
  <c r="P314"/>
  <c r="L314"/>
  <c r="R314"/>
  <c r="AA315" s="1"/>
  <c r="BO314"/>
  <c r="BL314"/>
  <c r="H314"/>
  <c r="S525" i="7"/>
  <c r="K425" i="12" s="1"/>
  <c r="L425" s="1"/>
  <c r="M425" s="1"/>
  <c r="L525" i="7"/>
  <c r="G425" i="12" s="1"/>
  <c r="BV314" i="13" l="1"/>
  <c r="BY314"/>
  <c r="H425" i="12"/>
  <c r="I425" s="1"/>
  <c r="BA314" i="13"/>
  <c r="BD314" s="1"/>
  <c r="AK315"/>
  <c r="AT315" s="1"/>
  <c r="CC314"/>
  <c r="O314"/>
  <c r="K314"/>
  <c r="Q314"/>
  <c r="Z315" s="1"/>
  <c r="F525" i="7" s="1"/>
  <c r="BR314" i="13"/>
  <c r="BS315" s="1"/>
  <c r="N426" i="12"/>
  <c r="BU314" i="13" l="1"/>
  <c r="BX314"/>
  <c r="J426" i="12"/>
  <c r="AW315" i="13"/>
  <c r="AZ315" s="1"/>
  <c r="AJ315"/>
  <c r="AS315" s="1"/>
  <c r="CB314"/>
  <c r="BQ315"/>
  <c r="J315"/>
  <c r="BN315"/>
  <c r="N314"/>
  <c r="BH315"/>
  <c r="BC315" l="1"/>
  <c r="AV315"/>
  <c r="AY315" s="1"/>
  <c r="AI315"/>
  <c r="AR315" s="1"/>
  <c r="CA314"/>
  <c r="CD314" s="1"/>
  <c r="CE314" s="1"/>
  <c r="BP315"/>
  <c r="I315"/>
  <c r="BM315"/>
  <c r="I526" i="7"/>
  <c r="J526"/>
  <c r="Q526"/>
  <c r="N526"/>
  <c r="O526"/>
  <c r="R526"/>
  <c r="G526"/>
  <c r="K526"/>
  <c r="H526"/>
  <c r="P526"/>
  <c r="M315" i="13"/>
  <c r="S315"/>
  <c r="AB316" s="1"/>
  <c r="BW315" l="1"/>
  <c r="BZ315"/>
  <c r="BB315"/>
  <c r="AU315"/>
  <c r="AX315" s="1"/>
  <c r="BO315"/>
  <c r="BL315"/>
  <c r="H315"/>
  <c r="L315"/>
  <c r="R315"/>
  <c r="AA316" s="1"/>
  <c r="L526" i="7"/>
  <c r="G426" i="12" s="1"/>
  <c r="P315" i="13"/>
  <c r="S526" i="7"/>
  <c r="K426" i="12" s="1"/>
  <c r="L426" s="1"/>
  <c r="M426" s="1"/>
  <c r="BV315" i="13" l="1"/>
  <c r="BY315"/>
  <c r="BA315"/>
  <c r="BD315" s="1"/>
  <c r="H426" i="12"/>
  <c r="I426" s="1"/>
  <c r="AK316" i="13"/>
  <c r="AT316" s="1"/>
  <c r="CC315"/>
  <c r="O315"/>
  <c r="N427" i="12"/>
  <c r="BR315" i="13"/>
  <c r="BS316" s="1"/>
  <c r="Q315"/>
  <c r="Z316" s="1"/>
  <c r="F526" i="7" s="1"/>
  <c r="K315" i="13"/>
  <c r="BU315" l="1"/>
  <c r="BX315"/>
  <c r="J427" i="12"/>
  <c r="AW316" i="13"/>
  <c r="AZ316" s="1"/>
  <c r="AJ316"/>
  <c r="AS316" s="1"/>
  <c r="CB315"/>
  <c r="N315"/>
  <c r="BQ316"/>
  <c r="BN316"/>
  <c r="J316"/>
  <c r="BH316"/>
  <c r="BC316" l="1"/>
  <c r="AV316"/>
  <c r="AY316" s="1"/>
  <c r="AI316"/>
  <c r="AR316" s="1"/>
  <c r="CA315"/>
  <c r="CD315" s="1"/>
  <c r="CE315" s="1"/>
  <c r="BM316"/>
  <c r="I316"/>
  <c r="BP316"/>
  <c r="M316"/>
  <c r="S316"/>
  <c r="AB317" s="1"/>
  <c r="J527" i="7"/>
  <c r="I527"/>
  <c r="G527"/>
  <c r="K527"/>
  <c r="P527"/>
  <c r="R527"/>
  <c r="Q527"/>
  <c r="N527"/>
  <c r="O527"/>
  <c r="H527"/>
  <c r="BW316" i="13" l="1"/>
  <c r="BZ316"/>
  <c r="BB316"/>
  <c r="AU316"/>
  <c r="AX316" s="1"/>
  <c r="P316"/>
  <c r="L527" i="7"/>
  <c r="G427" i="12" s="1"/>
  <c r="L316" i="13"/>
  <c r="R316"/>
  <c r="AA317" s="1"/>
  <c r="H316"/>
  <c r="BO316"/>
  <c r="BL316"/>
  <c r="S527" i="7"/>
  <c r="K427" i="12" s="1"/>
  <c r="L427" s="1"/>
  <c r="M427" s="1"/>
  <c r="BV316" i="13" l="1"/>
  <c r="BY316"/>
  <c r="BA316"/>
  <c r="BD316" s="1"/>
  <c r="H427" i="12"/>
  <c r="I427" s="1"/>
  <c r="AK317" i="13"/>
  <c r="AT317" s="1"/>
  <c r="CC316"/>
  <c r="N428" i="12"/>
  <c r="Q316" i="13"/>
  <c r="Z317" s="1"/>
  <c r="F527" i="7" s="1"/>
  <c r="BR316" i="13"/>
  <c r="BS317" s="1"/>
  <c r="K316"/>
  <c r="O316"/>
  <c r="BU316" l="1"/>
  <c r="BX316"/>
  <c r="J428" i="12"/>
  <c r="AW317" i="13"/>
  <c r="AZ317" s="1"/>
  <c r="AJ317"/>
  <c r="AS317" s="1"/>
  <c r="CB316"/>
  <c r="BN317"/>
  <c r="BQ317"/>
  <c r="J317"/>
  <c r="N316"/>
  <c r="BH317"/>
  <c r="BC317" l="1"/>
  <c r="AV317"/>
  <c r="AY317" s="1"/>
  <c r="AI317"/>
  <c r="AR317" s="1"/>
  <c r="CA316"/>
  <c r="CD316" s="1"/>
  <c r="CE316" s="1"/>
  <c r="BP317"/>
  <c r="BM317"/>
  <c r="I317"/>
  <c r="R528" i="7"/>
  <c r="P528"/>
  <c r="K528"/>
  <c r="O528"/>
  <c r="H528"/>
  <c r="Q528"/>
  <c r="G528"/>
  <c r="J528"/>
  <c r="N528"/>
  <c r="I528"/>
  <c r="M317" i="13"/>
  <c r="S317"/>
  <c r="AB318" s="1"/>
  <c r="BW317" l="1"/>
  <c r="BZ317"/>
  <c r="BB317"/>
  <c r="AU317"/>
  <c r="AX317" s="1"/>
  <c r="S528" i="7"/>
  <c r="K428" i="12" s="1"/>
  <c r="L428" s="1"/>
  <c r="M428" s="1"/>
  <c r="P317" i="13"/>
  <c r="BO317"/>
  <c r="H317"/>
  <c r="BL317"/>
  <c r="L528" i="7"/>
  <c r="G428" i="12" s="1"/>
  <c r="R317" i="13"/>
  <c r="AA318" s="1"/>
  <c r="L317"/>
  <c r="BV317" l="1"/>
  <c r="BY317"/>
  <c r="BA317"/>
  <c r="BD317" s="1"/>
  <c r="H428" i="12"/>
  <c r="I428" s="1"/>
  <c r="AK318" i="13"/>
  <c r="AT318" s="1"/>
  <c r="CC317"/>
  <c r="O317"/>
  <c r="N429" i="12"/>
  <c r="K317" i="13"/>
  <c r="Q317"/>
  <c r="Z318" s="1"/>
  <c r="F528" i="7" s="1"/>
  <c r="BR317" i="13"/>
  <c r="BS318" s="1"/>
  <c r="BU317" l="1"/>
  <c r="BX317"/>
  <c r="J429" i="12"/>
  <c r="AW318" i="13"/>
  <c r="AZ318" s="1"/>
  <c r="AJ318"/>
  <c r="AS318" s="1"/>
  <c r="CB317"/>
  <c r="BN318"/>
  <c r="J318"/>
  <c r="BQ318"/>
  <c r="N317"/>
  <c r="BH318"/>
  <c r="BC318" l="1"/>
  <c r="AV318"/>
  <c r="AY318" s="1"/>
  <c r="AI318"/>
  <c r="AR318" s="1"/>
  <c r="CA317"/>
  <c r="CD317" s="1"/>
  <c r="CE317" s="1"/>
  <c r="BM318"/>
  <c r="BP318"/>
  <c r="I318"/>
  <c r="S318"/>
  <c r="AB319" s="1"/>
  <c r="M318"/>
  <c r="H529" i="7"/>
  <c r="P529"/>
  <c r="I529"/>
  <c r="G529"/>
  <c r="K529"/>
  <c r="O529"/>
  <c r="Q529"/>
  <c r="J529"/>
  <c r="N529"/>
  <c r="R529"/>
  <c r="BW318" i="13" l="1"/>
  <c r="BZ318"/>
  <c r="BB318"/>
  <c r="AU318"/>
  <c r="AX318" s="1"/>
  <c r="S529" i="7"/>
  <c r="K429" i="12" s="1"/>
  <c r="L429" s="1"/>
  <c r="M429" s="1"/>
  <c r="BL318" i="13"/>
  <c r="BO318"/>
  <c r="H318"/>
  <c r="L529" i="7"/>
  <c r="G429" i="12" s="1"/>
  <c r="P318" i="13"/>
  <c r="L318"/>
  <c r="R318"/>
  <c r="AA319" s="1"/>
  <c r="BV318" l="1"/>
  <c r="BY318"/>
  <c r="H429" i="12"/>
  <c r="I429" s="1"/>
  <c r="BA318" i="13"/>
  <c r="BD318" s="1"/>
  <c r="AK319"/>
  <c r="AT319" s="1"/>
  <c r="CC318"/>
  <c r="N430" i="12"/>
  <c r="O318" i="13"/>
  <c r="Q318"/>
  <c r="Z319" s="1"/>
  <c r="F529" i="7" s="1"/>
  <c r="BR318" i="13"/>
  <c r="BS319" s="1"/>
  <c r="K318"/>
  <c r="BU318" l="1"/>
  <c r="BX318"/>
  <c r="J430" i="12"/>
  <c r="AW319" i="13"/>
  <c r="AZ319" s="1"/>
  <c r="AJ319"/>
  <c r="AS319" s="1"/>
  <c r="CB318"/>
  <c r="BH319"/>
  <c r="N318"/>
  <c r="BQ319"/>
  <c r="BN319"/>
  <c r="J319"/>
  <c r="BC319" l="1"/>
  <c r="AV319"/>
  <c r="AY319" s="1"/>
  <c r="AI319"/>
  <c r="AR319" s="1"/>
  <c r="CA318"/>
  <c r="CD318" s="1"/>
  <c r="M319"/>
  <c r="S319"/>
  <c r="AB320" s="1"/>
  <c r="N530" i="7"/>
  <c r="J530"/>
  <c r="I530"/>
  <c r="O530"/>
  <c r="G530"/>
  <c r="R530"/>
  <c r="K530"/>
  <c r="P530"/>
  <c r="Q530"/>
  <c r="H530"/>
  <c r="BP319" i="13"/>
  <c r="BM319"/>
  <c r="I319"/>
  <c r="BW319" l="1"/>
  <c r="BZ319"/>
  <c r="BB319"/>
  <c r="AU319"/>
  <c r="AX319" s="1"/>
  <c r="CE318"/>
  <c r="L319"/>
  <c r="R319"/>
  <c r="AA320" s="1"/>
  <c r="P319"/>
  <c r="H319"/>
  <c r="BL319"/>
  <c r="BO319"/>
  <c r="L530" i="7"/>
  <c r="G430" i="12" s="1"/>
  <c r="S530" i="7"/>
  <c r="K430" i="12" s="1"/>
  <c r="L430" s="1"/>
  <c r="M430" s="1"/>
  <c r="BV319" i="13" l="1"/>
  <c r="BY319"/>
  <c r="BA319"/>
  <c r="BD319" s="1"/>
  <c r="H430" i="12"/>
  <c r="I430" s="1"/>
  <c r="AK320" i="13"/>
  <c r="AT320" s="1"/>
  <c r="CC319"/>
  <c r="K319"/>
  <c r="BR319"/>
  <c r="BS320" s="1"/>
  <c r="Q319"/>
  <c r="Z320" s="1"/>
  <c r="F530" i="7" s="1"/>
  <c r="O319" i="13"/>
  <c r="N431" i="12"/>
  <c r="BU319" i="13" l="1"/>
  <c r="BX319"/>
  <c r="J431" i="12"/>
  <c r="AW320" i="13"/>
  <c r="AZ320" s="1"/>
  <c r="AJ320"/>
  <c r="AS320" s="1"/>
  <c r="CB319"/>
  <c r="BH320"/>
  <c r="BQ320"/>
  <c r="J320"/>
  <c r="BN320"/>
  <c r="N319"/>
  <c r="BC320" l="1"/>
  <c r="AV320"/>
  <c r="AY320" s="1"/>
  <c r="AI320"/>
  <c r="AR320" s="1"/>
  <c r="CA319"/>
  <c r="CD319" s="1"/>
  <c r="CE319" s="1"/>
  <c r="O531" i="7"/>
  <c r="G531"/>
  <c r="J531"/>
  <c r="H531"/>
  <c r="I531"/>
  <c r="N531"/>
  <c r="Q531"/>
  <c r="K531"/>
  <c r="R531"/>
  <c r="P531"/>
  <c r="M320" i="13"/>
  <c r="S320"/>
  <c r="AB321" s="1"/>
  <c r="BM320"/>
  <c r="I320"/>
  <c r="BP320"/>
  <c r="BW320" l="1"/>
  <c r="BZ320"/>
  <c r="BB320"/>
  <c r="AU320"/>
  <c r="AX320" s="1"/>
  <c r="L320"/>
  <c r="R320"/>
  <c r="AA321" s="1"/>
  <c r="BO320"/>
  <c r="H320"/>
  <c r="BL320"/>
  <c r="P320"/>
  <c r="S531" i="7"/>
  <c r="K431" i="12" s="1"/>
  <c r="L431" s="1"/>
  <c r="M431" s="1"/>
  <c r="L531" i="7"/>
  <c r="G431" i="12" s="1"/>
  <c r="BV320" i="13" l="1"/>
  <c r="BY320"/>
  <c r="BA320"/>
  <c r="BD320" s="1"/>
  <c r="H431" i="12"/>
  <c r="I431" s="1"/>
  <c r="AK321" i="13"/>
  <c r="AT321" s="1"/>
  <c r="CC320"/>
  <c r="O320"/>
  <c r="K320"/>
  <c r="Q320"/>
  <c r="Z321" s="1"/>
  <c r="F531" i="7" s="1"/>
  <c r="BR320" i="13"/>
  <c r="BS321" s="1"/>
  <c r="N432" i="12"/>
  <c r="BU320" i="13" l="1"/>
  <c r="BX320"/>
  <c r="J432" i="12"/>
  <c r="AW321" i="13"/>
  <c r="AZ321" s="1"/>
  <c r="AJ321"/>
  <c r="AS321" s="1"/>
  <c r="CB320"/>
  <c r="N320"/>
  <c r="BH321"/>
  <c r="J321"/>
  <c r="BQ321"/>
  <c r="BN321"/>
  <c r="BC321" l="1"/>
  <c r="AV321"/>
  <c r="AY321" s="1"/>
  <c r="AI321"/>
  <c r="AR321" s="1"/>
  <c r="CA320"/>
  <c r="CD320" s="1"/>
  <c r="M321"/>
  <c r="S321"/>
  <c r="AB322" s="1"/>
  <c r="I321"/>
  <c r="BM321"/>
  <c r="BP321"/>
  <c r="N532" i="7"/>
  <c r="R532"/>
  <c r="P532"/>
  <c r="J532"/>
  <c r="K532"/>
  <c r="G532"/>
  <c r="O532"/>
  <c r="H532"/>
  <c r="I532"/>
  <c r="Q532"/>
  <c r="BW321" i="13" l="1"/>
  <c r="BZ321"/>
  <c r="BB321"/>
  <c r="AU321"/>
  <c r="AX321" s="1"/>
  <c r="CE320"/>
  <c r="R321"/>
  <c r="AA322" s="1"/>
  <c r="L321"/>
  <c r="L532" i="7"/>
  <c r="G432" i="12" s="1"/>
  <c r="P321" i="13"/>
  <c r="S532" i="7"/>
  <c r="K432" i="12" s="1"/>
  <c r="L432" s="1"/>
  <c r="M432" s="1"/>
  <c r="BL321" i="13"/>
  <c r="H321"/>
  <c r="BO321"/>
  <c r="BV321" l="1"/>
  <c r="BY321"/>
  <c r="BA321"/>
  <c r="BD321" s="1"/>
  <c r="H432" i="12"/>
  <c r="I432" s="1"/>
  <c r="AK322" i="13"/>
  <c r="AT322" s="1"/>
  <c r="CC321"/>
  <c r="Q321"/>
  <c r="Z322" s="1"/>
  <c r="F532" i="7" s="1"/>
  <c r="K321" i="13"/>
  <c r="BR321"/>
  <c r="BS322" s="1"/>
  <c r="O321"/>
  <c r="N433" i="12"/>
  <c r="BU321" i="13" l="1"/>
  <c r="BX321"/>
  <c r="J433" i="12"/>
  <c r="AW322" i="13"/>
  <c r="AZ322" s="1"/>
  <c r="AJ322"/>
  <c r="AS322" s="1"/>
  <c r="CB321"/>
  <c r="BH322"/>
  <c r="N321"/>
  <c r="J322"/>
  <c r="BQ322"/>
  <c r="BN322"/>
  <c r="BC322" l="1"/>
  <c r="AV322"/>
  <c r="AY322" s="1"/>
  <c r="AI322"/>
  <c r="AR322" s="1"/>
  <c r="CA321"/>
  <c r="CD321" s="1"/>
  <c r="CE321" s="1"/>
  <c r="H533" i="7"/>
  <c r="N533"/>
  <c r="K533"/>
  <c r="R533"/>
  <c r="Q533"/>
  <c r="G533"/>
  <c r="I533"/>
  <c r="P533"/>
  <c r="J533"/>
  <c r="O533"/>
  <c r="BM322" i="13"/>
  <c r="BP322"/>
  <c r="I322"/>
  <c r="M322"/>
  <c r="S322"/>
  <c r="AB323" s="1"/>
  <c r="BW322" l="1"/>
  <c r="BZ322"/>
  <c r="BB322"/>
  <c r="AU322"/>
  <c r="AX322" s="1"/>
  <c r="P322"/>
  <c r="BO322"/>
  <c r="BL322"/>
  <c r="H322"/>
  <c r="L322"/>
  <c r="R322"/>
  <c r="AA323" s="1"/>
  <c r="L533" i="7"/>
  <c r="G433" i="12" s="1"/>
  <c r="S533" i="7"/>
  <c r="K433" i="12" s="1"/>
  <c r="L433" s="1"/>
  <c r="M433" s="1"/>
  <c r="BV322" i="13" l="1"/>
  <c r="BY322"/>
  <c r="H433" i="12"/>
  <c r="I433" s="1"/>
  <c r="BA322" i="13"/>
  <c r="BD322" s="1"/>
  <c r="AK323"/>
  <c r="AT323" s="1"/>
  <c r="CC322"/>
  <c r="O322"/>
  <c r="BR322"/>
  <c r="BS323" s="1"/>
  <c r="Q322"/>
  <c r="Z323" s="1"/>
  <c r="F533" i="7" s="1"/>
  <c r="K322" i="13"/>
  <c r="N434" i="12"/>
  <c r="BU322" i="13" l="1"/>
  <c r="BX322"/>
  <c r="J434" i="12"/>
  <c r="AW323" i="13"/>
  <c r="AZ323" s="1"/>
  <c r="AJ323"/>
  <c r="AS323" s="1"/>
  <c r="CB322"/>
  <c r="BQ323"/>
  <c r="J323"/>
  <c r="BN323"/>
  <c r="BH323"/>
  <c r="N322"/>
  <c r="BC323" l="1"/>
  <c r="AV323"/>
  <c r="AY323" s="1"/>
  <c r="AI323"/>
  <c r="AR323" s="1"/>
  <c r="CA322"/>
  <c r="CD322" s="1"/>
  <c r="CE322" s="1"/>
  <c r="R534" i="7"/>
  <c r="G534"/>
  <c r="I534"/>
  <c r="H534"/>
  <c r="O534"/>
  <c r="Q534"/>
  <c r="K534"/>
  <c r="J534"/>
  <c r="P534"/>
  <c r="N534"/>
  <c r="S323" i="13"/>
  <c r="AB324" s="1"/>
  <c r="M323"/>
  <c r="BP323"/>
  <c r="BM323"/>
  <c r="I323"/>
  <c r="BW323" l="1"/>
  <c r="BZ323"/>
  <c r="BB323"/>
  <c r="AU323"/>
  <c r="AX323" s="1"/>
  <c r="R323"/>
  <c r="AA324" s="1"/>
  <c r="L323"/>
  <c r="P323"/>
  <c r="BL323"/>
  <c r="H323"/>
  <c r="BO323"/>
  <c r="S534" i="7"/>
  <c r="K434" i="12" s="1"/>
  <c r="L434" s="1"/>
  <c r="M434" s="1"/>
  <c r="L534" i="7"/>
  <c r="G434" i="12" s="1"/>
  <c r="BV323" i="13" l="1"/>
  <c r="BY323"/>
  <c r="H434" i="12"/>
  <c r="I434" s="1"/>
  <c r="BA323" i="13"/>
  <c r="BD323" s="1"/>
  <c r="AK324"/>
  <c r="AT324" s="1"/>
  <c r="CC323"/>
  <c r="O323"/>
  <c r="N435" i="12"/>
  <c r="K323" i="13"/>
  <c r="Q323"/>
  <c r="Z324" s="1"/>
  <c r="F534" i="7" s="1"/>
  <c r="BR323" i="13"/>
  <c r="BS324" s="1"/>
  <c r="BU323" l="1"/>
  <c r="BX323"/>
  <c r="J435" i="12"/>
  <c r="AW324" i="13"/>
  <c r="AZ324" s="1"/>
  <c r="AJ324"/>
  <c r="AS324" s="1"/>
  <c r="CB323"/>
  <c r="BH324"/>
  <c r="N323"/>
  <c r="BN324"/>
  <c r="J324"/>
  <c r="BQ324"/>
  <c r="BC324" l="1"/>
  <c r="AV324"/>
  <c r="AY324" s="1"/>
  <c r="AI324"/>
  <c r="AR324" s="1"/>
  <c r="CA323"/>
  <c r="CD323" s="1"/>
  <c r="CE323" s="1"/>
  <c r="J535" i="7"/>
  <c r="O535"/>
  <c r="G535"/>
  <c r="Q535"/>
  <c r="R535"/>
  <c r="H535"/>
  <c r="N535"/>
  <c r="I535"/>
  <c r="P535"/>
  <c r="K535"/>
  <c r="BM324" i="13"/>
  <c r="BP324"/>
  <c r="I324"/>
  <c r="M324"/>
  <c r="S324"/>
  <c r="AB325" s="1"/>
  <c r="BW324" l="1"/>
  <c r="BZ324"/>
  <c r="BB324"/>
  <c r="AU324"/>
  <c r="AX324" s="1"/>
  <c r="P324"/>
  <c r="L535" i="7"/>
  <c r="G435" i="12" s="1"/>
  <c r="BO324" i="13"/>
  <c r="H324"/>
  <c r="BL324"/>
  <c r="R324"/>
  <c r="AA325" s="1"/>
  <c r="L324"/>
  <c r="S535" i="7"/>
  <c r="K435" i="12" s="1"/>
  <c r="L435" s="1"/>
  <c r="M435" s="1"/>
  <c r="BV324" i="13" l="1"/>
  <c r="BY324"/>
  <c r="H435" i="12"/>
  <c r="I435" s="1"/>
  <c r="BA324" i="13"/>
  <c r="BD324" s="1"/>
  <c r="AK325"/>
  <c r="AT325" s="1"/>
  <c r="CC324"/>
  <c r="N436" i="12"/>
  <c r="O324" i="13"/>
  <c r="K324"/>
  <c r="BR324"/>
  <c r="BS325" s="1"/>
  <c r="Q324"/>
  <c r="Z325" s="1"/>
  <c r="F535" i="7" s="1"/>
  <c r="BU324" i="13" l="1"/>
  <c r="BX324"/>
  <c r="J436" i="12"/>
  <c r="AW325" i="13"/>
  <c r="AZ325" s="1"/>
  <c r="AJ325"/>
  <c r="AS325" s="1"/>
  <c r="CB324"/>
  <c r="N324"/>
  <c r="J325"/>
  <c r="BN325"/>
  <c r="BQ325"/>
  <c r="BH325"/>
  <c r="BC325" l="1"/>
  <c r="AV325"/>
  <c r="AY325" s="1"/>
  <c r="AI325"/>
  <c r="AR325" s="1"/>
  <c r="CA324"/>
  <c r="CD324" s="1"/>
  <c r="CE324" s="1"/>
  <c r="J536" i="7"/>
  <c r="R536"/>
  <c r="Q536"/>
  <c r="P536"/>
  <c r="I536"/>
  <c r="G536"/>
  <c r="O536"/>
  <c r="K536"/>
  <c r="H536"/>
  <c r="N536"/>
  <c r="BP325" i="13"/>
  <c r="BM325"/>
  <c r="I325"/>
  <c r="S325"/>
  <c r="AB326" s="1"/>
  <c r="M325"/>
  <c r="BW325" l="1"/>
  <c r="BZ325"/>
  <c r="BB325"/>
  <c r="AU325"/>
  <c r="AX325" s="1"/>
  <c r="BO325"/>
  <c r="BL325"/>
  <c r="H325"/>
  <c r="L325"/>
  <c r="R325"/>
  <c r="AA326" s="1"/>
  <c r="S536" i="7"/>
  <c r="K436" i="12" s="1"/>
  <c r="L436" s="1"/>
  <c r="M436" s="1"/>
  <c r="L536" i="7"/>
  <c r="G436" i="12" s="1"/>
  <c r="P325" i="13"/>
  <c r="BV325" l="1"/>
  <c r="BY325"/>
  <c r="BA325"/>
  <c r="BD325" s="1"/>
  <c r="H436" i="12"/>
  <c r="I436" s="1"/>
  <c r="AK326" i="13"/>
  <c r="AT326" s="1"/>
  <c r="CC325"/>
  <c r="O325"/>
  <c r="N437" i="12"/>
  <c r="Q325" i="13"/>
  <c r="Z326" s="1"/>
  <c r="F536" i="7" s="1"/>
  <c r="K325" i="13"/>
  <c r="BR325"/>
  <c r="BS326" s="1"/>
  <c r="BU325" l="1"/>
  <c r="BX325"/>
  <c r="J437" i="12"/>
  <c r="AW326" i="13"/>
  <c r="AZ326" s="1"/>
  <c r="AJ326"/>
  <c r="AS326" s="1"/>
  <c r="CB325"/>
  <c r="BH326"/>
  <c r="N325"/>
  <c r="BQ326"/>
  <c r="J326"/>
  <c r="BN326"/>
  <c r="BC326" l="1"/>
  <c r="AV326"/>
  <c r="AY326" s="1"/>
  <c r="AI326"/>
  <c r="AR326" s="1"/>
  <c r="CA325"/>
  <c r="CD325" s="1"/>
  <c r="M326"/>
  <c r="S326"/>
  <c r="AB327" s="1"/>
  <c r="G537" i="7"/>
  <c r="R537"/>
  <c r="P537"/>
  <c r="Q537"/>
  <c r="J537"/>
  <c r="O537"/>
  <c r="N537"/>
  <c r="H537"/>
  <c r="K537"/>
  <c r="I537"/>
  <c r="I326" i="13"/>
  <c r="BP326"/>
  <c r="BM326"/>
  <c r="BW326" l="1"/>
  <c r="BZ326"/>
  <c r="BB326"/>
  <c r="AU326"/>
  <c r="AX326" s="1"/>
  <c r="CE325"/>
  <c r="P326"/>
  <c r="BL326"/>
  <c r="H326"/>
  <c r="BO326"/>
  <c r="S537" i="7"/>
  <c r="K437" i="12" s="1"/>
  <c r="L437" s="1"/>
  <c r="M437" s="1"/>
  <c r="L326" i="13"/>
  <c r="R326"/>
  <c r="AA327" s="1"/>
  <c r="L537" i="7"/>
  <c r="G437" i="12" s="1"/>
  <c r="BV326" i="13" l="1"/>
  <c r="BY326"/>
  <c r="BA326"/>
  <c r="BD326" s="1"/>
  <c r="H437" i="12"/>
  <c r="I437" s="1"/>
  <c r="AK327" i="13"/>
  <c r="AT327" s="1"/>
  <c r="CC326"/>
  <c r="O326"/>
  <c r="K326"/>
  <c r="Q326"/>
  <c r="Z327" s="1"/>
  <c r="F537" i="7" s="1"/>
  <c r="BR326" i="13"/>
  <c r="BS327" s="1"/>
  <c r="N438" i="12"/>
  <c r="BU326" i="13" l="1"/>
  <c r="BX326"/>
  <c r="J438" i="12"/>
  <c r="AW327" i="13"/>
  <c r="AZ327" s="1"/>
  <c r="AJ327"/>
  <c r="AS327" s="1"/>
  <c r="CB326"/>
  <c r="BH327"/>
  <c r="BQ327"/>
  <c r="J327"/>
  <c r="BN327"/>
  <c r="N326"/>
  <c r="BC327" l="1"/>
  <c r="AV327"/>
  <c r="AY327" s="1"/>
  <c r="AI327"/>
  <c r="AR327" s="1"/>
  <c r="CA326"/>
  <c r="CD326" s="1"/>
  <c r="CE326" s="1"/>
  <c r="M327"/>
  <c r="S327"/>
  <c r="AB328" s="1"/>
  <c r="BM327"/>
  <c r="I327"/>
  <c r="BP327"/>
  <c r="I538" i="7"/>
  <c r="O538"/>
  <c r="R538"/>
  <c r="G538"/>
  <c r="N538"/>
  <c r="P538"/>
  <c r="Q538"/>
  <c r="J538"/>
  <c r="H538"/>
  <c r="K538"/>
  <c r="BW327" i="13" l="1"/>
  <c r="BZ327"/>
  <c r="BB327"/>
  <c r="AU327"/>
  <c r="AX327" s="1"/>
  <c r="S538" i="7"/>
  <c r="K438" i="12" s="1"/>
  <c r="L438" s="1"/>
  <c r="M438" s="1"/>
  <c r="P327" i="13"/>
  <c r="R327"/>
  <c r="AA328" s="1"/>
  <c r="L327"/>
  <c r="BL327"/>
  <c r="BO327"/>
  <c r="H327"/>
  <c r="L538" i="7"/>
  <c r="G438" i="12" s="1"/>
  <c r="BV327" i="13" l="1"/>
  <c r="BY327"/>
  <c r="H438" i="12"/>
  <c r="I438" s="1"/>
  <c r="BA327" i="13"/>
  <c r="BD327" s="1"/>
  <c r="AK328"/>
  <c r="AT328" s="1"/>
  <c r="CC327"/>
  <c r="O327"/>
  <c r="N439" i="12"/>
  <c r="Q327" i="13"/>
  <c r="Z328" s="1"/>
  <c r="F538" i="7" s="1"/>
  <c r="BR327" i="13"/>
  <c r="BS328" s="1"/>
  <c r="K327"/>
  <c r="BU327" l="1"/>
  <c r="BX327"/>
  <c r="J439" i="12"/>
  <c r="AW328" i="13"/>
  <c r="AZ328" s="1"/>
  <c r="AJ328"/>
  <c r="AS328" s="1"/>
  <c r="CB327"/>
  <c r="BH328"/>
  <c r="N327"/>
  <c r="BQ328"/>
  <c r="BN328"/>
  <c r="J328"/>
  <c r="BC328" l="1"/>
  <c r="AV328"/>
  <c r="AY328" s="1"/>
  <c r="AI328"/>
  <c r="AR328" s="1"/>
  <c r="CA327"/>
  <c r="CD327" s="1"/>
  <c r="Q539" i="7"/>
  <c r="K539"/>
  <c r="P539"/>
  <c r="N539"/>
  <c r="R539"/>
  <c r="I539"/>
  <c r="J539"/>
  <c r="H539"/>
  <c r="G539"/>
  <c r="O539"/>
  <c r="S328" i="13"/>
  <c r="AB329" s="1"/>
  <c r="M328"/>
  <c r="BM328"/>
  <c r="I328"/>
  <c r="BP328"/>
  <c r="BW328" l="1"/>
  <c r="BZ328"/>
  <c r="BB328"/>
  <c r="AU328"/>
  <c r="AX328" s="1"/>
  <c r="CE327"/>
  <c r="L539" i="7"/>
  <c r="G439" i="12" s="1"/>
  <c r="P328" i="13"/>
  <c r="BL328"/>
  <c r="H328"/>
  <c r="BO328"/>
  <c r="L328"/>
  <c r="R328"/>
  <c r="AA329" s="1"/>
  <c r="S539" i="7"/>
  <c r="K439" i="12" s="1"/>
  <c r="L439" s="1"/>
  <c r="M439" s="1"/>
  <c r="BV328" i="13" l="1"/>
  <c r="BY328"/>
  <c r="BA328"/>
  <c r="BD328" s="1"/>
  <c r="H439" i="12"/>
  <c r="I439" s="1"/>
  <c r="AK329" i="13"/>
  <c r="AT329" s="1"/>
  <c r="CC328"/>
  <c r="O328"/>
  <c r="BR328"/>
  <c r="BS329" s="1"/>
  <c r="K328"/>
  <c r="Q328"/>
  <c r="Z329" s="1"/>
  <c r="F539" i="7" s="1"/>
  <c r="N440" i="12"/>
  <c r="BU328" i="13" l="1"/>
  <c r="BX328"/>
  <c r="J440" i="12"/>
  <c r="AW329" i="13"/>
  <c r="AZ329" s="1"/>
  <c r="AJ329"/>
  <c r="AS329" s="1"/>
  <c r="CB328"/>
  <c r="BH329"/>
  <c r="J329"/>
  <c r="BN329"/>
  <c r="BQ329"/>
  <c r="N328"/>
  <c r="BC329" l="1"/>
  <c r="AV329"/>
  <c r="AY329" s="1"/>
  <c r="AI329"/>
  <c r="AR329" s="1"/>
  <c r="CA328"/>
  <c r="CD328" s="1"/>
  <c r="CE328" s="1"/>
  <c r="I329"/>
  <c r="BM329"/>
  <c r="BP329"/>
  <c r="K540" i="7"/>
  <c r="P540"/>
  <c r="H540"/>
  <c r="I540"/>
  <c r="J540"/>
  <c r="G540"/>
  <c r="Q540"/>
  <c r="O540"/>
  <c r="N540"/>
  <c r="R540"/>
  <c r="M329" i="13"/>
  <c r="S329"/>
  <c r="AB330" s="1"/>
  <c r="BW329" l="1"/>
  <c r="BZ329"/>
  <c r="BB329"/>
  <c r="AU329"/>
  <c r="AX329" s="1"/>
  <c r="H329"/>
  <c r="BL329"/>
  <c r="BO329"/>
  <c r="L329"/>
  <c r="R329"/>
  <c r="AA330" s="1"/>
  <c r="S540" i="7"/>
  <c r="K440" i="12" s="1"/>
  <c r="L440" s="1"/>
  <c r="M440" s="1"/>
  <c r="L540" i="7"/>
  <c r="G440" i="12" s="1"/>
  <c r="P329" i="13"/>
  <c r="BV329" l="1"/>
  <c r="BY329"/>
  <c r="BA329"/>
  <c r="BD329" s="1"/>
  <c r="H440" i="12"/>
  <c r="I440" s="1"/>
  <c r="AK330" i="13"/>
  <c r="AT330" s="1"/>
  <c r="CC329"/>
  <c r="N441" i="12"/>
  <c r="K329" i="13"/>
  <c r="BR329"/>
  <c r="BS330" s="1"/>
  <c r="Q329"/>
  <c r="Z330" s="1"/>
  <c r="F540" i="7" s="1"/>
  <c r="O329" i="13"/>
  <c r="BU329" l="1"/>
  <c r="BX329"/>
  <c r="J441" i="12"/>
  <c r="AW330" i="13"/>
  <c r="AZ330" s="1"/>
  <c r="AJ330"/>
  <c r="AS330" s="1"/>
  <c r="CB329"/>
  <c r="BH330"/>
  <c r="J330"/>
  <c r="BQ330"/>
  <c r="BN330"/>
  <c r="N329"/>
  <c r="BC330" l="1"/>
  <c r="AV330"/>
  <c r="AY330" s="1"/>
  <c r="AI330"/>
  <c r="AR330" s="1"/>
  <c r="CA329"/>
  <c r="CD329" s="1"/>
  <c r="CE329" s="1"/>
  <c r="K541" i="7"/>
  <c r="I541"/>
  <c r="G541"/>
  <c r="R541"/>
  <c r="O541"/>
  <c r="P541"/>
  <c r="Q541"/>
  <c r="N541"/>
  <c r="H541"/>
  <c r="J541"/>
  <c r="I330" i="13"/>
  <c r="BM330"/>
  <c r="BP330"/>
  <c r="S330"/>
  <c r="AB331" s="1"/>
  <c r="M330"/>
  <c r="BW330" l="1"/>
  <c r="BZ330"/>
  <c r="BB330"/>
  <c r="AU330"/>
  <c r="AX330" s="1"/>
  <c r="R330"/>
  <c r="AA331" s="1"/>
  <c r="L330"/>
  <c r="L541" i="7"/>
  <c r="G441" i="12" s="1"/>
  <c r="P330" i="13"/>
  <c r="S541" i="7"/>
  <c r="K441" i="12" s="1"/>
  <c r="L441" s="1"/>
  <c r="M441" s="1"/>
  <c r="BL330" i="13"/>
  <c r="BO330"/>
  <c r="H330"/>
  <c r="BV330" l="1"/>
  <c r="BY330"/>
  <c r="H441" i="12"/>
  <c r="I441" s="1"/>
  <c r="BA330" i="13"/>
  <c r="BD330" s="1"/>
  <c r="AK331"/>
  <c r="AT331" s="1"/>
  <c r="CC330"/>
  <c r="BR330"/>
  <c r="BS331" s="1"/>
  <c r="Q330"/>
  <c r="Z331" s="1"/>
  <c r="F541" i="7" s="1"/>
  <c r="K330" i="13"/>
  <c r="O330"/>
  <c r="N442" i="12"/>
  <c r="BU330" i="13" l="1"/>
  <c r="BX330"/>
  <c r="J442" i="12"/>
  <c r="AW331" i="13"/>
  <c r="AZ331" s="1"/>
  <c r="AJ331"/>
  <c r="AS331" s="1"/>
  <c r="CB330"/>
  <c r="BH331"/>
  <c r="BQ331"/>
  <c r="J331"/>
  <c r="BN331"/>
  <c r="N330"/>
  <c r="BC331" l="1"/>
  <c r="AV331"/>
  <c r="AY331" s="1"/>
  <c r="AI331"/>
  <c r="AR331" s="1"/>
  <c r="CA330"/>
  <c r="CD330" s="1"/>
  <c r="G542" i="7"/>
  <c r="I542"/>
  <c r="P542"/>
  <c r="K542"/>
  <c r="N542"/>
  <c r="R542"/>
  <c r="J542"/>
  <c r="Q542"/>
  <c r="O542"/>
  <c r="H542"/>
  <c r="BP331" i="13"/>
  <c r="BM331"/>
  <c r="I331"/>
  <c r="S331"/>
  <c r="AB332" s="1"/>
  <c r="M331"/>
  <c r="BW331" l="1"/>
  <c r="BZ331"/>
  <c r="BB331"/>
  <c r="AU331"/>
  <c r="AX331" s="1"/>
  <c r="CE330"/>
  <c r="P331"/>
  <c r="BL331"/>
  <c r="H331"/>
  <c r="BO331"/>
  <c r="S542" i="7"/>
  <c r="K442" i="12" s="1"/>
  <c r="L442" s="1"/>
  <c r="M442" s="1"/>
  <c r="L542" i="7"/>
  <c r="G442" i="12" s="1"/>
  <c r="R331" i="13"/>
  <c r="AA332" s="1"/>
  <c r="L331"/>
  <c r="BV331" l="1"/>
  <c r="BY331"/>
  <c r="BA331"/>
  <c r="BD331" s="1"/>
  <c r="H442" i="12"/>
  <c r="I442" s="1"/>
  <c r="AK332" i="13"/>
  <c r="AT332" s="1"/>
  <c r="CC331"/>
  <c r="N443" i="12"/>
  <c r="O331" i="13"/>
  <c r="BR331"/>
  <c r="BS332" s="1"/>
  <c r="K331"/>
  <c r="Q331"/>
  <c r="Z332" s="1"/>
  <c r="F542" i="7" s="1"/>
  <c r="BU331" i="13" l="1"/>
  <c r="BX331"/>
  <c r="J443" i="12"/>
  <c r="AW332" i="13"/>
  <c r="AZ332" s="1"/>
  <c r="AJ332"/>
  <c r="AS332" s="1"/>
  <c r="CB331"/>
  <c r="BH332"/>
  <c r="N331"/>
  <c r="BQ332"/>
  <c r="BN332"/>
  <c r="J332"/>
  <c r="BC332" l="1"/>
  <c r="AV332"/>
  <c r="AY332" s="1"/>
  <c r="AI332"/>
  <c r="AR332" s="1"/>
  <c r="CA331"/>
  <c r="CD331" s="1"/>
  <c r="S332"/>
  <c r="AB333" s="1"/>
  <c r="M332"/>
  <c r="N543" i="7"/>
  <c r="Q543"/>
  <c r="I543"/>
  <c r="R543"/>
  <c r="P543"/>
  <c r="G543"/>
  <c r="H543"/>
  <c r="J543"/>
  <c r="O543"/>
  <c r="K543"/>
  <c r="I332" i="13"/>
  <c r="BM332"/>
  <c r="BP332"/>
  <c r="BW332" l="1"/>
  <c r="BZ332"/>
  <c r="BB332"/>
  <c r="AU332"/>
  <c r="AX332" s="1"/>
  <c r="CE331"/>
  <c r="S543" i="7"/>
  <c r="K443" i="12" s="1"/>
  <c r="L443" s="1"/>
  <c r="M443" s="1"/>
  <c r="L543" i="7"/>
  <c r="G443" i="12" s="1"/>
  <c r="R332" i="13"/>
  <c r="AA333" s="1"/>
  <c r="L332"/>
  <c r="P332"/>
  <c r="BL332"/>
  <c r="BO332"/>
  <c r="H332"/>
  <c r="BV332" l="1"/>
  <c r="BY332"/>
  <c r="H443" i="12"/>
  <c r="I443" s="1"/>
  <c r="BA332" i="13"/>
  <c r="BD332" s="1"/>
  <c r="AK333"/>
  <c r="AT333" s="1"/>
  <c r="CC332"/>
  <c r="N444" i="12"/>
  <c r="BR332" i="13"/>
  <c r="BS333" s="1"/>
  <c r="K332"/>
  <c r="Q332"/>
  <c r="Z333" s="1"/>
  <c r="F543" i="7" s="1"/>
  <c r="O332" i="13"/>
  <c r="BU332" l="1"/>
  <c r="BX332"/>
  <c r="J444" i="12"/>
  <c r="AW333" i="13"/>
  <c r="AZ333" s="1"/>
  <c r="AJ333"/>
  <c r="AS333" s="1"/>
  <c r="CB332"/>
  <c r="N332"/>
  <c r="BQ333"/>
  <c r="J333"/>
  <c r="BN333"/>
  <c r="BH333"/>
  <c r="BC333" l="1"/>
  <c r="AV333"/>
  <c r="AY333" s="1"/>
  <c r="AI333"/>
  <c r="AR333" s="1"/>
  <c r="CA332"/>
  <c r="CD332" s="1"/>
  <c r="BM333"/>
  <c r="BP333"/>
  <c r="I333"/>
  <c r="J544" i="7"/>
  <c r="N544"/>
  <c r="P544"/>
  <c r="R544"/>
  <c r="Q544"/>
  <c r="G544"/>
  <c r="O544"/>
  <c r="I544"/>
  <c r="K544"/>
  <c r="H544"/>
  <c r="M333" i="13"/>
  <c r="S333"/>
  <c r="AB334" s="1"/>
  <c r="BW333" l="1"/>
  <c r="BZ333"/>
  <c r="BB333"/>
  <c r="AU333"/>
  <c r="AX333" s="1"/>
  <c r="CE332"/>
  <c r="H333"/>
  <c r="BL333"/>
  <c r="BO333"/>
  <c r="L544" i="7"/>
  <c r="G444" i="12" s="1"/>
  <c r="S544" i="7"/>
  <c r="K444" i="12" s="1"/>
  <c r="L444" s="1"/>
  <c r="M444" s="1"/>
  <c r="P333" i="13"/>
  <c r="R333"/>
  <c r="AA334" s="1"/>
  <c r="L333"/>
  <c r="BV333" l="1"/>
  <c r="BY333"/>
  <c r="H444" i="12"/>
  <c r="I444" s="1"/>
  <c r="BA333" i="13"/>
  <c r="BD333" s="1"/>
  <c r="AK334"/>
  <c r="AT334" s="1"/>
  <c r="CC333"/>
  <c r="O333"/>
  <c r="BR333"/>
  <c r="BS334" s="1"/>
  <c r="K333"/>
  <c r="Q333"/>
  <c r="Z334" s="1"/>
  <c r="F544" i="7" s="1"/>
  <c r="N445" i="12"/>
  <c r="BU333" i="13" l="1"/>
  <c r="BX333"/>
  <c r="J445" i="12"/>
  <c r="AW334" i="13"/>
  <c r="AZ334" s="1"/>
  <c r="AJ334"/>
  <c r="AS334" s="1"/>
  <c r="CB333"/>
  <c r="BQ334"/>
  <c r="BN334"/>
  <c r="J334"/>
  <c r="BH334"/>
  <c r="N333"/>
  <c r="BC334" l="1"/>
  <c r="AV334"/>
  <c r="AY334" s="1"/>
  <c r="AI334"/>
  <c r="AR334" s="1"/>
  <c r="CA333"/>
  <c r="CD333" s="1"/>
  <c r="CE333" s="1"/>
  <c r="P545" i="7"/>
  <c r="Q545"/>
  <c r="J545"/>
  <c r="H545"/>
  <c r="G545"/>
  <c r="I545"/>
  <c r="O545"/>
  <c r="N545"/>
  <c r="K545"/>
  <c r="R545"/>
  <c r="I334" i="13"/>
  <c r="BM334"/>
  <c r="BP334"/>
  <c r="S334"/>
  <c r="AB335" s="1"/>
  <c r="M334"/>
  <c r="BW334" l="1"/>
  <c r="BZ334"/>
  <c r="BB334"/>
  <c r="AU334"/>
  <c r="AX334" s="1"/>
  <c r="P334"/>
  <c r="L545" i="7"/>
  <c r="G445" i="12" s="1"/>
  <c r="BO334" i="13"/>
  <c r="BL334"/>
  <c r="H334"/>
  <c r="S545" i="7"/>
  <c r="K445" i="12" s="1"/>
  <c r="L445" s="1"/>
  <c r="M445" s="1"/>
  <c r="L334" i="13"/>
  <c r="R334"/>
  <c r="AA335" s="1"/>
  <c r="BV334" l="1"/>
  <c r="BY334"/>
  <c r="BA334"/>
  <c r="BD334" s="1"/>
  <c r="H445" i="12"/>
  <c r="I445" s="1"/>
  <c r="AK335" i="13"/>
  <c r="AT335" s="1"/>
  <c r="CC334"/>
  <c r="N446" i="12"/>
  <c r="BR334" i="13"/>
  <c r="BS335" s="1"/>
  <c r="Q334"/>
  <c r="Z335" s="1"/>
  <c r="F545" i="7" s="1"/>
  <c r="K334" i="13"/>
  <c r="O334"/>
  <c r="BU334" l="1"/>
  <c r="BX334"/>
  <c r="J446" i="12"/>
  <c r="AW335" i="13"/>
  <c r="AZ335" s="1"/>
  <c r="AJ335"/>
  <c r="AS335" s="1"/>
  <c r="CB334"/>
  <c r="BN335"/>
  <c r="J335"/>
  <c r="BQ335"/>
  <c r="BH335"/>
  <c r="N334"/>
  <c r="BC335" l="1"/>
  <c r="AV335"/>
  <c r="AY335" s="1"/>
  <c r="AI335"/>
  <c r="AR335" s="1"/>
  <c r="CA334"/>
  <c r="CD334" s="1"/>
  <c r="H546" i="7"/>
  <c r="I546"/>
  <c r="J546"/>
  <c r="G546"/>
  <c r="R546"/>
  <c r="N546"/>
  <c r="O546"/>
  <c r="K546"/>
  <c r="Q546"/>
  <c r="P546"/>
  <c r="M335" i="13"/>
  <c r="S335"/>
  <c r="AB336" s="1"/>
  <c r="BP335"/>
  <c r="BM335"/>
  <c r="I335"/>
  <c r="BW335" l="1"/>
  <c r="BZ335"/>
  <c r="BB335"/>
  <c r="AU335"/>
  <c r="AX335" s="1"/>
  <c r="CE334"/>
  <c r="H335"/>
  <c r="BO335"/>
  <c r="BL335"/>
  <c r="P335"/>
  <c r="S546" i="7"/>
  <c r="K446" i="12" s="1"/>
  <c r="L446" s="1"/>
  <c r="M446" s="1"/>
  <c r="R335" i="13"/>
  <c r="AA336" s="1"/>
  <c r="L335"/>
  <c r="L546" i="7"/>
  <c r="G446" i="12" s="1"/>
  <c r="BV335" i="13" l="1"/>
  <c r="BY335"/>
  <c r="H446" i="12"/>
  <c r="I446" s="1"/>
  <c r="BA335" i="13"/>
  <c r="BD335" s="1"/>
  <c r="AK336"/>
  <c r="AT336" s="1"/>
  <c r="CC335"/>
  <c r="N447" i="12"/>
  <c r="O335" i="13"/>
  <c r="K335"/>
  <c r="BR335"/>
  <c r="BS336" s="1"/>
  <c r="Q335"/>
  <c r="Z336" s="1"/>
  <c r="F546" i="7" s="1"/>
  <c r="BU335" i="13" l="1"/>
  <c r="BX335"/>
  <c r="J447" i="12"/>
  <c r="AW336" i="13"/>
  <c r="AZ336" s="1"/>
  <c r="AJ336"/>
  <c r="AS336" s="1"/>
  <c r="CB335"/>
  <c r="BH336"/>
  <c r="N335"/>
  <c r="BQ336"/>
  <c r="J336"/>
  <c r="BN336"/>
  <c r="BC336" l="1"/>
  <c r="AV336"/>
  <c r="AY336" s="1"/>
  <c r="AI336"/>
  <c r="AR336" s="1"/>
  <c r="CA335"/>
  <c r="CD335" s="1"/>
  <c r="CE335" s="1"/>
  <c r="M336"/>
  <c r="S336"/>
  <c r="AB337" s="1"/>
  <c r="BP336"/>
  <c r="BM336"/>
  <c r="I336"/>
  <c r="H547" i="7"/>
  <c r="O547"/>
  <c r="G547"/>
  <c r="P547"/>
  <c r="K547"/>
  <c r="J547"/>
  <c r="N547"/>
  <c r="I547"/>
  <c r="R547"/>
  <c r="Q547"/>
  <c r="BW336" i="13" l="1"/>
  <c r="BZ336"/>
  <c r="BB336"/>
  <c r="AU336"/>
  <c r="AX336" s="1"/>
  <c r="BL336"/>
  <c r="H336"/>
  <c r="BO336"/>
  <c r="P336"/>
  <c r="R336"/>
  <c r="AA337" s="1"/>
  <c r="L336"/>
  <c r="S547" i="7"/>
  <c r="K447" i="12" s="1"/>
  <c r="L447" s="1"/>
  <c r="M447" s="1"/>
  <c r="L547" i="7"/>
  <c r="G447" i="12" s="1"/>
  <c r="BV336" i="13" l="1"/>
  <c r="BY336"/>
  <c r="H447" i="12"/>
  <c r="I447" s="1"/>
  <c r="BA336" i="13"/>
  <c r="BD336" s="1"/>
  <c r="AK337"/>
  <c r="AT337" s="1"/>
  <c r="CC336"/>
  <c r="O336"/>
  <c r="N448" i="12"/>
  <c r="K336" i="13"/>
  <c r="BR336"/>
  <c r="BS337" s="1"/>
  <c r="Q336"/>
  <c r="Z337" s="1"/>
  <c r="F547" i="7" s="1"/>
  <c r="BU336" i="13" l="1"/>
  <c r="BX336"/>
  <c r="J448" i="12"/>
  <c r="AW337" i="13"/>
  <c r="AZ337" s="1"/>
  <c r="AJ337"/>
  <c r="AS337" s="1"/>
  <c r="CB336"/>
  <c r="BH337"/>
  <c r="J337"/>
  <c r="BQ337"/>
  <c r="BN337"/>
  <c r="N336"/>
  <c r="BC337" l="1"/>
  <c r="AV337"/>
  <c r="AY337" s="1"/>
  <c r="AI337"/>
  <c r="AR337" s="1"/>
  <c r="CA336"/>
  <c r="CD336" s="1"/>
  <c r="CE336" s="1"/>
  <c r="M337"/>
  <c r="S337"/>
  <c r="AB338" s="1"/>
  <c r="P548" i="7"/>
  <c r="K548"/>
  <c r="R548"/>
  <c r="O548"/>
  <c r="N548"/>
  <c r="J548"/>
  <c r="Q548"/>
  <c r="G548"/>
  <c r="H548"/>
  <c r="I548"/>
  <c r="BM337" i="13"/>
  <c r="I337"/>
  <c r="BP337"/>
  <c r="BW337" l="1"/>
  <c r="BZ337"/>
  <c r="BB337"/>
  <c r="AU337"/>
  <c r="AX337" s="1"/>
  <c r="BL337"/>
  <c r="BO337"/>
  <c r="H337"/>
  <c r="L337"/>
  <c r="R337"/>
  <c r="AA338" s="1"/>
  <c r="S548" i="7"/>
  <c r="K448" i="12" s="1"/>
  <c r="L448" s="1"/>
  <c r="M448" s="1"/>
  <c r="P337" i="13"/>
  <c r="L548" i="7"/>
  <c r="G448" i="12" s="1"/>
  <c r="BV337" i="13" l="1"/>
  <c r="BY337"/>
  <c r="H448" i="12"/>
  <c r="I448" s="1"/>
  <c r="BA337" i="13"/>
  <c r="BD337" s="1"/>
  <c r="AK338"/>
  <c r="AT338" s="1"/>
  <c r="CC337"/>
  <c r="O337"/>
  <c r="N449" i="12"/>
  <c r="K337" i="13"/>
  <c r="BR337"/>
  <c r="BS338" s="1"/>
  <c r="Q337"/>
  <c r="Z338" s="1"/>
  <c r="F548" i="7" s="1"/>
  <c r="BU337" i="13" l="1"/>
  <c r="BX337"/>
  <c r="J449" i="12"/>
  <c r="AW338" i="13"/>
  <c r="AZ338" s="1"/>
  <c r="AJ338"/>
  <c r="AS338" s="1"/>
  <c r="CB337"/>
  <c r="N337"/>
  <c r="BN338"/>
  <c r="J338"/>
  <c r="BQ338"/>
  <c r="BH338"/>
  <c r="BC338" l="1"/>
  <c r="AV338"/>
  <c r="AY338" s="1"/>
  <c r="AI338"/>
  <c r="AR338" s="1"/>
  <c r="CA337"/>
  <c r="CD337" s="1"/>
  <c r="BP338"/>
  <c r="BM338"/>
  <c r="I338"/>
  <c r="M338"/>
  <c r="S338"/>
  <c r="AB339" s="1"/>
  <c r="N549" i="7"/>
  <c r="K549"/>
  <c r="P549"/>
  <c r="Q549"/>
  <c r="I549"/>
  <c r="J549"/>
  <c r="O549"/>
  <c r="G549"/>
  <c r="R549"/>
  <c r="H549"/>
  <c r="BW338" i="13" l="1"/>
  <c r="BZ338"/>
  <c r="BB338"/>
  <c r="AU338"/>
  <c r="AX338" s="1"/>
  <c r="CE337"/>
  <c r="H338"/>
  <c r="BL338"/>
  <c r="BO338"/>
  <c r="L549" i="7"/>
  <c r="G449" i="12" s="1"/>
  <c r="L338" i="13"/>
  <c r="R338"/>
  <c r="AA339" s="1"/>
  <c r="S549" i="7"/>
  <c r="K449" i="12" s="1"/>
  <c r="L449" s="1"/>
  <c r="M449" s="1"/>
  <c r="P338" i="13"/>
  <c r="BV338" l="1"/>
  <c r="BY338"/>
  <c r="H449" i="12"/>
  <c r="I449" s="1"/>
  <c r="BA338" i="13"/>
  <c r="BD338" s="1"/>
  <c r="AK339"/>
  <c r="AT339" s="1"/>
  <c r="CC338"/>
  <c r="O338"/>
  <c r="N450" i="12"/>
  <c r="BR338" i="13"/>
  <c r="BS339" s="1"/>
  <c r="K338"/>
  <c r="Q338"/>
  <c r="Z339" s="1"/>
  <c r="F549" i="7" s="1"/>
  <c r="BU338" i="13" l="1"/>
  <c r="BX338"/>
  <c r="J450" i="12"/>
  <c r="AW339" i="13"/>
  <c r="AZ339" s="1"/>
  <c r="AJ339"/>
  <c r="AS339" s="1"/>
  <c r="CB338"/>
  <c r="J339"/>
  <c r="BN339"/>
  <c r="BQ339"/>
  <c r="N338"/>
  <c r="BH339"/>
  <c r="BC339" l="1"/>
  <c r="AV339"/>
  <c r="AY339" s="1"/>
  <c r="AI339"/>
  <c r="AR339" s="1"/>
  <c r="CA338"/>
  <c r="CD338" s="1"/>
  <c r="I339"/>
  <c r="BP339"/>
  <c r="BM339"/>
  <c r="M339"/>
  <c r="S339"/>
  <c r="AB340" s="1"/>
  <c r="K550" i="7"/>
  <c r="O550"/>
  <c r="I550"/>
  <c r="N550"/>
  <c r="Q550"/>
  <c r="J550"/>
  <c r="G550"/>
  <c r="P550"/>
  <c r="R550"/>
  <c r="H550"/>
  <c r="BW339" i="13" l="1"/>
  <c r="BZ339"/>
  <c r="BB339"/>
  <c r="AU339"/>
  <c r="AX339" s="1"/>
  <c r="CE338"/>
  <c r="H339"/>
  <c r="BO339"/>
  <c r="BL339"/>
  <c r="L550" i="7"/>
  <c r="G450" i="12" s="1"/>
  <c r="S550" i="7"/>
  <c r="K450" i="12" s="1"/>
  <c r="L450" s="1"/>
  <c r="M450" s="1"/>
  <c r="R339" i="13"/>
  <c r="AA340" s="1"/>
  <c r="L339"/>
  <c r="P339"/>
  <c r="BV339" l="1"/>
  <c r="BY339"/>
  <c r="H450" i="12"/>
  <c r="I450" s="1"/>
  <c r="BA339" i="13"/>
  <c r="BD339" s="1"/>
  <c r="AK340"/>
  <c r="AT340" s="1"/>
  <c r="CC339"/>
  <c r="K339"/>
  <c r="Q339"/>
  <c r="Z340" s="1"/>
  <c r="F550" i="7" s="1"/>
  <c r="BR339" i="13"/>
  <c r="BS340" s="1"/>
  <c r="N451" i="12"/>
  <c r="O339" i="13"/>
  <c r="BU339" l="1"/>
  <c r="BX339"/>
  <c r="J451" i="12"/>
  <c r="AW340" i="13"/>
  <c r="AZ340" s="1"/>
  <c r="AJ340"/>
  <c r="AS340" s="1"/>
  <c r="CB339"/>
  <c r="BQ340"/>
  <c r="BN340"/>
  <c r="J340"/>
  <c r="BH340"/>
  <c r="N339"/>
  <c r="BC340" l="1"/>
  <c r="AV340"/>
  <c r="AY340" s="1"/>
  <c r="AI340"/>
  <c r="AR340" s="1"/>
  <c r="CA339"/>
  <c r="CD339" s="1"/>
  <c r="CE339" s="1"/>
  <c r="N551" i="7"/>
  <c r="Q551"/>
  <c r="H551"/>
  <c r="G551"/>
  <c r="P551"/>
  <c r="J551"/>
  <c r="O551"/>
  <c r="R551"/>
  <c r="K551"/>
  <c r="I551"/>
  <c r="BP340" i="13"/>
  <c r="BM340"/>
  <c r="I340"/>
  <c r="M340"/>
  <c r="S340"/>
  <c r="AB341" s="1"/>
  <c r="BW340" l="1"/>
  <c r="BZ340"/>
  <c r="BB340"/>
  <c r="AU340"/>
  <c r="AX340" s="1"/>
  <c r="R340"/>
  <c r="AA341" s="1"/>
  <c r="L340"/>
  <c r="H340"/>
  <c r="BO340"/>
  <c r="BL340"/>
  <c r="L551" i="7"/>
  <c r="G451" i="12" s="1"/>
  <c r="P340" i="13"/>
  <c r="S551" i="7"/>
  <c r="K451" i="12" s="1"/>
  <c r="L451" s="1"/>
  <c r="M451" s="1"/>
  <c r="BV340" i="13" l="1"/>
  <c r="BY340"/>
  <c r="BA340"/>
  <c r="BD340" s="1"/>
  <c r="H451" i="12"/>
  <c r="I451" s="1"/>
  <c r="AK341" i="13"/>
  <c r="AT341" s="1"/>
  <c r="CC340"/>
  <c r="BR340"/>
  <c r="BS341" s="1"/>
  <c r="Q340"/>
  <c r="Z341" s="1"/>
  <c r="F551" i="7" s="1"/>
  <c r="K340" i="13"/>
  <c r="O340"/>
  <c r="N452" i="12"/>
  <c r="BU340" i="13" l="1"/>
  <c r="BX340"/>
  <c r="J452" i="12"/>
  <c r="AW341" i="13"/>
  <c r="AZ341" s="1"/>
  <c r="AJ341"/>
  <c r="AS341" s="1"/>
  <c r="CB340"/>
  <c r="BH341"/>
  <c r="N340"/>
  <c r="BN341"/>
  <c r="BQ341"/>
  <c r="J341"/>
  <c r="BC341" l="1"/>
  <c r="AV341"/>
  <c r="AY341" s="1"/>
  <c r="AI341"/>
  <c r="AR341" s="1"/>
  <c r="CA340"/>
  <c r="CD340" s="1"/>
  <c r="CE340" s="1"/>
  <c r="I341"/>
  <c r="BM341"/>
  <c r="BP341"/>
  <c r="O552" i="7"/>
  <c r="I552"/>
  <c r="P552"/>
  <c r="G552"/>
  <c r="R552"/>
  <c r="H552"/>
  <c r="Q552"/>
  <c r="J552"/>
  <c r="N552"/>
  <c r="K552"/>
  <c r="M341" i="13"/>
  <c r="S341"/>
  <c r="AB342" s="1"/>
  <c r="BW341" l="1"/>
  <c r="BZ341"/>
  <c r="BB341"/>
  <c r="AU341"/>
  <c r="AX341" s="1"/>
  <c r="S552" i="7"/>
  <c r="K452" i="12" s="1"/>
  <c r="L452" s="1"/>
  <c r="M452" s="1"/>
  <c r="BO341" i="13"/>
  <c r="H341"/>
  <c r="BL341"/>
  <c r="P341"/>
  <c r="L552" i="7"/>
  <c r="G452" i="12" s="1"/>
  <c r="R341" i="13"/>
  <c r="AA342" s="1"/>
  <c r="L341"/>
  <c r="BV341" l="1"/>
  <c r="BY341"/>
  <c r="H452" i="12"/>
  <c r="I452" s="1"/>
  <c r="BA341" i="13"/>
  <c r="BD341" s="1"/>
  <c r="AK342"/>
  <c r="AT342" s="1"/>
  <c r="CC341"/>
  <c r="O341"/>
  <c r="BR341"/>
  <c r="BS342" s="1"/>
  <c r="K341"/>
  <c r="Q341"/>
  <c r="Z342" s="1"/>
  <c r="F552" i="7" s="1"/>
  <c r="N453" i="12"/>
  <c r="BU341" i="13" l="1"/>
  <c r="BX341"/>
  <c r="J453" i="12"/>
  <c r="AW342" i="13"/>
  <c r="AZ342" s="1"/>
  <c r="AJ342"/>
  <c r="AS342" s="1"/>
  <c r="CB341"/>
  <c r="N341"/>
  <c r="BH342"/>
  <c r="J342"/>
  <c r="BQ342"/>
  <c r="BN342"/>
  <c r="BC342" l="1"/>
  <c r="AV342"/>
  <c r="AY342" s="1"/>
  <c r="AI342"/>
  <c r="AR342" s="1"/>
  <c r="CA341"/>
  <c r="CD341" s="1"/>
  <c r="CE341" s="1"/>
  <c r="BM342"/>
  <c r="BP342"/>
  <c r="I342"/>
  <c r="S342"/>
  <c r="AB343" s="1"/>
  <c r="M342"/>
  <c r="Q553" i="7"/>
  <c r="K553"/>
  <c r="G553"/>
  <c r="O553"/>
  <c r="I553"/>
  <c r="R553"/>
  <c r="P553"/>
  <c r="H553"/>
  <c r="J553"/>
  <c r="N553"/>
  <c r="BW342" i="13" l="1"/>
  <c r="BZ342"/>
  <c r="BB342"/>
  <c r="AU342"/>
  <c r="AX342" s="1"/>
  <c r="H342"/>
  <c r="BO342"/>
  <c r="BL342"/>
  <c r="P342"/>
  <c r="S553" i="7"/>
  <c r="K453" i="12" s="1"/>
  <c r="L453" s="1"/>
  <c r="M453" s="1"/>
  <c r="L553" i="7"/>
  <c r="G453" i="12" s="1"/>
  <c r="L342" i="13"/>
  <c r="R342"/>
  <c r="AA343" s="1"/>
  <c r="BV342" l="1"/>
  <c r="BY342"/>
  <c r="H453" i="12"/>
  <c r="I453" s="1"/>
  <c r="BA342" i="13"/>
  <c r="BD342" s="1"/>
  <c r="AK343"/>
  <c r="AT343" s="1"/>
  <c r="CC342"/>
  <c r="N454" i="12"/>
  <c r="K342" i="13"/>
  <c r="Q342"/>
  <c r="Z343" s="1"/>
  <c r="F553" i="7" s="1"/>
  <c r="BR342" i="13"/>
  <c r="BS343" s="1"/>
  <c r="O342"/>
  <c r="BU342" l="1"/>
  <c r="BX342"/>
  <c r="J454" i="12"/>
  <c r="AW343" i="13"/>
  <c r="AZ343" s="1"/>
  <c r="AJ343"/>
  <c r="AS343" s="1"/>
  <c r="CB342"/>
  <c r="N342"/>
  <c r="BH343"/>
  <c r="BQ343"/>
  <c r="BN343"/>
  <c r="J343"/>
  <c r="BC343" l="1"/>
  <c r="AV343"/>
  <c r="AY343" s="1"/>
  <c r="AI343"/>
  <c r="AR343" s="1"/>
  <c r="CA342"/>
  <c r="CD342" s="1"/>
  <c r="M343"/>
  <c r="S343"/>
  <c r="AB344" s="1"/>
  <c r="Q554" i="7"/>
  <c r="P554"/>
  <c r="N554"/>
  <c r="K554"/>
  <c r="R554"/>
  <c r="I554"/>
  <c r="H554"/>
  <c r="G554"/>
  <c r="J554"/>
  <c r="O554"/>
  <c r="BM343" i="13"/>
  <c r="BP343"/>
  <c r="I343"/>
  <c r="BW343" l="1"/>
  <c r="BZ343"/>
  <c r="BB343"/>
  <c r="H343"/>
  <c r="CE342"/>
  <c r="L343"/>
  <c r="R343"/>
  <c r="AA344" s="1"/>
  <c r="S554" i="7"/>
  <c r="K454" i="12" s="1"/>
  <c r="L454" s="1"/>
  <c r="M454" s="1"/>
  <c r="P343" i="13"/>
  <c r="L554" i="7"/>
  <c r="G454" i="12" s="1"/>
  <c r="BV343" i="13" l="1"/>
  <c r="BY343"/>
  <c r="H454" i="12"/>
  <c r="I454" s="1"/>
  <c r="AU343" i="13"/>
  <c r="AX343" s="1"/>
  <c r="BL343"/>
  <c r="BO343"/>
  <c r="AK344"/>
  <c r="AT344" s="1"/>
  <c r="CC343"/>
  <c r="N455" i="12"/>
  <c r="O343" i="13"/>
  <c r="BR343"/>
  <c r="BS344" s="1"/>
  <c r="Q343"/>
  <c r="Z344" s="1"/>
  <c r="F554" i="7" s="1"/>
  <c r="K343" i="13"/>
  <c r="BU343" l="1"/>
  <c r="BX343"/>
  <c r="J455" i="12"/>
  <c r="BA343" i="13"/>
  <c r="BD343" s="1"/>
  <c r="AW344"/>
  <c r="AZ344" s="1"/>
  <c r="AJ344"/>
  <c r="AS344" s="1"/>
  <c r="CB343"/>
  <c r="BH344"/>
  <c r="N343"/>
  <c r="BQ344"/>
  <c r="J344"/>
  <c r="BN344"/>
  <c r="BC344" l="1"/>
  <c r="AV344"/>
  <c r="AY344" s="1"/>
  <c r="AI344"/>
  <c r="AR344" s="1"/>
  <c r="CA343"/>
  <c r="CD343" s="1"/>
  <c r="R555" i="7"/>
  <c r="G555"/>
  <c r="P555"/>
  <c r="J555"/>
  <c r="I555"/>
  <c r="N555"/>
  <c r="H555"/>
  <c r="Q555"/>
  <c r="O555"/>
  <c r="K555"/>
  <c r="M344" i="13"/>
  <c r="S344"/>
  <c r="AB345" s="1"/>
  <c r="BP344"/>
  <c r="I344"/>
  <c r="BM344"/>
  <c r="BW344" l="1"/>
  <c r="BZ344"/>
  <c r="BB344"/>
  <c r="AU344"/>
  <c r="AX344" s="1"/>
  <c r="CE343"/>
  <c r="R344"/>
  <c r="AA345" s="1"/>
  <c r="L344"/>
  <c r="S555" i="7"/>
  <c r="K455" i="12" s="1"/>
  <c r="L455" s="1"/>
  <c r="M455" s="1"/>
  <c r="H344" i="13"/>
  <c r="BO344"/>
  <c r="BL344"/>
  <c r="P344"/>
  <c r="L555" i="7"/>
  <c r="G455" i="12" s="1"/>
  <c r="BV344" i="13" l="1"/>
  <c r="BY344"/>
  <c r="H455" i="12"/>
  <c r="I455" s="1"/>
  <c r="BA344" i="13"/>
  <c r="BD344" s="1"/>
  <c r="AK345"/>
  <c r="AT345" s="1"/>
  <c r="CC344"/>
  <c r="N456" i="12"/>
  <c r="O344" i="13"/>
  <c r="BR344"/>
  <c r="BS345" s="1"/>
  <c r="K344"/>
  <c r="Q344"/>
  <c r="Z345" s="1"/>
  <c r="F555" i="7" s="1"/>
  <c r="BU344" i="13" l="1"/>
  <c r="BX344"/>
  <c r="J456" i="12"/>
  <c r="AW345" i="13"/>
  <c r="AZ345" s="1"/>
  <c r="AJ345"/>
  <c r="AS345" s="1"/>
  <c r="CB344"/>
  <c r="N344"/>
  <c r="BH345"/>
  <c r="BQ345"/>
  <c r="BN345"/>
  <c r="J345"/>
  <c r="BC345" l="1"/>
  <c r="AV345"/>
  <c r="AY345" s="1"/>
  <c r="AI345"/>
  <c r="AR345" s="1"/>
  <c r="CA344"/>
  <c r="CD344" s="1"/>
  <c r="R556" i="7"/>
  <c r="N556"/>
  <c r="Q556"/>
  <c r="K556"/>
  <c r="P556"/>
  <c r="G556"/>
  <c r="H556"/>
  <c r="O556"/>
  <c r="J556"/>
  <c r="I556"/>
  <c r="I345" i="13"/>
  <c r="BM345"/>
  <c r="BP345"/>
  <c r="S345"/>
  <c r="AB346" s="1"/>
  <c r="M345"/>
  <c r="BW345" l="1"/>
  <c r="BZ345"/>
  <c r="BB345"/>
  <c r="AU345"/>
  <c r="AX345" s="1"/>
  <c r="CE344"/>
  <c r="L556" i="7"/>
  <c r="G456" i="12" s="1"/>
  <c r="S556" i="7"/>
  <c r="K456" i="12" s="1"/>
  <c r="L456" s="1"/>
  <c r="M456" s="1"/>
  <c r="P345" i="13"/>
  <c r="H345"/>
  <c r="BO345"/>
  <c r="BL345"/>
  <c r="L345"/>
  <c r="R345"/>
  <c r="AA346" s="1"/>
  <c r="BV345" l="1"/>
  <c r="BY345"/>
  <c r="BA345"/>
  <c r="BD345" s="1"/>
  <c r="H456" i="12"/>
  <c r="I456" s="1"/>
  <c r="AK346" i="13"/>
  <c r="AT346" s="1"/>
  <c r="CC345"/>
  <c r="O345"/>
  <c r="BR345"/>
  <c r="BS346" s="1"/>
  <c r="K345"/>
  <c r="Q345"/>
  <c r="Z346" s="1"/>
  <c r="F556" i="7" s="1"/>
  <c r="BU345" i="13" l="1"/>
  <c r="BX345"/>
  <c r="AW346"/>
  <c r="AZ346" s="1"/>
  <c r="AJ346"/>
  <c r="AS346" s="1"/>
  <c r="CB345"/>
  <c r="BH346"/>
  <c r="J346"/>
  <c r="BQ346"/>
  <c r="BN346"/>
  <c r="N345"/>
  <c r="BC346" l="1"/>
  <c r="AV346"/>
  <c r="AY346" s="1"/>
  <c r="AI346"/>
  <c r="AR346" s="1"/>
  <c r="CA345"/>
  <c r="CD345" s="1"/>
  <c r="I346"/>
  <c r="BP346"/>
  <c r="BM346"/>
  <c r="S346"/>
  <c r="M346"/>
  <c r="BW346" l="1"/>
  <c r="BZ346"/>
  <c r="BB346"/>
  <c r="AU346"/>
  <c r="AX346" s="1"/>
  <c r="CE345"/>
  <c r="P346"/>
  <c r="BO346"/>
  <c r="H346"/>
  <c r="BL346"/>
  <c r="L346"/>
  <c r="R346"/>
  <c r="BV346" l="1"/>
  <c r="BY346"/>
  <c r="BA346"/>
  <c r="BD346" s="1"/>
  <c r="CC346"/>
  <c r="BR346"/>
  <c r="Q346"/>
  <c r="K346"/>
  <c r="O346"/>
  <c r="BD3" l="1"/>
  <c r="BU346"/>
  <c r="BX346"/>
  <c r="CB346"/>
  <c r="N346"/>
  <c r="CA346" l="1"/>
  <c r="CD346" s="1"/>
  <c r="CE346" s="1"/>
  <c r="CE5" s="1"/>
</calcChain>
</file>

<file path=xl/sharedStrings.xml><?xml version="1.0" encoding="utf-8"?>
<sst xmlns="http://schemas.openxmlformats.org/spreadsheetml/2006/main" count="183" uniqueCount="72">
  <si>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</si>
  <si>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</si>
  <si>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</si>
  <si>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</si>
  <si>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</si>
  <si>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</si>
  <si>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</si>
  <si>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</si>
  <si>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</si>
  <si>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</si>
  <si>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</si>
  <si>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</si>
  <si>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</si>
  <si>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</si>
  <si>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</si>
  <si>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</si>
  <si>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</si>
  <si>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</si>
  <si>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</si>
  <si>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</si>
  <si>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</si>
  <si>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</si>
  <si>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</si>
  <si>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</si>
  <si>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</si>
  <si>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</si>
  <si>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</si>
  <si>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</si>
  <si>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</si>
  <si>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</si>
  <si>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</si>
  <si>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</si>
  <si>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</si>
  <si>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</si>
  <si>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</si>
  <si>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</si>
  <si>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</si>
  <si>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</si>
  <si>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</si>
  <si>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</si>
  <si>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</si>
  <si>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</si>
  <si>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</si>
  <si>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</si>
  <si>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</si>
  <si>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</si>
  <si>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</si>
  <si>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</si>
  <si>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</si>
  <si>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</si>
  <si>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</si>
  <si>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</si>
  <si>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</si>
  <si>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</si>
  <si>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</si>
  <si>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</si>
  <si>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</si>
  <si>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</si>
  <si>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</si>
  <si>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</si>
  <si>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</si>
  <si>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</si>
  <si>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</si>
  <si>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</si>
  <si>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</si>
  <si>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</si>
  <si>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Social cost of carbon</t>
  </si>
  <si>
    <t>dollar per tonne of carbon</t>
  </si>
  <si>
    <t>Consumption per capita</t>
  </si>
  <si>
    <t>Utility</t>
  </si>
  <si>
    <t>NPV</t>
  </si>
  <si>
    <t>Impact of climate change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</si>
</sst>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>
      <c r="A1" s="2" t="s">
        <v>10</v>
      </c>
      <c r="G1" s="2" t="s">
        <v>11</v>
      </c>
      <c r="M1" s="2" t="s">
        <v>58</v>
      </c>
    </row>
    <row r="2" spans="1:38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10287.732927702997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10531.581718970161</v>
      </c>
      <c r="G273" s="13">
        <f t="shared" si="51"/>
        <v>25.712027340491385</v>
      </c>
      <c r="H273" s="13">
        <f t="shared" si="51"/>
        <v>36.03007746137353</v>
      </c>
      <c r="I273" s="13">
        <f t="shared" si="51"/>
        <v>42.440051475188397</v>
      </c>
      <c r="J273" s="13">
        <f t="shared" si="51"/>
        <v>15.344379892610984</v>
      </c>
      <c r="K273" s="13">
        <f t="shared" si="51"/>
        <v>1.169855411278929</v>
      </c>
      <c r="L273" s="13">
        <f t="shared" si="59"/>
        <v>395.69639158094321</v>
      </c>
      <c r="M273" s="3">
        <v>0</v>
      </c>
      <c r="N273" s="3">
        <f t="shared" si="56"/>
        <v>25.712088373355236</v>
      </c>
      <c r="O273" s="3">
        <f t="shared" si="52"/>
        <v>36.030171099774478</v>
      </c>
      <c r="P273" s="3">
        <f t="shared" si="53"/>
        <v>42.440199693386944</v>
      </c>
      <c r="Q273" s="3">
        <f t="shared" si="54"/>
        <v>15.344490558472938</v>
      </c>
      <c r="R273" s="3">
        <f t="shared" si="55"/>
        <v>1.169883886896756</v>
      </c>
      <c r="S273" s="3">
        <f t="shared" si="57"/>
        <v>395.69683361188635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10777.020653152909</v>
      </c>
      <c r="G274" s="13">
        <f t="shared" si="51"/>
        <v>26.354799933667969</v>
      </c>
      <c r="H274" s="13">
        <f t="shared" si="51"/>
        <v>36.919838553577108</v>
      </c>
      <c r="I274" s="13">
        <f t="shared" si="51"/>
        <v>43.452604425623257</v>
      </c>
      <c r="J274" s="13">
        <f t="shared" si="51"/>
        <v>15.703904850573846</v>
      </c>
      <c r="K274" s="13">
        <f t="shared" si="51"/>
        <v>1.2039936306610819</v>
      </c>
      <c r="L274" s="13">
        <f t="shared" si="59"/>
        <v>398.63514139410324</v>
      </c>
      <c r="M274" s="3">
        <v>0</v>
      </c>
      <c r="N274" s="3">
        <f t="shared" si="56"/>
        <v>26.35486096653182</v>
      </c>
      <c r="O274" s="3">
        <f t="shared" si="52"/>
        <v>36.919931934376017</v>
      </c>
      <c r="P274" s="3">
        <f t="shared" si="53"/>
        <v>43.452750654345856</v>
      </c>
      <c r="Q274" s="3">
        <f t="shared" si="54"/>
        <v>15.704009194443023</v>
      </c>
      <c r="R274" s="3">
        <f t="shared" si="55"/>
        <v>1.2040109019963483</v>
      </c>
      <c r="S274" s="3">
        <f t="shared" si="57"/>
        <v>398.63556365169308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11022.470093048787</v>
      </c>
      <c r="G275" s="13">
        <f t="shared" si="51"/>
        <v>27.01255236789796</v>
      </c>
      <c r="H275" s="13">
        <f t="shared" si="51"/>
        <v>37.830197795725603</v>
      </c>
      <c r="I275" s="13">
        <f t="shared" si="51"/>
        <v>44.488439721627557</v>
      </c>
      <c r="J275" s="13">
        <f t="shared" si="51"/>
        <v>16.071698664623746</v>
      </c>
      <c r="K275" s="13">
        <f t="shared" si="51"/>
        <v>1.2362224620408209</v>
      </c>
      <c r="L275" s="13">
        <f t="shared" si="59"/>
        <v>401.6391110119157</v>
      </c>
      <c r="M275" s="3">
        <v>0</v>
      </c>
      <c r="N275" s="3">
        <f t="shared" si="56"/>
        <v>27.012613400761811</v>
      </c>
      <c r="O275" s="3">
        <f t="shared" si="52"/>
        <v>37.830290919631139</v>
      </c>
      <c r="P275" s="3">
        <f t="shared" si="53"/>
        <v>44.488583987578181</v>
      </c>
      <c r="Q275" s="3">
        <f t="shared" si="54"/>
        <v>16.071797047655721</v>
      </c>
      <c r="R275" s="3">
        <f t="shared" si="55"/>
        <v>1.2362329376351942</v>
      </c>
      <c r="S275" s="3">
        <f t="shared" si="57"/>
        <v>401.63951829326203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11267.830638682712</v>
      </c>
      <c r="G276" s="13">
        <f t="shared" si="51"/>
        <v>27.685285284375116</v>
      </c>
      <c r="H276" s="13">
        <f t="shared" si="51"/>
        <v>38.761099508144575</v>
      </c>
      <c r="I276" s="13">
        <f t="shared" si="51"/>
        <v>45.547246431542597</v>
      </c>
      <c r="J276" s="13">
        <f t="shared" si="51"/>
        <v>16.447290194073442</v>
      </c>
      <c r="K276" s="13">
        <f t="shared" si="51"/>
        <v>1.2672936842817766</v>
      </c>
      <c r="L276" s="13">
        <f t="shared" si="59"/>
        <v>404.70821510241751</v>
      </c>
      <c r="M276" s="3">
        <v>0</v>
      </c>
      <c r="N276" s="3">
        <f t="shared" si="56"/>
        <v>27.685346317238967</v>
      </c>
      <c r="O276" s="3">
        <f t="shared" si="52"/>
        <v>38.761192375863466</v>
      </c>
      <c r="P276" s="3">
        <f t="shared" si="53"/>
        <v>45.547388761066777</v>
      </c>
      <c r="Q276" s="3">
        <f t="shared" si="54"/>
        <v>16.447382956792101</v>
      </c>
      <c r="R276" s="3">
        <f t="shared" si="55"/>
        <v>1.2673000380509427</v>
      </c>
      <c r="S276" s="3">
        <f t="shared" si="57"/>
        <v>404.70861044901221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11512.993306023565</v>
      </c>
      <c r="G277" s="13">
        <f t="shared" si="51"/>
        <v>28.37299325762805</v>
      </c>
      <c r="H277" s="13">
        <f t="shared" si="51"/>
        <v>39.712478831005043</v>
      </c>
      <c r="I277" s="13">
        <f t="shared" si="51"/>
        <v>46.628702863896287</v>
      </c>
      <c r="J277" s="13">
        <f t="shared" si="51"/>
        <v>16.830223546358205</v>
      </c>
      <c r="K277" s="13">
        <f t="shared" si="51"/>
        <v>1.2976586076485686</v>
      </c>
      <c r="L277" s="13">
        <f t="shared" si="59"/>
        <v>407.84205710653617</v>
      </c>
      <c r="M277" s="3">
        <v>0</v>
      </c>
      <c r="N277" s="3">
        <f t="shared" si="56"/>
        <v>28.373054290491901</v>
      </c>
      <c r="O277" s="3">
        <f t="shared" si="52"/>
        <v>39.712571443242069</v>
      </c>
      <c r="P277" s="3">
        <f t="shared" si="53"/>
        <v>46.628843282985933</v>
      </c>
      <c r="Q277" s="3">
        <f t="shared" si="54"/>
        <v>16.830311009834379</v>
      </c>
      <c r="R277" s="3">
        <f t="shared" si="55"/>
        <v>1.2976624614043726</v>
      </c>
      <c r="S277" s="3">
        <f t="shared" si="57"/>
        <v>407.84244248795869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11757.850461814269</v>
      </c>
      <c r="G278" s="13">
        <f t="shared" si="51"/>
        <v>29.075664210577845</v>
      </c>
      <c r="H278" s="13">
        <f t="shared" si="51"/>
        <v>40.684260849666998</v>
      </c>
      <c r="I278" s="13">
        <f t="shared" si="51"/>
        <v>47.732475271969861</v>
      </c>
      <c r="J278" s="13">
        <f t="shared" si="51"/>
        <v>17.220056081069323</v>
      </c>
      <c r="K278" s="13">
        <f t="shared" si="51"/>
        <v>1.3275858490325523</v>
      </c>
      <c r="L278" s="13">
        <f t="shared" si="59"/>
        <v>411.04004226231655</v>
      </c>
      <c r="M278" s="3">
        <v>0</v>
      </c>
      <c r="N278" s="3">
        <f t="shared" si="56"/>
        <v>29.075725243441696</v>
      </c>
      <c r="O278" s="3">
        <f t="shared" si="52"/>
        <v>40.684353207124992</v>
      </c>
      <c r="P278" s="3">
        <f t="shared" si="53"/>
        <v>47.732613806267999</v>
      </c>
      <c r="Q278" s="3">
        <f t="shared" si="54"/>
        <v>17.220138548032075</v>
      </c>
      <c r="R278" s="3">
        <f t="shared" si="55"/>
        <v>1.3275881864536023</v>
      </c>
      <c r="S278" s="3">
        <f t="shared" si="57"/>
        <v>411.04041899132039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12002.295784510612</v>
      </c>
      <c r="G279" s="13">
        <f t="shared" ref="G279:K294" si="60">G278*(1-G$5)+G$4*$F278*$L$4/1000</f>
        <v>29.793279496979654</v>
      </c>
      <c r="H279" s="13">
        <f t="shared" si="60"/>
        <v>41.676360749173739</v>
      </c>
      <c r="I279" s="13">
        <f t="shared" si="60"/>
        <v>48.858218218543961</v>
      </c>
      <c r="J279" s="13">
        <f t="shared" si="60"/>
        <v>17.616357811441645</v>
      </c>
      <c r="K279" s="13">
        <f t="shared" si="60"/>
        <v>1.3572332796094932</v>
      </c>
      <c r="L279" s="13">
        <f t="shared" si="59"/>
        <v>414.30144955574849</v>
      </c>
      <c r="M279" s="3">
        <v>0</v>
      </c>
      <c r="N279" s="3">
        <f t="shared" si="56"/>
        <v>29.793340529843505</v>
      </c>
      <c r="O279" s="3">
        <f t="shared" si="52"/>
        <v>41.676452852553602</v>
      </c>
      <c r="P279" s="3">
        <f t="shared" si="53"/>
        <v>48.858354893349421</v>
      </c>
      <c r="Q279" s="3">
        <f t="shared" si="54"/>
        <v>17.616435567326082</v>
      </c>
      <c r="R279" s="3">
        <f t="shared" si="55"/>
        <v>1.3572346973270251</v>
      </c>
      <c r="S279" s="3">
        <f t="shared" si="57"/>
        <v>414.30181854039961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12246.224306578599</v>
      </c>
      <c r="G280" s="13">
        <f t="shared" si="60"/>
        <v>30.525813981480301</v>
      </c>
      <c r="H280" s="13">
        <f t="shared" si="60"/>
        <v>42.688683964653443</v>
      </c>
      <c r="I280" s="13">
        <f t="shared" si="60"/>
        <v>50.005574929880609</v>
      </c>
      <c r="J280" s="13">
        <f t="shared" si="60"/>
        <v>18.018710835447617</v>
      </c>
      <c r="K280" s="13">
        <f t="shared" si="60"/>
        <v>1.3866916614659854</v>
      </c>
      <c r="L280" s="13">
        <f t="shared" si="59"/>
        <v>417.62547537292795</v>
      </c>
      <c r="M280" s="3">
        <v>0</v>
      </c>
      <c r="N280" s="3">
        <f t="shared" si="56"/>
        <v>30.525875014344152</v>
      </c>
      <c r="O280" s="3">
        <f t="shared" si="52"/>
        <v>42.688775814654157</v>
      </c>
      <c r="P280" s="3">
        <f t="shared" si="53"/>
        <v>50.005709770152649</v>
      </c>
      <c r="Q280" s="3">
        <f t="shared" si="54"/>
        <v>18.018784149382828</v>
      </c>
      <c r="R280" s="3">
        <f t="shared" si="55"/>
        <v>1.3866925213551351</v>
      </c>
      <c r="S280" s="3">
        <f t="shared" si="57"/>
        <v>417.62583726988896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12489.532452607838</v>
      </c>
      <c r="G281" s="13">
        <f t="shared" si="60"/>
        <v>31.273236122257398</v>
      </c>
      <c r="H281" s="13">
        <f t="shared" si="60"/>
        <v>43.721126335278612</v>
      </c>
      <c r="I281" s="13">
        <f t="shared" si="60"/>
        <v>51.174177651308298</v>
      </c>
      <c r="J281" s="13">
        <f t="shared" si="60"/>
        <v>18.426708804355581</v>
      </c>
      <c r="K281" s="13">
        <f t="shared" si="60"/>
        <v>1.4160111165370468</v>
      </c>
      <c r="L281" s="13">
        <f t="shared" si="59"/>
        <v>421.01126002973695</v>
      </c>
      <c r="M281" s="3">
        <v>0</v>
      </c>
      <c r="N281" s="3">
        <f t="shared" si="56"/>
        <v>31.273297155121249</v>
      </c>
      <c r="O281" s="3">
        <f t="shared" si="52"/>
        <v>43.721217932597227</v>
      </c>
      <c r="P281" s="3">
        <f t="shared" si="53"/>
        <v>51.174310681671159</v>
      </c>
      <c r="Q281" s="3">
        <f t="shared" si="54"/>
        <v>18.426777930096161</v>
      </c>
      <c r="R281" s="3">
        <f t="shared" si="55"/>
        <v>1.41601163808618</v>
      </c>
      <c r="S281" s="3">
        <f t="shared" si="57"/>
        <v>421.01161533757198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12732.118074513401</v>
      </c>
      <c r="G282" s="13">
        <f t="shared" si="60"/>
        <v>32.035508055984636</v>
      </c>
      <c r="H282" s="13">
        <f t="shared" si="60"/>
        <v>44.773574261380638</v>
      </c>
      <c r="I282" s="13">
        <f t="shared" si="60"/>
        <v>52.363648003760204</v>
      </c>
      <c r="J282" s="13">
        <f t="shared" si="60"/>
        <v>18.839956426121127</v>
      </c>
      <c r="K282" s="13">
        <f t="shared" si="60"/>
        <v>1.4452171826176676</v>
      </c>
      <c r="L282" s="13">
        <f t="shared" si="59"/>
        <v>424.45790392986424</v>
      </c>
      <c r="M282" s="3">
        <v>0</v>
      </c>
      <c r="N282" s="3">
        <f t="shared" si="56"/>
        <v>32.03556908884849</v>
      </c>
      <c r="O282" s="3">
        <f t="shared" si="52"/>
        <v>44.773665606712292</v>
      </c>
      <c r="P282" s="3">
        <f t="shared" si="53"/>
        <v>52.363779248507605</v>
      </c>
      <c r="Q282" s="3">
        <f t="shared" si="54"/>
        <v>18.840021602925468</v>
      </c>
      <c r="R282" s="3">
        <f t="shared" si="55"/>
        <v>1.4452174989532076</v>
      </c>
      <c r="S282" s="3">
        <f t="shared" si="57"/>
        <v>424.45825304594706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12973.880484548199</v>
      </c>
      <c r="G283" s="13">
        <f t="shared" si="60"/>
        <v>32.812585684945546</v>
      </c>
      <c r="H283" s="13">
        <f t="shared" si="60"/>
        <v>45.845904864437529</v>
      </c>
      <c r="I283" s="13">
        <f t="shared" si="60"/>
        <v>53.573597340815212</v>
      </c>
      <c r="J283" s="13">
        <f t="shared" si="60"/>
        <v>19.258069001279743</v>
      </c>
      <c r="K283" s="13">
        <f t="shared" si="60"/>
        <v>1.4743205534787518</v>
      </c>
      <c r="L283" s="13">
        <f t="shared" si="59"/>
        <v>427.96447744495674</v>
      </c>
      <c r="M283" s="3">
        <v>0</v>
      </c>
      <c r="N283" s="3">
        <f t="shared" si="56"/>
        <v>32.8126467178094</v>
      </c>
      <c r="O283" s="3">
        <f t="shared" si="52"/>
        <v>45.845995958475449</v>
      </c>
      <c r="P283" s="3">
        <f t="shared" si="53"/>
        <v>53.573726823914782</v>
      </c>
      <c r="Q283" s="3">
        <f t="shared" si="54"/>
        <v>19.258130454738158</v>
      </c>
      <c r="R283" s="3">
        <f t="shared" si="55"/>
        <v>1.4743207453459555</v>
      </c>
      <c r="S283" s="3">
        <f t="shared" si="57"/>
        <v>427.96482070028378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13214.720486849877</v>
      </c>
      <c r="G284" s="13">
        <f t="shared" si="60"/>
        <v>33.604418766162105</v>
      </c>
      <c r="H284" s="13">
        <f t="shared" si="60"/>
        <v>46.937986149721233</v>
      </c>
      <c r="I284" s="13">
        <f t="shared" si="60"/>
        <v>54.803627105906145</v>
      </c>
      <c r="J284" s="13">
        <f t="shared" si="60"/>
        <v>19.6806719892272</v>
      </c>
      <c r="K284" s="13">
        <f t="shared" si="60"/>
        <v>1.5033229880959442</v>
      </c>
      <c r="L284" s="13">
        <f t="shared" si="59"/>
        <v>431.53002699911258</v>
      </c>
      <c r="M284" s="3">
        <v>0</v>
      </c>
      <c r="N284" s="3">
        <f t="shared" si="56"/>
        <v>33.60447979902596</v>
      </c>
      <c r="O284" s="3">
        <f t="shared" si="52"/>
        <v>46.938076993156727</v>
      </c>
      <c r="P284" s="3">
        <f t="shared" si="53"/>
        <v>54.803754851003802</v>
      </c>
      <c r="Q284" s="3">
        <f t="shared" si="54"/>
        <v>19.680729932042734</v>
      </c>
      <c r="R284" s="3">
        <f t="shared" si="55"/>
        <v>1.5033231044692859</v>
      </c>
      <c r="S284" s="3">
        <f t="shared" si="57"/>
        <v>431.53036467969849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13454.54040817251</v>
      </c>
      <c r="G285" s="13">
        <f t="shared" si="60"/>
        <v>34.410951002448719</v>
      </c>
      <c r="H285" s="13">
        <f t="shared" si="60"/>
        <v>48.049677171459656</v>
      </c>
      <c r="I285" s="13">
        <f t="shared" si="60"/>
        <v>56.053329189472784</v>
      </c>
      <c r="J285" s="13">
        <f t="shared" si="60"/>
        <v>20.107400602979634</v>
      </c>
      <c r="K285" s="13">
        <f t="shared" si="60"/>
        <v>1.5322208962591637</v>
      </c>
      <c r="L285" s="13">
        <f t="shared" si="59"/>
        <v>435.15357886261995</v>
      </c>
      <c r="M285" s="3">
        <v>0</v>
      </c>
      <c r="N285" s="3">
        <f t="shared" si="56"/>
        <v>34.411012035312574</v>
      </c>
      <c r="O285" s="3">
        <f t="shared" si="52"/>
        <v>48.049767764982143</v>
      </c>
      <c r="P285" s="3">
        <f t="shared" si="53"/>
        <v>56.053455219897067</v>
      </c>
      <c r="Q285" s="3">
        <f t="shared" si="54"/>
        <v>20.107455235704279</v>
      </c>
      <c r="R285" s="3">
        <f t="shared" si="55"/>
        <v>1.5322209668431634</v>
      </c>
      <c r="S285" s="3">
        <f t="shared" si="57"/>
        <v>435.15391122273923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13693.244128348864</v>
      </c>
      <c r="G286" s="13">
        <f t="shared" si="60"/>
        <v>35.23212013534188</v>
      </c>
      <c r="H286" s="13">
        <f t="shared" si="60"/>
        <v>49.180828200429929</v>
      </c>
      <c r="I286" s="13">
        <f t="shared" si="60"/>
        <v>57.322286285937906</v>
      </c>
      <c r="J286" s="13">
        <f t="shared" si="60"/>
        <v>20.537899430690736</v>
      </c>
      <c r="K286" s="13">
        <f t="shared" si="60"/>
        <v>1.5610075147975206</v>
      </c>
      <c r="L286" s="13">
        <f t="shared" si="59"/>
        <v>438.834141567198</v>
      </c>
      <c r="M286" s="3">
        <v>0</v>
      </c>
      <c r="N286" s="3">
        <f t="shared" si="56"/>
        <v>35.232181168205734</v>
      </c>
      <c r="O286" s="3">
        <f t="shared" si="52"/>
        <v>49.180918544726921</v>
      </c>
      <c r="P286" s="3">
        <f t="shared" si="53"/>
        <v>57.322410624704212</v>
      </c>
      <c r="Q286" s="3">
        <f t="shared" si="54"/>
        <v>20.537950942419581</v>
      </c>
      <c r="R286" s="3">
        <f t="shared" si="55"/>
        <v>1.5610075576088804</v>
      </c>
      <c r="S286" s="3">
        <f t="shared" si="57"/>
        <v>438.83446883766533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13930.73711091746</v>
      </c>
      <c r="G287" s="13">
        <f t="shared" si="60"/>
        <v>36.067858039888996</v>
      </c>
      <c r="H287" s="13">
        <f t="shared" si="60"/>
        <v>50.331280893950954</v>
      </c>
      <c r="I287" s="13">
        <f t="shared" si="60"/>
        <v>58.610072250468242</v>
      </c>
      <c r="J287" s="13">
        <f t="shared" si="60"/>
        <v>20.97182208236584</v>
      </c>
      <c r="K287" s="13">
        <f t="shared" si="60"/>
        <v>1.5896742289566062</v>
      </c>
      <c r="L287" s="13">
        <f t="shared" si="59"/>
        <v>442.57070749563059</v>
      </c>
      <c r="M287" s="3">
        <v>0</v>
      </c>
      <c r="N287" s="3">
        <f t="shared" si="56"/>
        <v>36.067919072752851</v>
      </c>
      <c r="O287" s="3">
        <f t="shared" si="52"/>
        <v>50.331370989708084</v>
      </c>
      <c r="P287" s="3">
        <f t="shared" si="53"/>
        <v>58.61019492028305</v>
      </c>
      <c r="Q287" s="3">
        <f t="shared" si="54"/>
        <v>20.971870651391562</v>
      </c>
      <c r="R287" s="3">
        <f t="shared" si="55"/>
        <v>1.5896742549230085</v>
      </c>
      <c r="S287" s="3">
        <f t="shared" si="57"/>
        <v>442.57102988905854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14166.926434240129</v>
      </c>
      <c r="G288" s="13">
        <f t="shared" si="60"/>
        <v>36.918090821306492</v>
      </c>
      <c r="H288" s="13">
        <f t="shared" si="60"/>
        <v>51.500868468284018</v>
      </c>
      <c r="I288" s="13">
        <f t="shared" si="60"/>
        <v>59.916252455548069</v>
      </c>
      <c r="J288" s="13">
        <f t="shared" si="60"/>
        <v>21.408830860352868</v>
      </c>
      <c r="K288" s="13">
        <f t="shared" si="60"/>
        <v>1.6182113752922205</v>
      </c>
      <c r="L288" s="13">
        <f t="shared" si="59"/>
        <v>446.36225398078363</v>
      </c>
      <c r="M288" s="3">
        <v>0</v>
      </c>
      <c r="N288" s="3">
        <f t="shared" si="56"/>
        <v>36.918151854170347</v>
      </c>
      <c r="O288" s="3">
        <f t="shared" si="52"/>
        <v>51.500958316185027</v>
      </c>
      <c r="P288" s="3">
        <f t="shared" si="53"/>
        <v>59.916373478813071</v>
      </c>
      <c r="Q288" s="3">
        <f t="shared" si="54"/>
        <v>21.408876654782844</v>
      </c>
      <c r="R288" s="3">
        <f t="shared" si="55"/>
        <v>1.6182113910416396</v>
      </c>
      <c r="S288" s="3">
        <f t="shared" si="57"/>
        <v>446.36257169499288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14401.720823336696</v>
      </c>
      <c r="G289" s="13">
        <f t="shared" si="60"/>
        <v>37.782738913537109</v>
      </c>
      <c r="H289" s="13">
        <f t="shared" si="60"/>
        <v>52.689415873481018</v>
      </c>
      <c r="I289" s="13">
        <f t="shared" si="60"/>
        <v>61.240384147441546</v>
      </c>
      <c r="J289" s="13">
        <f t="shared" si="60"/>
        <v>21.848596452309366</v>
      </c>
      <c r="K289" s="13">
        <f t="shared" si="60"/>
        <v>1.646608730110954</v>
      </c>
      <c r="L289" s="13">
        <f t="shared" si="59"/>
        <v>450.20774411688001</v>
      </c>
      <c r="M289" s="3">
        <v>0</v>
      </c>
      <c r="N289" s="3">
        <f t="shared" si="56"/>
        <v>37.782799946400964</v>
      </c>
      <c r="O289" s="3">
        <f t="shared" si="52"/>
        <v>52.68950547420777</v>
      </c>
      <c r="P289" s="3">
        <f t="shared" si="53"/>
        <v>61.240503546257749</v>
      </c>
      <c r="Q289" s="3">
        <f t="shared" si="54"/>
        <v>21.848639630647529</v>
      </c>
      <c r="R289" s="3">
        <f t="shared" si="55"/>
        <v>1.6466087396634594</v>
      </c>
      <c r="S289" s="3">
        <f t="shared" si="57"/>
        <v>450.20805733717748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14635.030682575558</v>
      </c>
      <c r="G290" s="13">
        <f t="shared" si="60"/>
        <v>38.661717179750148</v>
      </c>
      <c r="H290" s="13">
        <f t="shared" si="60"/>
        <v>53.896739970740818</v>
      </c>
      <c r="I290" s="13">
        <f t="shared" si="60"/>
        <v>62.582016802653094</v>
      </c>
      <c r="J290" s="13">
        <f t="shared" si="60"/>
        <v>22.290797645445856</v>
      </c>
      <c r="K290" s="13">
        <f t="shared" si="60"/>
        <v>1.6748558072189614</v>
      </c>
      <c r="L290" s="13">
        <f t="shared" si="59"/>
        <v>454.10612740580888</v>
      </c>
      <c r="M290" s="3">
        <v>0</v>
      </c>
      <c r="N290" s="3">
        <f t="shared" si="56"/>
        <v>38.661778212614003</v>
      </c>
      <c r="O290" s="3">
        <f t="shared" si="52"/>
        <v>53.896829324973297</v>
      </c>
      <c r="P290" s="3">
        <f t="shared" si="53"/>
        <v>62.582134598824851</v>
      </c>
      <c r="Q290" s="3">
        <f t="shared" si="54"/>
        <v>22.290838357141308</v>
      </c>
      <c r="R290" s="3">
        <f t="shared" si="55"/>
        <v>1.674855813012849</v>
      </c>
      <c r="S290" s="3">
        <f t="shared" si="57"/>
        <v>454.10643630656625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14866.768129282429</v>
      </c>
      <c r="G291" s="13">
        <f t="shared" si="60"/>
        <v>39.554935014836921</v>
      </c>
      <c r="H291" s="13">
        <f t="shared" si="60"/>
        <v>55.12264971234724</v>
      </c>
      <c r="I291" s="13">
        <f t="shared" si="60"/>
        <v>63.940692484514386</v>
      </c>
      <c r="J291" s="13">
        <f t="shared" si="60"/>
        <v>22.735121060930474</v>
      </c>
      <c r="K291" s="13">
        <f t="shared" si="60"/>
        <v>1.7029420400504913</v>
      </c>
      <c r="L291" s="13">
        <f t="shared" si="59"/>
        <v>458.05634031267948</v>
      </c>
      <c r="M291" s="3">
        <v>0</v>
      </c>
      <c r="N291" s="3">
        <f t="shared" si="56"/>
        <v>39.554996047700776</v>
      </c>
      <c r="O291" s="3">
        <f t="shared" si="52"/>
        <v>55.122738820763558</v>
      </c>
      <c r="P291" s="3">
        <f t="shared" si="53"/>
        <v>63.940808699553379</v>
      </c>
      <c r="Q291" s="3">
        <f t="shared" si="54"/>
        <v>22.735159446894762</v>
      </c>
      <c r="R291" s="3">
        <f t="shared" si="55"/>
        <v>1.7029420435646618</v>
      </c>
      <c r="S291" s="3">
        <f t="shared" si="57"/>
        <v>458.0566450584771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15096.847028265251</v>
      </c>
      <c r="G292" s="13">
        <f t="shared" si="60"/>
        <v>40.462296449957442</v>
      </c>
      <c r="H292" s="13">
        <f t="shared" si="60"/>
        <v>56.366946324267786</v>
      </c>
      <c r="I292" s="13">
        <f t="shared" si="60"/>
        <v>65.315946200034219</v>
      </c>
      <c r="J292" s="13">
        <f t="shared" si="60"/>
        <v>23.181260907410937</v>
      </c>
      <c r="K292" s="13">
        <f t="shared" si="60"/>
        <v>1.7308568937122975</v>
      </c>
      <c r="L292" s="13">
        <f t="shared" si="59"/>
        <v>462.0573067753827</v>
      </c>
      <c r="M292" s="3">
        <v>0</v>
      </c>
      <c r="N292" s="3">
        <f t="shared" si="56"/>
        <v>40.462357482821297</v>
      </c>
      <c r="O292" s="3">
        <f t="shared" si="52"/>
        <v>56.36703518754419</v>
      </c>
      <c r="P292" s="3">
        <f t="shared" si="53"/>
        <v>65.316060855163386</v>
      </c>
      <c r="Q292" s="3">
        <f t="shared" si="54"/>
        <v>23.181297100505763</v>
      </c>
      <c r="R292" s="3">
        <f t="shared" si="55"/>
        <v>1.7308568958437498</v>
      </c>
      <c r="S292" s="3">
        <f t="shared" si="57"/>
        <v>462.05760752187837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15325.183027197763</v>
      </c>
      <c r="G293" s="13">
        <f t="shared" si="60"/>
        <v>41.383700259194292</v>
      </c>
      <c r="H293" s="13">
        <f t="shared" si="60"/>
        <v>57.629423491491806</v>
      </c>
      <c r="I293" s="13">
        <f t="shared" si="60"/>
        <v>66.707306257145376</v>
      </c>
      <c r="J293" s="13">
        <f t="shared" si="60"/>
        <v>23.628918752669215</v>
      </c>
      <c r="K293" s="13">
        <f t="shared" si="60"/>
        <v>1.7585899345628992</v>
      </c>
      <c r="L293" s="13">
        <f t="shared" si="59"/>
        <v>466.10793869506358</v>
      </c>
      <c r="M293" s="3">
        <v>0</v>
      </c>
      <c r="N293" s="3">
        <f t="shared" si="56"/>
        <v>41.383761292058146</v>
      </c>
      <c r="O293" s="3">
        <f t="shared" si="52"/>
        <v>57.629512110302677</v>
      </c>
      <c r="P293" s="3">
        <f t="shared" si="53"/>
        <v>66.707419373302784</v>
      </c>
      <c r="Q293" s="3">
        <f t="shared" si="54"/>
        <v>23.628952878166317</v>
      </c>
      <c r="R293" s="3">
        <f t="shared" si="55"/>
        <v>1.7585899358556905</v>
      </c>
      <c r="S293" s="3">
        <f t="shared" si="57"/>
        <v>466.10823558968565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15551.69359276033</v>
      </c>
      <c r="G294" s="13">
        <f t="shared" si="60"/>
        <v>42.319040068365986</v>
      </c>
      <c r="H294" s="13">
        <f t="shared" si="60"/>
        <v>58.909867546181182</v>
      </c>
      <c r="I294" s="13">
        <f t="shared" si="60"/>
        <v>68.114294622472116</v>
      </c>
      <c r="J294" s="13">
        <f t="shared" si="60"/>
        <v>24.077803312473893</v>
      </c>
      <c r="K294" s="13">
        <f t="shared" si="60"/>
        <v>1.7861308740757356</v>
      </c>
      <c r="L294" s="13">
        <f t="shared" si="59"/>
        <v>470.2071364235689</v>
      </c>
      <c r="M294" s="3">
        <v>0</v>
      </c>
      <c r="N294" s="3">
        <f t="shared" si="56"/>
        <v>42.31910110122984</v>
      </c>
      <c r="O294" s="3">
        <f t="shared" si="52"/>
        <v>58.909955921199057</v>
      </c>
      <c r="P294" s="3">
        <f t="shared" si="53"/>
        <v>68.114406220314791</v>
      </c>
      <c r="Q294" s="3">
        <f t="shared" si="54"/>
        <v>24.077835488488631</v>
      </c>
      <c r="R294" s="3">
        <f t="shared" si="55"/>
        <v>1.786130874859853</v>
      </c>
      <c r="S294" s="3">
        <f t="shared" si="57"/>
        <v>470.20742960609215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15776.298047399074</v>
      </c>
      <c r="G295" s="13">
        <f t="shared" ref="G295:K310" si="61">G294*(1-G$5)+G$4*$F294*$L$4/1000</f>
        <v>43.268204466046193</v>
      </c>
      <c r="H295" s="13">
        <f t="shared" si="61"/>
        <v>60.208057658696944</v>
      </c>
      <c r="I295" s="13">
        <f t="shared" si="61"/>
        <v>69.536427279725146</v>
      </c>
      <c r="J295" s="13">
        <f t="shared" si="61"/>
        <v>24.527630255736597</v>
      </c>
      <c r="K295" s="13">
        <f t="shared" si="61"/>
        <v>1.8134695971402646</v>
      </c>
      <c r="L295" s="13">
        <f t="shared" si="59"/>
        <v>474.35378925734517</v>
      </c>
      <c r="M295" s="3">
        <v>0</v>
      </c>
      <c r="N295" s="3">
        <f t="shared" si="56"/>
        <v>43.268265498910047</v>
      </c>
      <c r="O295" s="3">
        <f t="shared" si="52"/>
        <v>60.208145790592503</v>
      </c>
      <c r="P295" s="3">
        <f t="shared" si="53"/>
        <v>69.536537379632833</v>
      </c>
      <c r="Q295" s="3">
        <f t="shared" si="54"/>
        <v>24.527660593636767</v>
      </c>
      <c r="R295" s="3">
        <f t="shared" si="55"/>
        <v>1.8134695976158557</v>
      </c>
      <c r="S295" s="3">
        <f t="shared" si="57"/>
        <v>474.35407886038797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15998.91760653595</v>
      </c>
      <c r="G296" s="13">
        <f t="shared" si="61"/>
        <v>44.23107711682642</v>
      </c>
      <c r="H296" s="13">
        <f t="shared" si="61"/>
        <v>61.523766031551872</v>
      </c>
      <c r="I296" s="13">
        <f t="shared" si="61"/>
        <v>70.973214588808403</v>
      </c>
      <c r="J296" s="13">
        <f t="shared" si="61"/>
        <v>24.97812202511367</v>
      </c>
      <c r="K296" s="13">
        <f t="shared" si="61"/>
        <v>1.8405961809532307</v>
      </c>
      <c r="L296" s="13">
        <f t="shared" si="59"/>
        <v>478.54677594325358</v>
      </c>
      <c r="M296" s="3">
        <v>0</v>
      </c>
      <c r="N296" s="3">
        <f t="shared" si="56"/>
        <v>44.231138149690274</v>
      </c>
      <c r="O296" s="3">
        <f t="shared" si="52"/>
        <v>61.523853920993957</v>
      </c>
      <c r="P296" s="3">
        <f t="shared" si="53"/>
        <v>70.973323210887315</v>
      </c>
      <c r="Q296" s="3">
        <f t="shared" si="54"/>
        <v>24.978150629904984</v>
      </c>
      <c r="R296" s="3">
        <f t="shared" si="55"/>
        <v>1.8405961812416911</v>
      </c>
      <c r="S296" s="3">
        <f t="shared" si="57"/>
        <v>478.54706209271819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16219.475416039566</v>
      </c>
      <c r="G297" s="13">
        <f t="shared" si="61"/>
        <v>45.207536876849744</v>
      </c>
      <c r="H297" s="13">
        <f t="shared" si="61"/>
        <v>62.856758096323496</v>
      </c>
      <c r="I297" s="13">
        <f t="shared" si="61"/>
        <v>72.424161645696046</v>
      </c>
      <c r="J297" s="13">
        <f t="shared" si="61"/>
        <v>25.429007672223701</v>
      </c>
      <c r="K297" s="13">
        <f t="shared" si="61"/>
        <v>1.8675009082237481</v>
      </c>
      <c r="L297" s="13">
        <f t="shared" si="59"/>
        <v>482.78496519931673</v>
      </c>
      <c r="M297" s="3">
        <v>0</v>
      </c>
      <c r="N297" s="3">
        <f t="shared" si="56"/>
        <v>45.207597909713598</v>
      </c>
      <c r="O297" s="3">
        <f t="shared" si="52"/>
        <v>62.8568457439791</v>
      </c>
      <c r="P297" s="3">
        <f t="shared" si="53"/>
        <v>72.424268809782518</v>
      </c>
      <c r="Q297" s="3">
        <f t="shared" si="54"/>
        <v>25.429034642913216</v>
      </c>
      <c r="R297" s="3">
        <f t="shared" si="55"/>
        <v>1.8675009083987082</v>
      </c>
      <c r="S297" s="3">
        <f t="shared" si="57"/>
        <v>482.78524801478716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16437.896589750209</v>
      </c>
      <c r="G298" s="13">
        <f t="shared" si="61"/>
        <v>46.197457911631503</v>
      </c>
      <c r="H298" s="13">
        <f t="shared" si="61"/>
        <v>64.20679271354372</v>
      </c>
      <c r="I298" s="13">
        <f t="shared" si="61"/>
        <v>73.888768643108293</v>
      </c>
      <c r="J298" s="13">
        <f t="shared" si="61"/>
        <v>25.88002270667652</v>
      </c>
      <c r="K298" s="13">
        <f t="shared" si="61"/>
        <v>1.8941742769417826</v>
      </c>
      <c r="L298" s="13">
        <f t="shared" si="59"/>
        <v>487.06721625190181</v>
      </c>
      <c r="M298" s="3">
        <v>0</v>
      </c>
      <c r="N298" s="3">
        <f t="shared" si="56"/>
        <v>46.197518944495357</v>
      </c>
      <c r="O298" s="3">
        <f t="shared" si="52"/>
        <v>64.206880120077997</v>
      </c>
      <c r="P298" s="3">
        <f t="shared" si="53"/>
        <v>73.888874368772392</v>
      </c>
      <c r="Q298" s="3">
        <f t="shared" si="54"/>
        <v>25.880048136615336</v>
      </c>
      <c r="R298" s="3">
        <f t="shared" si="55"/>
        <v>1.8941742770479013</v>
      </c>
      <c r="S298" s="3">
        <f t="shared" si="57"/>
        <v>487.06749584700901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16654.108246841057</v>
      </c>
      <c r="G299" s="13">
        <f t="shared" si="61"/>
        <v>47.200709816170246</v>
      </c>
      <c r="H299" s="13">
        <f t="shared" si="61"/>
        <v>65.573622375562053</v>
      </c>
      <c r="I299" s="13">
        <f t="shared" si="61"/>
        <v>75.366531231983643</v>
      </c>
      <c r="J299" s="13">
        <f t="shared" si="61"/>
        <v>26.330908958131072</v>
      </c>
      <c r="K299" s="13">
        <f t="shared" si="61"/>
        <v>1.920607008064773</v>
      </c>
      <c r="L299" s="13">
        <f t="shared" si="59"/>
        <v>491.39237938991175</v>
      </c>
      <c r="M299" s="3">
        <v>0</v>
      </c>
      <c r="N299" s="3">
        <f t="shared" si="56"/>
        <v>47.2007708490341</v>
      </c>
      <c r="O299" s="3">
        <f t="shared" si="52"/>
        <v>65.573709541638337</v>
      </c>
      <c r="P299" s="3">
        <f t="shared" si="53"/>
        <v>75.366635538532762</v>
      </c>
      <c r="Q299" s="3">
        <f t="shared" si="54"/>
        <v>26.330932935337433</v>
      </c>
      <c r="R299" s="3">
        <f t="shared" si="55"/>
        <v>1.9206070081291373</v>
      </c>
      <c r="S299" s="3">
        <f t="shared" si="57"/>
        <v>491.39265587267175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16868.039548790493</v>
      </c>
      <c r="G300" s="13">
        <f t="shared" si="61"/>
        <v>48.217157737338951</v>
      </c>
      <c r="H300" s="13">
        <f t="shared" si="61"/>
        <v>66.956993412358784</v>
      </c>
      <c r="I300" s="13">
        <f t="shared" si="61"/>
        <v>76.856940883712113</v>
      </c>
      <c r="J300" s="13">
        <f t="shared" si="61"/>
        <v>26.781414450618581</v>
      </c>
      <c r="K300" s="13">
        <f t="shared" si="61"/>
        <v>1.9467900519338515</v>
      </c>
      <c r="L300" s="13">
        <f t="shared" si="59"/>
        <v>495.75929653596222</v>
      </c>
      <c r="M300" s="3">
        <v>0</v>
      </c>
      <c r="N300" s="3">
        <f t="shared" si="56"/>
        <v>48.217218770202805</v>
      </c>
      <c r="O300" s="3">
        <f t="shared" si="52"/>
        <v>66.95708033863859</v>
      </c>
      <c r="P300" s="3">
        <f t="shared" si="53"/>
        <v>76.857043790194481</v>
      </c>
      <c r="Q300" s="3">
        <f t="shared" si="54"/>
        <v>26.781437058082521</v>
      </c>
      <c r="R300" s="3">
        <f t="shared" si="55"/>
        <v>1.9467900519728905</v>
      </c>
      <c r="S300" s="3">
        <f t="shared" si="57"/>
        <v>495.75957000909131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17079.621735737619</v>
      </c>
      <c r="G301" s="13">
        <f t="shared" si="61"/>
        <v>49.246662498532736</v>
      </c>
      <c r="H301" s="13">
        <f t="shared" si="61"/>
        <v>68.356646200263697</v>
      </c>
      <c r="I301" s="13">
        <f t="shared" si="61"/>
        <v>78.359485253060924</v>
      </c>
      <c r="J301" s="13">
        <f t="shared" si="61"/>
        <v>27.231293288384709</v>
      </c>
      <c r="K301" s="13">
        <f t="shared" si="61"/>
        <v>1.9727145939012662</v>
      </c>
      <c r="L301" s="13">
        <f t="shared" si="59"/>
        <v>500.16680183414331</v>
      </c>
      <c r="M301" s="3">
        <v>0</v>
      </c>
      <c r="N301" s="3">
        <f t="shared" si="56"/>
        <v>49.24672353139659</v>
      </c>
      <c r="O301" s="3">
        <f t="shared" si="52"/>
        <v>68.356732887406707</v>
      </c>
      <c r="P301" s="3">
        <f t="shared" si="53"/>
        <v>78.359586778269104</v>
      </c>
      <c r="Q301" s="3">
        <f t="shared" si="54"/>
        <v>27.231314604355308</v>
      </c>
      <c r="R301" s="3">
        <f t="shared" si="55"/>
        <v>1.9727145939249446</v>
      </c>
      <c r="S301" s="3">
        <f t="shared" si="57"/>
        <v>500.16707239535265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17288.788161993449</v>
      </c>
      <c r="G302" s="13">
        <f t="shared" si="61"/>
        <v>50.289080726535502</v>
      </c>
      <c r="H302" s="13">
        <f t="shared" si="61"/>
        <v>69.772315373514047</v>
      </c>
      <c r="I302" s="13">
        <f t="shared" si="61"/>
        <v>79.873648541690628</v>
      </c>
      <c r="J302" s="13">
        <f t="shared" si="61"/>
        <v>27.680305552520306</v>
      </c>
      <c r="K302" s="13">
        <f t="shared" si="61"/>
        <v>1.9983720594504173</v>
      </c>
      <c r="L302" s="13">
        <f t="shared" si="59"/>
        <v>504.61372225371088</v>
      </c>
      <c r="M302" s="3">
        <v>0</v>
      </c>
      <c r="N302" s="3">
        <f t="shared" si="56"/>
        <v>50.289141759399357</v>
      </c>
      <c r="O302" s="3">
        <f t="shared" si="52"/>
        <v>69.772401822178139</v>
      </c>
      <c r="P302" s="3">
        <f t="shared" si="53"/>
        <v>79.873748704164925</v>
      </c>
      <c r="Q302" s="3">
        <f t="shared" si="54"/>
        <v>27.680325650776517</v>
      </c>
      <c r="R302" s="3">
        <f t="shared" si="55"/>
        <v>1.9983720594647791</v>
      </c>
      <c r="S302" s="3">
        <f t="shared" si="57"/>
        <v>504.61398999598373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17495.474330483477</v>
      </c>
      <c r="G303" s="13">
        <f t="shared" si="61"/>
        <v>51.344264980553881</v>
      </c>
      <c r="H303" s="13">
        <f t="shared" si="61"/>
        <v>71.20373003856507</v>
      </c>
      <c r="I303" s="13">
        <f t="shared" si="61"/>
        <v>81.398911862126866</v>
      </c>
      <c r="J303" s="13">
        <f t="shared" si="61"/>
        <v>28.128217207665255</v>
      </c>
      <c r="K303" s="13">
        <f t="shared" si="61"/>
        <v>2.0237541189685091</v>
      </c>
      <c r="L303" s="13">
        <f t="shared" si="59"/>
        <v>509.09887820787958</v>
      </c>
      <c r="M303" s="3">
        <v>0</v>
      </c>
      <c r="N303" s="3">
        <f t="shared" si="56"/>
        <v>51.344326013417735</v>
      </c>
      <c r="O303" s="3">
        <f t="shared" si="52"/>
        <v>71.203816249406302</v>
      </c>
      <c r="P303" s="3">
        <f t="shared" si="53"/>
        <v>81.399010680158753</v>
      </c>
      <c r="Q303" s="3">
        <f t="shared" si="54"/>
        <v>28.128236157771276</v>
      </c>
      <c r="R303" s="3">
        <f t="shared" si="55"/>
        <v>2.0237541189772199</v>
      </c>
      <c r="S303" s="3">
        <f t="shared" si="57"/>
        <v>509.09914321973127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17699.617925903491</v>
      </c>
      <c r="G304" s="13">
        <f t="shared" si="61"/>
        <v>52.412063883353341</v>
      </c>
      <c r="H304" s="13">
        <f t="shared" si="61"/>
        <v>72.650613991044921</v>
      </c>
      <c r="I304" s="13">
        <f t="shared" si="61"/>
        <v>82.934753602021246</v>
      </c>
      <c r="J304" s="13">
        <f t="shared" si="61"/>
        <v>28.574800018084634</v>
      </c>
      <c r="K304" s="13">
        <f t="shared" si="61"/>
        <v>2.0488526922583299</v>
      </c>
      <c r="L304" s="13">
        <f t="shared" si="59"/>
        <v>513.62108418676246</v>
      </c>
      <c r="M304" s="3">
        <v>0</v>
      </c>
      <c r="N304" s="3">
        <f t="shared" si="56"/>
        <v>52.412124916217195</v>
      </c>
      <c r="O304" s="3">
        <f t="shared" si="52"/>
        <v>72.650699964717546</v>
      </c>
      <c r="P304" s="3">
        <f t="shared" si="53"/>
        <v>82.934851093656647</v>
      </c>
      <c r="Q304" s="3">
        <f t="shared" si="54"/>
        <v>28.574817885630676</v>
      </c>
      <c r="R304" s="3">
        <f t="shared" si="55"/>
        <v>2.0488526922636132</v>
      </c>
      <c r="S304" s="3">
        <f t="shared" si="57"/>
        <v>513.62134655248565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17901.158846378279</v>
      </c>
      <c r="G305" s="13">
        <f t="shared" si="61"/>
        <v>53.492322254417871</v>
      </c>
      <c r="H305" s="13">
        <f t="shared" si="61"/>
        <v>74.112685935225969</v>
      </c>
      <c r="I305" s="13">
        <f t="shared" si="61"/>
        <v>84.480649788503911</v>
      </c>
      <c r="J305" s="13">
        <f t="shared" si="61"/>
        <v>29.019831472430667</v>
      </c>
      <c r="K305" s="13">
        <f t="shared" si="61"/>
        <v>2.0736599528313979</v>
      </c>
      <c r="L305" s="13">
        <f t="shared" si="59"/>
        <v>518.17914940340984</v>
      </c>
      <c r="M305" s="3">
        <v>0</v>
      </c>
      <c r="N305" s="3">
        <f t="shared" si="56"/>
        <v>53.492383287281726</v>
      </c>
      <c r="O305" s="3">
        <f t="shared" si="52"/>
        <v>74.112771672382451</v>
      </c>
      <c r="P305" s="3">
        <f t="shared" si="53"/>
        <v>84.48074597154654</v>
      </c>
      <c r="Q305" s="3">
        <f t="shared" si="54"/>
        <v>29.019848319259975</v>
      </c>
      <c r="R305" s="3">
        <f t="shared" si="55"/>
        <v>2.0736599528346025</v>
      </c>
      <c r="S305" s="3">
        <f t="shared" si="57"/>
        <v>518.17940920330534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18100.039233423115</v>
      </c>
      <c r="G306" s="13">
        <f t="shared" si="61"/>
        <v>54.584881245041899</v>
      </c>
      <c r="H306" s="13">
        <f t="shared" si="61"/>
        <v>75.589659705864946</v>
      </c>
      <c r="I306" s="13">
        <f t="shared" si="61"/>
        <v>86.036074452401891</v>
      </c>
      <c r="J306" s="13">
        <f t="shared" si="61"/>
        <v>29.463094716518633</v>
      </c>
      <c r="K306" s="13">
        <f t="shared" si="61"/>
        <v>2.0981683319982087</v>
      </c>
      <c r="L306" s="13">
        <f t="shared" si="59"/>
        <v>522.77187845182561</v>
      </c>
      <c r="M306" s="3">
        <v>0</v>
      </c>
      <c r="N306" s="3">
        <f t="shared" si="56"/>
        <v>54.584942277905753</v>
      </c>
      <c r="O306" s="3">
        <f t="shared" si="52"/>
        <v>75.589745207155957</v>
      </c>
      <c r="P306" s="3">
        <f t="shared" si="53"/>
        <v>86.036169344416479</v>
      </c>
      <c r="Q306" s="3">
        <f t="shared" si="54"/>
        <v>29.46311060094154</v>
      </c>
      <c r="R306" s="3">
        <f t="shared" si="55"/>
        <v>2.0981683320001525</v>
      </c>
      <c r="S306" s="3">
        <f t="shared" si="57"/>
        <v>522.77213576241991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18296.203500018961</v>
      </c>
      <c r="G307" s="13">
        <f t="shared" si="61"/>
        <v>55.689578475250819</v>
      </c>
      <c r="H307" s="13">
        <f t="shared" si="61"/>
        <v>77.081244492246199</v>
      </c>
      <c r="I307" s="13">
        <f t="shared" si="61"/>
        <v>87.600499992069871</v>
      </c>
      <c r="J307" s="13">
        <f t="shared" si="61"/>
        <v>29.904378493459653</v>
      </c>
      <c r="K307" s="13">
        <f t="shared" si="61"/>
        <v>2.1223705227557388</v>
      </c>
      <c r="L307" s="13">
        <f t="shared" si="59"/>
        <v>527.39807197578227</v>
      </c>
      <c r="M307" s="3">
        <v>0</v>
      </c>
      <c r="N307" s="3">
        <f t="shared" si="56"/>
        <v>55.689639508114674</v>
      </c>
      <c r="O307" s="3">
        <f t="shared" si="52"/>
        <v>77.081329758320592</v>
      </c>
      <c r="P307" s="3">
        <f t="shared" si="53"/>
        <v>87.600593610385403</v>
      </c>
      <c r="Q307" s="3">
        <f t="shared" si="54"/>
        <v>29.904393470455418</v>
      </c>
      <c r="R307" s="3">
        <f t="shared" si="55"/>
        <v>2.1223705227569178</v>
      </c>
      <c r="S307" s="3">
        <f t="shared" si="57"/>
        <v>527.39832687003297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18489.598356625298</v>
      </c>
      <c r="G308" s="13">
        <f t="shared" si="61"/>
        <v>56.806248172435076</v>
      </c>
      <c r="H308" s="13">
        <f t="shared" si="61"/>
        <v>78.587145064244595</v>
      </c>
      <c r="I308" s="13">
        <f t="shared" si="61"/>
        <v>89.173397536555328</v>
      </c>
      <c r="J308" s="13">
        <f t="shared" si="61"/>
        <v>30.343477090508749</v>
      </c>
      <c r="K308" s="13">
        <f t="shared" si="61"/>
        <v>2.1462594834634201</v>
      </c>
      <c r="L308" s="13">
        <f t="shared" si="59"/>
        <v>532.05652734720718</v>
      </c>
      <c r="M308" s="3">
        <v>0</v>
      </c>
      <c r="N308" s="3">
        <f t="shared" si="56"/>
        <v>56.80630920529893</v>
      </c>
      <c r="O308" s="3">
        <f t="shared" si="52"/>
        <v>78.587230095749476</v>
      </c>
      <c r="P308" s="3">
        <f t="shared" si="53"/>
        <v>89.173489898268173</v>
      </c>
      <c r="Q308" s="3">
        <f t="shared" si="54"/>
        <v>30.343491211915833</v>
      </c>
      <c r="R308" s="3">
        <f t="shared" si="55"/>
        <v>2.1462594834641351</v>
      </c>
      <c r="S308" s="3">
        <f t="shared" si="57"/>
        <v>532.05677989469655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18680.172834967758</v>
      </c>
      <c r="G309" s="13">
        <f t="shared" si="61"/>
        <v>57.934721311571835</v>
      </c>
      <c r="H309" s="13">
        <f t="shared" si="61"/>
        <v>80.107062000209197</v>
      </c>
      <c r="I309" s="13">
        <f t="shared" si="61"/>
        <v>90.754237307797041</v>
      </c>
      <c r="J309" s="13">
        <f t="shared" si="61"/>
        <v>30.780190292002427</v>
      </c>
      <c r="K309" s="13">
        <f t="shared" si="61"/>
        <v>2.1698284412939914</v>
      </c>
      <c r="L309" s="13">
        <f t="shared" si="59"/>
        <v>536.7460393528745</v>
      </c>
      <c r="M309" s="3">
        <v>0</v>
      </c>
      <c r="N309" s="3">
        <f t="shared" si="56"/>
        <v>57.934782344435689</v>
      </c>
      <c r="O309" s="3">
        <f t="shared" si="52"/>
        <v>80.107146797789866</v>
      </c>
      <c r="P309" s="3">
        <f t="shared" si="53"/>
        <v>90.754328429774091</v>
      </c>
      <c r="Q309" s="3">
        <f t="shared" si="54"/>
        <v>30.780203606697917</v>
      </c>
      <c r="R309" s="3">
        <f t="shared" si="55"/>
        <v>2.1698284412944249</v>
      </c>
      <c r="S309" s="3">
        <f t="shared" si="57"/>
        <v>536.74628961999201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18867.878309452619</v>
      </c>
      <c r="G310" s="13">
        <f t="shared" si="61"/>
        <v>59.074825756898505</v>
      </c>
      <c r="H310" s="13">
        <f t="shared" si="61"/>
        <v>81.640691916453534</v>
      </c>
      <c r="I310" s="13">
        <f t="shared" si="61"/>
        <v>92.342488981535666</v>
      </c>
      <c r="J310" s="13">
        <f t="shared" si="61"/>
        <v>31.214323337776765</v>
      </c>
      <c r="K310" s="13">
        <f t="shared" si="61"/>
        <v>2.1930708954433342</v>
      </c>
      <c r="L310" s="13">
        <f t="shared" si="59"/>
        <v>541.46540088810775</v>
      </c>
      <c r="M310" s="3">
        <v>0</v>
      </c>
      <c r="N310" s="3">
        <f t="shared" si="56"/>
        <v>59.07488678976236</v>
      </c>
      <c r="O310" s="3">
        <f t="shared" si="52"/>
        <v>81.640776480753516</v>
      </c>
      <c r="P310" s="3">
        <f t="shared" si="53"/>
        <v>92.34257888041742</v>
      </c>
      <c r="Q310" s="3">
        <f t="shared" si="54"/>
        <v>31.214335891845561</v>
      </c>
      <c r="R310" s="3">
        <f t="shared" si="55"/>
        <v>2.1930708954435971</v>
      </c>
      <c r="S310" s="3">
        <f t="shared" si="57"/>
        <v>541.46564893822244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19052.668516074391</v>
      </c>
      <c r="G311" s="13">
        <f t="shared" ref="G311:K326" si="62">G310*(1-G$5)+G$4*$F310*$L$4/1000</f>
        <v>60.226386404893269</v>
      </c>
      <c r="H311" s="13">
        <f t="shared" si="62"/>
        <v>83.187727698125272</v>
      </c>
      <c r="I311" s="13">
        <f t="shared" si="62"/>
        <v>93.93762204659717</v>
      </c>
      <c r="J311" s="13">
        <f t="shared" si="62"/>
        <v>31.645686886474405</v>
      </c>
      <c r="K311" s="13">
        <f t="shared" si="62"/>
        <v>2.2159806200827141</v>
      </c>
      <c r="L311" s="13">
        <f t="shared" si="59"/>
        <v>546.21340365617277</v>
      </c>
      <c r="M311" s="3">
        <v>0</v>
      </c>
      <c r="N311" s="3">
        <f t="shared" si="56"/>
        <v>60.226447437757123</v>
      </c>
      <c r="O311" s="3">
        <f t="shared" si="52"/>
        <v>83.187812029786343</v>
      </c>
      <c r="P311" s="3">
        <f t="shared" si="53"/>
        <v>93.93771073880076</v>
      </c>
      <c r="Q311" s="3">
        <f t="shared" si="54"/>
        <v>31.645698723368717</v>
      </c>
      <c r="R311" s="3">
        <f t="shared" si="55"/>
        <v>2.2159806200828736</v>
      </c>
      <c r="S311" s="3">
        <f t="shared" si="57"/>
        <v>546.21364954979572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19234.499568698961</v>
      </c>
      <c r="G312" s="13">
        <f t="shared" si="62"/>
        <v>61.389225328409545</v>
      </c>
      <c r="H312" s="13">
        <f t="shared" si="62"/>
        <v>84.747858731216127</v>
      </c>
      <c r="I312" s="13">
        <f t="shared" si="62"/>
        <v>95.539106162194344</v>
      </c>
      <c r="J312" s="13">
        <f t="shared" si="62"/>
        <v>32.074096983166875</v>
      </c>
      <c r="K312" s="13">
        <f t="shared" si="62"/>
        <v>2.2385516670370849</v>
      </c>
      <c r="L312" s="13">
        <f t="shared" si="59"/>
        <v>550.98883887202396</v>
      </c>
      <c r="M312" s="3">
        <v>0</v>
      </c>
      <c r="N312" s="3">
        <f t="shared" si="56"/>
        <v>61.389286361273399</v>
      </c>
      <c r="O312" s="3">
        <f t="shared" si="52"/>
        <v>84.747942830878287</v>
      </c>
      <c r="P312" s="3">
        <f t="shared" si="53"/>
        <v>95.539193663916549</v>
      </c>
      <c r="Q312" s="3">
        <f t="shared" si="54"/>
        <v>32.074108143856627</v>
      </c>
      <c r="R312" s="3">
        <f t="shared" si="55"/>
        <v>2.2385516670371812</v>
      </c>
      <c r="S312" s="3">
        <f t="shared" si="57"/>
        <v>550.98908266696208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19413.329972619376</v>
      </c>
      <c r="G313" s="13">
        <f t="shared" si="62"/>
        <v>62.563161921804316</v>
      </c>
      <c r="H313" s="13">
        <f t="shared" si="62"/>
        <v>86.320771135462508</v>
      </c>
      <c r="I313" s="13">
        <f t="shared" si="62"/>
        <v>97.146411512878615</v>
      </c>
      <c r="J313" s="13">
        <f t="shared" si="62"/>
        <v>32.499375030737738</v>
      </c>
      <c r="K313" s="13">
        <f t="shared" si="62"/>
        <v>2.2607783681740279</v>
      </c>
      <c r="L313" s="13">
        <f t="shared" si="59"/>
        <v>555.79049796905724</v>
      </c>
      <c r="M313" s="3">
        <v>0</v>
      </c>
      <c r="N313" s="3">
        <f t="shared" si="56"/>
        <v>62.56322295466817</v>
      </c>
      <c r="O313" s="3">
        <f t="shared" si="52"/>
        <v>86.320855003763981</v>
      </c>
      <c r="P313" s="3">
        <f t="shared" si="53"/>
        <v>97.146497840098817</v>
      </c>
      <c r="Q313" s="3">
        <f t="shared" si="54"/>
        <v>32.49938555385237</v>
      </c>
      <c r="R313" s="3">
        <f t="shared" si="55"/>
        <v>2.2607783681740865</v>
      </c>
      <c r="S313" s="3">
        <f t="shared" si="57"/>
        <v>555.79073972055744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19589.120635297477</v>
      </c>
      <c r="G314" s="13">
        <f t="shared" si="62"/>
        <v>63.74801304689376</v>
      </c>
      <c r="H314" s="13">
        <f t="shared" si="62"/>
        <v>87.906147997878151</v>
      </c>
      <c r="I314" s="13">
        <f t="shared" si="62"/>
        <v>98.759009160764109</v>
      </c>
      <c r="J314" s="13">
        <f t="shared" si="62"/>
        <v>32.921347764491557</v>
      </c>
      <c r="K314" s="13">
        <f t="shared" si="62"/>
        <v>2.2826553374891407</v>
      </c>
      <c r="L314" s="13">
        <f t="shared" si="59"/>
        <v>560.61717330751662</v>
      </c>
      <c r="M314" s="3">
        <v>0</v>
      </c>
      <c r="N314" s="3">
        <f t="shared" si="56"/>
        <v>63.748074079757615</v>
      </c>
      <c r="O314" s="3">
        <f t="shared" si="52"/>
        <v>87.906231635455427</v>
      </c>
      <c r="P314" s="3">
        <f t="shared" si="53"/>
        <v>98.759094329247191</v>
      </c>
      <c r="Q314" s="3">
        <f t="shared" si="54"/>
        <v>32.921357686453732</v>
      </c>
      <c r="R314" s="3">
        <f t="shared" si="55"/>
        <v>2.2826553374891763</v>
      </c>
      <c r="S314" s="3">
        <f t="shared" si="57"/>
        <v>560.61741306840315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19761.834874219578</v>
      </c>
      <c r="G315" s="13">
        <f t="shared" si="62"/>
        <v>64.943593179564502</v>
      </c>
      <c r="H315" s="13">
        <f t="shared" si="62"/>
        <v>89.503669606653077</v>
      </c>
      <c r="I315" s="13">
        <f t="shared" si="62"/>
        <v>100.37637139463764</v>
      </c>
      <c r="J315" s="13">
        <f t="shared" si="62"/>
        <v>33.339847229474159</v>
      </c>
      <c r="K315" s="13">
        <f t="shared" si="62"/>
        <v>2.3041774728751894</v>
      </c>
      <c r="L315" s="13">
        <f t="shared" si="59"/>
        <v>565.46765888320465</v>
      </c>
      <c r="M315" s="3">
        <v>0</v>
      </c>
      <c r="N315" s="3">
        <f t="shared" si="56"/>
        <v>64.943654212428356</v>
      </c>
      <c r="O315" s="3">
        <f t="shared" si="52"/>
        <v>89.503753014140884</v>
      </c>
      <c r="P315" s="3">
        <f t="shared" si="53"/>
        <v>100.37645541993689</v>
      </c>
      <c r="Q315" s="3">
        <f t="shared" si="54"/>
        <v>33.339856584625828</v>
      </c>
      <c r="R315" s="3">
        <f t="shared" si="55"/>
        <v>2.3041774728752111</v>
      </c>
      <c r="S315" s="3">
        <f t="shared" si="57"/>
        <v>565.46789670400722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19931.438421810293</v>
      </c>
      <c r="G316" s="13">
        <f t="shared" si="62"/>
        <v>66.149714556864282</v>
      </c>
      <c r="H316" s="13">
        <f t="shared" si="62"/>
        <v>91.113013685146555</v>
      </c>
      <c r="I316" s="13">
        <f t="shared" si="62"/>
        <v>101.99797207556296</v>
      </c>
      <c r="J316" s="13">
        <f t="shared" si="62"/>
        <v>33.754710760010518</v>
      </c>
      <c r="K316" s="13">
        <f t="shared" si="62"/>
        <v>2.3253399575639668</v>
      </c>
      <c r="L316" s="13">
        <f t="shared" si="59"/>
        <v>570.34075103514829</v>
      </c>
      <c r="M316" s="3">
        <v>0</v>
      </c>
      <c r="N316" s="3">
        <f t="shared" si="56"/>
        <v>66.149775589728137</v>
      </c>
      <c r="O316" s="3">
        <f t="shared" si="52"/>
        <v>91.113096863177873</v>
      </c>
      <c r="P316" s="3">
        <f t="shared" si="53"/>
        <v>101.99805497302289</v>
      </c>
      <c r="Q316" s="3">
        <f t="shared" si="54"/>
        <v>33.754719580731781</v>
      </c>
      <c r="R316" s="3">
        <f t="shared" si="55"/>
        <v>2.3253399575639797</v>
      </c>
      <c r="S316" s="3">
        <f t="shared" si="57"/>
        <v>570.34098696422461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20097.899427362747</v>
      </c>
      <c r="G317" s="13">
        <f t="shared" si="62"/>
        <v>67.366187324392612</v>
      </c>
      <c r="H317" s="13">
        <f t="shared" si="62"/>
        <v>92.733855625697814</v>
      </c>
      <c r="I317" s="13">
        <f t="shared" si="62"/>
        <v>103.62328697858435</v>
      </c>
      <c r="J317" s="13">
        <f t="shared" si="62"/>
        <v>34.165780960988336</v>
      </c>
      <c r="K317" s="13">
        <f t="shared" si="62"/>
        <v>2.346138261231518</v>
      </c>
      <c r="L317" s="13">
        <f t="shared" si="59"/>
        <v>575.23524915089467</v>
      </c>
      <c r="M317" s="3">
        <v>0</v>
      </c>
      <c r="N317" s="3">
        <f t="shared" si="56"/>
        <v>67.366248357256467</v>
      </c>
      <c r="O317" s="3">
        <f t="shared" si="52"/>
        <v>92.733938574903874</v>
      </c>
      <c r="P317" s="3">
        <f t="shared" si="53"/>
        <v>103.62336876334352</v>
      </c>
      <c r="Q317" s="3">
        <f t="shared" si="54"/>
        <v>34.165789277809523</v>
      </c>
      <c r="R317" s="3">
        <f t="shared" si="55"/>
        <v>2.346138261231526</v>
      </c>
      <c r="S317" s="3">
        <f t="shared" si="57"/>
        <v>575.23548323454497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20261.188455958636</v>
      </c>
      <c r="G318" s="13">
        <f t="shared" si="62"/>
        <v>68.592819683809125</v>
      </c>
      <c r="H318" s="13">
        <f t="shared" si="62"/>
        <v>94.365868722974753</v>
      </c>
      <c r="I318" s="13">
        <f t="shared" si="62"/>
        <v>105.25179413013359</v>
      </c>
      <c r="J318" s="13">
        <f t="shared" si="62"/>
        <v>34.572905690437381</v>
      </c>
      <c r="K318" s="13">
        <f t="shared" si="62"/>
        <v>2.3665681407591155</v>
      </c>
      <c r="L318" s="13">
        <f t="shared" si="59"/>
        <v>580.14995636811398</v>
      </c>
      <c r="M318" s="3">
        <v>0</v>
      </c>
      <c r="N318" s="3">
        <f t="shared" si="56"/>
        <v>68.592880716672965</v>
      </c>
      <c r="O318" s="3">
        <f t="shared" si="52"/>
        <v>94.365951443985054</v>
      </c>
      <c r="P318" s="3">
        <f t="shared" si="53"/>
        <v>105.25187481712734</v>
      </c>
      <c r="Q318" s="3">
        <f t="shared" si="54"/>
        <v>34.572913532144725</v>
      </c>
      <c r="R318" s="3">
        <f t="shared" si="55"/>
        <v>2.3665681407591204</v>
      </c>
      <c r="S318" s="3">
        <f t="shared" si="57"/>
        <v>580.15018865068919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20421.278484365561</v>
      </c>
      <c r="G319" s="13">
        <f t="shared" si="62"/>
        <v>69.829418040276082</v>
      </c>
      <c r="H319" s="13">
        <f t="shared" si="62"/>
        <v>96.008724406579333</v>
      </c>
      <c r="I319" s="13">
        <f t="shared" si="62"/>
        <v>106.88297414074582</v>
      </c>
      <c r="J319" s="13">
        <f t="shared" si="62"/>
        <v>34.975938042977248</v>
      </c>
      <c r="K319" s="13">
        <f t="shared" si="62"/>
        <v>2.3866256406441106</v>
      </c>
      <c r="L319" s="13">
        <f t="shared" si="59"/>
        <v>585.08368027122265</v>
      </c>
      <c r="M319" s="3">
        <v>0</v>
      </c>
      <c r="N319" s="3">
        <f t="shared" si="56"/>
        <v>69.829479073139922</v>
      </c>
      <c r="O319" s="3">
        <f t="shared" si="52"/>
        <v>96.008806900021654</v>
      </c>
      <c r="P319" s="3">
        <f t="shared" si="53"/>
        <v>106.88305374470904</v>
      </c>
      <c r="Q319" s="3">
        <f t="shared" si="54"/>
        <v>34.975945436712507</v>
      </c>
      <c r="R319" s="3">
        <f t="shared" si="55"/>
        <v>2.3866256406441133</v>
      </c>
      <c r="S319" s="3">
        <f t="shared" si="57"/>
        <v>585.08391079522721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20578.144893912151</v>
      </c>
      <c r="G320" s="13">
        <f t="shared" si="62"/>
        <v>71.075787149650509</v>
      </c>
      <c r="H320" s="13">
        <f t="shared" si="62"/>
        <v>97.662092472627776</v>
      </c>
      <c r="I320" s="13">
        <f t="shared" si="62"/>
        <v>108.51631053269311</v>
      </c>
      <c r="J320" s="13">
        <f t="shared" si="62"/>
        <v>35.374736333729174</v>
      </c>
      <c r="K320" s="13">
        <f t="shared" si="62"/>
        <v>2.4063070930565158</v>
      </c>
      <c r="L320" s="13">
        <f t="shared" si="59"/>
        <v>590.0352335817571</v>
      </c>
      <c r="M320" s="3">
        <v>0</v>
      </c>
      <c r="N320" s="3">
        <f t="shared" si="56"/>
        <v>71.075848182514349</v>
      </c>
      <c r="O320" s="3">
        <f t="shared" si="52"/>
        <v>97.662174739128162</v>
      </c>
      <c r="P320" s="3">
        <f t="shared" si="53"/>
        <v>108.51638906816292</v>
      </c>
      <c r="Q320" s="3">
        <f t="shared" si="54"/>
        <v>35.374743305083584</v>
      </c>
      <c r="R320" s="3">
        <f t="shared" si="55"/>
        <v>2.4063070930565171</v>
      </c>
      <c r="S320" s="3">
        <f t="shared" si="57"/>
        <v>590.03546238794547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20731.765460355346</v>
      </c>
      <c r="G321" s="13">
        <f t="shared" si="62"/>
        <v>72.33173026524139</v>
      </c>
      <c r="H321" s="13">
        <f t="shared" si="62"/>
        <v>99.325641314024736</v>
      </c>
      <c r="I321" s="13">
        <f t="shared" si="62"/>
        <v>110.15129006215</v>
      </c>
      <c r="J321" s="13">
        <f t="shared" si="62"/>
        <v>35.769164082310652</v>
      </c>
      <c r="K321" s="13">
        <f t="shared" si="62"/>
        <v>2.4256091175388215</v>
      </c>
      <c r="L321" s="13">
        <f t="shared" si="59"/>
        <v>595.00343484126552</v>
      </c>
      <c r="M321" s="3">
        <v>0</v>
      </c>
      <c r="N321" s="3">
        <f t="shared" si="56"/>
        <v>72.33179129810523</v>
      </c>
      <c r="O321" s="3">
        <f t="shared" si="52"/>
        <v>99.325723354207511</v>
      </c>
      <c r="P321" s="3">
        <f t="shared" si="53"/>
        <v>110.15136754346835</v>
      </c>
      <c r="Q321" s="3">
        <f t="shared" si="54"/>
        <v>35.769170655413504</v>
      </c>
      <c r="R321" s="3">
        <f t="shared" si="55"/>
        <v>2.4256091175388219</v>
      </c>
      <c r="S321" s="3">
        <f t="shared" si="57"/>
        <v>595.00366196873347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20882.120340765694</v>
      </c>
      <c r="G322" s="13">
        <f t="shared" si="62"/>
        <v>73.597049283948522</v>
      </c>
      <c r="H322" s="13">
        <f t="shared" si="62"/>
        <v>100.99903814915251</v>
      </c>
      <c r="I322" s="13">
        <f t="shared" si="62"/>
        <v>111.78740303551228</v>
      </c>
      <c r="J322" s="13">
        <f t="shared" si="62"/>
        <v>36.159089996555146</v>
      </c>
      <c r="K322" s="13">
        <f t="shared" si="62"/>
        <v>2.4445286203482106</v>
      </c>
      <c r="L322" s="13">
        <f t="shared" si="59"/>
        <v>599.98710908551675</v>
      </c>
      <c r="M322" s="3">
        <v>0</v>
      </c>
      <c r="N322" s="3">
        <f t="shared" si="56"/>
        <v>73.597110316812362</v>
      </c>
      <c r="O322" s="3">
        <f t="shared" si="52"/>
        <v>100.99911996364028</v>
      </c>
      <c r="P322" s="3">
        <f t="shared" si="53"/>
        <v>111.78747947682868</v>
      </c>
      <c r="Q322" s="3">
        <f t="shared" si="54"/>
        <v>36.159096194157293</v>
      </c>
      <c r="R322" s="3">
        <f t="shared" si="55"/>
        <v>2.4445286203482111</v>
      </c>
      <c r="S322" s="3">
        <f t="shared" si="57"/>
        <v>599.98733457178673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21029.192057468677</v>
      </c>
      <c r="G323" s="13">
        <f t="shared" si="62"/>
        <v>74.871544891600891</v>
      </c>
      <c r="H323" s="13">
        <f t="shared" si="62"/>
        <v>102.68194924869971</v>
      </c>
      <c r="I323" s="13">
        <f t="shared" si="62"/>
        <v>113.42414361949992</v>
      </c>
      <c r="J323" s="13">
        <f t="shared" si="62"/>
        <v>36.544387955622476</v>
      </c>
      <c r="K323" s="13">
        <f t="shared" si="62"/>
        <v>2.4630627934418801</v>
      </c>
      <c r="L323" s="13">
        <f t="shared" si="59"/>
        <v>604.98508850886492</v>
      </c>
      <c r="M323" s="3">
        <v>0</v>
      </c>
      <c r="N323" s="3">
        <f t="shared" si="56"/>
        <v>74.871605924464731</v>
      </c>
      <c r="O323" s="3">
        <f t="shared" si="52"/>
        <v>102.68203083811338</v>
      </c>
      <c r="P323" s="3">
        <f t="shared" si="53"/>
        <v>113.42421903477388</v>
      </c>
      <c r="Q323" s="3">
        <f t="shared" si="54"/>
        <v>36.544393799175097</v>
      </c>
      <c r="R323" s="3">
        <f t="shared" si="55"/>
        <v>2.4630627934418805</v>
      </c>
      <c r="S323" s="3">
        <f t="shared" si="57"/>
        <v>604.98531238996907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21172.965479091119</v>
      </c>
      <c r="G324" s="13">
        <f t="shared" si="62"/>
        <v>76.155016707314942</v>
      </c>
      <c r="H324" s="13">
        <f t="shared" si="62"/>
        <v>104.37404016035806</v>
      </c>
      <c r="I324" s="13">
        <f t="shared" si="62"/>
        <v>115.06101014468472</v>
      </c>
      <c r="J324" s="13">
        <f t="shared" si="62"/>
        <v>36.924936992189316</v>
      </c>
      <c r="K324" s="13">
        <f t="shared" si="62"/>
        <v>2.4812091131076763</v>
      </c>
      <c r="L324" s="13">
        <f t="shared" si="59"/>
        <v>609.99621311765475</v>
      </c>
      <c r="M324" s="3">
        <v>0</v>
      </c>
      <c r="N324" s="3">
        <f t="shared" si="56"/>
        <v>76.155077740178783</v>
      </c>
      <c r="O324" s="3">
        <f t="shared" si="52"/>
        <v>104.37412152531681</v>
      </c>
      <c r="P324" s="3">
        <f t="shared" si="53"/>
        <v>115.06108454768844</v>
      </c>
      <c r="Q324" s="3">
        <f t="shared" si="54"/>
        <v>36.924942501918146</v>
      </c>
      <c r="R324" s="3">
        <f t="shared" si="55"/>
        <v>2.4812091131076768</v>
      </c>
      <c r="S324" s="3">
        <f t="shared" si="57"/>
        <v>609.99643542820991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21313.427798771339</v>
      </c>
      <c r="G325" s="13">
        <f t="shared" si="62"/>
        <v>77.447263426696097</v>
      </c>
      <c r="H325" s="13">
        <f t="shared" si="62"/>
        <v>106.0749759311214</v>
      </c>
      <c r="I325" s="13">
        <f t="shared" si="62"/>
        <v>116.69750540209664</v>
      </c>
      <c r="J325" s="13">
        <f t="shared" si="62"/>
        <v>37.300621273432455</v>
      </c>
      <c r="K325" s="13">
        <f t="shared" si="62"/>
        <v>2.4989653382436954</v>
      </c>
      <c r="L325" s="13">
        <f t="shared" si="59"/>
        <v>615.01933137159028</v>
      </c>
      <c r="M325" s="3">
        <v>0</v>
      </c>
      <c r="N325" s="3">
        <f t="shared" si="56"/>
        <v>77.447324459559937</v>
      </c>
      <c r="O325" s="3">
        <f t="shared" si="52"/>
        <v>106.07505707224271</v>
      </c>
      <c r="P325" s="3">
        <f t="shared" si="53"/>
        <v>116.69757880641743</v>
      </c>
      <c r="Q325" s="3">
        <f t="shared" si="54"/>
        <v>37.300626468407799</v>
      </c>
      <c r="R325" s="3">
        <f t="shared" si="55"/>
        <v>2.4989653382436958</v>
      </c>
      <c r="S325" s="3">
        <f t="shared" si="57"/>
        <v>615.01955214487157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21450.568509602344</v>
      </c>
      <c r="G326" s="13">
        <f t="shared" si="62"/>
        <v>78.748082963710317</v>
      </c>
      <c r="H326" s="13">
        <f t="shared" si="62"/>
        <v>107.78442132692703</v>
      </c>
      <c r="I326" s="13">
        <f t="shared" si="62"/>
        <v>118.33313693257506</v>
      </c>
      <c r="J326" s="13">
        <f t="shared" si="62"/>
        <v>37.671330080540926</v>
      </c>
      <c r="K326" s="13">
        <f t="shared" si="62"/>
        <v>2.5163295082918089</v>
      </c>
      <c r="L326" s="13">
        <f t="shared" si="59"/>
        <v>620.05330081204511</v>
      </c>
      <c r="M326" s="3">
        <v>0</v>
      </c>
      <c r="N326" s="3">
        <f t="shared" si="56"/>
        <v>78.748143996574157</v>
      </c>
      <c r="O326" s="3">
        <f t="shared" si="52"/>
        <v>107.7845022448267</v>
      </c>
      <c r="P326" s="3">
        <f t="shared" si="53"/>
        <v>118.33320935161785</v>
      </c>
      <c r="Q326" s="3">
        <f t="shared" si="54"/>
        <v>37.671334978743666</v>
      </c>
      <c r="R326" s="3">
        <f t="shared" si="55"/>
        <v>2.5163295082918093</v>
      </c>
      <c r="S326" s="3">
        <f t="shared" si="57"/>
        <v>620.05352008005423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21584.379377384797</v>
      </c>
      <c r="G327" s="13">
        <f t="shared" ref="G327:K342" si="63">G326*(1-G$5)+G$4*$F326*$L$4/1000</f>
        <v>80.057272591056943</v>
      </c>
      <c r="H327" s="13">
        <f t="shared" si="63"/>
        <v>109.50204104938719</v>
      </c>
      <c r="I327" s="13">
        <f t="shared" si="63"/>
        <v>119.96741730854708</v>
      </c>
      <c r="J327" s="13">
        <f t="shared" si="63"/>
        <v>38.036957786516304</v>
      </c>
      <c r="K327" s="13">
        <f t="shared" si="63"/>
        <v>2.5332999408313834</v>
      </c>
      <c r="L327" s="13">
        <f t="shared" si="59"/>
        <v>625.09698867633892</v>
      </c>
      <c r="M327" s="3">
        <v>0</v>
      </c>
      <c r="N327" s="3">
        <f t="shared" si="56"/>
        <v>80.057333623920783</v>
      </c>
      <c r="O327" s="3">
        <f t="shared" ref="O327:O390" si="64">O326*(1-O$5)+O$4*($F326+$M326)*$L$4/1000</f>
        <v>109.50212174467929</v>
      </c>
      <c r="P327" s="3">
        <f t="shared" ref="P327:P390" si="65">P326*(1-P$5)+P$4*($F326+$M326)*$L$4/1000</f>
        <v>119.96748875553688</v>
      </c>
      <c r="Q327" s="3">
        <f t="shared" ref="Q327:Q390" si="66">Q326*(1-Q$5)+Q$4*($F326+$M326)*$L$4/1000</f>
        <v>38.036962404900123</v>
      </c>
      <c r="R327" s="3">
        <f t="shared" ref="R327:R390" si="67">R326*(1-R$5)+R$4*($F326+$M326)*$L$4/1000</f>
        <v>2.5332999408313839</v>
      </c>
      <c r="S327" s="3">
        <f t="shared" si="57"/>
        <v>625.09720646986852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21714.854410775573</v>
      </c>
      <c r="G328" s="13">
        <f t="shared" si="63"/>
        <v>81.374629078878556</v>
      </c>
      <c r="H328" s="13">
        <f t="shared" si="63"/>
        <v>111.22749994936571</v>
      </c>
      <c r="I328" s="13">
        <f t="shared" si="63"/>
        <v>121.5998644079301</v>
      </c>
      <c r="J328" s="13">
        <f t="shared" si="63"/>
        <v>38.397403832043189</v>
      </c>
      <c r="K328" s="13">
        <f t="shared" si="63"/>
        <v>2.5498752288405937</v>
      </c>
      <c r="L328" s="13">
        <f t="shared" si="59"/>
        <v>630.14927249705818</v>
      </c>
      <c r="M328" s="3">
        <v>0</v>
      </c>
      <c r="N328" s="3">
        <f t="shared" ref="N328:N391" si="68">N327*(1-N$5)+N$4*($F327+$M327)*$L$4/1000</f>
        <v>81.374690111742396</v>
      </c>
      <c r="O328" s="3">
        <f t="shared" si="64"/>
        <v>111.22758042266264</v>
      </c>
      <c r="P328" s="3">
        <f t="shared" si="65"/>
        <v>121.59993489591439</v>
      </c>
      <c r="Q328" s="3">
        <f t="shared" si="66"/>
        <v>38.39740818659326</v>
      </c>
      <c r="R328" s="3">
        <f t="shared" si="67"/>
        <v>2.5498752288405937</v>
      </c>
      <c r="S328" s="3">
        <f t="shared" ref="S328:S391" si="69">SUM(N328:R328,S$5)</f>
        <v>630.14948884575324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21841.989828924568</v>
      </c>
      <c r="G329" s="13">
        <f t="shared" si="63"/>
        <v>82.699948831648896</v>
      </c>
      <c r="H329" s="13">
        <f t="shared" si="63"/>
        <v>112.96046323716432</v>
      </c>
      <c r="I329" s="13">
        <f t="shared" si="63"/>
        <v>123.23000167987311</v>
      </c>
      <c r="J329" s="13">
        <f t="shared" si="63"/>
        <v>38.752572699234442</v>
      </c>
      <c r="K329" s="13">
        <f t="shared" si="63"/>
        <v>2.5660542376338489</v>
      </c>
      <c r="L329" s="13">
        <f t="shared" si="59"/>
        <v>635.20904068555467</v>
      </c>
      <c r="M329" s="3">
        <v>0</v>
      </c>
      <c r="N329" s="3">
        <f t="shared" si="68"/>
        <v>82.700009864512737</v>
      </c>
      <c r="O329" s="3">
        <f t="shared" si="64"/>
        <v>112.9605434890768</v>
      </c>
      <c r="P329" s="3">
        <f t="shared" si="65"/>
        <v>123.23007122172426</v>
      </c>
      <c r="Q329" s="3">
        <f t="shared" si="66"/>
        <v>38.752576805022755</v>
      </c>
      <c r="R329" s="3">
        <f t="shared" si="67"/>
        <v>2.5660542376338489</v>
      </c>
      <c r="S329" s="3">
        <f t="shared" si="69"/>
        <v>635.20925561797048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21965.784026698682</v>
      </c>
      <c r="G330" s="13">
        <f t="shared" si="63"/>
        <v>84.033028023085606</v>
      </c>
      <c r="H330" s="13">
        <f t="shared" si="63"/>
        <v>114.70059668909181</v>
      </c>
      <c r="I330" s="13">
        <f t="shared" si="63"/>
        <v>124.85735840206915</v>
      </c>
      <c r="J330" s="13">
        <f t="shared" si="63"/>
        <v>39.10237388307776</v>
      </c>
      <c r="K330" s="13">
        <f t="shared" si="63"/>
        <v>2.5818361014848499</v>
      </c>
      <c r="L330" s="13">
        <f t="shared" ref="L330:L393" si="71">SUM(G330:K330,L$5)</f>
        <v>640.27519309880915</v>
      </c>
      <c r="M330" s="3">
        <v>0</v>
      </c>
      <c r="N330" s="3">
        <f t="shared" si="68"/>
        <v>84.033089055949446</v>
      </c>
      <c r="O330" s="3">
        <f t="shared" si="64"/>
        <v>114.70067672022888</v>
      </c>
      <c r="P330" s="3">
        <f t="shared" si="65"/>
        <v>124.85742701048675</v>
      </c>
      <c r="Q330" s="3">
        <f t="shared" si="66"/>
        <v>39.102377754315299</v>
      </c>
      <c r="R330" s="3">
        <f t="shared" si="67"/>
        <v>2.5818361014848499</v>
      </c>
      <c r="S330" s="3">
        <f t="shared" si="69"/>
        <v>640.27540664246521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22086.23753759827</v>
      </c>
      <c r="G331" s="13">
        <f t="shared" si="63"/>
        <v>85.373662728940459</v>
      </c>
      <c r="H331" s="13">
        <f t="shared" si="63"/>
        <v>116.44756685019961</v>
      </c>
      <c r="I331" s="13">
        <f t="shared" si="63"/>
        <v>126.48146992938919</v>
      </c>
      <c r="J331" s="13">
        <f t="shared" si="63"/>
        <v>39.446721860431765</v>
      </c>
      <c r="K331" s="13">
        <f t="shared" si="63"/>
        <v>2.5972202199456911</v>
      </c>
      <c r="L331" s="13">
        <f t="shared" si="71"/>
        <v>645.34664158890678</v>
      </c>
      <c r="M331" s="3">
        <v>0</v>
      </c>
      <c r="N331" s="3">
        <f t="shared" si="68"/>
        <v>85.3737237618043</v>
      </c>
      <c r="O331" s="3">
        <f t="shared" si="64"/>
        <v>116.44764666116863</v>
      </c>
      <c r="P331" s="3">
        <f t="shared" si="65"/>
        <v>126.48153761690234</v>
      </c>
      <c r="Q331" s="3">
        <f t="shared" si="66"/>
        <v>39.446725510517673</v>
      </c>
      <c r="R331" s="3">
        <f t="shared" si="67"/>
        <v>2.5972202199456911</v>
      </c>
      <c r="S331" s="3">
        <f t="shared" si="69"/>
        <v>645.34685377033861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22203.352994475998</v>
      </c>
      <c r="G332" s="13">
        <f t="shared" si="63"/>
        <v>86.721649057526264</v>
      </c>
      <c r="H332" s="13">
        <f t="shared" si="63"/>
        <v>118.20104123297762</v>
      </c>
      <c r="I332" s="13">
        <f t="shared" si="63"/>
        <v>128.1018779336076</v>
      </c>
      <c r="J332" s="13">
        <f t="shared" si="63"/>
        <v>39.785536056440677</v>
      </c>
      <c r="K332" s="13">
        <f t="shared" si="63"/>
        <v>2.612206253873274</v>
      </c>
      <c r="L332" s="13">
        <f t="shared" si="71"/>
        <v>650.42231053442538</v>
      </c>
      <c r="M332" s="3">
        <v>0</v>
      </c>
      <c r="N332" s="3">
        <f t="shared" si="68"/>
        <v>86.721710090390104</v>
      </c>
      <c r="O332" s="3">
        <f t="shared" si="64"/>
        <v>118.20112082438428</v>
      </c>
      <c r="P332" s="3">
        <f t="shared" si="65"/>
        <v>128.10194471257725</v>
      </c>
      <c r="Q332" s="3">
        <f t="shared" si="66"/>
        <v>39.785539498008653</v>
      </c>
      <c r="R332" s="3">
        <f t="shared" si="67"/>
        <v>2.612206253873274</v>
      </c>
      <c r="S332" s="3">
        <f t="shared" si="69"/>
        <v>650.42252137923356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22317.135088172403</v>
      </c>
      <c r="G333" s="13">
        <f t="shared" si="63"/>
        <v>88.076783277846388</v>
      </c>
      <c r="H333" s="13">
        <f t="shared" si="63"/>
        <v>119.96068851181502</v>
      </c>
      <c r="I333" s="13">
        <f t="shared" si="63"/>
        <v>129.71813063400839</v>
      </c>
      <c r="J333" s="13">
        <f t="shared" si="63"/>
        <v>40.118740808257186</v>
      </c>
      <c r="K333" s="13">
        <f t="shared" si="63"/>
        <v>2.626794121175017</v>
      </c>
      <c r="L333" s="13">
        <f t="shared" si="71"/>
        <v>655.50113735310197</v>
      </c>
      <c r="M333" s="3">
        <v>0</v>
      </c>
      <c r="N333" s="3">
        <f t="shared" si="68"/>
        <v>88.076844310710229</v>
      </c>
      <c r="O333" s="3">
        <f t="shared" si="64"/>
        <v>119.96076788426335</v>
      </c>
      <c r="P333" s="3">
        <f t="shared" si="65"/>
        <v>129.71819651662958</v>
      </c>
      <c r="Q333" s="3">
        <f t="shared" si="66"/>
        <v>40.118744053219203</v>
      </c>
      <c r="R333" s="3">
        <f t="shared" si="67"/>
        <v>2.626794121175017</v>
      </c>
      <c r="S333" s="3">
        <f t="shared" si="69"/>
        <v>655.50134688599735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22427.590524186558</v>
      </c>
      <c r="G334" s="13">
        <f t="shared" si="63"/>
        <v>89.438861945199633</v>
      </c>
      <c r="H334" s="13">
        <f t="shared" si="63"/>
        <v>121.72617871304219</v>
      </c>
      <c r="I334" s="13">
        <f t="shared" si="63"/>
        <v>131.32978301868187</v>
      </c>
      <c r="J334" s="13">
        <f t="shared" si="63"/>
        <v>40.446265325982715</v>
      </c>
      <c r="K334" s="13">
        <f t="shared" si="63"/>
        <v>2.6409839922865084</v>
      </c>
      <c r="L334" s="13">
        <f t="shared" si="71"/>
        <v>660.5820729951929</v>
      </c>
      <c r="M334" s="3">
        <v>0</v>
      </c>
      <c r="N334" s="3">
        <f t="shared" si="68"/>
        <v>89.438922978063474</v>
      </c>
      <c r="O334" s="3">
        <f t="shared" si="64"/>
        <v>121.72625786713454</v>
      </c>
      <c r="P334" s="3">
        <f t="shared" si="65"/>
        <v>131.32984801698592</v>
      </c>
      <c r="Q334" s="3">
        <f t="shared" si="66"/>
        <v>40.446268385570256</v>
      </c>
      <c r="R334" s="3">
        <f t="shared" si="67"/>
        <v>2.6409839922865084</v>
      </c>
      <c r="S334" s="3">
        <f t="shared" si="69"/>
        <v>660.58228124004063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22534.72797750276</v>
      </c>
      <c r="G335" s="13">
        <f t="shared" si="63"/>
        <v>90.807682024140604</v>
      </c>
      <c r="H335" s="13">
        <f t="shared" si="63"/>
        <v>123.49718340038123</v>
      </c>
      <c r="I335" s="13">
        <f t="shared" si="63"/>
        <v>132.93639705634112</v>
      </c>
      <c r="J335" s="13">
        <f t="shared" si="63"/>
        <v>40.768043650753441</v>
      </c>
      <c r="K335" s="13">
        <f t="shared" si="63"/>
        <v>2.6547762853943202</v>
      </c>
      <c r="L335" s="13">
        <f t="shared" si="71"/>
        <v>665.66408241701072</v>
      </c>
      <c r="M335" s="3">
        <v>0</v>
      </c>
      <c r="N335" s="3">
        <f t="shared" si="68"/>
        <v>90.807743057004444</v>
      </c>
      <c r="O335" s="3">
        <f t="shared" si="64"/>
        <v>123.49726233671831</v>
      </c>
      <c r="P335" s="3">
        <f t="shared" si="65"/>
        <v>132.93646118219789</v>
      </c>
      <c r="Q335" s="3">
        <f t="shared" si="66"/>
        <v>40.768046535556365</v>
      </c>
      <c r="R335" s="3">
        <f t="shared" si="67"/>
        <v>2.6547762853943202</v>
      </c>
      <c r="S335" s="3">
        <f t="shared" si="69"/>
        <v>665.66428939687137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22638.558045696784</v>
      </c>
      <c r="G336" s="13">
        <f t="shared" si="63"/>
        <v>92.18304100868302</v>
      </c>
      <c r="H336" s="13">
        <f t="shared" si="63"/>
        <v>125.2733758556448</v>
      </c>
      <c r="I336" s="13">
        <f t="shared" si="63"/>
        <v>134.53754189850903</v>
      </c>
      <c r="J336" s="13">
        <f t="shared" si="63"/>
        <v>41.084014609918711</v>
      </c>
      <c r="K336" s="13">
        <f t="shared" si="63"/>
        <v>2.6681716614176887</v>
      </c>
      <c r="L336" s="13">
        <f t="shared" si="71"/>
        <v>670.74614503417331</v>
      </c>
      <c r="M336" s="3">
        <v>0</v>
      </c>
      <c r="N336" s="3">
        <f t="shared" si="68"/>
        <v>92.18310204154686</v>
      </c>
      <c r="O336" s="3">
        <f t="shared" si="64"/>
        <v>125.27345457482566</v>
      </c>
      <c r="P336" s="3">
        <f t="shared" si="65"/>
        <v>134.53760516362905</v>
      </c>
      <c r="Q336" s="3">
        <f t="shared" si="66"/>
        <v>41.08401732992192</v>
      </c>
      <c r="R336" s="3">
        <f t="shared" si="67"/>
        <v>2.6681716614176887</v>
      </c>
      <c r="S336" s="3">
        <f t="shared" si="69"/>
        <v>670.74635077134121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22739.093200447234</v>
      </c>
      <c r="G337" s="13">
        <f t="shared" si="63"/>
        <v>93.564737039641045</v>
      </c>
      <c r="H337" s="13">
        <f t="shared" si="63"/>
        <v>127.05443125453462</v>
      </c>
      <c r="I337" s="13">
        <f t="shared" si="63"/>
        <v>136.13279407194614</v>
      </c>
      <c r="J337" s="13">
        <f t="shared" si="63"/>
        <v>41.394121769276019</v>
      </c>
      <c r="K337" s="13">
        <f t="shared" si="63"/>
        <v>2.6811710187631626</v>
      </c>
      <c r="L337" s="13">
        <f t="shared" si="71"/>
        <v>675.82725515416098</v>
      </c>
      <c r="M337" s="3">
        <v>0</v>
      </c>
      <c r="N337" s="3">
        <f t="shared" si="68"/>
        <v>93.564798072504885</v>
      </c>
      <c r="O337" s="3">
        <f t="shared" si="64"/>
        <v>127.05450975715667</v>
      </c>
      <c r="P337" s="3">
        <f t="shared" si="65"/>
        <v>136.13285648788275</v>
      </c>
      <c r="Q337" s="3">
        <f t="shared" si="66"/>
        <v>41.394124333893991</v>
      </c>
      <c r="R337" s="3">
        <f t="shared" si="67"/>
        <v>2.6811710187631626</v>
      </c>
      <c r="S337" s="3">
        <f t="shared" si="69"/>
        <v>675.82745967020151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22836.347737578199</v>
      </c>
      <c r="G338" s="13">
        <f t="shared" si="63"/>
        <v>94.952569019011065</v>
      </c>
      <c r="H338" s="13">
        <f t="shared" si="63"/>
        <v>128.84002683740334</v>
      </c>
      <c r="I338" s="13">
        <f t="shared" si="63"/>
        <v>137.72173766121105</v>
      </c>
      <c r="J338" s="13">
        <f t="shared" si="63"/>
        <v>41.69831338234345</v>
      </c>
      <c r="K338" s="13">
        <f t="shared" si="63"/>
        <v>2.6937754878666755</v>
      </c>
      <c r="L338" s="13">
        <f t="shared" si="71"/>
        <v>680.90642238783562</v>
      </c>
      <c r="M338" s="3">
        <v>0</v>
      </c>
      <c r="N338" s="3">
        <f t="shared" si="68"/>
        <v>94.952630051874905</v>
      </c>
      <c r="O338" s="3">
        <f t="shared" si="64"/>
        <v>128.84010512406235</v>
      </c>
      <c r="P338" s="3">
        <f t="shared" si="65"/>
        <v>137.72179923936253</v>
      </c>
      <c r="Q338" s="3">
        <f t="shared" si="66"/>
        <v>41.69831580045286</v>
      </c>
      <c r="R338" s="3">
        <f t="shared" si="67"/>
        <v>2.6937754878666755</v>
      </c>
      <c r="S338" s="3">
        <f t="shared" si="69"/>
        <v>680.90662570361928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22930.337725760739</v>
      </c>
      <c r="G339" s="13">
        <f t="shared" si="63"/>
        <v>96.346336721304567</v>
      </c>
      <c r="H339" s="13">
        <f t="shared" si="63"/>
        <v>130.62984207485604</v>
      </c>
      <c r="I339" s="13">
        <f t="shared" si="63"/>
        <v>139.30396448126504</v>
      </c>
      <c r="J339" s="13">
        <f t="shared" si="63"/>
        <v>41.996542336666565</v>
      </c>
      <c r="K339" s="13">
        <f t="shared" si="63"/>
        <v>2.7059864255377306</v>
      </c>
      <c r="L339" s="13">
        <f t="shared" si="71"/>
        <v>685.98267203962996</v>
      </c>
      <c r="M339" s="3">
        <v>0</v>
      </c>
      <c r="N339" s="3">
        <f t="shared" si="68"/>
        <v>96.346397754168407</v>
      </c>
      <c r="O339" s="3">
        <f t="shared" si="64"/>
        <v>130.62992014614611</v>
      </c>
      <c r="P339" s="3">
        <f t="shared" si="65"/>
        <v>139.30402523287663</v>
      </c>
      <c r="Q339" s="3">
        <f t="shared" si="66"/>
        <v>41.996544616636982</v>
      </c>
      <c r="R339" s="3">
        <f t="shared" si="67"/>
        <v>2.7059864255377306</v>
      </c>
      <c r="S339" s="3">
        <f t="shared" si="69"/>
        <v>685.98287417536585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23021.080954000307</v>
      </c>
      <c r="G340" s="13">
        <f t="shared" si="63"/>
        <v>97.745840901750057</v>
      </c>
      <c r="H340" s="13">
        <f t="shared" si="63"/>
        <v>132.42355882807905</v>
      </c>
      <c r="I340" s="13">
        <f t="shared" si="63"/>
        <v>140.87907424005294</v>
      </c>
      <c r="J340" s="13">
        <f t="shared" si="63"/>
        <v>42.288766097171568</v>
      </c>
      <c r="K340" s="13">
        <f t="shared" si="63"/>
        <v>2.7178054091205932</v>
      </c>
      <c r="L340" s="13">
        <f t="shared" si="71"/>
        <v>691.0550454761742</v>
      </c>
      <c r="M340" s="3">
        <v>0</v>
      </c>
      <c r="N340" s="3">
        <f t="shared" si="68"/>
        <v>97.745901934613897</v>
      </c>
      <c r="O340" s="3">
        <f t="shared" si="64"/>
        <v>132.42363668459268</v>
      </c>
      <c r="P340" s="3">
        <f t="shared" si="65"/>
        <v>140.879134176219</v>
      </c>
      <c r="Q340" s="3">
        <f t="shared" si="66"/>
        <v>42.288768246894442</v>
      </c>
      <c r="R340" s="3">
        <f t="shared" si="67"/>
        <v>2.7178054091205932</v>
      </c>
      <c r="S340" s="3">
        <f t="shared" si="69"/>
        <v>691.05524645144055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23108.596878036962</v>
      </c>
      <c r="G341" s="13">
        <f t="shared" si="63"/>
        <v>99.150883401289988</v>
      </c>
      <c r="H341" s="13">
        <f t="shared" si="63"/>
        <v>134.22086150379732</v>
      </c>
      <c r="I341" s="13">
        <f t="shared" si="63"/>
        <v>142.44667469101287</v>
      </c>
      <c r="J341" s="13">
        <f t="shared" si="63"/>
        <v>42.574946646591158</v>
      </c>
      <c r="K341" s="13">
        <f t="shared" si="63"/>
        <v>2.7292342304874961</v>
      </c>
      <c r="L341" s="13">
        <f t="shared" si="71"/>
        <v>696.12260047317886</v>
      </c>
      <c r="M341" s="3">
        <v>0</v>
      </c>
      <c r="N341" s="3">
        <f t="shared" si="68"/>
        <v>99.150944434153828</v>
      </c>
      <c r="O341" s="3">
        <f t="shared" si="64"/>
        <v>134.22093914612535</v>
      </c>
      <c r="P341" s="3">
        <f t="shared" si="65"/>
        <v>142.44673382267879</v>
      </c>
      <c r="Q341" s="3">
        <f t="shared" si="66"/>
        <v>42.574948673507123</v>
      </c>
      <c r="R341" s="3">
        <f t="shared" si="67"/>
        <v>2.7292342304874961</v>
      </c>
      <c r="S341" s="3">
        <f t="shared" si="69"/>
        <v>696.12280030695274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23192.906565784797</v>
      </c>
      <c r="G342" s="13">
        <f t="shared" si="63"/>
        <v>100.56126724830632</v>
      </c>
      <c r="H342" s="13">
        <f t="shared" si="63"/>
        <v>136.02143720377234</v>
      </c>
      <c r="I342" s="13">
        <f t="shared" si="63"/>
        <v>144.00638177548583</v>
      </c>
      <c r="J342" s="13">
        <f t="shared" si="63"/>
        <v>42.855050423002545</v>
      </c>
      <c r="K342" s="13">
        <f t="shared" si="63"/>
        <v>2.7402748898789135</v>
      </c>
      <c r="L342" s="13">
        <f t="shared" si="71"/>
        <v>701.18441154044592</v>
      </c>
      <c r="M342" s="3">
        <v>0</v>
      </c>
      <c r="N342" s="3">
        <f t="shared" si="68"/>
        <v>100.56132828117016</v>
      </c>
      <c r="O342" s="3">
        <f t="shared" si="64"/>
        <v>136.02151463250399</v>
      </c>
      <c r="P342" s="3">
        <f t="shared" si="65"/>
        <v>144.00644011345014</v>
      </c>
      <c r="Q342" s="3">
        <f t="shared" si="66"/>
        <v>42.855052334127173</v>
      </c>
      <c r="R342" s="3">
        <f t="shared" si="67"/>
        <v>2.7402748898789135</v>
      </c>
      <c r="S342" s="3">
        <f t="shared" si="69"/>
        <v>701.18461025113038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23274.032641935119</v>
      </c>
      <c r="G343" s="13">
        <f t="shared" ref="G343:K358" si="72">G342*(1-G$5)+G$4*$F342*$L$4/1000</f>
        <v>101.97679675701619</v>
      </c>
      <c r="H343" s="13">
        <f t="shared" si="72"/>
        <v>137.82497586876593</v>
      </c>
      <c r="I343" s="13">
        <f t="shared" si="72"/>
        <v>145.55781975501742</v>
      </c>
      <c r="J343" s="13">
        <f t="shared" si="72"/>
        <v>43.12904825452997</v>
      </c>
      <c r="K343" s="13">
        <f t="shared" si="72"/>
        <v>2.7509295896059678</v>
      </c>
      <c r="L343" s="13">
        <f t="shared" si="71"/>
        <v>706.23957022493551</v>
      </c>
      <c r="M343" s="3">
        <v>0</v>
      </c>
      <c r="N343" s="3">
        <f t="shared" si="68"/>
        <v>101.97685778988003</v>
      </c>
      <c r="O343" s="3">
        <f t="shared" si="64"/>
        <v>137.82505308448884</v>
      </c>
      <c r="P343" s="3">
        <f t="shared" si="65"/>
        <v>145.55787730993362</v>
      </c>
      <c r="Q343" s="3">
        <f t="shared" si="66"/>
        <v>43.12905005647805</v>
      </c>
      <c r="R343" s="3">
        <f t="shared" si="67"/>
        <v>2.7509295896059678</v>
      </c>
      <c r="S343" s="3">
        <f t="shared" si="69"/>
        <v>706.23976783038643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23351.99923184673</v>
      </c>
      <c r="G344" s="13">
        <f t="shared" si="72"/>
        <v>103.39727762248641</v>
      </c>
      <c r="H344" s="13">
        <f t="shared" si="72"/>
        <v>139.63117041690631</v>
      </c>
      <c r="I344" s="13">
        <f t="shared" si="72"/>
        <v>147.10062133356075</v>
      </c>
      <c r="J344" s="13">
        <f t="shared" si="72"/>
        <v>43.396915291275391</v>
      </c>
      <c r="K344" s="13">
        <f t="shared" si="72"/>
        <v>2.7612007276299568</v>
      </c>
      <c r="L344" s="13">
        <f t="shared" si="71"/>
        <v>711.28718539185888</v>
      </c>
      <c r="M344" s="3">
        <v>0</v>
      </c>
      <c r="N344" s="3">
        <f t="shared" si="68"/>
        <v>103.39733865535025</v>
      </c>
      <c r="O344" s="3">
        <f t="shared" si="64"/>
        <v>139.63124742020648</v>
      </c>
      <c r="P344" s="3">
        <f t="shared" si="65"/>
        <v>147.10067811593942</v>
      </c>
      <c r="Q344" s="3">
        <f t="shared" si="66"/>
        <v>43.396916990283842</v>
      </c>
      <c r="R344" s="3">
        <f t="shared" si="67"/>
        <v>2.7612007276299568</v>
      </c>
      <c r="S344" s="3">
        <f t="shared" si="69"/>
        <v>711.28738190940999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23426.831904844548</v>
      </c>
      <c r="G345" s="13">
        <f t="shared" si="72"/>
        <v>104.82251701222354</v>
      </c>
      <c r="H345" s="13">
        <f t="shared" si="72"/>
        <v>141.43971687640499</v>
      </c>
      <c r="I345" s="13">
        <f t="shared" si="72"/>
        <v>148.63442776960983</v>
      </c>
      <c r="J345" s="13">
        <f t="shared" si="72"/>
        <v>43.658630934552228</v>
      </c>
      <c r="K345" s="13">
        <f t="shared" si="72"/>
        <v>2.7710908910338814</v>
      </c>
      <c r="L345" s="13">
        <f t="shared" si="71"/>
        <v>716.32638348382443</v>
      </c>
      <c r="M345" s="3">
        <v>0</v>
      </c>
      <c r="N345" s="3">
        <f t="shared" si="68"/>
        <v>104.82257804508738</v>
      </c>
      <c r="O345" s="3">
        <f t="shared" si="64"/>
        <v>141.43979366786678</v>
      </c>
      <c r="P345" s="3">
        <f t="shared" si="65"/>
        <v>148.63448378982045</v>
      </c>
      <c r="Q345" s="3">
        <f t="shared" si="66"/>
        <v>43.658632536501663</v>
      </c>
      <c r="R345" s="3">
        <f t="shared" si="67"/>
        <v>2.7710908910338814</v>
      </c>
      <c r="S345" s="3">
        <f t="shared" si="69"/>
        <v>716.32657893031023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23498.55761704516</v>
      </c>
      <c r="G346" s="13">
        <f t="shared" si="72"/>
        <v>106.25232365430325</v>
      </c>
      <c r="H346" s="13">
        <f t="shared" si="72"/>
        <v>143.25031451258459</v>
      </c>
      <c r="I346" s="13">
        <f t="shared" si="72"/>
        <v>150.15888897830899</v>
      </c>
      <c r="J346" s="13">
        <f t="shared" si="72"/>
        <v>43.914178763506563</v>
      </c>
      <c r="K346" s="13">
        <f t="shared" si="72"/>
        <v>2.7806028494006911</v>
      </c>
      <c r="L346" s="13">
        <f t="shared" si="71"/>
        <v>721.35630875810409</v>
      </c>
      <c r="M346" s="3">
        <v>0</v>
      </c>
      <c r="N346" s="3">
        <f t="shared" si="68"/>
        <v>106.25238468716709</v>
      </c>
      <c r="O346" s="3">
        <f t="shared" si="64"/>
        <v>143.25039109279078</v>
      </c>
      <c r="P346" s="3">
        <f t="shared" si="65"/>
        <v>150.15894424658185</v>
      </c>
      <c r="Q346" s="3">
        <f t="shared" si="66"/>
        <v>43.914180273941668</v>
      </c>
      <c r="R346" s="3">
        <f t="shared" si="67"/>
        <v>2.7806028494006911</v>
      </c>
      <c r="S346" s="3">
        <f t="shared" si="69"/>
        <v>721.35650314988197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23567.20465382544</v>
      </c>
      <c r="G347" s="13">
        <f t="shared" si="72"/>
        <v>107.68650792201024</v>
      </c>
      <c r="H347" s="13">
        <f t="shared" si="72"/>
        <v>145.0626659491885</v>
      </c>
      <c r="I347" s="13">
        <f t="shared" si="72"/>
        <v>151.67366362360238</v>
      </c>
      <c r="J347" s="13">
        <f t="shared" si="72"/>
        <v>44.163546459219688</v>
      </c>
      <c r="K347" s="13">
        <f t="shared" si="72"/>
        <v>2.7897395481127383</v>
      </c>
      <c r="L347" s="13">
        <f t="shared" si="71"/>
        <v>726.37612350213351</v>
      </c>
      <c r="M347" s="3">
        <v>0</v>
      </c>
      <c r="N347" s="3">
        <f t="shared" si="68"/>
        <v>107.68656895487408</v>
      </c>
      <c r="O347" s="3">
        <f t="shared" si="64"/>
        <v>145.06274231872024</v>
      </c>
      <c r="P347" s="3">
        <f t="shared" si="65"/>
        <v>151.67371815003042</v>
      </c>
      <c r="Q347" s="3">
        <f t="shared" si="66"/>
        <v>44.163547883368388</v>
      </c>
      <c r="R347" s="3">
        <f t="shared" si="67"/>
        <v>2.7897395481127383</v>
      </c>
      <c r="S347" s="3">
        <f t="shared" si="69"/>
        <v>726.37631685510587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23632.80257204768</v>
      </c>
      <c r="G348" s="13">
        <f t="shared" si="72"/>
        <v>109.12488191496672</v>
      </c>
      <c r="H348" s="13">
        <f t="shared" si="72"/>
        <v>146.8764772839551</v>
      </c>
      <c r="I348" s="13">
        <f t="shared" si="72"/>
        <v>153.1784192005031</v>
      </c>
      <c r="J348" s="13">
        <f t="shared" si="72"/>
        <v>44.406725726393923</v>
      </c>
      <c r="K348" s="13">
        <f t="shared" si="72"/>
        <v>2.7985041015866914</v>
      </c>
      <c r="L348" s="13">
        <f t="shared" si="71"/>
        <v>731.38500822740548</v>
      </c>
      <c r="M348" s="3">
        <v>0</v>
      </c>
      <c r="N348" s="3">
        <f t="shared" si="68"/>
        <v>109.12494294783056</v>
      </c>
      <c r="O348" s="3">
        <f t="shared" si="64"/>
        <v>146.87655344339197</v>
      </c>
      <c r="P348" s="3">
        <f t="shared" si="65"/>
        <v>153.17847299504385</v>
      </c>
      <c r="Q348" s="3">
        <f t="shared" si="66"/>
        <v>44.406727069185479</v>
      </c>
      <c r="R348" s="3">
        <f t="shared" si="67"/>
        <v>2.7985041015866914</v>
      </c>
      <c r="S348" s="3">
        <f t="shared" si="69"/>
        <v>731.38520055703862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23695.38214215068</v>
      </c>
      <c r="G349" s="13">
        <f t="shared" si="72"/>
        <v>110.56725953673489</v>
      </c>
      <c r="H349" s="13">
        <f t="shared" si="72"/>
        <v>148.69145819844883</v>
      </c>
      <c r="I349" s="13">
        <f t="shared" si="72"/>
        <v>154.67283210757867</v>
      </c>
      <c r="J349" s="13">
        <f t="shared" si="72"/>
        <v>44.643712212731131</v>
      </c>
      <c r="K349" s="13">
        <f t="shared" si="72"/>
        <v>2.806899786457862</v>
      </c>
      <c r="L349" s="13">
        <f t="shared" si="71"/>
        <v>736.3821618419513</v>
      </c>
      <c r="M349" s="3">
        <v>0</v>
      </c>
      <c r="N349" s="3">
        <f t="shared" si="68"/>
        <v>110.56732056959873</v>
      </c>
      <c r="O349" s="3">
        <f t="shared" si="64"/>
        <v>148.69153414836882</v>
      </c>
      <c r="P349" s="3">
        <f t="shared" si="65"/>
        <v>154.67288518005594</v>
      </c>
      <c r="Q349" s="3">
        <f t="shared" si="66"/>
        <v>44.643713478813233</v>
      </c>
      <c r="R349" s="3">
        <f t="shared" si="67"/>
        <v>2.806899786457862</v>
      </c>
      <c r="S349" s="3">
        <f t="shared" si="69"/>
        <v>736.38235316329451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23754.975290213712</v>
      </c>
      <c r="G350" s="13">
        <f t="shared" si="72"/>
        <v>112.01345656888493</v>
      </c>
      <c r="H350" s="13">
        <f t="shared" si="72"/>
        <v>150.50732206215196</v>
      </c>
      <c r="I350" s="13">
        <f t="shared" si="72"/>
        <v>156.15658770976319</v>
      </c>
      <c r="J350" s="13">
        <f t="shared" si="72"/>
        <v>44.874505426120152</v>
      </c>
      <c r="K350" s="13">
        <f t="shared" si="72"/>
        <v>2.8149300347275688</v>
      </c>
      <c r="L350" s="13">
        <f t="shared" si="71"/>
        <v>741.36680180164785</v>
      </c>
      <c r="M350" s="3">
        <v>0</v>
      </c>
      <c r="N350" s="3">
        <f t="shared" si="68"/>
        <v>112.01351760174877</v>
      </c>
      <c r="O350" s="3">
        <f t="shared" si="64"/>
        <v>150.50739780313145</v>
      </c>
      <c r="P350" s="3">
        <f t="shared" si="65"/>
        <v>156.15664006986898</v>
      </c>
      <c r="Q350" s="3">
        <f t="shared" si="66"/>
        <v>44.874506619874964</v>
      </c>
      <c r="R350" s="3">
        <f t="shared" si="67"/>
        <v>2.8149300347275688</v>
      </c>
      <c r="S350" s="3">
        <f t="shared" si="69"/>
        <v>741.36699212935173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23811.615040095836</v>
      </c>
      <c r="G351" s="13">
        <f t="shared" si="72"/>
        <v>113.46329074152709</v>
      </c>
      <c r="H351" s="13">
        <f t="shared" si="72"/>
        <v>152.32378603082978</v>
      </c>
      <c r="I351" s="13">
        <f t="shared" si="72"/>
        <v>157.6293803916227</v>
      </c>
      <c r="J351" s="13">
        <f t="shared" si="72"/>
        <v>45.099108649754996</v>
      </c>
      <c r="K351" s="13">
        <f t="shared" si="72"/>
        <v>2.8225984268867963</v>
      </c>
      <c r="L351" s="13">
        <f t="shared" si="71"/>
        <v>746.33816424062138</v>
      </c>
      <c r="M351" s="3">
        <v>0</v>
      </c>
      <c r="N351" s="3">
        <f t="shared" si="68"/>
        <v>113.46335177439093</v>
      </c>
      <c r="O351" s="3">
        <f t="shared" si="64"/>
        <v>152.32386156344359</v>
      </c>
      <c r="P351" s="3">
        <f t="shared" si="65"/>
        <v>157.62943204891891</v>
      </c>
      <c r="Q351" s="3">
        <f t="shared" si="66"/>
        <v>45.099109775314353</v>
      </c>
      <c r="R351" s="3">
        <f t="shared" si="67"/>
        <v>2.8225984268867963</v>
      </c>
      <c r="S351" s="3">
        <f t="shared" si="69"/>
        <v>746.33835358895453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23865.335455749933</v>
      </c>
      <c r="G352" s="13">
        <f t="shared" si="72"/>
        <v>114.91658180031229</v>
      </c>
      <c r="H352" s="13">
        <f t="shared" si="72"/>
        <v>154.14057113919242</v>
      </c>
      <c r="I352" s="13">
        <f t="shared" si="72"/>
        <v>159.09091360121275</v>
      </c>
      <c r="J352" s="13">
        <f t="shared" si="72"/>
        <v>45.317528855310911</v>
      </c>
      <c r="K352" s="13">
        <f t="shared" si="72"/>
        <v>2.8299086850290216</v>
      </c>
      <c r="L352" s="13">
        <f t="shared" si="71"/>
        <v>751.29550408105729</v>
      </c>
      <c r="M352" s="3">
        <v>0</v>
      </c>
      <c r="N352" s="3">
        <f t="shared" si="68"/>
        <v>114.91664283317613</v>
      </c>
      <c r="O352" s="3">
        <f t="shared" si="64"/>
        <v>154.14064646401374</v>
      </c>
      <c r="P352" s="3">
        <f t="shared" si="65"/>
        <v>159.09096456513294</v>
      </c>
      <c r="Q352" s="3">
        <f t="shared" si="66"/>
        <v>45.317529916570599</v>
      </c>
      <c r="R352" s="3">
        <f t="shared" si="67"/>
        <v>2.8299086850290216</v>
      </c>
      <c r="S352" s="3">
        <f t="shared" si="69"/>
        <v>751.29569246392248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23916.171583806357</v>
      </c>
      <c r="G353" s="13">
        <f t="shared" si="72"/>
        <v>116.37315156991205</v>
      </c>
      <c r="H353" s="13">
        <f t="shared" si="72"/>
        <v>155.95740238788503</v>
      </c>
      <c r="I353" s="13">
        <f t="shared" si="72"/>
        <v>160.54089988468093</v>
      </c>
      <c r="J353" s="13">
        <f t="shared" si="72"/>
        <v>45.529776614309782</v>
      </c>
      <c r="K353" s="13">
        <f t="shared" si="72"/>
        <v>2.8368646659646721</v>
      </c>
      <c r="L353" s="13">
        <f t="shared" si="71"/>
        <v>756.23809512275238</v>
      </c>
      <c r="M353" s="3">
        <v>0</v>
      </c>
      <c r="N353" s="3">
        <f t="shared" si="68"/>
        <v>116.37321260277589</v>
      </c>
      <c r="O353" s="3">
        <f t="shared" si="64"/>
        <v>155.95747750548551</v>
      </c>
      <c r="P353" s="3">
        <f t="shared" si="65"/>
        <v>160.54095016453198</v>
      </c>
      <c r="Q353" s="3">
        <f t="shared" si="66"/>
        <v>45.529777614943043</v>
      </c>
      <c r="R353" s="3">
        <f t="shared" si="67"/>
        <v>2.8368646659646721</v>
      </c>
      <c r="S353" s="3">
        <f t="shared" si="69"/>
        <v>756.23828255370108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23964.159396517007</v>
      </c>
      <c r="G354" s="13">
        <f t="shared" si="72"/>
        <v>117.83282401399413</v>
      </c>
      <c r="H354" s="13">
        <f t="shared" si="72"/>
        <v>157.77400882484761</v>
      </c>
      <c r="I354" s="13">
        <f t="shared" si="72"/>
        <v>161.97906091177893</v>
      </c>
      <c r="J354" s="13">
        <f t="shared" si="72"/>
        <v>45.73586600780996</v>
      </c>
      <c r="K354" s="13">
        <f t="shared" si="72"/>
        <v>2.8434703543492259</v>
      </c>
      <c r="L354" s="13">
        <f t="shared" si="71"/>
        <v>761.16523011277991</v>
      </c>
      <c r="M354" s="3">
        <v>0</v>
      </c>
      <c r="N354" s="3">
        <f t="shared" si="68"/>
        <v>117.83288504685797</v>
      </c>
      <c r="O354" s="3">
        <f t="shared" si="64"/>
        <v>157.77408373579735</v>
      </c>
      <c r="P354" s="3">
        <f t="shared" si="65"/>
        <v>161.97911051674285</v>
      </c>
      <c r="Q354" s="3">
        <f t="shared" si="66"/>
        <v>45.735866951280194</v>
      </c>
      <c r="R354" s="3">
        <f t="shared" si="67"/>
        <v>2.8434703543492259</v>
      </c>
      <c r="S354" s="3">
        <f t="shared" si="69"/>
        <v>761.16541660502753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24009.335735147146</v>
      </c>
      <c r="G355" s="13">
        <f t="shared" si="72"/>
        <v>119.29542529171582</v>
      </c>
      <c r="H355" s="13">
        <f t="shared" si="72"/>
        <v>159.59012362109371</v>
      </c>
      <c r="I355" s="13">
        <f t="shared" si="72"/>
        <v>163.40512749246042</v>
      </c>
      <c r="J355" s="13">
        <f t="shared" si="72"/>
        <v>45.935814534558496</v>
      </c>
      <c r="K355" s="13">
        <f t="shared" si="72"/>
        <v>2.8497298558365172</v>
      </c>
      <c r="L355" s="13">
        <f t="shared" si="71"/>
        <v>766.07622079566499</v>
      </c>
      <c r="M355" s="3">
        <v>0</v>
      </c>
      <c r="N355" s="3">
        <f t="shared" si="68"/>
        <v>119.29548632457966</v>
      </c>
      <c r="O355" s="3">
        <f t="shared" si="64"/>
        <v>159.59019832596118</v>
      </c>
      <c r="P355" s="3">
        <f t="shared" si="65"/>
        <v>163.40517643159598</v>
      </c>
      <c r="Q355" s="3">
        <f t="shared" si="66"/>
        <v>45.935815424131242</v>
      </c>
      <c r="R355" s="3">
        <f t="shared" si="67"/>
        <v>2.8497298558365172</v>
      </c>
      <c r="S355" s="3">
        <f t="shared" si="69"/>
        <v>766.07640636210454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24051.73825389698</v>
      </c>
      <c r="G356" s="13">
        <f t="shared" si="72"/>
        <v>120.76078381076236</v>
      </c>
      <c r="H356" s="13">
        <f t="shared" si="72"/>
        <v>161.40548414096503</v>
      </c>
      <c r="I356" s="13">
        <f t="shared" si="72"/>
        <v>164.81883958475166</v>
      </c>
      <c r="J356" s="13">
        <f t="shared" si="72"/>
        <v>46.129643017746204</v>
      </c>
      <c r="K356" s="13">
        <f t="shared" si="72"/>
        <v>2.8556473902683406</v>
      </c>
      <c r="L356" s="13">
        <f t="shared" si="71"/>
        <v>770.9703979444937</v>
      </c>
      <c r="M356" s="3">
        <v>0</v>
      </c>
      <c r="N356" s="3">
        <f t="shared" si="68"/>
        <v>120.7608448436262</v>
      </c>
      <c r="O356" s="3">
        <f t="shared" si="64"/>
        <v>161.40555864031717</v>
      </c>
      <c r="P356" s="3">
        <f t="shared" si="65"/>
        <v>164.81888786699599</v>
      </c>
      <c r="Q356" s="3">
        <f t="shared" si="66"/>
        <v>46.129643856500458</v>
      </c>
      <c r="R356" s="3">
        <f t="shared" si="67"/>
        <v>2.8556473902683406</v>
      </c>
      <c r="S356" s="3">
        <f t="shared" si="69"/>
        <v>770.97058259770824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24091.405364431441</v>
      </c>
      <c r="G357" s="13">
        <f t="shared" si="72"/>
        <v>122.22873027696265</v>
      </c>
      <c r="H357" s="13">
        <f t="shared" si="72"/>
        <v>163.2198320069275</v>
      </c>
      <c r="I357" s="13">
        <f t="shared" si="72"/>
        <v>166.21994629409144</v>
      </c>
      <c r="J357" s="13">
        <f t="shared" si="72"/>
        <v>46.317375510507532</v>
      </c>
      <c r="K357" s="13">
        <f t="shared" si="72"/>
        <v>2.8612272849109512</v>
      </c>
      <c r="L357" s="13">
        <f t="shared" si="71"/>
        <v>775.84711137340014</v>
      </c>
      <c r="M357" s="3">
        <v>0</v>
      </c>
      <c r="N357" s="3">
        <f t="shared" si="68"/>
        <v>122.22879130982649</v>
      </c>
      <c r="O357" s="3">
        <f t="shared" si="64"/>
        <v>163.2199063013297</v>
      </c>
      <c r="P357" s="3">
        <f t="shared" si="65"/>
        <v>166.21999392826174</v>
      </c>
      <c r="Q357" s="3">
        <f t="shared" si="66"/>
        <v>46.317376301346393</v>
      </c>
      <c r="R357" s="3">
        <f t="shared" si="67"/>
        <v>2.8612272849109512</v>
      </c>
      <c r="S357" s="3">
        <f t="shared" si="69"/>
        <v>775.84729512567537</v>
      </c>
    </row>
    <row r="358" spans="1:38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24128.376181092117</v>
      </c>
      <c r="G358" s="13">
        <f t="shared" si="72"/>
        <v>123.69909774051951</v>
      </c>
      <c r="H358" s="13">
        <f t="shared" si="72"/>
        <v>165.03291315898051</v>
      </c>
      <c r="I358" s="13">
        <f t="shared" si="72"/>
        <v>167.60820586434647</v>
      </c>
      <c r="J358" s="13">
        <f t="shared" si="72"/>
        <v>46.499039200308353</v>
      </c>
      <c r="K358" s="13">
        <f t="shared" si="72"/>
        <v>2.866473967748556</v>
      </c>
      <c r="L358" s="13">
        <f t="shared" si="71"/>
        <v>780.70572993190331</v>
      </c>
      <c r="M358" s="3">
        <v>0</v>
      </c>
      <c r="N358" s="3">
        <f t="shared" si="68"/>
        <v>123.69915877338335</v>
      </c>
      <c r="O358" s="3">
        <f t="shared" si="64"/>
        <v>165.03298724899656</v>
      </c>
      <c r="P358" s="3">
        <f t="shared" si="65"/>
        <v>167.6082528591416</v>
      </c>
      <c r="Q358" s="3">
        <f t="shared" si="66"/>
        <v>46.499039945969074</v>
      </c>
      <c r="R358" s="3">
        <f t="shared" si="67"/>
        <v>2.866473967748556</v>
      </c>
      <c r="S358" s="3">
        <f t="shared" si="69"/>
        <v>780.7059127952391</v>
      </c>
    </row>
    <row r="359" spans="1:38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24162.690466860866</v>
      </c>
      <c r="G359" s="13">
        <f t="shared" ref="G359:K374" si="73">G358*(1-G$5)+G$4*$F358*$L$4/1000</f>
        <v>125.17172163889602</v>
      </c>
      <c r="H359" s="13">
        <f t="shared" si="73"/>
        <v>166.84447790875817</v>
      </c>
      <c r="I359" s="13">
        <f t="shared" si="73"/>
        <v>168.98338566071618</v>
      </c>
      <c r="J359" s="13">
        <f t="shared" si="73"/>
        <v>46.674664312365259</v>
      </c>
      <c r="K359" s="13">
        <f t="shared" si="73"/>
        <v>2.8713919608434018</v>
      </c>
      <c r="L359" s="13">
        <f t="shared" si="71"/>
        <v>785.54564148157908</v>
      </c>
      <c r="M359" s="3">
        <v>0</v>
      </c>
      <c r="N359" s="3">
        <f t="shared" si="68"/>
        <v>125.17178267175986</v>
      </c>
      <c r="O359" s="3">
        <f t="shared" si="64"/>
        <v>166.84455179495038</v>
      </c>
      <c r="P359" s="3">
        <f t="shared" si="65"/>
        <v>168.98343202471821</v>
      </c>
      <c r="Q359" s="3">
        <f t="shared" si="66"/>
        <v>46.674665015428722</v>
      </c>
      <c r="R359" s="3">
        <f t="shared" si="67"/>
        <v>2.8713919608434018</v>
      </c>
      <c r="S359" s="3">
        <f t="shared" si="69"/>
        <v>785.54582346770053</v>
      </c>
    </row>
    <row r="360" spans="1:38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24194.38858013977</v>
      </c>
      <c r="G360" s="13">
        <f t="shared" si="73"/>
        <v>126.64643983640396</v>
      </c>
      <c r="H360" s="13">
        <f t="shared" si="73"/>
        <v>168.65428098840815</v>
      </c>
      <c r="I360" s="13">
        <f t="shared" si="73"/>
        <v>170.34526214474889</v>
      </c>
      <c r="J360" s="13">
        <f t="shared" si="73"/>
        <v>46.844284012239882</v>
      </c>
      <c r="K360" s="13">
        <f t="shared" si="73"/>
        <v>2.8759858737715467</v>
      </c>
      <c r="L360" s="13">
        <f t="shared" si="71"/>
        <v>790.3662528555725</v>
      </c>
      <c r="M360" s="3">
        <v>0</v>
      </c>
      <c r="N360" s="3">
        <f t="shared" si="68"/>
        <v>126.6465008692678</v>
      </c>
      <c r="O360" s="3">
        <f t="shared" si="64"/>
        <v>168.65435467133725</v>
      </c>
      <c r="P360" s="3">
        <f t="shared" si="65"/>
        <v>170.34530788642473</v>
      </c>
      <c r="Q360" s="3">
        <f t="shared" si="66"/>
        <v>46.844284675139541</v>
      </c>
      <c r="R360" s="3">
        <f t="shared" si="67"/>
        <v>2.8759858737715467</v>
      </c>
      <c r="S360" s="3">
        <f t="shared" si="69"/>
        <v>790.36643397594094</v>
      </c>
    </row>
    <row r="361" spans="1:38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24223.511422408952</v>
      </c>
      <c r="G361" s="13">
        <f t="shared" si="73"/>
        <v>128.12309266054393</v>
      </c>
      <c r="H361" s="13">
        <f t="shared" si="73"/>
        <v>170.46208159433857</v>
      </c>
      <c r="I361" s="13">
        <f t="shared" si="73"/>
        <v>171.69362084169785</v>
      </c>
      <c r="J361" s="13">
        <f t="shared" si="73"/>
        <v>47.007934307751249</v>
      </c>
      <c r="K361" s="13">
        <f t="shared" si="73"/>
        <v>2.8802603971428598</v>
      </c>
      <c r="L361" s="13">
        <f t="shared" si="71"/>
        <v>795.16698980147441</v>
      </c>
      <c r="M361" s="3">
        <v>0</v>
      </c>
      <c r="N361" s="3">
        <f t="shared" si="68"/>
        <v>128.12315369340777</v>
      </c>
      <c r="O361" s="3">
        <f t="shared" si="64"/>
        <v>170.46215507456373</v>
      </c>
      <c r="P361" s="3">
        <f t="shared" si="65"/>
        <v>171.69366596940074</v>
      </c>
      <c r="Q361" s="3">
        <f t="shared" si="66"/>
        <v>47.007934932781531</v>
      </c>
      <c r="R361" s="3">
        <f t="shared" si="67"/>
        <v>2.8802603971428598</v>
      </c>
      <c r="S361" s="3">
        <f t="shared" si="69"/>
        <v>795.16717006729652</v>
      </c>
    </row>
    <row r="362" spans="1:38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24250.10038681794</v>
      </c>
      <c r="G362" s="13">
        <f t="shared" si="73"/>
        <v>129.60152293515105</v>
      </c>
      <c r="H362" s="13">
        <f t="shared" si="73"/>
        <v>172.26764342593003</v>
      </c>
      <c r="I362" s="13">
        <f t="shared" si="73"/>
        <v>173.02825630045169</v>
      </c>
      <c r="J362" s="13">
        <f t="shared" si="73"/>
        <v>47.165653950348087</v>
      </c>
      <c r="K362" s="13">
        <f t="shared" si="73"/>
        <v>2.8842202962133223</v>
      </c>
      <c r="L362" s="13">
        <f t="shared" si="71"/>
        <v>799.94729690809424</v>
      </c>
      <c r="M362" s="3">
        <v>0</v>
      </c>
      <c r="N362" s="3">
        <f t="shared" si="68"/>
        <v>129.60158396801489</v>
      </c>
      <c r="O362" s="3">
        <f t="shared" si="64"/>
        <v>172.2677167040089</v>
      </c>
      <c r="P362" s="3">
        <f t="shared" si="65"/>
        <v>173.02830082242275</v>
      </c>
      <c r="Q362" s="3">
        <f t="shared" si="66"/>
        <v>47.165654539672353</v>
      </c>
      <c r="R362" s="3">
        <f t="shared" si="67"/>
        <v>2.8842202962133223</v>
      </c>
      <c r="S362" s="3">
        <f t="shared" si="69"/>
        <v>799.94747633033228</v>
      </c>
    </row>
    <row r="363" spans="1:38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24274.197307763163</v>
      </c>
      <c r="G363" s="13">
        <f t="shared" si="73"/>
        <v>131.08157601040284</v>
      </c>
      <c r="H363" s="13">
        <f t="shared" si="73"/>
        <v>174.07073471931392</v>
      </c>
      <c r="I363" s="13">
        <f t="shared" si="73"/>
        <v>174.34897204627956</v>
      </c>
      <c r="J363" s="13">
        <f t="shared" si="73"/>
        <v>47.31748433608157</v>
      </c>
      <c r="K363" s="13">
        <f t="shared" si="73"/>
        <v>2.8878704045971402</v>
      </c>
      <c r="L363" s="13">
        <f t="shared" si="71"/>
        <v>804.70663751667496</v>
      </c>
      <c r="M363" s="3">
        <v>0</v>
      </c>
      <c r="N363" s="3">
        <f t="shared" si="68"/>
        <v>131.08163704326668</v>
      </c>
      <c r="O363" s="3">
        <f t="shared" si="64"/>
        <v>174.07080779580261</v>
      </c>
      <c r="P363" s="3">
        <f t="shared" si="65"/>
        <v>174.3490159706493</v>
      </c>
      <c r="Q363" s="3">
        <f t="shared" si="66"/>
        <v>47.317484891739596</v>
      </c>
      <c r="R363" s="3">
        <f t="shared" si="67"/>
        <v>2.8878704045971402</v>
      </c>
      <c r="S363" s="3">
        <f t="shared" si="69"/>
        <v>804.70681610605538</v>
      </c>
    </row>
    <row r="364" spans="1:38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24295.844411499213</v>
      </c>
      <c r="G364" s="13">
        <f t="shared" si="73"/>
        <v>132.56309978974988</v>
      </c>
      <c r="H364" s="13">
        <f t="shared" si="73"/>
        <v>175.87112827632325</v>
      </c>
      <c r="I364" s="13">
        <f t="shared" si="73"/>
        <v>175.65558052663519</v>
      </c>
      <c r="J364" s="13">
        <f t="shared" si="73"/>
        <v>47.463469406317046</v>
      </c>
      <c r="K364" s="13">
        <f t="shared" si="73"/>
        <v>2.8912156180856989</v>
      </c>
      <c r="L364" s="13">
        <f t="shared" si="71"/>
        <v>809.44449361711099</v>
      </c>
      <c r="M364" s="3">
        <v>0</v>
      </c>
      <c r="N364" s="3">
        <f t="shared" si="68"/>
        <v>132.56316082261372</v>
      </c>
      <c r="O364" s="3">
        <f t="shared" si="64"/>
        <v>175.87120115177635</v>
      </c>
      <c r="P364" s="3">
        <f t="shared" si="65"/>
        <v>175.655623861425</v>
      </c>
      <c r="Q364" s="3">
        <f t="shared" si="66"/>
        <v>47.463469930232073</v>
      </c>
      <c r="R364" s="3">
        <f t="shared" si="67"/>
        <v>2.8912156180856989</v>
      </c>
      <c r="S364" s="3">
        <f t="shared" si="69"/>
        <v>809.44467138413279</v>
      </c>
    </row>
    <row r="365" spans="1:38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24315.084267827828</v>
      </c>
      <c r="G365" s="13">
        <f t="shared" si="73"/>
        <v>134.045944753832</v>
      </c>
      <c r="H365" s="13">
        <f t="shared" si="73"/>
        <v>177.66860148872658</v>
      </c>
      <c r="I365" s="13">
        <f t="shared" si="73"/>
        <v>176.94790305026859</v>
      </c>
      <c r="J365" s="13">
        <f t="shared" si="73"/>
        <v>47.603655548320965</v>
      </c>
      <c r="K365" s="13">
        <f t="shared" si="73"/>
        <v>2.8942608885798435</v>
      </c>
      <c r="L365" s="13">
        <f t="shared" si="71"/>
        <v>814.16036572972803</v>
      </c>
      <c r="M365" s="3">
        <v>0</v>
      </c>
      <c r="N365" s="3">
        <f t="shared" si="68"/>
        <v>134.04600578669584</v>
      </c>
      <c r="O365" s="3">
        <f t="shared" si="64"/>
        <v>177.66867416369712</v>
      </c>
      <c r="P365" s="3">
        <f t="shared" si="65"/>
        <v>176.94794580339217</v>
      </c>
      <c r="Q365" s="3">
        <f t="shared" si="66"/>
        <v>47.603656042306376</v>
      </c>
      <c r="R365" s="3">
        <f t="shared" si="67"/>
        <v>2.8942608885798435</v>
      </c>
      <c r="S365" s="3">
        <f t="shared" si="69"/>
        <v>814.16054268467144</v>
      </c>
    </row>
    <row r="366" spans="1:38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24331.959742903808</v>
      </c>
      <c r="G366" s="13">
        <f t="shared" si="73"/>
        <v>135.52996398144592</v>
      </c>
      <c r="H366" s="13">
        <f t="shared" si="73"/>
        <v>179.46293635785881</v>
      </c>
      <c r="I366" s="13">
        <f t="shared" si="73"/>
        <v>178.22576971989693</v>
      </c>
      <c r="J366" s="13">
        <f t="shared" si="73"/>
        <v>47.738091495856686</v>
      </c>
      <c r="K366" s="13">
        <f t="shared" si="73"/>
        <v>2.8970112181415013</v>
      </c>
      <c r="L366" s="13">
        <f t="shared" si="71"/>
        <v>818.85377277319981</v>
      </c>
      <c r="M366" s="3">
        <v>0</v>
      </c>
      <c r="N366" s="3">
        <f t="shared" si="68"/>
        <v>135.53002501430976</v>
      </c>
      <c r="O366" s="3">
        <f t="shared" si="64"/>
        <v>179.46300883289834</v>
      </c>
      <c r="P366" s="3">
        <f t="shared" si="65"/>
        <v>178.22581189916176</v>
      </c>
      <c r="Q366" s="3">
        <f t="shared" si="66"/>
        <v>47.738091961622267</v>
      </c>
      <c r="R366" s="3">
        <f t="shared" si="67"/>
        <v>2.8970112181415013</v>
      </c>
      <c r="S366" s="3">
        <f t="shared" si="69"/>
        <v>818.85394892613363</v>
      </c>
    </row>
    <row r="367" spans="1:38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24346.513953193957</v>
      </c>
      <c r="G367" s="13">
        <f t="shared" si="73"/>
        <v>137.01501316763253</v>
      </c>
      <c r="H367" s="13">
        <f t="shared" si="73"/>
        <v>181.25391950976675</v>
      </c>
      <c r="I367" s="13">
        <f t="shared" si="73"/>
        <v>179.48901935868901</v>
      </c>
      <c r="J367" s="13">
        <f t="shared" si="73"/>
        <v>47.866828229919719</v>
      </c>
      <c r="K367" s="13">
        <f t="shared" si="73"/>
        <v>2.8994716531701243</v>
      </c>
      <c r="L367" s="13">
        <f t="shared" si="71"/>
        <v>823.52425191917814</v>
      </c>
      <c r="M367" s="3">
        <v>0</v>
      </c>
      <c r="N367" s="3">
        <f t="shared" si="68"/>
        <v>137.01507420049637</v>
      </c>
      <c r="O367" s="3">
        <f t="shared" si="64"/>
        <v>181.25399178542528</v>
      </c>
      <c r="P367" s="3">
        <f t="shared" si="65"/>
        <v>179.48906097179776</v>
      </c>
      <c r="Q367" s="3">
        <f t="shared" si="66"/>
        <v>47.86682866907757</v>
      </c>
      <c r="R367" s="3">
        <f t="shared" si="67"/>
        <v>2.8994716531701243</v>
      </c>
      <c r="S367" s="3">
        <f t="shared" si="69"/>
        <v>823.5244272799672</v>
      </c>
    </row>
    <row r="368" spans="1:38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24358.790220620333</v>
      </c>
      <c r="G368" s="13">
        <f t="shared" si="73"/>
        <v>138.50095063895424</v>
      </c>
      <c r="H368" s="13">
        <f t="shared" si="73"/>
        <v>183.04134220598991</v>
      </c>
      <c r="I368" s="13">
        <f t="shared" si="73"/>
        <v>180.73749943081964</v>
      </c>
      <c r="J368" s="13">
        <f t="shared" si="73"/>
        <v>47.989918879739719</v>
      </c>
      <c r="K368" s="13">
        <f t="shared" si="73"/>
        <v>2.9016472787089684</v>
      </c>
      <c r="L368" s="13">
        <f t="shared" si="71"/>
        <v>828.17135843421249</v>
      </c>
      <c r="M368" s="3">
        <v>0</v>
      </c>
      <c r="N368" s="3">
        <f t="shared" si="68"/>
        <v>138.50101167181808</v>
      </c>
      <c r="O368" s="3">
        <f t="shared" si="64"/>
        <v>183.04141428281594</v>
      </c>
      <c r="P368" s="3">
        <f t="shared" si="65"/>
        <v>180.7375404853716</v>
      </c>
      <c r="Q368" s="3">
        <f t="shared" si="66"/>
        <v>47.989919293809862</v>
      </c>
      <c r="R368" s="3">
        <f t="shared" si="67"/>
        <v>2.9016472787089684</v>
      </c>
      <c r="S368" s="3">
        <f t="shared" si="69"/>
        <v>828.17153301252449</v>
      </c>
    </row>
    <row r="369" spans="1:19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24368.832028915898</v>
      </c>
      <c r="G369" s="13">
        <f t="shared" si="73"/>
        <v>139.98763736603436</v>
      </c>
      <c r="H369" s="13">
        <f t="shared" si="73"/>
        <v>184.82500035009957</v>
      </c>
      <c r="I369" s="13">
        <f t="shared" si="73"/>
        <v>181.9710659563512</v>
      </c>
      <c r="J369" s="13">
        <f t="shared" si="73"/>
        <v>48.107418624173135</v>
      </c>
      <c r="K369" s="13">
        <f t="shared" si="73"/>
        <v>2.9035432128857295</v>
      </c>
      <c r="L369" s="13">
        <f t="shared" si="71"/>
        <v>832.79466550954407</v>
      </c>
      <c r="M369" s="3">
        <v>0</v>
      </c>
      <c r="N369" s="3">
        <f t="shared" si="68"/>
        <v>139.9876983988982</v>
      </c>
      <c r="O369" s="3">
        <f t="shared" si="64"/>
        <v>184.8250722286401</v>
      </c>
      <c r="P369" s="3">
        <f t="shared" si="65"/>
        <v>181.97110645984367</v>
      </c>
      <c r="Q369" s="3">
        <f t="shared" si="66"/>
        <v>48.107419014588757</v>
      </c>
      <c r="R369" s="3">
        <f t="shared" si="67"/>
        <v>2.9035432128857295</v>
      </c>
      <c r="S369" s="3">
        <f t="shared" si="69"/>
        <v>832.79483931485652</v>
      </c>
    </row>
    <row r="370" spans="1:19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24376.682981216763</v>
      </c>
      <c r="G370" s="13">
        <f t="shared" si="73"/>
        <v>141.47493697343299</v>
      </c>
      <c r="H370" s="13">
        <f t="shared" si="73"/>
        <v>186.60469449012211</v>
      </c>
      <c r="I370" s="13">
        <f t="shared" si="73"/>
        <v>183.18958342070079</v>
      </c>
      <c r="J370" s="13">
        <f t="shared" si="73"/>
        <v>48.21938459360635</v>
      </c>
      <c r="K370" s="13">
        <f t="shared" si="73"/>
        <v>2.9051646014915846</v>
      </c>
      <c r="L370" s="13">
        <f t="shared" si="71"/>
        <v>837.39376407935379</v>
      </c>
      <c r="M370" s="3">
        <v>0</v>
      </c>
      <c r="N370" s="3">
        <f t="shared" si="68"/>
        <v>141.47499800629683</v>
      </c>
      <c r="O370" s="3">
        <f t="shared" si="64"/>
        <v>186.60476617092263</v>
      </c>
      <c r="P370" s="3">
        <f t="shared" si="65"/>
        <v>183.18962338053043</v>
      </c>
      <c r="Q370" s="3">
        <f t="shared" si="66"/>
        <v>48.21938496171876</v>
      </c>
      <c r="R370" s="3">
        <f t="shared" si="67"/>
        <v>2.9051646014915846</v>
      </c>
      <c r="S370" s="3">
        <f t="shared" si="69"/>
        <v>837.39393712096023</v>
      </c>
    </row>
    <row r="371" spans="1:19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24382.386758911322</v>
      </c>
      <c r="G371" s="13">
        <f t="shared" si="73"/>
        <v>142.96271574693449</v>
      </c>
      <c r="H371" s="13">
        <f t="shared" si="73"/>
        <v>188.38022981697338</v>
      </c>
      <c r="I371" s="13">
        <f t="shared" si="73"/>
        <v>184.39292467895169</v>
      </c>
      <c r="J371" s="13">
        <f t="shared" si="73"/>
        <v>48.325875772485347</v>
      </c>
      <c r="K371" s="13">
        <f t="shared" si="73"/>
        <v>2.9065166127022444</v>
      </c>
      <c r="L371" s="13">
        <f t="shared" si="71"/>
        <v>841.96826262804711</v>
      </c>
      <c r="M371" s="3">
        <v>0</v>
      </c>
      <c r="N371" s="3">
        <f t="shared" si="68"/>
        <v>142.96277677979833</v>
      </c>
      <c r="O371" s="3">
        <f t="shared" si="64"/>
        <v>188.38030130057786</v>
      </c>
      <c r="P371" s="3">
        <f t="shared" si="65"/>
        <v>184.39296410241587</v>
      </c>
      <c r="Q371" s="3">
        <f t="shared" si="66"/>
        <v>48.325876119568655</v>
      </c>
      <c r="R371" s="3">
        <f t="shared" si="67"/>
        <v>2.9065166127022444</v>
      </c>
      <c r="S371" s="3">
        <f t="shared" si="69"/>
        <v>841.96843491506297</v>
      </c>
    </row>
    <row r="372" spans="1:19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24385.987081763953</v>
      </c>
      <c r="G372" s="13">
        <f t="shared" si="73"/>
        <v>144.45084263832345</v>
      </c>
      <c r="H372" s="13">
        <f t="shared" si="73"/>
        <v>190.15141615903363</v>
      </c>
      <c r="I372" s="13">
        <f t="shared" si="73"/>
        <v>185.5809708552666</v>
      </c>
      <c r="J372" s="13">
        <f t="shared" si="73"/>
        <v>48.426952902583686</v>
      </c>
      <c r="K372" s="13">
        <f t="shared" si="73"/>
        <v>2.9076044319441392</v>
      </c>
      <c r="L372" s="13">
        <f t="shared" si="71"/>
        <v>846.51778698715157</v>
      </c>
      <c r="M372" s="3">
        <v>0</v>
      </c>
      <c r="N372" s="3">
        <f t="shared" si="68"/>
        <v>144.45090367118729</v>
      </c>
      <c r="O372" s="3">
        <f t="shared" si="64"/>
        <v>190.15148744598457</v>
      </c>
      <c r="P372" s="3">
        <f t="shared" si="65"/>
        <v>185.58100974956477</v>
      </c>
      <c r="Q372" s="3">
        <f t="shared" si="66"/>
        <v>48.426953229839214</v>
      </c>
      <c r="R372" s="3">
        <f t="shared" si="67"/>
        <v>2.9076044319441392</v>
      </c>
      <c r="S372" s="3">
        <f t="shared" si="69"/>
        <v>846.51795852852001</v>
      </c>
    </row>
    <row r="373" spans="1:19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24387.527669326431</v>
      </c>
      <c r="G373" s="13">
        <f t="shared" si="73"/>
        <v>145.93918926772687</v>
      </c>
      <c r="H373" s="13">
        <f t="shared" si="73"/>
        <v>191.91806797299319</v>
      </c>
      <c r="I373" s="13">
        <f t="shared" si="73"/>
        <v>186.75361123766046</v>
      </c>
      <c r="J373" s="13">
        <f t="shared" si="73"/>
        <v>48.522678387116109</v>
      </c>
      <c r="K373" s="13">
        <f t="shared" si="73"/>
        <v>2.9084332569084816</v>
      </c>
      <c r="L373" s="13">
        <f t="shared" si="71"/>
        <v>851.04198012240511</v>
      </c>
      <c r="M373" s="3">
        <v>0</v>
      </c>
      <c r="N373" s="3">
        <f t="shared" si="68"/>
        <v>145.93925030059071</v>
      </c>
      <c r="O373" s="3">
        <f t="shared" si="64"/>
        <v>191.9181390638316</v>
      </c>
      <c r="P373" s="3">
        <f t="shared" si="65"/>
        <v>186.7536496098954</v>
      </c>
      <c r="Q373" s="3">
        <f t="shared" si="66"/>
        <v>48.522678695676554</v>
      </c>
      <c r="R373" s="3">
        <f t="shared" si="67"/>
        <v>2.9084332569084816</v>
      </c>
      <c r="S373" s="3">
        <f t="shared" si="69"/>
        <v>851.04215092690265</v>
      </c>
    </row>
    <row r="374" spans="1:19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24387.05220364804</v>
      </c>
      <c r="G374" s="13">
        <f t="shared" si="73"/>
        <v>147.42762992360124</v>
      </c>
      <c r="H374" s="13">
        <f t="shared" si="73"/>
        <v>193.68000433109978</v>
      </c>
      <c r="I374" s="13">
        <f t="shared" si="73"/>
        <v>187.91074316838825</v>
      </c>
      <c r="J374" s="13">
        <f t="shared" si="73"/>
        <v>48.613116195800664</v>
      </c>
      <c r="K374" s="13">
        <f t="shared" si="73"/>
        <v>2.909008292715467</v>
      </c>
      <c r="L374" s="13">
        <f t="shared" si="71"/>
        <v>855.54050191160547</v>
      </c>
      <c r="M374" s="3">
        <v>0</v>
      </c>
      <c r="N374" s="3">
        <f t="shared" si="68"/>
        <v>147.42769095646509</v>
      </c>
      <c r="O374" s="3">
        <f t="shared" si="64"/>
        <v>193.68007522636518</v>
      </c>
      <c r="P374" s="3">
        <f t="shared" si="65"/>
        <v>187.91078102556745</v>
      </c>
      <c r="Q374" s="3">
        <f t="shared" si="66"/>
        <v>48.613116486734022</v>
      </c>
      <c r="R374" s="3">
        <f t="shared" si="67"/>
        <v>2.909008292715467</v>
      </c>
      <c r="S374" s="3">
        <f t="shared" si="69"/>
        <v>855.54067198784719</v>
      </c>
    </row>
    <row r="375" spans="1:19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24384.604293291919</v>
      </c>
      <c r="G375" s="13">
        <f t="shared" ref="G375:K390" si="74">G374*(1-G$5)+G$4*$F374*$L$4/1000</f>
        <v>148.9160415604436</v>
      </c>
      <c r="H375" s="13">
        <f t="shared" si="74"/>
        <v>195.43704890493964</v>
      </c>
      <c r="I375" s="13">
        <f t="shared" si="74"/>
        <v>189.05227193020181</v>
      </c>
      <c r="J375" s="13">
        <f t="shared" si="74"/>
        <v>48.69833177096762</v>
      </c>
      <c r="K375" s="13">
        <f t="shared" si="74"/>
        <v>2.9093347472305169</v>
      </c>
      <c r="L375" s="13">
        <f t="shared" si="71"/>
        <v>860.01302891378327</v>
      </c>
      <c r="M375" s="3">
        <v>0</v>
      </c>
      <c r="N375" s="3">
        <f t="shared" si="68"/>
        <v>148.91610259330744</v>
      </c>
      <c r="O375" s="3">
        <f t="shared" si="64"/>
        <v>195.43711960517004</v>
      </c>
      <c r="P375" s="3">
        <f t="shared" si="65"/>
        <v>189.05230927923864</v>
      </c>
      <c r="Q375" s="3">
        <f t="shared" si="66"/>
        <v>48.698332045280871</v>
      </c>
      <c r="R375" s="3">
        <f t="shared" si="67"/>
        <v>2.9093347472305169</v>
      </c>
      <c r="S375" s="3">
        <f t="shared" si="69"/>
        <v>860.01319827022758</v>
      </c>
    </row>
    <row r="376" spans="1:19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24380.227438661677</v>
      </c>
      <c r="G376" s="13">
        <f t="shared" si="74"/>
        <v>150.40430379430649</v>
      </c>
      <c r="H376" s="13">
        <f t="shared" si="74"/>
        <v>197.18902994588456</v>
      </c>
      <c r="I376" s="13">
        <f t="shared" si="74"/>
        <v>190.17811062872744</v>
      </c>
      <c r="J376" s="13">
        <f t="shared" si="74"/>
        <v>48.77839193480861</v>
      </c>
      <c r="K376" s="13">
        <f t="shared" si="74"/>
        <v>2.9094178265340647</v>
      </c>
      <c r="L376" s="13">
        <f t="shared" si="71"/>
        <v>864.45925413026123</v>
      </c>
      <c r="M376" s="3">
        <v>0</v>
      </c>
      <c r="N376" s="3">
        <f t="shared" si="68"/>
        <v>150.40436482717033</v>
      </c>
      <c r="O376" s="3">
        <f t="shared" si="64"/>
        <v>197.18910045161653</v>
      </c>
      <c r="P376" s="3">
        <f t="shared" si="65"/>
        <v>190.17814747644249</v>
      </c>
      <c r="Q376" s="3">
        <f t="shared" si="66"/>
        <v>48.778392193451211</v>
      </c>
      <c r="R376" s="3">
        <f t="shared" si="67"/>
        <v>2.9094178265340647</v>
      </c>
      <c r="S376" s="3">
        <f t="shared" si="69"/>
        <v>864.45942277521465</v>
      </c>
    </row>
    <row r="377" spans="1:19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24373.964998640698</v>
      </c>
      <c r="G377" s="13">
        <f t="shared" si="74"/>
        <v>151.89229889619662</v>
      </c>
      <c r="H377" s="13">
        <f t="shared" si="74"/>
        <v>198.93578026233681</v>
      </c>
      <c r="I377" s="13">
        <f t="shared" si="74"/>
        <v>191.28818007121316</v>
      </c>
      <c r="J377" s="13">
        <f t="shared" si="74"/>
        <v>48.853364797854717</v>
      </c>
      <c r="K377" s="13">
        <f t="shared" si="74"/>
        <v>2.9092627305459784</v>
      </c>
      <c r="L377" s="13">
        <f t="shared" si="71"/>
        <v>868.87888675814736</v>
      </c>
      <c r="M377" s="3">
        <v>0</v>
      </c>
      <c r="N377" s="3">
        <f t="shared" si="68"/>
        <v>151.89235992906046</v>
      </c>
      <c r="O377" s="3">
        <f t="shared" si="64"/>
        <v>198.93585057410539</v>
      </c>
      <c r="P377" s="3">
        <f t="shared" si="65"/>
        <v>191.28821642433547</v>
      </c>
      <c r="Q377" s="3">
        <f t="shared" si="66"/>
        <v>48.853365041721879</v>
      </c>
      <c r="R377" s="3">
        <f t="shared" si="67"/>
        <v>2.9092627305459784</v>
      </c>
      <c r="S377" s="3">
        <f t="shared" si="69"/>
        <v>868.8790546997692</v>
      </c>
    </row>
    <row r="378" spans="1:19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24365.860158542575</v>
      </c>
      <c r="G378" s="13">
        <f t="shared" si="74"/>
        <v>153.37991178343759</v>
      </c>
      <c r="H378" s="13">
        <f t="shared" si="74"/>
        <v>200.67713719390443</v>
      </c>
      <c r="I378" s="13">
        <f t="shared" si="74"/>
        <v>192.38240864189149</v>
      </c>
      <c r="J378" s="13">
        <f t="shared" si="74"/>
        <v>48.92331966876732</v>
      </c>
      <c r="K378" s="13">
        <f t="shared" si="74"/>
        <v>2.9088746488054156</v>
      </c>
      <c r="L378" s="13">
        <f t="shared" si="71"/>
        <v>873.27165193680628</v>
      </c>
      <c r="M378" s="3">
        <v>0</v>
      </c>
      <c r="N378" s="3">
        <f t="shared" si="68"/>
        <v>153.37997281630143</v>
      </c>
      <c r="O378" s="3">
        <f t="shared" si="64"/>
        <v>200.67720731224324</v>
      </c>
      <c r="P378" s="3">
        <f t="shared" si="65"/>
        <v>192.3824445070598</v>
      </c>
      <c r="Q378" s="3">
        <f t="shared" si="66"/>
        <v>48.92331989870312</v>
      </c>
      <c r="R378" s="3">
        <f t="shared" si="67"/>
        <v>2.9088746488054156</v>
      </c>
      <c r="S378" s="3">
        <f t="shared" si="69"/>
        <v>873.27181918311305</v>
      </c>
    </row>
    <row r="379" spans="1:19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24355.955899369503</v>
      </c>
      <c r="G379" s="13">
        <f t="shared" si="74"/>
        <v>154.86703000907633</v>
      </c>
      <c r="H379" s="13">
        <f t="shared" si="74"/>
        <v>202.4129425826381</v>
      </c>
      <c r="I379" s="13">
        <f t="shared" si="74"/>
        <v>193.46073217420036</v>
      </c>
      <c r="J379" s="13">
        <f t="shared" si="74"/>
        <v>48.988326965520663</v>
      </c>
      <c r="K379" s="13">
        <f t="shared" si="74"/>
        <v>2.9082587564064952</v>
      </c>
      <c r="L379" s="13">
        <f t="shared" si="71"/>
        <v>877.63729048784194</v>
      </c>
      <c r="M379" s="3">
        <v>0</v>
      </c>
      <c r="N379" s="3">
        <f t="shared" si="68"/>
        <v>154.86709104194017</v>
      </c>
      <c r="O379" s="3">
        <f t="shared" si="64"/>
        <v>202.41301250807928</v>
      </c>
      <c r="P379" s="3">
        <f t="shared" si="65"/>
        <v>193.46076755796432</v>
      </c>
      <c r="Q379" s="3">
        <f t="shared" si="66"/>
        <v>48.988327182320951</v>
      </c>
      <c r="R379" s="3">
        <f t="shared" si="67"/>
        <v>2.9082587564064952</v>
      </c>
      <c r="S379" s="3">
        <f t="shared" si="69"/>
        <v>877.63745704671123</v>
      </c>
    </row>
    <row r="380" spans="1:19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24344.294968372611</v>
      </c>
      <c r="G380" s="13">
        <f t="shared" si="74"/>
        <v>156.35354374941343</v>
      </c>
      <c r="H380" s="13">
        <f t="shared" si="74"/>
        <v>204.14304274146062</v>
      </c>
      <c r="I380" s="13">
        <f t="shared" si="74"/>
        <v>194.52309382010063</v>
      </c>
      <c r="J380" s="13">
        <f t="shared" si="74"/>
        <v>49.048458128050065</v>
      </c>
      <c r="K380" s="13">
        <f t="shared" si="74"/>
        <v>2.9074202100898945</v>
      </c>
      <c r="L380" s="13">
        <f t="shared" si="71"/>
        <v>881.97555864911453</v>
      </c>
      <c r="M380" s="3">
        <v>0</v>
      </c>
      <c r="N380" s="3">
        <f t="shared" si="68"/>
        <v>156.35360478227727</v>
      </c>
      <c r="O380" s="3">
        <f t="shared" si="64"/>
        <v>204.1431124745348</v>
      </c>
      <c r="P380" s="3">
        <f t="shared" si="65"/>
        <v>194.5231287289219</v>
      </c>
      <c r="Q380" s="3">
        <f t="shared" si="66"/>
        <v>49.048458332465238</v>
      </c>
      <c r="R380" s="3">
        <f t="shared" si="67"/>
        <v>2.9074202100898945</v>
      </c>
      <c r="S380" s="3">
        <f t="shared" si="69"/>
        <v>881.97572452828911</v>
      </c>
    </row>
    <row r="381" spans="1:19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24330.919850905968</v>
      </c>
      <c r="G381" s="13">
        <f t="shared" si="74"/>
        <v>157.83934578973665</v>
      </c>
      <c r="H381" s="13">
        <f t="shared" si="74"/>
        <v>205.86728841991885</v>
      </c>
      <c r="I381" s="13">
        <f t="shared" si="74"/>
        <v>195.56944391672468</v>
      </c>
      <c r="J381" s="13">
        <f t="shared" si="74"/>
        <v>49.103785532434941</v>
      </c>
      <c r="K381" s="13">
        <f t="shared" si="74"/>
        <v>2.9063641444901371</v>
      </c>
      <c r="L381" s="13">
        <f t="shared" si="71"/>
        <v>886.28622780330522</v>
      </c>
      <c r="M381" s="3">
        <v>0</v>
      </c>
      <c r="N381" s="3">
        <f t="shared" si="68"/>
        <v>157.83940682260049</v>
      </c>
      <c r="O381" s="3">
        <f t="shared" si="64"/>
        <v>205.86735796115528</v>
      </c>
      <c r="P381" s="3">
        <f t="shared" si="65"/>
        <v>195.56947835697827</v>
      </c>
      <c r="Q381" s="3">
        <f t="shared" si="66"/>
        <v>49.103785725172514</v>
      </c>
      <c r="R381" s="3">
        <f t="shared" si="67"/>
        <v>2.9063641444901371</v>
      </c>
      <c r="S381" s="3">
        <f t="shared" si="69"/>
        <v>886.28639301039675</v>
      </c>
    </row>
    <row r="382" spans="1:19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24315.87274356421</v>
      </c>
      <c r="G382" s="13">
        <f t="shared" si="74"/>
        <v>159.32433150833654</v>
      </c>
      <c r="H382" s="13">
        <f t="shared" si="74"/>
        <v>207.58553476738732</v>
      </c>
      <c r="I382" s="13">
        <f t="shared" si="74"/>
        <v>196.59973985058679</v>
      </c>
      <c r="J382" s="13">
        <f t="shared" si="74"/>
        <v>49.154382406680718</v>
      </c>
      <c r="K382" s="13">
        <f t="shared" si="74"/>
        <v>2.90509566853805</v>
      </c>
      <c r="L382" s="13">
        <f t="shared" si="71"/>
        <v>890.56908420152945</v>
      </c>
      <c r="M382" s="3">
        <v>0</v>
      </c>
      <c r="N382" s="3">
        <f t="shared" si="68"/>
        <v>159.32439254120038</v>
      </c>
      <c r="O382" s="3">
        <f t="shared" si="64"/>
        <v>207.58560411731372</v>
      </c>
      <c r="P382" s="3">
        <f t="shared" si="65"/>
        <v>196.59977382856206</v>
      </c>
      <c r="Q382" s="3">
        <f t="shared" si="66"/>
        <v>49.154382588407799</v>
      </c>
      <c r="R382" s="3">
        <f t="shared" si="67"/>
        <v>2.90509566853805</v>
      </c>
      <c r="S382" s="3">
        <f t="shared" si="69"/>
        <v>890.56924874402193</v>
      </c>
    </row>
    <row r="383" spans="1:19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24299.195528591023</v>
      </c>
      <c r="G383" s="13">
        <f t="shared" si="74"/>
        <v>160.80839885888273</v>
      </c>
      <c r="H383" s="13">
        <f t="shared" si="74"/>
        <v>209.29764129385049</v>
      </c>
      <c r="I383" s="13">
        <f t="shared" si="74"/>
        <v>197.61394591958009</v>
      </c>
      <c r="J383" s="13">
        <f t="shared" si="74"/>
        <v>49.20032274815906</v>
      </c>
      <c r="K383" s="13">
        <f t="shared" si="74"/>
        <v>2.9036198620175995</v>
      </c>
      <c r="L383" s="13">
        <f t="shared" si="71"/>
        <v>894.82392868248996</v>
      </c>
      <c r="M383" s="3">
        <v>0</v>
      </c>
      <c r="N383" s="3">
        <f t="shared" si="68"/>
        <v>160.80845989174657</v>
      </c>
      <c r="O383" s="3">
        <f t="shared" si="64"/>
        <v>209.29771045299316</v>
      </c>
      <c r="P383" s="3">
        <f t="shared" si="65"/>
        <v>197.61397944148206</v>
      </c>
      <c r="Q383" s="3">
        <f t="shared" si="66"/>
        <v>49.200322919504643</v>
      </c>
      <c r="R383" s="3">
        <f t="shared" si="67"/>
        <v>2.9036198620175995</v>
      </c>
      <c r="S383" s="3">
        <f t="shared" si="69"/>
        <v>894.82409256774406</v>
      </c>
    </row>
    <row r="384" spans="1:19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24280.929749544401</v>
      </c>
      <c r="G384" s="13">
        <f t="shared" si="74"/>
        <v>162.29144835123805</v>
      </c>
      <c r="H384" s="13">
        <f t="shared" si="74"/>
        <v>211.00347182839008</v>
      </c>
      <c r="I384" s="13">
        <f t="shared" si="74"/>
        <v>198.6120331929815</v>
      </c>
      <c r="J384" s="13">
        <f t="shared" si="74"/>
        <v>49.24168124276072</v>
      </c>
      <c r="K384" s="13">
        <f t="shared" si="74"/>
        <v>2.9019417722760252</v>
      </c>
      <c r="L384" s="13">
        <f t="shared" si="71"/>
        <v>899.05057638764629</v>
      </c>
      <c r="M384" s="3">
        <v>0</v>
      </c>
      <c r="N384" s="3">
        <f t="shared" si="68"/>
        <v>162.29150938410189</v>
      </c>
      <c r="O384" s="3">
        <f t="shared" si="64"/>
        <v>211.00354079727387</v>
      </c>
      <c r="P384" s="3">
        <f t="shared" si="65"/>
        <v>198.61206626493185</v>
      </c>
      <c r="Q384" s="3">
        <f t="shared" si="66"/>
        <v>49.241681404317866</v>
      </c>
      <c r="R384" s="3">
        <f t="shared" si="67"/>
        <v>2.9019417722760252</v>
      </c>
      <c r="S384" s="3">
        <f t="shared" si="69"/>
        <v>899.05073962290146</v>
      </c>
    </row>
    <row r="385" spans="1:19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24261.11658820308</v>
      </c>
      <c r="G385" s="13">
        <f t="shared" si="74"/>
        <v>163.7733830307877</v>
      </c>
      <c r="H385" s="13">
        <f t="shared" si="74"/>
        <v>212.70289447550164</v>
      </c>
      <c r="I385" s="13">
        <f t="shared" si="74"/>
        <v>199.59397936967969</v>
      </c>
      <c r="J385" s="13">
        <f t="shared" si="74"/>
        <v>49.278533185810772</v>
      </c>
      <c r="K385" s="13">
        <f t="shared" si="74"/>
        <v>2.9000664110859633</v>
      </c>
      <c r="L385" s="13">
        <f t="shared" si="71"/>
        <v>903.24885647286567</v>
      </c>
      <c r="M385" s="3">
        <v>0</v>
      </c>
      <c r="N385" s="3">
        <f t="shared" si="68"/>
        <v>163.77344406365154</v>
      </c>
      <c r="O385" s="3">
        <f t="shared" si="64"/>
        <v>212.70296325464997</v>
      </c>
      <c r="P385" s="3">
        <f t="shared" si="65"/>
        <v>199.59401199771796</v>
      </c>
      <c r="Q385" s="3">
        <f t="shared" si="66"/>
        <v>49.278533338138665</v>
      </c>
      <c r="R385" s="3">
        <f t="shared" si="67"/>
        <v>2.9000664110859633</v>
      </c>
      <c r="S385" s="3">
        <f t="shared" si="69"/>
        <v>903.24901906524417</v>
      </c>
    </row>
    <row r="386" spans="1:19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24239.79684269572</v>
      </c>
      <c r="G386" s="13">
        <f t="shared" si="74"/>
        <v>165.25410845635878</v>
      </c>
      <c r="H386" s="13">
        <f t="shared" si="74"/>
        <v>214.3957815693629</v>
      </c>
      <c r="I386" s="13">
        <f t="shared" si="74"/>
        <v>200.55976863483636</v>
      </c>
      <c r="J386" s="13">
        <f t="shared" si="74"/>
        <v>49.31095440479119</v>
      </c>
      <c r="K386" s="13">
        <f t="shared" si="74"/>
        <v>2.8979987516580188</v>
      </c>
      <c r="L386" s="13">
        <f t="shared" si="71"/>
        <v>907.41861181700733</v>
      </c>
      <c r="M386" s="3">
        <v>0</v>
      </c>
      <c r="N386" s="3">
        <f t="shared" si="68"/>
        <v>165.25416948922262</v>
      </c>
      <c r="O386" s="3">
        <f t="shared" si="64"/>
        <v>214.39585015929774</v>
      </c>
      <c r="P386" s="3">
        <f t="shared" si="65"/>
        <v>200.55980082492101</v>
      </c>
      <c r="Q386" s="3">
        <f t="shared" si="66"/>
        <v>49.310954548417065</v>
      </c>
      <c r="R386" s="3">
        <f t="shared" si="67"/>
        <v>2.8979987516580188</v>
      </c>
      <c r="S386" s="3">
        <f t="shared" si="69"/>
        <v>907.41877377351648</v>
      </c>
    </row>
    <row r="387" spans="1:19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24217.010906834494</v>
      </c>
      <c r="G387" s="13">
        <f t="shared" si="74"/>
        <v>166.733532676805</v>
      </c>
      <c r="H387" s="13">
        <f t="shared" si="74"/>
        <v>216.08200962617431</v>
      </c>
      <c r="I387" s="13">
        <f t="shared" si="74"/>
        <v>201.50939151518611</v>
      </c>
      <c r="J387" s="13">
        <f t="shared" si="74"/>
        <v>49.339021183911051</v>
      </c>
      <c r="K387" s="13">
        <f t="shared" si="74"/>
        <v>2.8957437258020011</v>
      </c>
      <c r="L387" s="13">
        <f t="shared" si="71"/>
        <v>911.55969872787853</v>
      </c>
      <c r="M387" s="3">
        <v>0</v>
      </c>
      <c r="N387" s="3">
        <f t="shared" si="68"/>
        <v>166.73359370966884</v>
      </c>
      <c r="O387" s="3">
        <f t="shared" si="64"/>
        <v>216.0820780274162</v>
      </c>
      <c r="P387" s="3">
        <f t="shared" si="65"/>
        <v>201.50942327319561</v>
      </c>
      <c r="Q387" s="3">
        <f t="shared" si="66"/>
        <v>49.339021319332033</v>
      </c>
      <c r="R387" s="3">
        <f t="shared" si="67"/>
        <v>2.8957437258020011</v>
      </c>
      <c r="S387" s="3">
        <f t="shared" si="69"/>
        <v>911.55986005541467</v>
      </c>
    </row>
    <row r="388" spans="1:19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24192.798750632028</v>
      </c>
      <c r="G388" s="13">
        <f t="shared" si="74"/>
        <v>168.2115662063301</v>
      </c>
      <c r="H388" s="13">
        <f t="shared" si="74"/>
        <v>217.76145929469016</v>
      </c>
      <c r="I388" s="13">
        <f t="shared" si="74"/>
        <v>202.44284473317344</v>
      </c>
      <c r="J388" s="13">
        <f t="shared" si="74"/>
        <v>49.362810190560161</v>
      </c>
      <c r="K388" s="13">
        <f t="shared" si="74"/>
        <v>2.8933062212348757</v>
      </c>
      <c r="L388" s="13">
        <f t="shared" si="71"/>
        <v>915.6719866459888</v>
      </c>
      <c r="M388" s="3">
        <v>0</v>
      </c>
      <c r="N388" s="3">
        <f t="shared" si="68"/>
        <v>168.21162723919394</v>
      </c>
      <c r="O388" s="3">
        <f t="shared" si="64"/>
        <v>217.76152750775819</v>
      </c>
      <c r="P388" s="3">
        <f t="shared" si="65"/>
        <v>202.44287606490735</v>
      </c>
      <c r="Q388" s="3">
        <f t="shared" si="66"/>
        <v>49.362810318244968</v>
      </c>
      <c r="R388" s="3">
        <f t="shared" si="67"/>
        <v>2.8933062212348757</v>
      </c>
      <c r="S388" s="3">
        <f t="shared" si="69"/>
        <v>915.67214735133928</v>
      </c>
    </row>
    <row r="389" spans="1:19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24167.199901980101</v>
      </c>
      <c r="G389" s="13">
        <f t="shared" si="74"/>
        <v>169.68812199862219</v>
      </c>
      <c r="H389" s="13">
        <f t="shared" si="74"/>
        <v>219.43401530505633</v>
      </c>
      <c r="I389" s="13">
        <f t="shared" si="74"/>
        <v>203.36013106012078</v>
      </c>
      <c r="J389" s="13">
        <f t="shared" si="74"/>
        <v>49.382398403677414</v>
      </c>
      <c r="K389" s="13">
        <f t="shared" si="74"/>
        <v>2.8906910790332523</v>
      </c>
      <c r="L389" s="13">
        <f t="shared" si="71"/>
        <v>919.75535784650992</v>
      </c>
      <c r="M389" s="3">
        <v>0</v>
      </c>
      <c r="N389" s="3">
        <f t="shared" si="68"/>
        <v>169.68818303148603</v>
      </c>
      <c r="O389" s="3">
        <f t="shared" si="64"/>
        <v>219.43408333046816</v>
      </c>
      <c r="P389" s="3">
        <f t="shared" si="65"/>
        <v>203.36016197130084</v>
      </c>
      <c r="Q389" s="3">
        <f t="shared" si="66"/>
        <v>49.382398524067987</v>
      </c>
      <c r="R389" s="3">
        <f t="shared" si="67"/>
        <v>2.8906910790332523</v>
      </c>
      <c r="S389" s="3">
        <f t="shared" si="69"/>
        <v>919.75551793635623</v>
      </c>
    </row>
    <row r="390" spans="1:19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24140.253429467099</v>
      </c>
      <c r="G390" s="13">
        <f t="shared" si="74"/>
        <v>171.1631154198698</v>
      </c>
      <c r="H390" s="13">
        <f t="shared" si="74"/>
        <v>221.09956641606874</v>
      </c>
      <c r="I390" s="13">
        <f t="shared" si="74"/>
        <v>204.26125916861474</v>
      </c>
      <c r="J390" s="13">
        <f t="shared" si="74"/>
        <v>49.397863044060841</v>
      </c>
      <c r="K390" s="13">
        <f t="shared" si="74"/>
        <v>2.887903091228087</v>
      </c>
      <c r="L390" s="13">
        <f t="shared" si="71"/>
        <v>923.8097071398422</v>
      </c>
      <c r="M390" s="3">
        <v>0</v>
      </c>
      <c r="N390" s="3">
        <f t="shared" si="68"/>
        <v>171.16317645273364</v>
      </c>
      <c r="O390" s="3">
        <f t="shared" si="64"/>
        <v>221.09963425434063</v>
      </c>
      <c r="P390" s="3">
        <f t="shared" si="65"/>
        <v>204.26128966488591</v>
      </c>
      <c r="Q390" s="3">
        <f t="shared" si="66"/>
        <v>49.39786315757388</v>
      </c>
      <c r="R390" s="3">
        <f t="shared" si="67"/>
        <v>2.887903091228087</v>
      </c>
      <c r="S390" s="3">
        <f t="shared" si="69"/>
        <v>923.80986662076214</v>
      </c>
    </row>
    <row r="391" spans="1:19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24111.997926310083</v>
      </c>
      <c r="G391" s="13">
        <f t="shared" ref="G391:K406" si="75">G390*(1-G$5)+G$4*$F390*$L$4/1000</f>
        <v>172.63646422072929</v>
      </c>
      <c r="H391" s="13">
        <f t="shared" si="75"/>
        <v>222.75800536096321</v>
      </c>
      <c r="I391" s="13">
        <f t="shared" si="75"/>
        <v>205.14624348429248</v>
      </c>
      <c r="J391" s="13">
        <f t="shared" si="75"/>
        <v>49.409281506642138</v>
      </c>
      <c r="K391" s="13">
        <f t="shared" si="75"/>
        <v>2.884946998539105</v>
      </c>
      <c r="L391" s="13">
        <f t="shared" si="71"/>
        <v>927.83494157116638</v>
      </c>
      <c r="M391" s="3">
        <v>0</v>
      </c>
      <c r="N391" s="3">
        <f t="shared" si="68"/>
        <v>172.63652525359313</v>
      </c>
      <c r="O391" s="3">
        <f t="shared" ref="O391:O454" si="76">O390*(1-O$5)+O$4*($F390+$M390)*$L$4/1000</f>
        <v>222.75807301260997</v>
      </c>
      <c r="P391" s="3">
        <f t="shared" ref="P391:P454" si="77">P390*(1-P$5)+P$4*($F390+$M390)*$L$4/1000</f>
        <v>205.1462735712239</v>
      </c>
      <c r="Q391" s="3">
        <f t="shared" ref="Q391:Q454" si="78">Q390*(1-Q$5)+Q$4*($F390+$M390)*$L$4/1000</f>
        <v>49.409281613670537</v>
      </c>
      <c r="R391" s="3">
        <f t="shared" ref="R391:R454" si="79">R390*(1-R$5)+R$4*($F390+$M390)*$L$4/1000</f>
        <v>2.884946998539105</v>
      </c>
      <c r="S391" s="3">
        <f t="shared" si="69"/>
        <v>927.83510044963657</v>
      </c>
    </row>
    <row r="392" spans="1:19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24082.471495376663</v>
      </c>
      <c r="G392" s="13">
        <f t="shared" si="75"/>
        <v>174.10808850731161</v>
      </c>
      <c r="H392" s="13">
        <f t="shared" si="75"/>
        <v>224.40922879184589</v>
      </c>
      <c r="I392" s="13">
        <f t="shared" si="75"/>
        <v>206.01510403720334</v>
      </c>
      <c r="J392" s="13">
        <f t="shared" si="75"/>
        <v>49.416731294744181</v>
      </c>
      <c r="K392" s="13">
        <f t="shared" si="75"/>
        <v>2.881827488246294</v>
      </c>
      <c r="L392" s="13">
        <f t="shared" si="71"/>
        <v>931.83098011935124</v>
      </c>
      <c r="M392" s="3">
        <v>0</v>
      </c>
      <c r="N392" s="3">
        <f t="shared" ref="N392:N455" si="80">N391*(1-N$5)+N$4*($F391+$M391)*$L$4/1000</f>
        <v>174.10814954017545</v>
      </c>
      <c r="O392" s="3">
        <f t="shared" si="76"/>
        <v>224.40929625738093</v>
      </c>
      <c r="P392" s="3">
        <f t="shared" si="77"/>
        <v>206.01513372028941</v>
      </c>
      <c r="Q392" s="3">
        <f t="shared" si="78"/>
        <v>49.416731395658381</v>
      </c>
      <c r="R392" s="3">
        <f t="shared" si="79"/>
        <v>2.881827488246294</v>
      </c>
      <c r="S392" s="3">
        <f t="shared" ref="S392:S455" si="81">SUM(N392:R392,S$5)</f>
        <v>931.83113840175042</v>
      </c>
    </row>
    <row r="393" spans="1:19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24051.711735270503</v>
      </c>
      <c r="G393" s="13">
        <f t="shared" si="75"/>
        <v>175.57791071125479</v>
      </c>
      <c r="H393" s="13">
        <f t="shared" si="75"/>
        <v>226.05313722287008</v>
      </c>
      <c r="I393" s="13">
        <f t="shared" si="75"/>
        <v>206.86786631291542</v>
      </c>
      <c r="J393" s="13">
        <f t="shared" si="75"/>
        <v>49.420289956336219</v>
      </c>
      <c r="K393" s="13">
        <f t="shared" si="75"/>
        <v>2.8785491921957003</v>
      </c>
      <c r="L393" s="13">
        <f t="shared" si="71"/>
        <v>935.79775339557216</v>
      </c>
      <c r="M393" s="3">
        <v>0</v>
      </c>
      <c r="N393" s="3">
        <f t="shared" si="80"/>
        <v>175.57797174411863</v>
      </c>
      <c r="O393" s="3">
        <f t="shared" si="76"/>
        <v>226.05320450280541</v>
      </c>
      <c r="P393" s="3">
        <f t="shared" si="77"/>
        <v>206.86789559757682</v>
      </c>
      <c r="Q393" s="3">
        <f t="shared" si="78"/>
        <v>49.420290051485509</v>
      </c>
      <c r="R393" s="3">
        <f t="shared" si="79"/>
        <v>2.8785491921957003</v>
      </c>
      <c r="S393" s="3">
        <f t="shared" si="81"/>
        <v>935.79791108818199</v>
      </c>
    </row>
    <row r="394" spans="1:19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24019.755727454292</v>
      </c>
      <c r="G394" s="13">
        <f t="shared" si="75"/>
        <v>177.04585555894735</v>
      </c>
      <c r="H394" s="13">
        <f t="shared" si="75"/>
        <v>227.68963497226304</v>
      </c>
      <c r="I394" s="13">
        <f t="shared" si="75"/>
        <v>207.70456110353047</v>
      </c>
      <c r="J394" s="13">
        <f t="shared" si="75"/>
        <v>49.420035022297476</v>
      </c>
      <c r="K394" s="13">
        <f t="shared" si="75"/>
        <v>2.8751166849366232</v>
      </c>
      <c r="L394" s="13">
        <f t="shared" ref="L394:L457" si="83">SUM(G394:K394,L$5)</f>
        <v>939.73520334197508</v>
      </c>
      <c r="M394" s="3">
        <v>0</v>
      </c>
      <c r="N394" s="3">
        <f t="shared" si="80"/>
        <v>177.04591659181119</v>
      </c>
      <c r="O394" s="3">
        <f t="shared" si="76"/>
        <v>227.68970206710924</v>
      </c>
      <c r="P394" s="3">
        <f t="shared" si="77"/>
        <v>207.7045899951151</v>
      </c>
      <c r="Q394" s="3">
        <f t="shared" si="78"/>
        <v>49.420035112011185</v>
      </c>
      <c r="R394" s="3">
        <f t="shared" si="79"/>
        <v>2.8751166849366232</v>
      </c>
      <c r="S394" s="3">
        <f t="shared" si="81"/>
        <v>939.73536045098342</v>
      </c>
    </row>
    <row r="395" spans="1:19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23986.640024382275</v>
      </c>
      <c r="G395" s="13">
        <f t="shared" si="75"/>
        <v>178.51185003996568</v>
      </c>
      <c r="H395" s="13">
        <f t="shared" si="75"/>
        <v>229.31863010330281</v>
      </c>
      <c r="I395" s="13">
        <f t="shared" si="75"/>
        <v>208.52522435876352</v>
      </c>
      <c r="J395" s="13">
        <f t="shared" si="75"/>
        <v>49.416043946696142</v>
      </c>
      <c r="K395" s="13">
        <f t="shared" si="75"/>
        <v>2.8715344819872075</v>
      </c>
      <c r="L395" s="13">
        <f t="shared" si="83"/>
        <v>943.64328293071537</v>
      </c>
      <c r="M395" s="3">
        <v>0</v>
      </c>
      <c r="N395" s="3">
        <f t="shared" si="80"/>
        <v>178.51191107282952</v>
      </c>
      <c r="O395" s="3">
        <f t="shared" si="76"/>
        <v>229.31869701356908</v>
      </c>
      <c r="P395" s="3">
        <f t="shared" si="77"/>
        <v>208.52525286254752</v>
      </c>
      <c r="Q395" s="3">
        <f t="shared" si="78"/>
        <v>49.416044031284791</v>
      </c>
      <c r="R395" s="3">
        <f t="shared" si="79"/>
        <v>2.8715344819872075</v>
      </c>
      <c r="S395" s="3">
        <f t="shared" si="81"/>
        <v>943.643439462218</v>
      </c>
    </row>
    <row r="396" spans="1:19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23952.400638615094</v>
      </c>
      <c r="G396" s="13">
        <f t="shared" si="75"/>
        <v>179.97582337478713</v>
      </c>
      <c r="H396" s="13">
        <f t="shared" si="75"/>
        <v>230.94003436434352</v>
      </c>
      <c r="I396" s="13">
        <f t="shared" si="75"/>
        <v>209.32989703723899</v>
      </c>
      <c r="J396" s="13">
        <f t="shared" si="75"/>
        <v>49.408394049087157</v>
      </c>
      <c r="K396" s="13">
        <f t="shared" si="75"/>
        <v>2.8678070382253171</v>
      </c>
      <c r="L396" s="13">
        <f t="shared" si="83"/>
        <v>947.52195586368214</v>
      </c>
      <c r="M396" s="3">
        <v>0</v>
      </c>
      <c r="N396" s="3">
        <f t="shared" si="80"/>
        <v>179.97588440765097</v>
      </c>
      <c r="O396" s="3">
        <f t="shared" si="76"/>
        <v>230.94010109053764</v>
      </c>
      <c r="P396" s="3">
        <f t="shared" si="77"/>
        <v>209.32992515842764</v>
      </c>
      <c r="Q396" s="3">
        <f t="shared" si="78"/>
        <v>49.408394128843526</v>
      </c>
      <c r="R396" s="3">
        <f t="shared" si="79"/>
        <v>2.8678070382253171</v>
      </c>
      <c r="S396" s="3">
        <f t="shared" si="81"/>
        <v>947.52211182368512</v>
      </c>
    </row>
    <row r="397" spans="1:19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23917.07303288802</v>
      </c>
      <c r="G397" s="13">
        <f t="shared" si="75"/>
        <v>181.43770698183874</v>
      </c>
      <c r="H397" s="13">
        <f t="shared" si="75"/>
        <v>232.55376312798327</v>
      </c>
      <c r="I397" s="13">
        <f t="shared" si="75"/>
        <v>210.11862495814717</v>
      </c>
      <c r="J397" s="13">
        <f t="shared" si="75"/>
        <v>49.397162458828738</v>
      </c>
      <c r="K397" s="13">
        <f t="shared" si="75"/>
        <v>2.8639387464015083</v>
      </c>
      <c r="L397" s="13">
        <f t="shared" si="83"/>
        <v>951.3711962731993</v>
      </c>
      <c r="M397" s="3">
        <v>0</v>
      </c>
      <c r="N397" s="3">
        <f t="shared" si="80"/>
        <v>181.43776801470258</v>
      </c>
      <c r="O397" s="3">
        <f t="shared" si="76"/>
        <v>232.55382967061163</v>
      </c>
      <c r="P397" s="3">
        <f t="shared" si="77"/>
        <v>210.1186527018759</v>
      </c>
      <c r="Q397" s="3">
        <f t="shared" si="78"/>
        <v>49.397162534028872</v>
      </c>
      <c r="R397" s="3">
        <f t="shared" si="79"/>
        <v>2.8639387464015083</v>
      </c>
      <c r="S397" s="3">
        <f t="shared" si="81"/>
        <v>951.3713516676205</v>
      </c>
    </row>
    <row r="398" spans="1:19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23880.692111104119</v>
      </c>
      <c r="G398" s="13">
        <f t="shared" si="75"/>
        <v>182.89743444393989</v>
      </c>
      <c r="H398" s="13">
        <f t="shared" si="75"/>
        <v>234.159735329467</v>
      </c>
      <c r="I398" s="13">
        <f t="shared" si="75"/>
        <v>210.89145865339981</v>
      </c>
      <c r="J398" s="13">
        <f t="shared" si="75"/>
        <v>49.382426061414215</v>
      </c>
      <c r="K398" s="13">
        <f t="shared" si="75"/>
        <v>2.8599339357708229</v>
      </c>
      <c r="L398" s="13">
        <f t="shared" si="83"/>
        <v>955.19098842399171</v>
      </c>
      <c r="M398" s="3">
        <v>0</v>
      </c>
      <c r="N398" s="3">
        <f t="shared" si="80"/>
        <v>182.89749547680373</v>
      </c>
      <c r="O398" s="3">
        <f t="shared" si="76"/>
        <v>234.15980168903459</v>
      </c>
      <c r="P398" s="3">
        <f t="shared" si="77"/>
        <v>210.89148602473512</v>
      </c>
      <c r="Q398" s="3">
        <f t="shared" si="78"/>
        <v>49.3824261323184</v>
      </c>
      <c r="R398" s="3">
        <f t="shared" si="79"/>
        <v>2.8599339357708229</v>
      </c>
      <c r="S398" s="3">
        <f t="shared" si="81"/>
        <v>955.19114325866281</v>
      </c>
    </row>
    <row r="399" spans="1:19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23843.29221022288</v>
      </c>
      <c r="G399" s="13">
        <f t="shared" si="75"/>
        <v>184.35494147419507</v>
      </c>
      <c r="H399" s="13">
        <f t="shared" si="75"/>
        <v>235.75787340441295</v>
      </c>
      <c r="I399" s="13">
        <f t="shared" si="75"/>
        <v>211.64845322041708</v>
      </c>
      <c r="J399" s="13">
        <f t="shared" si="75"/>
        <v>49.364261446812648</v>
      </c>
      <c r="K399" s="13">
        <f t="shared" si="75"/>
        <v>2.8557968708400723</v>
      </c>
      <c r="L399" s="13">
        <f t="shared" si="83"/>
        <v>958.9813264166778</v>
      </c>
      <c r="M399" s="3">
        <v>0</v>
      </c>
      <c r="N399" s="3">
        <f t="shared" si="80"/>
        <v>184.35500250705891</v>
      </c>
      <c r="O399" s="3">
        <f t="shared" si="76"/>
        <v>235.75793958142341</v>
      </c>
      <c r="P399" s="3">
        <f t="shared" si="77"/>
        <v>211.64848022435746</v>
      </c>
      <c r="Q399" s="3">
        <f t="shared" si="78"/>
        <v>49.364261513666307</v>
      </c>
      <c r="R399" s="3">
        <f t="shared" si="79"/>
        <v>2.8557968708400723</v>
      </c>
      <c r="S399" s="3">
        <f t="shared" si="81"/>
        <v>958.98148069734623</v>
      </c>
    </row>
    <row r="400" spans="1:19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23804.907093015103</v>
      </c>
      <c r="G400" s="13">
        <f t="shared" si="75"/>
        <v>185.81016588139178</v>
      </c>
      <c r="H400" s="13">
        <f t="shared" si="75"/>
        <v>237.34810322594899</v>
      </c>
      <c r="I400" s="13">
        <f t="shared" si="75"/>
        <v>212.38966817567189</v>
      </c>
      <c r="J400" s="13">
        <f t="shared" si="75"/>
        <v>49.342744859808512</v>
      </c>
      <c r="K400" s="13">
        <f t="shared" si="75"/>
        <v>2.8515317502272124</v>
      </c>
      <c r="L400" s="13">
        <f t="shared" si="83"/>
        <v>962.7422138930483</v>
      </c>
      <c r="M400" s="3">
        <v>0</v>
      </c>
      <c r="N400" s="3">
        <f t="shared" si="80"/>
        <v>185.81022691425562</v>
      </c>
      <c r="O400" s="3">
        <f t="shared" si="76"/>
        <v>237.34816922090451</v>
      </c>
      <c r="P400" s="3">
        <f t="shared" si="77"/>
        <v>212.38969481714872</v>
      </c>
      <c r="Q400" s="3">
        <f t="shared" si="78"/>
        <v>49.342744922843032</v>
      </c>
      <c r="R400" s="3">
        <f t="shared" si="79"/>
        <v>2.8515317502272124</v>
      </c>
      <c r="S400" s="3">
        <f t="shared" si="81"/>
        <v>962.74236762537919</v>
      </c>
    </row>
    <row r="401" spans="1:19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23765.569941654117</v>
      </c>
      <c r="G401" s="13">
        <f t="shared" si="75"/>
        <v>187.26304753495609</v>
      </c>
      <c r="H401" s="13">
        <f t="shared" si="75"/>
        <v>238.93035404134147</v>
      </c>
      <c r="I401" s="13">
        <f t="shared" si="75"/>
        <v>213.11516730911151</v>
      </c>
      <c r="J401" s="13">
        <f t="shared" si="75"/>
        <v>49.317952152327976</v>
      </c>
      <c r="K401" s="13">
        <f t="shared" si="75"/>
        <v>2.8471427056293717</v>
      </c>
      <c r="L401" s="13">
        <f t="shared" si="83"/>
        <v>966.47366374336639</v>
      </c>
      <c r="M401" s="3">
        <v>0</v>
      </c>
      <c r="N401" s="3">
        <f t="shared" si="80"/>
        <v>187.26310856781993</v>
      </c>
      <c r="O401" s="3">
        <f t="shared" si="76"/>
        <v>238.93041985474289</v>
      </c>
      <c r="P401" s="3">
        <f t="shared" si="77"/>
        <v>213.11519359299004</v>
      </c>
      <c r="Q401" s="3">
        <f t="shared" si="78"/>
        <v>49.317952211761529</v>
      </c>
      <c r="R401" s="3">
        <f t="shared" si="79"/>
        <v>2.8471427056293717</v>
      </c>
      <c r="S401" s="3">
        <f t="shared" si="81"/>
        <v>966.47381693294381</v>
      </c>
    </row>
    <row r="402" spans="1:19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23725.313352113633</v>
      </c>
      <c r="G402" s="13">
        <f t="shared" si="75"/>
        <v>188.71352832951715</v>
      </c>
      <c r="H402" s="13">
        <f t="shared" si="75"/>
        <v>240.5045584081966</v>
      </c>
      <c r="I402" s="13">
        <f t="shared" si="75"/>
        <v>213.82501853957058</v>
      </c>
      <c r="J402" s="13">
        <f t="shared" si="75"/>
        <v>49.289958737736413</v>
      </c>
      <c r="K402" s="13">
        <f t="shared" si="75"/>
        <v>2.8426338008960483</v>
      </c>
      <c r="L402" s="13">
        <f t="shared" si="83"/>
        <v>970.17569781591669</v>
      </c>
      <c r="M402" s="3">
        <v>0</v>
      </c>
      <c r="N402" s="3">
        <f t="shared" si="80"/>
        <v>188.71358936238099</v>
      </c>
      <c r="O402" s="3">
        <f t="shared" si="76"/>
        <v>240.50462404054338</v>
      </c>
      <c r="P402" s="3">
        <f t="shared" si="77"/>
        <v>213.82504447065071</v>
      </c>
      <c r="Q402" s="3">
        <f t="shared" si="78"/>
        <v>49.289958793774716</v>
      </c>
      <c r="R402" s="3">
        <f t="shared" si="79"/>
        <v>2.8426338008960483</v>
      </c>
      <c r="S402" s="3">
        <f t="shared" si="81"/>
        <v>970.17585046824581</v>
      </c>
    </row>
    <row r="403" spans="1:19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23684.169329342054</v>
      </c>
      <c r="G403" s="13">
        <f t="shared" si="75"/>
        <v>190.1615521491297</v>
      </c>
      <c r="H403" s="13">
        <f t="shared" si="75"/>
        <v>242.07065213031146</v>
      </c>
      <c r="I403" s="13">
        <f t="shared" si="75"/>
        <v>214.51929377128292</v>
      </c>
      <c r="J403" s="13">
        <f t="shared" si="75"/>
        <v>49.258839547089231</v>
      </c>
      <c r="K403" s="13">
        <f t="shared" si="75"/>
        <v>2.8380090312039643</v>
      </c>
      <c r="L403" s="13">
        <f t="shared" si="83"/>
        <v>973.84834662901721</v>
      </c>
      <c r="M403" s="3">
        <v>0</v>
      </c>
      <c r="N403" s="3">
        <f t="shared" si="80"/>
        <v>190.16161318199354</v>
      </c>
      <c r="O403" s="3">
        <f t="shared" si="76"/>
        <v>242.07071758210168</v>
      </c>
      <c r="P403" s="3">
        <f t="shared" si="77"/>
        <v>214.51931935430014</v>
      </c>
      <c r="Q403" s="3">
        <f t="shared" si="78"/>
        <v>49.25883959992624</v>
      </c>
      <c r="R403" s="3">
        <f t="shared" si="79"/>
        <v>2.8380090312039643</v>
      </c>
      <c r="S403" s="3">
        <f t="shared" si="81"/>
        <v>973.84849874952545</v>
      </c>
    </row>
    <row r="404" spans="1:19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23642.16928318363</v>
      </c>
      <c r="G404" s="13">
        <f t="shared" si="75"/>
        <v>191.60706483120222</v>
      </c>
      <c r="H404" s="13">
        <f t="shared" si="75"/>
        <v>243.62857419324828</v>
      </c>
      <c r="I404" s="13">
        <f t="shared" si="75"/>
        <v>215.19806875159463</v>
      </c>
      <c r="J404" s="13">
        <f t="shared" si="75"/>
        <v>49.22466898731556</v>
      </c>
      <c r="K404" s="13">
        <f t="shared" si="75"/>
        <v>2.8332723223300289</v>
      </c>
      <c r="L404" s="13">
        <f t="shared" si="83"/>
        <v>977.49164908569071</v>
      </c>
      <c r="M404" s="3">
        <v>0</v>
      </c>
      <c r="N404" s="3">
        <f t="shared" si="80"/>
        <v>191.60712586406606</v>
      </c>
      <c r="O404" s="3">
        <f t="shared" si="76"/>
        <v>243.62863946497868</v>
      </c>
      <c r="P404" s="3">
        <f t="shared" si="77"/>
        <v>215.19809399122082</v>
      </c>
      <c r="Q404" s="3">
        <f t="shared" si="78"/>
        <v>49.224669037134156</v>
      </c>
      <c r="R404" s="3">
        <f t="shared" si="79"/>
        <v>2.8332723223300289</v>
      </c>
      <c r="S404" s="3">
        <f t="shared" si="81"/>
        <v>977.49180067972975</v>
      </c>
    </row>
    <row r="405" spans="1:19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23599.34402501562</v>
      </c>
      <c r="G405" s="13">
        <f t="shared" si="75"/>
        <v>193.05001413017587</v>
      </c>
      <c r="H405" s="13">
        <f t="shared" si="75"/>
        <v>245.17826669970299</v>
      </c>
      <c r="I405" s="13">
        <f t="shared" si="75"/>
        <v>215.86142292997414</v>
      </c>
      <c r="J405" s="13">
        <f t="shared" si="75"/>
        <v>49.187520901312034</v>
      </c>
      <c r="K405" s="13">
        <f t="shared" si="75"/>
        <v>2.8284275300188764</v>
      </c>
      <c r="L405" s="13">
        <f t="shared" si="83"/>
        <v>981.10565219118382</v>
      </c>
      <c r="M405" s="3">
        <v>0</v>
      </c>
      <c r="N405" s="3">
        <f t="shared" si="80"/>
        <v>193.05007516303971</v>
      </c>
      <c r="O405" s="3">
        <f t="shared" si="76"/>
        <v>245.17833179186891</v>
      </c>
      <c r="P405" s="3">
        <f t="shared" si="77"/>
        <v>215.86144783081852</v>
      </c>
      <c r="Q405" s="3">
        <f t="shared" si="78"/>
        <v>49.18752094828465</v>
      </c>
      <c r="R405" s="3">
        <f t="shared" si="79"/>
        <v>2.8284275300188764</v>
      </c>
      <c r="S405" s="3">
        <f t="shared" si="81"/>
        <v>981.10580326403056</v>
      </c>
    </row>
    <row r="406" spans="1:19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23555.723765072275</v>
      </c>
      <c r="G406" s="13">
        <f t="shared" si="75"/>
        <v>194.49034968099841</v>
      </c>
      <c r="H406" s="13">
        <f t="shared" si="75"/>
        <v>246.7196748047358</v>
      </c>
      <c r="I406" s="13">
        <f t="shared" si="75"/>
        <v>216.50943931840942</v>
      </c>
      <c r="J406" s="13">
        <f t="shared" si="75"/>
        <v>49.147468529921582</v>
      </c>
      <c r="K406" s="13">
        <f t="shared" si="75"/>
        <v>2.8234784394413772</v>
      </c>
      <c r="L406" s="13">
        <f t="shared" si="83"/>
        <v>984.69041077350664</v>
      </c>
      <c r="M406" s="3">
        <v>0</v>
      </c>
      <c r="N406" s="3">
        <f t="shared" si="80"/>
        <v>194.49041071386225</v>
      </c>
      <c r="O406" s="3">
        <f t="shared" si="76"/>
        <v>246.71973971783123</v>
      </c>
      <c r="P406" s="3">
        <f t="shared" si="77"/>
        <v>216.50946388501933</v>
      </c>
      <c r="Q406" s="3">
        <f t="shared" si="78"/>
        <v>49.147468574210798</v>
      </c>
      <c r="R406" s="3">
        <f t="shared" si="79"/>
        <v>2.8234784394413772</v>
      </c>
      <c r="S406" s="3">
        <f t="shared" si="81"/>
        <v>984.69056133036497</v>
      </c>
    </row>
    <row r="407" spans="1:19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23511.338110424982</v>
      </c>
      <c r="G407" s="13">
        <f t="shared" ref="G407:K422" si="84">G406*(1-G$5)+G$4*$F406*$L$4/1000</f>
        <v>195.92802296243474</v>
      </c>
      <c r="H407" s="13">
        <f t="shared" si="84"/>
        <v>248.25274665092871</v>
      </c>
      <c r="I407" s="13">
        <f t="shared" si="84"/>
        <v>217.14220435327726</v>
      </c>
      <c r="J407" s="13">
        <f t="shared" si="84"/>
        <v>49.104584475770189</v>
      </c>
      <c r="K407" s="13">
        <f t="shared" si="84"/>
        <v>2.8184287647405721</v>
      </c>
      <c r="L407" s="13">
        <f t="shared" si="83"/>
        <v>988.24598720715142</v>
      </c>
      <c r="M407" s="3">
        <v>0</v>
      </c>
      <c r="N407" s="3">
        <f t="shared" si="80"/>
        <v>195.92808399529858</v>
      </c>
      <c r="O407" s="3">
        <f t="shared" si="76"/>
        <v>248.25281138544625</v>
      </c>
      <c r="P407" s="3">
        <f t="shared" si="77"/>
        <v>217.14222859013898</v>
      </c>
      <c r="Q407" s="3">
        <f t="shared" si="78"/>
        <v>49.104584517529297</v>
      </c>
      <c r="R407" s="3">
        <f t="shared" si="79"/>
        <v>2.8184287647405721</v>
      </c>
      <c r="S407" s="3">
        <f t="shared" si="81"/>
        <v>988.24613725315362</v>
      </c>
    </row>
    <row r="408" spans="1:19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23466.216063589076</v>
      </c>
      <c r="G408" s="13">
        <f t="shared" si="84"/>
        <v>197.3629872602541</v>
      </c>
      <c r="H408" s="13">
        <f t="shared" si="84"/>
        <v>249.77743330353167</v>
      </c>
      <c r="I408" s="13">
        <f t="shared" si="84"/>
        <v>217.7598077587628</v>
      </c>
      <c r="J408" s="13">
        <f t="shared" si="84"/>
        <v>49.058940668932422</v>
      </c>
      <c r="K408" s="13">
        <f t="shared" si="84"/>
        <v>2.8132821486614423</v>
      </c>
      <c r="L408" s="13">
        <f t="shared" si="83"/>
        <v>991.77245114014249</v>
      </c>
      <c r="M408" s="3">
        <v>0</v>
      </c>
      <c r="N408" s="3">
        <f t="shared" si="80"/>
        <v>197.36304829311794</v>
      </c>
      <c r="O408" s="3">
        <f t="shared" si="76"/>
        <v>249.77749785996264</v>
      </c>
      <c r="P408" s="3">
        <f t="shared" si="77"/>
        <v>217.75983167030242</v>
      </c>
      <c r="Q408" s="3">
        <f t="shared" si="78"/>
        <v>49.058940708305968</v>
      </c>
      <c r="R408" s="3">
        <f t="shared" si="79"/>
        <v>2.8132821486614423</v>
      </c>
      <c r="S408" s="3">
        <f t="shared" si="81"/>
        <v>991.77260068035037</v>
      </c>
    </row>
    <row r="409" spans="1:19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23420.386021727125</v>
      </c>
      <c r="G409" s="13">
        <f t="shared" si="84"/>
        <v>198.7951976303323</v>
      </c>
      <c r="H409" s="13">
        <f t="shared" si="84"/>
        <v>251.29368868565658</v>
      </c>
      <c r="I409" s="13">
        <f t="shared" si="84"/>
        <v>218.36234241190334</v>
      </c>
      <c r="J409" s="13">
        <f t="shared" si="84"/>
        <v>49.010608334394959</v>
      </c>
      <c r="K409" s="13">
        <f t="shared" si="84"/>
        <v>2.8080421622609428</v>
      </c>
      <c r="L409" s="13">
        <f t="shared" si="83"/>
        <v>995.26987922454805</v>
      </c>
      <c r="M409" s="3">
        <v>0</v>
      </c>
      <c r="N409" s="3">
        <f t="shared" si="80"/>
        <v>198.79525866319614</v>
      </c>
      <c r="O409" s="3">
        <f t="shared" si="76"/>
        <v>251.29375306449086</v>
      </c>
      <c r="P409" s="3">
        <f t="shared" si="77"/>
        <v>218.36236600248753</v>
      </c>
      <c r="Q409" s="3">
        <f t="shared" si="78"/>
        <v>49.010608371519218</v>
      </c>
      <c r="R409" s="3">
        <f t="shared" si="79"/>
        <v>2.8080421622609428</v>
      </c>
      <c r="S409" s="3">
        <f t="shared" si="81"/>
        <v>995.2700282639546</v>
      </c>
    </row>
    <row r="410" spans="1:19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23373.875776419274</v>
      </c>
      <c r="G410" s="13">
        <f t="shared" si="84"/>
        <v>200.22461086170532</v>
      </c>
      <c r="H410" s="13">
        <f t="shared" si="84"/>
        <v>252.80146951357438</v>
      </c>
      <c r="I410" s="13">
        <f t="shared" si="84"/>
        <v>218.94990420932373</v>
      </c>
      <c r="J410" s="13">
        <f t="shared" si="84"/>
        <v>48.959657961285181</v>
      </c>
      <c r="K410" s="13">
        <f t="shared" si="84"/>
        <v>2.8027123046947247</v>
      </c>
      <c r="L410" s="13">
        <f t="shared" si="83"/>
        <v>998.73835485058328</v>
      </c>
      <c r="M410" s="3">
        <v>0</v>
      </c>
      <c r="N410" s="3">
        <f t="shared" si="80"/>
        <v>200.22467189456916</v>
      </c>
      <c r="O410" s="3">
        <f t="shared" si="76"/>
        <v>252.80153371530056</v>
      </c>
      <c r="P410" s="3">
        <f t="shared" si="77"/>
        <v>218.94992748326058</v>
      </c>
      <c r="Q410" s="3">
        <f t="shared" si="78"/>
        <v>48.959657996288648</v>
      </c>
      <c r="R410" s="3">
        <f t="shared" si="79"/>
        <v>2.8027123046947247</v>
      </c>
      <c r="S410" s="3">
        <f t="shared" si="81"/>
        <v>998.73850339411376</v>
      </c>
    </row>
    <row r="411" spans="1:19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23326.712513970957</v>
      </c>
      <c r="G411" s="13">
        <f t="shared" si="84"/>
        <v>201.65118543960884</v>
      </c>
      <c r="H411" s="13">
        <f t="shared" si="84"/>
        <v>254.3007352321689</v>
      </c>
      <c r="I411" s="13">
        <f t="shared" si="84"/>
        <v>219.52259193572618</v>
      </c>
      <c r="J411" s="13">
        <f t="shared" si="84"/>
        <v>48.906159273830781</v>
      </c>
      <c r="K411" s="13">
        <f t="shared" si="84"/>
        <v>2.797296003076994</v>
      </c>
      <c r="L411" s="13">
        <f t="shared" si="83"/>
        <v>1002.1779678844117</v>
      </c>
      <c r="M411" s="3">
        <v>0</v>
      </c>
      <c r="N411" s="3">
        <f t="shared" si="80"/>
        <v>201.65124647247268</v>
      </c>
      <c r="O411" s="3">
        <f t="shared" si="76"/>
        <v>254.30079925727424</v>
      </c>
      <c r="P411" s="3">
        <f t="shared" si="77"/>
        <v>219.52261489726592</v>
      </c>
      <c r="Q411" s="3">
        <f t="shared" si="78"/>
        <v>48.90615930683461</v>
      </c>
      <c r="R411" s="3">
        <f t="shared" si="79"/>
        <v>2.797296003076994</v>
      </c>
      <c r="S411" s="3">
        <f t="shared" si="81"/>
        <v>1002.1781159369245</v>
      </c>
    </row>
    <row r="412" spans="1:19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23278.922816228413</v>
      </c>
      <c r="G412" s="13">
        <f t="shared" si="84"/>
        <v>203.07488150853663</v>
      </c>
      <c r="H412" s="13">
        <f t="shared" si="84"/>
        <v>255.79144795059707</v>
      </c>
      <c r="I412" s="13">
        <f t="shared" si="84"/>
        <v>220.08050713419138</v>
      </c>
      <c r="J412" s="13">
        <f t="shared" si="84"/>
        <v>48.850181204014469</v>
      </c>
      <c r="K412" s="13">
        <f t="shared" si="84"/>
        <v>2.7917966124099594</v>
      </c>
      <c r="L412" s="13">
        <f t="shared" si="83"/>
        <v>1005.5888144097495</v>
      </c>
      <c r="M412" s="3">
        <v>0</v>
      </c>
      <c r="N412" s="3">
        <f t="shared" si="80"/>
        <v>203.07494254140047</v>
      </c>
      <c r="O412" s="3">
        <f t="shared" si="76"/>
        <v>255.79151179956744</v>
      </c>
      <c r="P412" s="3">
        <f t="shared" si="77"/>
        <v>220.08052978752718</v>
      </c>
      <c r="Q412" s="3">
        <f t="shared" si="78"/>
        <v>48.850181235132894</v>
      </c>
      <c r="R412" s="3">
        <f t="shared" si="79"/>
        <v>2.7917966124099594</v>
      </c>
      <c r="S412" s="3">
        <f t="shared" si="81"/>
        <v>1005.588961976038</v>
      </c>
    </row>
    <row r="413" spans="1:19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23230.53266187297</v>
      </c>
      <c r="G413" s="13">
        <f t="shared" si="84"/>
        <v>204.4956608353487</v>
      </c>
      <c r="H413" s="13">
        <f t="shared" si="84"/>
        <v>257.27357237820269</v>
      </c>
      <c r="I413" s="13">
        <f t="shared" si="84"/>
        <v>220.62375397834299</v>
      </c>
      <c r="J413" s="13">
        <f t="shared" si="84"/>
        <v>48.791791865886488</v>
      </c>
      <c r="K413" s="13">
        <f t="shared" si="84"/>
        <v>2.7862174155793253</v>
      </c>
      <c r="L413" s="13">
        <f t="shared" si="83"/>
        <v>1008.9709964733602</v>
      </c>
      <c r="M413" s="3">
        <v>0</v>
      </c>
      <c r="N413" s="3">
        <f t="shared" si="80"/>
        <v>204.49572186821254</v>
      </c>
      <c r="O413" s="3">
        <f t="shared" si="76"/>
        <v>257.27363605152266</v>
      </c>
      <c r="P413" s="3">
        <f t="shared" si="77"/>
        <v>220.62377632761175</v>
      </c>
      <c r="Q413" s="3">
        <f t="shared" si="78"/>
        <v>48.791791895227213</v>
      </c>
      <c r="R413" s="3">
        <f t="shared" si="79"/>
        <v>2.7862174155793253</v>
      </c>
      <c r="S413" s="3">
        <f t="shared" si="81"/>
        <v>1008.9711435581535</v>
      </c>
    </row>
    <row r="414" spans="1:19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23181.567428164686</v>
      </c>
      <c r="G414" s="13">
        <f t="shared" si="84"/>
        <v>205.91348677245833</v>
      </c>
      <c r="H414" s="13">
        <f t="shared" si="84"/>
        <v>258.74707576072797</v>
      </c>
      <c r="I414" s="13">
        <f t="shared" si="84"/>
        <v>221.15243914642264</v>
      </c>
      <c r="J414" s="13">
        <f t="shared" si="84"/>
        <v>48.731058531496529</v>
      </c>
      <c r="K414" s="13">
        <f t="shared" si="84"/>
        <v>2.780561623412324</v>
      </c>
      <c r="L414" s="13">
        <f t="shared" si="83"/>
        <v>1012.3246218345178</v>
      </c>
      <c r="M414" s="3">
        <v>0</v>
      </c>
      <c r="N414" s="3">
        <f t="shared" si="80"/>
        <v>205.91354780532217</v>
      </c>
      <c r="O414" s="3">
        <f t="shared" si="76"/>
        <v>258.74713925888074</v>
      </c>
      <c r="P414" s="3">
        <f t="shared" si="77"/>
        <v>221.15246119570574</v>
      </c>
      <c r="Q414" s="3">
        <f t="shared" si="78"/>
        <v>48.731058559161113</v>
      </c>
      <c r="R414" s="3">
        <f t="shared" si="79"/>
        <v>2.780561623412324</v>
      </c>
      <c r="S414" s="3">
        <f t="shared" si="81"/>
        <v>1012.3247684424821</v>
      </c>
    </row>
    <row r="415" spans="1:19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23132.051893106214</v>
      </c>
      <c r="G415" s="13">
        <f t="shared" si="84"/>
        <v>207.32832422112565</v>
      </c>
      <c r="H415" s="13">
        <f t="shared" si="84"/>
        <v>260.21192781686437</v>
      </c>
      <c r="I415" s="13">
        <f t="shared" si="84"/>
        <v>221.66667169731699</v>
      </c>
      <c r="J415" s="13">
        <f t="shared" si="84"/>
        <v>48.668047608405232</v>
      </c>
      <c r="K415" s="13">
        <f t="shared" si="84"/>
        <v>2.7748323747947756</v>
      </c>
      <c r="L415" s="13">
        <f t="shared" si="83"/>
        <v>1015.6498037185071</v>
      </c>
      <c r="M415" s="3">
        <v>0</v>
      </c>
      <c r="N415" s="3">
        <f t="shared" si="80"/>
        <v>207.3283852539895</v>
      </c>
      <c r="O415" s="3">
        <f t="shared" si="76"/>
        <v>260.2119911403318</v>
      </c>
      <c r="P415" s="3">
        <f t="shared" si="77"/>
        <v>221.66669345064105</v>
      </c>
      <c r="Q415" s="3">
        <f t="shared" si="78"/>
        <v>48.668047634489426</v>
      </c>
      <c r="R415" s="3">
        <f t="shared" si="79"/>
        <v>2.7748323747947756</v>
      </c>
      <c r="S415" s="3">
        <f t="shared" si="81"/>
        <v>1015.6499498542465</v>
      </c>
    </row>
    <row r="416" spans="1:19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23082.010237998158</v>
      </c>
      <c r="G416" s="13">
        <f t="shared" si="84"/>
        <v>208.74013959488332</v>
      </c>
      <c r="H416" s="13">
        <f t="shared" si="84"/>
        <v>261.66810067518122</v>
      </c>
      <c r="I416" s="13">
        <f t="shared" si="84"/>
        <v>222.16656294857404</v>
      </c>
      <c r="J416" s="13">
        <f t="shared" si="84"/>
        <v>48.602824618734338</v>
      </c>
      <c r="K416" s="13">
        <f t="shared" si="84"/>
        <v>2.7690327368436769</v>
      </c>
      <c r="L416" s="13">
        <f t="shared" si="83"/>
        <v>1018.9466605742166</v>
      </c>
      <c r="M416" s="3">
        <v>0</v>
      </c>
      <c r="N416" s="3">
        <f t="shared" si="80"/>
        <v>208.74020062774716</v>
      </c>
      <c r="O416" s="3">
        <f t="shared" si="76"/>
        <v>261.66816382444387</v>
      </c>
      <c r="P416" s="3">
        <f t="shared" si="77"/>
        <v>222.16658440991159</v>
      </c>
      <c r="Q416" s="3">
        <f t="shared" si="78"/>
        <v>48.602824643328425</v>
      </c>
      <c r="R416" s="3">
        <f t="shared" si="79"/>
        <v>2.7690327368436769</v>
      </c>
      <c r="S416" s="3">
        <f t="shared" si="81"/>
        <v>1018.9468062422746</v>
      </c>
    </row>
    <row r="417" spans="1:19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23031.466050356856</v>
      </c>
      <c r="G417" s="13">
        <f t="shared" si="84"/>
        <v>210.14890078311794</v>
      </c>
      <c r="H417" s="13">
        <f t="shared" si="84"/>
        <v>263.11556881146754</v>
      </c>
      <c r="I417" s="13">
        <f t="shared" si="84"/>
        <v>222.65222635644051</v>
      </c>
      <c r="J417" s="13">
        <f t="shared" si="84"/>
        <v>48.535454179713597</v>
      </c>
      <c r="K417" s="13">
        <f t="shared" si="84"/>
        <v>2.7631657051318506</v>
      </c>
      <c r="L417" s="13">
        <f t="shared" si="83"/>
        <v>1022.2153158358715</v>
      </c>
      <c r="M417" s="3">
        <v>0</v>
      </c>
      <c r="N417" s="3">
        <f t="shared" si="80"/>
        <v>210.14896181598178</v>
      </c>
      <c r="O417" s="3">
        <f t="shared" si="76"/>
        <v>263.11563178700465</v>
      </c>
      <c r="P417" s="3">
        <f t="shared" si="77"/>
        <v>222.65224752971079</v>
      </c>
      <c r="Q417" s="3">
        <f t="shared" si="78"/>
        <v>48.535454202902706</v>
      </c>
      <c r="R417" s="3">
        <f t="shared" si="79"/>
        <v>2.7631657051318506</v>
      </c>
      <c r="S417" s="3">
        <f t="shared" si="81"/>
        <v>1022.2154610407318</v>
      </c>
    </row>
    <row r="418" spans="1:19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22980.442327165412</v>
      </c>
      <c r="G418" s="13">
        <f t="shared" si="84"/>
        <v>211.55457711482987</v>
      </c>
      <c r="H418" s="13">
        <f t="shared" si="84"/>
        <v>264.5543089865206</v>
      </c>
      <c r="I418" s="13">
        <f t="shared" si="84"/>
        <v>223.12377739794795</v>
      </c>
      <c r="J418" s="13">
        <f t="shared" si="84"/>
        <v>48.465999985681407</v>
      </c>
      <c r="K418" s="13">
        <f t="shared" si="84"/>
        <v>2.7572342039611923</v>
      </c>
      <c r="L418" s="13">
        <f t="shared" si="83"/>
        <v>1025.4558976889409</v>
      </c>
      <c r="M418" s="3">
        <v>0</v>
      </c>
      <c r="N418" s="3">
        <f t="shared" si="80"/>
        <v>211.55463814769371</v>
      </c>
      <c r="O418" s="3">
        <f t="shared" si="76"/>
        <v>264.5543717888101</v>
      </c>
      <c r="P418" s="3">
        <f t="shared" si="77"/>
        <v>223.12379828701756</v>
      </c>
      <c r="Q418" s="3">
        <f t="shared" si="78"/>
        <v>48.466000007545794</v>
      </c>
      <c r="R418" s="3">
        <f t="shared" si="79"/>
        <v>2.7572342039611923</v>
      </c>
      <c r="S418" s="3">
        <f t="shared" si="81"/>
        <v>1025.4560424350284</v>
      </c>
    </row>
    <row r="419" spans="1:19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22928.961478429705</v>
      </c>
      <c r="G419" s="13">
        <f t="shared" si="84"/>
        <v>212.95713932259113</v>
      </c>
      <c r="H419" s="13">
        <f t="shared" si="84"/>
        <v>265.98430018441042</v>
      </c>
      <c r="I419" s="13">
        <f t="shared" si="84"/>
        <v>223.58133345506985</v>
      </c>
      <c r="J419" s="13">
        <f t="shared" si="84"/>
        <v>48.394524791495272</v>
      </c>
      <c r="K419" s="13">
        <f t="shared" si="84"/>
        <v>2.7512410866810271</v>
      </c>
      <c r="L419" s="13">
        <f t="shared" si="83"/>
        <v>1028.6685388402477</v>
      </c>
      <c r="M419" s="3">
        <v>0</v>
      </c>
      <c r="N419" s="3">
        <f t="shared" si="80"/>
        <v>212.95720035545497</v>
      </c>
      <c r="O419" s="3">
        <f t="shared" si="76"/>
        <v>265.98436281392895</v>
      </c>
      <c r="P419" s="3">
        <f t="shared" si="77"/>
        <v>223.58135406375351</v>
      </c>
      <c r="Q419" s="3">
        <f t="shared" si="78"/>
        <v>48.394524812110618</v>
      </c>
      <c r="R419" s="3">
        <f t="shared" si="79"/>
        <v>2.7512410866810271</v>
      </c>
      <c r="S419" s="3">
        <f t="shared" si="81"/>
        <v>1028.6686831319289</v>
      </c>
    </row>
    <row r="420" spans="1:19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22877.045331009445</v>
      </c>
      <c r="G420" s="13">
        <f t="shared" si="84"/>
        <v>214.35655950672066</v>
      </c>
      <c r="H420" s="13">
        <f t="shared" si="84"/>
        <v>267.40552355124856</v>
      </c>
      <c r="I420" s="13">
        <f t="shared" si="84"/>
        <v>224.02501370096803</v>
      </c>
      <c r="J420" s="13">
        <f t="shared" si="84"/>
        <v>48.321090397307358</v>
      </c>
      <c r="K420" s="13">
        <f t="shared" si="84"/>
        <v>2.7451891360481557</v>
      </c>
      <c r="L420" s="13">
        <f t="shared" si="83"/>
        <v>1031.8533762922925</v>
      </c>
      <c r="M420" s="3">
        <v>0</v>
      </c>
      <c r="N420" s="3">
        <f t="shared" si="80"/>
        <v>214.3566205395845</v>
      </c>
      <c r="O420" s="3">
        <f t="shared" si="76"/>
        <v>267.4055860084714</v>
      </c>
      <c r="P420" s="3">
        <f t="shared" si="77"/>
        <v>224.02503403302924</v>
      </c>
      <c r="Q420" s="3">
        <f t="shared" si="78"/>
        <v>48.321090416745015</v>
      </c>
      <c r="R420" s="3">
        <f t="shared" si="79"/>
        <v>2.7451891360481557</v>
      </c>
      <c r="S420" s="3">
        <f t="shared" si="81"/>
        <v>1031.8535201338782</v>
      </c>
    </row>
    <row r="421" spans="1:19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22824.715132695812</v>
      </c>
      <c r="G421" s="13">
        <f t="shared" si="84"/>
        <v>215.75281109969308</v>
      </c>
      <c r="H421" s="13">
        <f t="shared" si="84"/>
        <v>268.81796233448438</v>
      </c>
      <c r="I421" s="13">
        <f t="shared" si="84"/>
        <v>224.45493898834138</v>
      </c>
      <c r="J421" s="13">
        <f t="shared" si="84"/>
        <v>48.245757634659427</v>
      </c>
      <c r="K421" s="13">
        <f t="shared" si="84"/>
        <v>2.7390810646250938</v>
      </c>
      <c r="L421" s="13">
        <f t="shared" si="83"/>
        <v>1035.0105511218035</v>
      </c>
      <c r="M421" s="3">
        <v>0</v>
      </c>
      <c r="N421" s="3">
        <f t="shared" si="80"/>
        <v>215.75287213255692</v>
      </c>
      <c r="O421" s="3">
        <f t="shared" si="76"/>
        <v>268.81802461988553</v>
      </c>
      <c r="P421" s="3">
        <f t="shared" si="77"/>
        <v>224.45495904749313</v>
      </c>
      <c r="Q421" s="3">
        <f t="shared" si="78"/>
        <v>48.245757652986676</v>
      </c>
      <c r="R421" s="3">
        <f t="shared" si="79"/>
        <v>2.7390810646250938</v>
      </c>
      <c r="S421" s="3">
        <f t="shared" si="81"/>
        <v>1035.0106945175473</v>
      </c>
    </row>
    <row r="422" spans="1:19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22771.991556505774</v>
      </c>
      <c r="G422" s="13">
        <f t="shared" si="84"/>
        <v>217.14586883079659</v>
      </c>
      <c r="H422" s="13">
        <f t="shared" si="84"/>
        <v>270.22160182275189</v>
      </c>
      <c r="I422" s="13">
        <f t="shared" si="84"/>
        <v>224.87123173988581</v>
      </c>
      <c r="J422" s="13">
        <f t="shared" si="84"/>
        <v>48.168586353850706</v>
      </c>
      <c r="K422" s="13">
        <f t="shared" si="84"/>
        <v>2.7329195152130561</v>
      </c>
      <c r="L422" s="13">
        <f t="shared" si="83"/>
        <v>1038.1402082624982</v>
      </c>
      <c r="M422" s="3">
        <v>0</v>
      </c>
      <c r="N422" s="3">
        <f t="shared" si="80"/>
        <v>217.14592986366043</v>
      </c>
      <c r="O422" s="3">
        <f t="shared" si="76"/>
        <v>270.22166393680408</v>
      </c>
      <c r="P422" s="3">
        <f t="shared" si="77"/>
        <v>224.87125152979127</v>
      </c>
      <c r="Q422" s="3">
        <f t="shared" si="78"/>
        <v>48.168586371130978</v>
      </c>
      <c r="R422" s="3">
        <f t="shared" si="79"/>
        <v>2.7329195152130561</v>
      </c>
      <c r="S422" s="3">
        <f t="shared" si="81"/>
        <v>1038.1403512165998</v>
      </c>
    </row>
    <row r="423" spans="1:19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22718.894705163464</v>
      </c>
      <c r="G423" s="13">
        <f t="shared" ref="G423:K438" si="85">G422*(1-G$5)+G$4*$F422*$L$4/1000</f>
        <v>218.5357086910528</v>
      </c>
      <c r="H423" s="13">
        <f t="shared" si="85"/>
        <v>271.61642928628487</v>
      </c>
      <c r="I423" s="13">
        <f t="shared" si="85"/>
        <v>225.27401584086982</v>
      </c>
      <c r="J423" s="13">
        <f t="shared" si="85"/>
        <v>48.089635412531436</v>
      </c>
      <c r="K423" s="13">
        <f t="shared" si="85"/>
        <v>2.726707061316183</v>
      </c>
      <c r="L423" s="13">
        <f t="shared" si="83"/>
        <v>1041.242496292055</v>
      </c>
      <c r="M423" s="3">
        <v>0</v>
      </c>
      <c r="N423" s="3">
        <f t="shared" si="80"/>
        <v>218.53576972391664</v>
      </c>
      <c r="O423" s="3">
        <f t="shared" si="76"/>
        <v>271.61649122945943</v>
      </c>
      <c r="P423" s="3">
        <f t="shared" si="77"/>
        <v>225.27403536514296</v>
      </c>
      <c r="Q423" s="3">
        <f t="shared" si="78"/>
        <v>48.089635428824543</v>
      </c>
      <c r="R423" s="3">
        <f t="shared" si="79"/>
        <v>2.726707061316183</v>
      </c>
      <c r="S423" s="3">
        <f t="shared" si="81"/>
        <v>1041.2426388086596</v>
      </c>
    </row>
    <row r="424" spans="1:19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22665.44411573813</v>
      </c>
      <c r="G424" s="13">
        <f t="shared" si="85"/>
        <v>219.9223078984102</v>
      </c>
      <c r="H424" s="13">
        <f t="shared" si="85"/>
        <v>273.00243391791673</v>
      </c>
      <c r="I424" s="13">
        <f t="shared" si="85"/>
        <v>225.66341653382509</v>
      </c>
      <c r="J424" s="13">
        <f t="shared" si="85"/>
        <v>48.008962665474002</v>
      </c>
      <c r="K424" s="13">
        <f t="shared" si="85"/>
        <v>2.7204462076335041</v>
      </c>
      <c r="L424" s="13">
        <f t="shared" si="83"/>
        <v>1044.3175672232594</v>
      </c>
      <c r="M424" s="3">
        <v>0</v>
      </c>
      <c r="N424" s="3">
        <f t="shared" si="80"/>
        <v>219.92236893127404</v>
      </c>
      <c r="O424" s="3">
        <f t="shared" si="76"/>
        <v>273.00249569068376</v>
      </c>
      <c r="P424" s="3">
        <f t="shared" si="77"/>
        <v>225.66343579603139</v>
      </c>
      <c r="Q424" s="3">
        <f t="shared" si="78"/>
        <v>48.008962680836333</v>
      </c>
      <c r="R424" s="3">
        <f t="shared" si="79"/>
        <v>2.7204462076335041</v>
      </c>
      <c r="S424" s="3">
        <f t="shared" si="81"/>
        <v>1044.3177093064592</v>
      </c>
    </row>
    <row r="425" spans="1:19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22611.658764407835</v>
      </c>
      <c r="G425" s="13">
        <f t="shared" si="85"/>
        <v>221.30564486322049</v>
      </c>
      <c r="H425" s="13">
        <f t="shared" si="85"/>
        <v>274.37960677467839</v>
      </c>
      <c r="I425" s="13">
        <f t="shared" si="85"/>
        <v>226.03956031534742</v>
      </c>
      <c r="J425" s="13">
        <f t="shared" si="85"/>
        <v>47.926624955472768</v>
      </c>
      <c r="K425" s="13">
        <f t="shared" si="85"/>
        <v>2.7141393905750721</v>
      </c>
      <c r="L425" s="13">
        <f t="shared" si="83"/>
        <v>1047.3655762992942</v>
      </c>
      <c r="M425" s="3">
        <v>0</v>
      </c>
      <c r="N425" s="3">
        <f t="shared" si="80"/>
        <v>221.30570589608433</v>
      </c>
      <c r="O425" s="3">
        <f t="shared" si="76"/>
        <v>274.37966837750668</v>
      </c>
      <c r="P425" s="3">
        <f t="shared" si="77"/>
        <v>226.03957931900453</v>
      </c>
      <c r="Q425" s="3">
        <f t="shared" si="78"/>
        <v>47.926624969957494</v>
      </c>
      <c r="R425" s="3">
        <f t="shared" si="79"/>
        <v>2.7141393905750721</v>
      </c>
      <c r="S425" s="3">
        <f t="shared" si="81"/>
        <v>1047.3657179531281</v>
      </c>
    </row>
    <row r="426" spans="1:19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22557.557071317195</v>
      </c>
      <c r="G426" s="13">
        <f t="shared" si="85"/>
        <v>222.68569915400596</v>
      </c>
      <c r="H426" s="13">
        <f t="shared" si="85"/>
        <v>275.74794072000384</v>
      </c>
      <c r="I426" s="13">
        <f t="shared" si="85"/>
        <v>226.40257483499863</v>
      </c>
      <c r="J426" s="13">
        <f t="shared" si="85"/>
        <v>47.842678105322911</v>
      </c>
      <c r="K426" s="13">
        <f t="shared" si="85"/>
        <v>2.7077889787986624</v>
      </c>
      <c r="L426" s="13">
        <f t="shared" si="83"/>
        <v>1050.38668179313</v>
      </c>
      <c r="M426" s="3">
        <v>0</v>
      </c>
      <c r="N426" s="3">
        <f t="shared" si="80"/>
        <v>222.6857601868698</v>
      </c>
      <c r="O426" s="3">
        <f t="shared" si="76"/>
        <v>275.74800215336091</v>
      </c>
      <c r="P426" s="3">
        <f t="shared" si="77"/>
        <v>226.40259358357696</v>
      </c>
      <c r="Q426" s="3">
        <f t="shared" si="78"/>
        <v>47.842678118980174</v>
      </c>
      <c r="R426" s="3">
        <f t="shared" si="79"/>
        <v>2.7077889787986624</v>
      </c>
      <c r="S426" s="3">
        <f t="shared" si="81"/>
        <v>1050.3868230215867</v>
      </c>
    </row>
    <row r="427" spans="1:19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22503.156905496253</v>
      </c>
      <c r="G427" s="13">
        <f t="shared" si="85"/>
        <v>224.06245146352296</v>
      </c>
      <c r="H427" s="13">
        <f t="shared" si="85"/>
        <v>277.107430366551</v>
      </c>
      <c r="I427" s="13">
        <f t="shared" si="85"/>
        <v>226.75258879629521</v>
      </c>
      <c r="J427" s="13">
        <f t="shared" si="85"/>
        <v>47.757176910827631</v>
      </c>
      <c r="K427" s="13">
        <f t="shared" si="85"/>
        <v>2.70139727376336</v>
      </c>
      <c r="L427" s="13">
        <f t="shared" si="83"/>
        <v>1053.3810448109602</v>
      </c>
      <c r="M427" s="3">
        <v>0</v>
      </c>
      <c r="N427" s="3">
        <f t="shared" si="80"/>
        <v>224.0625124963868</v>
      </c>
      <c r="O427" s="3">
        <f t="shared" si="76"/>
        <v>277.1074916309031</v>
      </c>
      <c r="P427" s="3">
        <f t="shared" si="77"/>
        <v>226.75260729321857</v>
      </c>
      <c r="Q427" s="3">
        <f t="shared" si="78"/>
        <v>47.757176923704698</v>
      </c>
      <c r="R427" s="3">
        <f t="shared" si="79"/>
        <v>2.70139727376336</v>
      </c>
      <c r="S427" s="3">
        <f t="shared" si="81"/>
        <v>1053.3811856179766</v>
      </c>
    </row>
    <row r="428" spans="1:19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22448.475589806723</v>
      </c>
      <c r="G428" s="13">
        <f t="shared" si="85"/>
        <v>225.43588357512601</v>
      </c>
      <c r="H428" s="13">
        <f t="shared" si="85"/>
        <v>278.45807201964186</v>
      </c>
      <c r="I428" s="13">
        <f t="shared" si="85"/>
        <v>227.08973185976484</v>
      </c>
      <c r="J428" s="13">
        <f t="shared" si="85"/>
        <v>47.670175134782149</v>
      </c>
      <c r="K428" s="13">
        <f t="shared" si="85"/>
        <v>2.6949665102962603</v>
      </c>
      <c r="L428" s="13">
        <f t="shared" si="83"/>
        <v>1056.3488290996111</v>
      </c>
      <c r="M428" s="3">
        <v>0</v>
      </c>
      <c r="N428" s="3">
        <f t="shared" si="80"/>
        <v>225.43594460798985</v>
      </c>
      <c r="O428" s="3">
        <f t="shared" si="76"/>
        <v>278.4581331154539</v>
      </c>
      <c r="P428" s="3">
        <f t="shared" si="77"/>
        <v>227.0897501084111</v>
      </c>
      <c r="Q428" s="3">
        <f t="shared" si="78"/>
        <v>47.67017514692359</v>
      </c>
      <c r="R428" s="3">
        <f t="shared" si="79"/>
        <v>2.6949665102962603</v>
      </c>
      <c r="S428" s="3">
        <f t="shared" si="81"/>
        <v>1056.3489694890745</v>
      </c>
    </row>
    <row r="429" spans="1:19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22393.529905880099</v>
      </c>
      <c r="G429" s="13">
        <f t="shared" si="85"/>
        <v>226.80597832943346</v>
      </c>
      <c r="H429" s="13">
        <f t="shared" si="85"/>
        <v>279.79986362132223</v>
      </c>
      <c r="I429" s="13">
        <f t="shared" si="85"/>
        <v>227.41413454804743</v>
      </c>
      <c r="J429" s="13">
        <f t="shared" si="85"/>
        <v>47.581725501881941</v>
      </c>
      <c r="K429" s="13">
        <f t="shared" si="85"/>
        <v>2.6884988571684083</v>
      </c>
      <c r="L429" s="13">
        <f t="shared" si="83"/>
        <v>1059.2902008578535</v>
      </c>
      <c r="M429" s="3">
        <v>0</v>
      </c>
      <c r="N429" s="3">
        <f t="shared" si="80"/>
        <v>226.8060393622973</v>
      </c>
      <c r="O429" s="3">
        <f t="shared" si="76"/>
        <v>279.79992454905789</v>
      </c>
      <c r="P429" s="3">
        <f t="shared" si="77"/>
        <v>227.41415255174911</v>
      </c>
      <c r="Q429" s="3">
        <f t="shared" si="78"/>
        <v>47.581725513329779</v>
      </c>
      <c r="R429" s="3">
        <f t="shared" si="79"/>
        <v>2.6884988571684083</v>
      </c>
      <c r="S429" s="3">
        <f t="shared" si="81"/>
        <v>1059.2903408336024</v>
      </c>
    </row>
    <row r="430" spans="1:19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22338.336099010543</v>
      </c>
      <c r="G430" s="13">
        <f t="shared" si="85"/>
        <v>228.17271959129468</v>
      </c>
      <c r="H430" s="13">
        <f t="shared" si="85"/>
        <v>281.13280469503945</v>
      </c>
      <c r="I430" s="13">
        <f t="shared" si="85"/>
        <v>227.72592815301167</v>
      </c>
      <c r="J430" s="13">
        <f t="shared" si="85"/>
        <v>47.491879694501463</v>
      </c>
      <c r="K430" s="13">
        <f t="shared" si="85"/>
        <v>2.6819964176759594</v>
      </c>
      <c r="L430" s="13">
        <f t="shared" si="83"/>
        <v>1062.2053285515231</v>
      </c>
      <c r="M430" s="3">
        <v>0</v>
      </c>
      <c r="N430" s="3">
        <f t="shared" si="80"/>
        <v>228.17278062415852</v>
      </c>
      <c r="O430" s="3">
        <f t="shared" si="76"/>
        <v>281.1328654551611</v>
      </c>
      <c r="P430" s="3">
        <f t="shared" si="77"/>
        <v>227.7259459150566</v>
      </c>
      <c r="Q430" s="3">
        <f t="shared" si="78"/>
        <v>47.491879705295325</v>
      </c>
      <c r="R430" s="3">
        <f t="shared" si="79"/>
        <v>2.6819964176759594</v>
      </c>
      <c r="S430" s="3">
        <f t="shared" si="81"/>
        <v>1062.2054681173474</v>
      </c>
    </row>
    <row r="431" spans="1:19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22282.909882962682</v>
      </c>
      <c r="G431" s="13">
        <f t="shared" si="85"/>
        <v>229.53609221705588</v>
      </c>
      <c r="H431" s="13">
        <f t="shared" si="85"/>
        <v>282.45689629093175</v>
      </c>
      <c r="I431" s="13">
        <f t="shared" si="85"/>
        <v>228.02524464485353</v>
      </c>
      <c r="J431" s="13">
        <f t="shared" si="85"/>
        <v>47.400688349288259</v>
      </c>
      <c r="K431" s="13">
        <f t="shared" si="85"/>
        <v>2.6754612302223864</v>
      </c>
      <c r="L431" s="13">
        <f t="shared" si="83"/>
        <v>1065.0943827323517</v>
      </c>
      <c r="M431" s="3">
        <v>0</v>
      </c>
      <c r="N431" s="3">
        <f t="shared" si="80"/>
        <v>229.53615324991972</v>
      </c>
      <c r="O431" s="3">
        <f t="shared" si="76"/>
        <v>282.45695688390049</v>
      </c>
      <c r="P431" s="3">
        <f t="shared" si="77"/>
        <v>228.02526216848534</v>
      </c>
      <c r="Q431" s="3">
        <f t="shared" si="78"/>
        <v>47.400688359465498</v>
      </c>
      <c r="R431" s="3">
        <f t="shared" si="79"/>
        <v>2.6754612302223864</v>
      </c>
      <c r="S431" s="3">
        <f t="shared" si="81"/>
        <v>1065.0945218919933</v>
      </c>
    </row>
    <row r="432" spans="1:19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22227.266444653189</v>
      </c>
      <c r="G432" s="13">
        <f t="shared" si="85"/>
        <v>230.89608202211934</v>
      </c>
      <c r="H432" s="13">
        <f t="shared" si="85"/>
        <v>283.77214093171915</v>
      </c>
      <c r="I432" s="13">
        <f t="shared" si="85"/>
        <v>228.31221658313711</v>
      </c>
      <c r="J432" s="13">
        <f t="shared" si="85"/>
        <v>47.308201054515969</v>
      </c>
      <c r="K432" s="13">
        <f t="shared" si="85"/>
        <v>2.6688952688973195</v>
      </c>
      <c r="L432" s="13">
        <f t="shared" si="83"/>
        <v>1067.9575358603888</v>
      </c>
      <c r="M432" s="3">
        <v>0</v>
      </c>
      <c r="N432" s="3">
        <f t="shared" si="80"/>
        <v>230.89614305498318</v>
      </c>
      <c r="O432" s="3">
        <f t="shared" si="76"/>
        <v>283.77220135799479</v>
      </c>
      <c r="P432" s="3">
        <f t="shared" si="77"/>
        <v>228.31223387155595</v>
      </c>
      <c r="Q432" s="3">
        <f t="shared" si="78"/>
        <v>47.308201064111813</v>
      </c>
      <c r="R432" s="3">
        <f t="shared" si="79"/>
        <v>2.6688952688973195</v>
      </c>
      <c r="S432" s="3">
        <f t="shared" si="81"/>
        <v>1067.957674617543</v>
      </c>
    </row>
    <row r="433" spans="1:19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22171.420448660294</v>
      </c>
      <c r="G433" s="13">
        <f t="shared" si="85"/>
        <v>232.25267574878831</v>
      </c>
      <c r="H433" s="13">
        <f t="shared" si="85"/>
        <v>285.07854255918318</v>
      </c>
      <c r="I433" s="13">
        <f t="shared" si="85"/>
        <v>228.58697702973288</v>
      </c>
      <c r="J433" s="13">
        <f t="shared" si="85"/>
        <v>47.214466348138011</v>
      </c>
      <c r="K433" s="13">
        <f t="shared" si="85"/>
        <v>2.6623004440474283</v>
      </c>
      <c r="L433" s="13">
        <f t="shared" si="83"/>
        <v>1070.7949621298899</v>
      </c>
      <c r="M433" s="3">
        <v>0</v>
      </c>
      <c r="N433" s="3">
        <f t="shared" si="80"/>
        <v>232.25273678165215</v>
      </c>
      <c r="O433" s="3">
        <f t="shared" si="76"/>
        <v>285.07860281922433</v>
      </c>
      <c r="P433" s="3">
        <f t="shared" si="77"/>
        <v>228.5869940860959</v>
      </c>
      <c r="Q433" s="3">
        <f t="shared" si="78"/>
        <v>47.214466357185678</v>
      </c>
      <c r="R433" s="3">
        <f t="shared" si="79"/>
        <v>2.6623004440474283</v>
      </c>
      <c r="S433" s="3">
        <f t="shared" si="81"/>
        <v>1070.7951004882054</v>
      </c>
    </row>
    <row r="434" spans="1:19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22115.386041512913</v>
      </c>
      <c r="G434" s="13">
        <f t="shared" si="85"/>
        <v>233.60586103438729</v>
      </c>
      <c r="H434" s="13">
        <f t="shared" si="85"/>
        <v>286.37610648121705</v>
      </c>
      <c r="I434" s="13">
        <f t="shared" si="85"/>
        <v>228.84965946360202</v>
      </c>
      <c r="J434" s="13">
        <f t="shared" si="85"/>
        <v>47.119531716481752</v>
      </c>
      <c r="K434" s="13">
        <f t="shared" si="85"/>
        <v>2.6556786028343891</v>
      </c>
      <c r="L434" s="13">
        <f t="shared" si="83"/>
        <v>1073.6068372985226</v>
      </c>
      <c r="M434" s="3">
        <v>0</v>
      </c>
      <c r="N434" s="3">
        <f t="shared" si="80"/>
        <v>233.60592206725113</v>
      </c>
      <c r="O434" s="3">
        <f t="shared" si="76"/>
        <v>286.37616657548102</v>
      </c>
      <c r="P434" s="3">
        <f t="shared" si="77"/>
        <v>228.84967629102405</v>
      </c>
      <c r="Q434" s="3">
        <f t="shared" si="78"/>
        <v>47.11953172501255</v>
      </c>
      <c r="R434" s="3">
        <f t="shared" si="79"/>
        <v>2.6556786028343891</v>
      </c>
      <c r="S434" s="3">
        <f t="shared" si="81"/>
        <v>1073.6069752616031</v>
      </c>
    </row>
    <row r="435" spans="1:19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22059.176855706224</v>
      </c>
      <c r="G435" s="13">
        <f t="shared" si="85"/>
        <v>234.95562637964395</v>
      </c>
      <c r="H435" s="13">
        <f t="shared" si="85"/>
        <v>287.66483931942446</v>
      </c>
      <c r="I435" s="13">
        <f t="shared" si="85"/>
        <v>229.10039769736909</v>
      </c>
      <c r="J435" s="13">
        <f t="shared" si="85"/>
        <v>47.023443593520675</v>
      </c>
      <c r="K435" s="13">
        <f t="shared" si="85"/>
        <v>2.6490315297746796</v>
      </c>
      <c r="L435" s="13">
        <f t="shared" si="83"/>
        <v>1076.3933385197329</v>
      </c>
      <c r="M435" s="3">
        <v>0</v>
      </c>
      <c r="N435" s="3">
        <f t="shared" si="80"/>
        <v>234.95568741250779</v>
      </c>
      <c r="O435" s="3">
        <f t="shared" si="76"/>
        <v>287.66489924836731</v>
      </c>
      <c r="P435" s="3">
        <f t="shared" si="77"/>
        <v>229.10041429892308</v>
      </c>
      <c r="Q435" s="3">
        <f t="shared" si="78"/>
        <v>47.023443601564132</v>
      </c>
      <c r="R435" s="3">
        <f t="shared" si="79"/>
        <v>2.6490315297746796</v>
      </c>
      <c r="S435" s="3">
        <f t="shared" si="81"/>
        <v>1076.393476091137</v>
      </c>
    </row>
    <row r="436" spans="1:19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22002.806013385358</v>
      </c>
      <c r="G436" s="13">
        <f t="shared" si="85"/>
        <v>236.30196111731615</v>
      </c>
      <c r="H436" s="13">
        <f t="shared" si="85"/>
        <v>288.94474895723931</v>
      </c>
      <c r="I436" s="13">
        <f t="shared" si="85"/>
        <v>229.3393257956175</v>
      </c>
      <c r="J436" s="13">
        <f t="shared" si="85"/>
        <v>46.926247360659474</v>
      </c>
      <c r="K436" s="13">
        <f t="shared" si="85"/>
        <v>2.6423609472555034</v>
      </c>
      <c r="L436" s="13">
        <f t="shared" si="83"/>
        <v>1079.1546441780879</v>
      </c>
      <c r="M436" s="3">
        <v>0</v>
      </c>
      <c r="N436" s="3">
        <f t="shared" si="80"/>
        <v>236.30202215017999</v>
      </c>
      <c r="O436" s="3">
        <f t="shared" si="76"/>
        <v>288.94480872131584</v>
      </c>
      <c r="P436" s="3">
        <f t="shared" si="77"/>
        <v>229.3393421743352</v>
      </c>
      <c r="Q436" s="3">
        <f t="shared" si="78"/>
        <v>46.92624736824343</v>
      </c>
      <c r="R436" s="3">
        <f t="shared" si="79"/>
        <v>2.6423609472555034</v>
      </c>
      <c r="S436" s="3">
        <f t="shared" si="81"/>
        <v>1079.1547813613302</v>
      </c>
    </row>
    <row r="437" spans="1:19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21946.286129632732</v>
      </c>
      <c r="G437" s="13">
        <f t="shared" si="85"/>
        <v>237.6448553810439</v>
      </c>
      <c r="H437" s="13">
        <f t="shared" si="85"/>
        <v>290.21584448853429</v>
      </c>
      <c r="I437" s="13">
        <f t="shared" si="85"/>
        <v>229.5665779948354</v>
      </c>
      <c r="J437" s="13">
        <f t="shared" si="85"/>
        <v>46.827987346963731</v>
      </c>
      <c r="K437" s="13">
        <f t="shared" si="85"/>
        <v>2.6356685160206599</v>
      </c>
      <c r="L437" s="13">
        <f t="shared" si="83"/>
        <v>1081.8909337273981</v>
      </c>
      <c r="M437" s="3">
        <v>0</v>
      </c>
      <c r="N437" s="3">
        <f t="shared" si="80"/>
        <v>237.64491641390774</v>
      </c>
      <c r="O437" s="3">
        <f t="shared" si="76"/>
        <v>290.21590408819804</v>
      </c>
      <c r="P437" s="3">
        <f t="shared" si="77"/>
        <v>229.56659415370785</v>
      </c>
      <c r="Q437" s="3">
        <f t="shared" si="78"/>
        <v>46.827987354114441</v>
      </c>
      <c r="R437" s="3">
        <f t="shared" si="79"/>
        <v>2.6356685160206599</v>
      </c>
      <c r="S437" s="3">
        <f t="shared" si="81"/>
        <v>1081.8910705259486</v>
      </c>
    </row>
    <row r="438" spans="1:19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21889.629315287002</v>
      </c>
      <c r="G438" s="13">
        <f t="shared" si="85"/>
        <v>238.98430007440177</v>
      </c>
      <c r="H438" s="13">
        <f t="shared" si="85"/>
        <v>291.47813616667935</v>
      </c>
      <c r="I438" s="13">
        <f t="shared" si="85"/>
        <v>229.78228862492969</v>
      </c>
      <c r="J438" s="13">
        <f t="shared" si="85"/>
        <v>46.728706829762359</v>
      </c>
      <c r="K438" s="13">
        <f t="shared" si="85"/>
        <v>2.6289558356195717</v>
      </c>
      <c r="L438" s="13">
        <f t="shared" si="83"/>
        <v>1084.6023875313927</v>
      </c>
      <c r="M438" s="3">
        <v>0</v>
      </c>
      <c r="N438" s="3">
        <f t="shared" si="80"/>
        <v>238.98436110726561</v>
      </c>
      <c r="O438" s="3">
        <f t="shared" si="76"/>
        <v>291.47819560238264</v>
      </c>
      <c r="P438" s="3">
        <f t="shared" si="77"/>
        <v>229.78230456690781</v>
      </c>
      <c r="Q438" s="3">
        <f t="shared" si="78"/>
        <v>46.728706836504571</v>
      </c>
      <c r="R438" s="3">
        <f t="shared" si="79"/>
        <v>2.6289558356195717</v>
      </c>
      <c r="S438" s="3">
        <f t="shared" si="81"/>
        <v>1084.6025239486801</v>
      </c>
    </row>
    <row r="439" spans="1:19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21832.847179213426</v>
      </c>
      <c r="G439" s="13">
        <f t="shared" ref="G439:K454" si="86">G438*(1-G$5)+G$4*$F438*$L$4/1000</f>
        <v>240.32028684012352</v>
      </c>
      <c r="H439" s="13">
        <f t="shared" si="86"/>
        <v>292.73163535400505</v>
      </c>
      <c r="I439" s="13">
        <f t="shared" si="86"/>
        <v>229.98659203221735</v>
      </c>
      <c r="J439" s="13">
        <f t="shared" si="86"/>
        <v>46.628448035546462</v>
      </c>
      <c r="K439" s="13">
        <f t="shared" si="86"/>
        <v>2.6222244448119794</v>
      </c>
      <c r="L439" s="13">
        <f t="shared" si="83"/>
        <v>1087.2891867067044</v>
      </c>
      <c r="M439" s="3">
        <v>0</v>
      </c>
      <c r="N439" s="3">
        <f t="shared" si="80"/>
        <v>240.32034787298736</v>
      </c>
      <c r="O439" s="3">
        <f t="shared" si="76"/>
        <v>292.73169462619893</v>
      </c>
      <c r="P439" s="3">
        <f t="shared" si="77"/>
        <v>229.98660776021242</v>
      </c>
      <c r="Q439" s="3">
        <f t="shared" si="78"/>
        <v>46.628448041903511</v>
      </c>
      <c r="R439" s="3">
        <f t="shared" si="79"/>
        <v>2.6222244448119794</v>
      </c>
      <c r="S439" s="3">
        <f t="shared" si="81"/>
        <v>1087.2893227461143</v>
      </c>
    </row>
    <row r="440" spans="1:19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21775.950829933961</v>
      </c>
      <c r="G440" s="13">
        <f t="shared" si="86"/>
        <v>241.65280802946518</v>
      </c>
      <c r="H440" s="13">
        <f t="shared" si="86"/>
        <v>293.97635447161809</v>
      </c>
      <c r="I440" s="13">
        <f t="shared" si="86"/>
        <v>230.17962250379111</v>
      </c>
      <c r="J440" s="13">
        <f t="shared" si="86"/>
        <v>46.527252141083338</v>
      </c>
      <c r="K440" s="13">
        <f t="shared" si="86"/>
        <v>2.6154758219199916</v>
      </c>
      <c r="L440" s="13">
        <f t="shared" si="83"/>
        <v>1089.9515129678775</v>
      </c>
      <c r="M440" s="3">
        <v>0</v>
      </c>
      <c r="N440" s="3">
        <f t="shared" si="80"/>
        <v>241.65286906232902</v>
      </c>
      <c r="O440" s="3">
        <f t="shared" si="76"/>
        <v>293.97641358075242</v>
      </c>
      <c r="P440" s="3">
        <f t="shared" si="77"/>
        <v>230.17963802067536</v>
      </c>
      <c r="Q440" s="3">
        <f t="shared" si="78"/>
        <v>46.527252147077228</v>
      </c>
      <c r="R440" s="3">
        <f t="shared" si="79"/>
        <v>2.6154758219199916</v>
      </c>
      <c r="S440" s="3">
        <f t="shared" si="81"/>
        <v>1089.9516486327539</v>
      </c>
    </row>
    <row r="441" spans="1:19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21718.950876514118</v>
      </c>
      <c r="G441" s="13">
        <f t="shared" si="86"/>
        <v>242.98185667166771</v>
      </c>
      <c r="H441" s="13">
        <f t="shared" si="86"/>
        <v>295.21230694950816</v>
      </c>
      <c r="I441" s="13">
        <f t="shared" si="86"/>
        <v>230.36151419314564</v>
      </c>
      <c r="J441" s="13">
        <f t="shared" si="86"/>
        <v>46.425159274658142</v>
      </c>
      <c r="K441" s="13">
        <f t="shared" si="86"/>
        <v>2.6087113851181458</v>
      </c>
      <c r="L441" s="13">
        <f t="shared" si="83"/>
        <v>1092.5895484740979</v>
      </c>
      <c r="M441" s="3">
        <v>0</v>
      </c>
      <c r="N441" s="3">
        <f t="shared" si="80"/>
        <v>242.98191770453155</v>
      </c>
      <c r="O441" s="3">
        <f t="shared" si="76"/>
        <v>295.21236589603149</v>
      </c>
      <c r="P441" s="3">
        <f t="shared" si="77"/>
        <v>230.36152950175273</v>
      </c>
      <c r="Q441" s="3">
        <f t="shared" si="78"/>
        <v>46.425159280309614</v>
      </c>
      <c r="R441" s="3">
        <f t="shared" si="79"/>
        <v>2.6087113851181458</v>
      </c>
      <c r="S441" s="3">
        <f t="shared" si="81"/>
        <v>1092.5896837677435</v>
      </c>
    </row>
    <row r="442" spans="1:19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21661.857428587555</v>
      </c>
      <c r="G442" s="13">
        <f t="shared" si="86"/>
        <v>244.30742644347373</v>
      </c>
      <c r="H442" s="13">
        <f t="shared" si="86"/>
        <v>296.43950717687488</v>
      </c>
      <c r="I442" s="13">
        <f t="shared" si="86"/>
        <v>230.53240104693501</v>
      </c>
      <c r="J442" s="13">
        <f t="shared" si="86"/>
        <v>46.322208517348741</v>
      </c>
      <c r="K442" s="13">
        <f t="shared" si="86"/>
        <v>2.6019324926509713</v>
      </c>
      <c r="L442" s="13">
        <f t="shared" si="83"/>
        <v>1095.2034756772832</v>
      </c>
      <c r="M442" s="3">
        <v>0</v>
      </c>
      <c r="N442" s="3">
        <f t="shared" si="80"/>
        <v>244.30748747633757</v>
      </c>
      <c r="O442" s="3">
        <f t="shared" si="76"/>
        <v>296.43956596123456</v>
      </c>
      <c r="P442" s="3">
        <f t="shared" si="77"/>
        <v>230.53241615006053</v>
      </c>
      <c r="Q442" s="3">
        <f t="shared" si="78"/>
        <v>46.322208522677364</v>
      </c>
      <c r="R442" s="3">
        <f t="shared" si="79"/>
        <v>2.6019324926509713</v>
      </c>
      <c r="S442" s="3">
        <f t="shared" si="81"/>
        <v>1095.2036106029609</v>
      </c>
    </row>
    <row r="443" spans="1:19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21604.680095382118</v>
      </c>
      <c r="G443" s="13">
        <f t="shared" si="86"/>
        <v>245.62951163864574</v>
      </c>
      <c r="H443" s="13">
        <f t="shared" si="86"/>
        <v>297.65797045259427</v>
      </c>
      <c r="I443" s="13">
        <f t="shared" si="86"/>
        <v>230.69241673271694</v>
      </c>
      <c r="J443" s="13">
        <f t="shared" si="86"/>
        <v>46.218437904230619</v>
      </c>
      <c r="K443" s="13">
        <f t="shared" si="86"/>
        <v>2.5951404429661071</v>
      </c>
      <c r="L443" s="13">
        <f t="shared" si="83"/>
        <v>1097.7934771711539</v>
      </c>
      <c r="M443" s="3">
        <v>0</v>
      </c>
      <c r="N443" s="3">
        <f t="shared" si="80"/>
        <v>245.62957267150958</v>
      </c>
      <c r="O443" s="3">
        <f t="shared" si="76"/>
        <v>297.65802907523641</v>
      </c>
      <c r="P443" s="3">
        <f t="shared" si="77"/>
        <v>230.69243163311901</v>
      </c>
      <c r="Q443" s="3">
        <f t="shared" si="78"/>
        <v>46.218437909254831</v>
      </c>
      <c r="R443" s="3">
        <f t="shared" si="79"/>
        <v>2.5951404429661071</v>
      </c>
      <c r="S443" s="3">
        <f t="shared" si="81"/>
        <v>1097.793611732086</v>
      </c>
    </row>
    <row r="444" spans="1:19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21547.427983589227</v>
      </c>
      <c r="G444" s="13">
        <f t="shared" si="86"/>
        <v>246.94810713742493</v>
      </c>
      <c r="H444" s="13">
        <f t="shared" si="86"/>
        <v>298.86771293572951</v>
      </c>
      <c r="I444" s="13">
        <f t="shared" si="86"/>
        <v>230.84169456752073</v>
      </c>
      <c r="J444" s="13">
        <f t="shared" si="86"/>
        <v>46.113884425398602</v>
      </c>
      <c r="K444" s="13">
        <f t="shared" si="86"/>
        <v>2.5883364747493149</v>
      </c>
      <c r="L444" s="13">
        <f t="shared" si="83"/>
        <v>1100.3597355408231</v>
      </c>
      <c r="M444" s="3">
        <v>0</v>
      </c>
      <c r="N444" s="3">
        <f t="shared" si="80"/>
        <v>246.94816817028877</v>
      </c>
      <c r="O444" s="3">
        <f t="shared" si="76"/>
        <v>298.86777139709903</v>
      </c>
      <c r="P444" s="3">
        <f t="shared" si="77"/>
        <v>230.84170926792044</v>
      </c>
      <c r="Q444" s="3">
        <f t="shared" si="78"/>
        <v>46.113884430135798</v>
      </c>
      <c r="R444" s="3">
        <f t="shared" si="79"/>
        <v>2.5883364747493149</v>
      </c>
      <c r="S444" s="3">
        <f t="shared" si="81"/>
        <v>1100.3598697401935</v>
      </c>
    </row>
    <row r="445" spans="1:19">
      <c r="E445" s="4">
        <f t="shared" si="82"/>
        <v>2189</v>
      </c>
      <c r="F445" s="5">
        <f>F444*SUM(economy!Z235:AB235)/SUM(economy!Z234:AB234)</f>
        <v>21490.109693892045</v>
      </c>
      <c r="G445" s="13">
        <f t="shared" si="86"/>
        <v>248.26320837585996</v>
      </c>
      <c r="H445" s="13">
        <f t="shared" si="86"/>
        <v>300.06875159597814</v>
      </c>
      <c r="I445" s="13">
        <f t="shared" si="86"/>
        <v>230.98036744705391</v>
      </c>
      <c r="J445" s="13">
        <f t="shared" si="86"/>
        <v>46.008584026680211</v>
      </c>
      <c r="K445" s="13">
        <f t="shared" si="86"/>
        <v>2.5815217668456842</v>
      </c>
      <c r="L445" s="13">
        <f t="shared" si="83"/>
        <v>1102.9024332124179</v>
      </c>
      <c r="M445" s="3">
        <v>0</v>
      </c>
      <c r="N445" s="3">
        <f t="shared" si="80"/>
        <v>248.2632694087238</v>
      </c>
      <c r="O445" s="3">
        <f t="shared" si="76"/>
        <v>300.0688098965187</v>
      </c>
      <c r="P445" s="3">
        <f t="shared" si="77"/>
        <v>230.98038195013581</v>
      </c>
      <c r="Q445" s="3">
        <f t="shared" si="78"/>
        <v>46.008584031146782</v>
      </c>
      <c r="R445" s="3">
        <f t="shared" si="79"/>
        <v>2.5815217668456842</v>
      </c>
      <c r="S445" s="3">
        <f t="shared" si="81"/>
        <v>1102.9025670533706</v>
      </c>
    </row>
    <row r="446" spans="1:19">
      <c r="E446" s="4">
        <f t="shared" si="82"/>
        <v>2190</v>
      </c>
      <c r="F446" s="5">
        <f>F445*SUM(economy!Z236:AB236)/SUM(economy!Z235:AB235)</f>
        <v>21432.733315936552</v>
      </c>
      <c r="G446" s="13">
        <f t="shared" si="86"/>
        <v>249.57481131492381</v>
      </c>
      <c r="H446" s="13">
        <f t="shared" si="86"/>
        <v>301.26110416392942</v>
      </c>
      <c r="I446" s="13">
        <f t="shared" si="86"/>
        <v>231.10856777533735</v>
      </c>
      <c r="J446" s="13">
        <f t="shared" si="86"/>
        <v>45.902571609900683</v>
      </c>
      <c r="K446" s="13">
        <f t="shared" si="86"/>
        <v>2.5746974380488465</v>
      </c>
      <c r="L446" s="13">
        <f t="shared" si="83"/>
        <v>1105.42175230214</v>
      </c>
      <c r="M446" s="3">
        <v>0</v>
      </c>
      <c r="N446" s="3">
        <f t="shared" si="80"/>
        <v>249.57487234778765</v>
      </c>
      <c r="O446" s="3">
        <f t="shared" si="76"/>
        <v>301.26116230408343</v>
      </c>
      <c r="P446" s="3">
        <f t="shared" si="77"/>
        <v>231.10858208374995</v>
      </c>
      <c r="Q446" s="3">
        <f t="shared" si="78"/>
        <v>45.902571614112091</v>
      </c>
      <c r="R446" s="3">
        <f t="shared" si="79"/>
        <v>2.5746974380488465</v>
      </c>
      <c r="S446" s="3">
        <f t="shared" si="81"/>
        <v>1105.4218857877818</v>
      </c>
    </row>
    <row r="447" spans="1:19">
      <c r="E447" s="4">
        <f t="shared" si="82"/>
        <v>2191</v>
      </c>
      <c r="F447" s="5">
        <f>F446*SUM(economy!Z237:AB237)/SUM(economy!Z236:AB236)</f>
        <v>21375.306421490917</v>
      </c>
      <c r="G447" s="13">
        <f t="shared" si="86"/>
        <v>250.88291240932369</v>
      </c>
      <c r="H447" s="13">
        <f t="shared" si="86"/>
        <v>302.44478908098642</v>
      </c>
      <c r="I447" s="13">
        <f t="shared" si="86"/>
        <v>231.22642739452942</v>
      </c>
      <c r="J447" s="13">
        <f t="shared" si="86"/>
        <v>45.795881032542674</v>
      </c>
      <c r="K447" s="13">
        <f t="shared" si="86"/>
        <v>2.5678645467370274</v>
      </c>
      <c r="L447" s="13">
        <f t="shared" si="83"/>
        <v>1107.9178744641192</v>
      </c>
      <c r="M447" s="3">
        <v>0</v>
      </c>
      <c r="N447" s="3">
        <f t="shared" si="80"/>
        <v>250.88297344218753</v>
      </c>
      <c r="O447" s="3">
        <f t="shared" si="76"/>
        <v>302.44484706119511</v>
      </c>
      <c r="P447" s="3">
        <f t="shared" si="77"/>
        <v>231.22644151088571</v>
      </c>
      <c r="Q447" s="3">
        <f t="shared" si="78"/>
        <v>45.795881036513492</v>
      </c>
      <c r="R447" s="3">
        <f t="shared" si="79"/>
        <v>2.5678645467370274</v>
      </c>
      <c r="S447" s="3">
        <f t="shared" si="81"/>
        <v>1107.9180075975189</v>
      </c>
    </row>
    <row r="448" spans="1:19">
      <c r="E448" s="4">
        <f t="shared" si="82"/>
        <v>2192</v>
      </c>
      <c r="F448" s="5">
        <f>F447*SUM(economy!Z238:AB238)/SUM(economy!Z237:AB237)</f>
        <v>21317.836055491123</v>
      </c>
      <c r="G448" s="13">
        <f t="shared" si="86"/>
        <v>252.18750857589356</v>
      </c>
      <c r="H448" s="13">
        <f t="shared" si="86"/>
        <v>303.61982544878356</v>
      </c>
      <c r="I448" s="13">
        <f t="shared" si="86"/>
        <v>231.33407751466459</v>
      </c>
      <c r="J448" s="13">
        <f t="shared" si="86"/>
        <v>45.688545106622477</v>
      </c>
      <c r="K448" s="13">
        <f t="shared" si="86"/>
        <v>2.5610240903311441</v>
      </c>
      <c r="L448" s="13">
        <f t="shared" si="83"/>
        <v>1110.3909807362952</v>
      </c>
      <c r="M448" s="3">
        <v>0</v>
      </c>
      <c r="N448" s="3">
        <f t="shared" si="80"/>
        <v>252.1875696087574</v>
      </c>
      <c r="O448" s="3">
        <f t="shared" si="76"/>
        <v>303.61988326948693</v>
      </c>
      <c r="P448" s="3">
        <f t="shared" si="77"/>
        <v>231.33409144154243</v>
      </c>
      <c r="Q448" s="3">
        <f t="shared" si="78"/>
        <v>45.688545110366455</v>
      </c>
      <c r="R448" s="3">
        <f t="shared" si="79"/>
        <v>2.5610240903311441</v>
      </c>
      <c r="S448" s="3">
        <f t="shared" si="81"/>
        <v>1110.3911135204844</v>
      </c>
    </row>
    <row r="449" spans="5:19">
      <c r="E449" s="4">
        <f t="shared" si="82"/>
        <v>2193</v>
      </c>
      <c r="F449" s="5">
        <f>F448*SUM(economy!Z239:AB239)/SUM(economy!Z238:AB238)</f>
        <v>21260.328724612795</v>
      </c>
      <c r="G449" s="13">
        <f t="shared" si="86"/>
        <v>253.48859716143997</v>
      </c>
      <c r="H449" s="13">
        <f t="shared" si="86"/>
        <v>304.78623297790227</v>
      </c>
      <c r="I449" s="13">
        <f t="shared" si="86"/>
        <v>231.43164864298944</v>
      </c>
      <c r="J449" s="13">
        <f t="shared" si="86"/>
        <v>45.580595596579492</v>
      </c>
      <c r="K449" s="13">
        <f t="shared" si="86"/>
        <v>2.5541770045457319</v>
      </c>
      <c r="L449" s="13">
        <f t="shared" si="83"/>
        <v>1112.8412513834569</v>
      </c>
      <c r="M449" s="3">
        <v>0</v>
      </c>
      <c r="N449" s="3">
        <f t="shared" si="80"/>
        <v>253.48865819430381</v>
      </c>
      <c r="O449" s="3">
        <f t="shared" si="76"/>
        <v>304.78629063953917</v>
      </c>
      <c r="P449" s="3">
        <f t="shared" si="77"/>
        <v>231.43166238293213</v>
      </c>
      <c r="Q449" s="3">
        <f t="shared" si="78"/>
        <v>45.580595600109589</v>
      </c>
      <c r="R449" s="3">
        <f t="shared" si="79"/>
        <v>2.5541770045457319</v>
      </c>
      <c r="S449" s="3">
        <f t="shared" si="81"/>
        <v>1112.8413838214306</v>
      </c>
    </row>
    <row r="450" spans="5:19">
      <c r="E450" s="4">
        <f t="shared" si="82"/>
        <v>2194</v>
      </c>
      <c r="F450" s="5">
        <f>F449*SUM(economy!Z240:AB240)/SUM(economy!Z239:AB239)</f>
        <v>21202.790382938245</v>
      </c>
      <c r="G450" s="13">
        <f t="shared" si="86"/>
        <v>254.78617590989052</v>
      </c>
      <c r="H450" s="13">
        <f t="shared" si="86"/>
        <v>305.94403193565523</v>
      </c>
      <c r="I450" s="13">
        <f t="shared" si="86"/>
        <v>231.51927051253074</v>
      </c>
      <c r="J450" s="13">
        <f t="shared" si="86"/>
        <v>45.472063215944857</v>
      </c>
      <c r="K450" s="13">
        <f t="shared" si="86"/>
        <v>2.5473241623980734</v>
      </c>
      <c r="L450" s="13">
        <f t="shared" si="83"/>
        <v>1115.2688657364195</v>
      </c>
      <c r="M450" s="3">
        <v>0</v>
      </c>
      <c r="N450" s="3">
        <f t="shared" si="80"/>
        <v>254.78623694275436</v>
      </c>
      <c r="O450" s="3">
        <f t="shared" si="76"/>
        <v>305.94408943866324</v>
      </c>
      <c r="P450" s="3">
        <f t="shared" si="77"/>
        <v>231.51928406804745</v>
      </c>
      <c r="Q450" s="3">
        <f t="shared" si="78"/>
        <v>45.472063219273288</v>
      </c>
      <c r="R450" s="3">
        <f t="shared" si="79"/>
        <v>2.5473241623980734</v>
      </c>
      <c r="S450" s="3">
        <f t="shared" si="81"/>
        <v>1115.2689978311364</v>
      </c>
    </row>
    <row r="451" spans="5:19">
      <c r="E451" s="4">
        <f t="shared" si="82"/>
        <v>2195</v>
      </c>
      <c r="F451" s="5">
        <f>F450*SUM(economy!Z241:AB241)/SUM(economy!Z240:AB240)</f>
        <v>21145.226414197485</v>
      </c>
      <c r="G451" s="13">
        <f t="shared" si="86"/>
        <v>256.08024292856749</v>
      </c>
      <c r="H451" s="13">
        <f t="shared" si="86"/>
        <v>307.09324309266776</v>
      </c>
      <c r="I451" s="13">
        <f t="shared" si="86"/>
        <v>231.59707200946869</v>
      </c>
      <c r="J451" s="13">
        <f t="shared" si="86"/>
        <v>45.362977622518201</v>
      </c>
      <c r="K451" s="13">
        <f t="shared" si="86"/>
        <v>2.540466372934298</v>
      </c>
      <c r="L451" s="13">
        <f t="shared" si="83"/>
        <v>1117.6740020261564</v>
      </c>
      <c r="M451" s="3">
        <v>0</v>
      </c>
      <c r="N451" s="3">
        <f t="shared" si="80"/>
        <v>256.08030396143135</v>
      </c>
      <c r="O451" s="3">
        <f t="shared" si="76"/>
        <v>307.09330043748326</v>
      </c>
      <c r="P451" s="3">
        <f t="shared" si="77"/>
        <v>231.59708538303491</v>
      </c>
      <c r="Q451" s="3">
        <f t="shared" si="78"/>
        <v>45.362977625656491</v>
      </c>
      <c r="R451" s="3">
        <f t="shared" si="79"/>
        <v>2.540466372934298</v>
      </c>
      <c r="S451" s="3">
        <f t="shared" si="81"/>
        <v>1117.6741337805404</v>
      </c>
    </row>
    <row r="452" spans="5:19">
      <c r="E452" s="4">
        <f t="shared" si="82"/>
        <v>2196</v>
      </c>
      <c r="F452" s="5">
        <f>F451*SUM(economy!Z242:AB242)/SUM(economy!Z241:AB241)</f>
        <v>21087.64160995256</v>
      </c>
      <c r="G452" s="13">
        <f t="shared" si="86"/>
        <v>257.37079665337768</v>
      </c>
      <c r="H452" s="13">
        <f t="shared" si="86"/>
        <v>308.23388766793914</v>
      </c>
      <c r="I452" s="13">
        <f t="shared" si="86"/>
        <v>231.66518109881702</v>
      </c>
      <c r="J452" s="13">
        <f t="shared" si="86"/>
        <v>45.253367411735489</v>
      </c>
      <c r="K452" s="13">
        <f t="shared" si="86"/>
        <v>2.5336043796229664</v>
      </c>
      <c r="L452" s="13">
        <f t="shared" si="83"/>
        <v>1120.0568372114922</v>
      </c>
      <c r="M452" s="3">
        <v>0</v>
      </c>
      <c r="N452" s="3">
        <f t="shared" si="80"/>
        <v>257.37085768624155</v>
      </c>
      <c r="O452" s="3">
        <f t="shared" si="76"/>
        <v>308.23394485499733</v>
      </c>
      <c r="P452" s="3">
        <f t="shared" si="77"/>
        <v>231.66519429287499</v>
      </c>
      <c r="Q452" s="3">
        <f t="shared" si="78"/>
        <v>45.253367414694502</v>
      </c>
      <c r="R452" s="3">
        <f t="shared" si="79"/>
        <v>2.5336043796229664</v>
      </c>
      <c r="S452" s="3">
        <f t="shared" si="81"/>
        <v>1120.0569686284312</v>
      </c>
    </row>
    <row r="453" spans="5:19">
      <c r="E453" s="4">
        <f t="shared" si="82"/>
        <v>2197</v>
      </c>
      <c r="F453" s="5">
        <f>F452*SUM(economy!Z243:AB243)/SUM(economy!Z242:AB242)</f>
        <v>21030.040142953902</v>
      </c>
      <c r="G453" s="13">
        <f t="shared" si="86"/>
        <v>258.65783581267056</v>
      </c>
      <c r="H453" s="13">
        <f t="shared" si="86"/>
        <v>309.36598727200652</v>
      </c>
      <c r="I453" s="13">
        <f t="shared" si="86"/>
        <v>231.72372474782335</v>
      </c>
      <c r="J453" s="13">
        <f t="shared" si="86"/>
        <v>45.143260107855241</v>
      </c>
      <c r="K453" s="13">
        <f t="shared" si="86"/>
        <v>2.5267388583565191</v>
      </c>
      <c r="L453" s="13">
        <f t="shared" si="83"/>
        <v>1122.4175467987122</v>
      </c>
      <c r="M453" s="3">
        <v>0</v>
      </c>
      <c r="N453" s="3">
        <f t="shared" si="80"/>
        <v>258.65789684553442</v>
      </c>
      <c r="O453" s="3">
        <f t="shared" si="76"/>
        <v>309.3660443017414</v>
      </c>
      <c r="P453" s="3">
        <f t="shared" si="77"/>
        <v>231.72373776478256</v>
      </c>
      <c r="Q453" s="3">
        <f t="shared" si="78"/>
        <v>45.143260110645215</v>
      </c>
      <c r="R453" s="3">
        <f t="shared" si="79"/>
        <v>2.5267388583565191</v>
      </c>
      <c r="S453" s="3">
        <f t="shared" si="81"/>
        <v>1122.4176778810602</v>
      </c>
    </row>
    <row r="454" spans="5:19">
      <c r="E454" s="4">
        <f t="shared" si="82"/>
        <v>2198</v>
      </c>
      <c r="F454" s="5">
        <f>F453*SUM(economy!Z244:AB244)/SUM(economy!Z243:AB243)</f>
        <v>20972.42553472237</v>
      </c>
      <c r="G454" s="13">
        <f t="shared" si="86"/>
        <v>259.94135938947056</v>
      </c>
      <c r="H454" s="13">
        <f t="shared" si="86"/>
        <v>310.48956384776335</v>
      </c>
      <c r="I454" s="13">
        <f t="shared" si="86"/>
        <v>231.77282884639482</v>
      </c>
      <c r="J454" s="13">
        <f t="shared" si="86"/>
        <v>45.032682152521069</v>
      </c>
      <c r="K454" s="13">
        <f t="shared" si="86"/>
        <v>2.5198704149882207</v>
      </c>
      <c r="L454" s="13">
        <f t="shared" si="83"/>
        <v>1124.7563046511377</v>
      </c>
      <c r="M454" s="3">
        <v>0</v>
      </c>
      <c r="N454" s="3">
        <f t="shared" si="80"/>
        <v>259.94142042233443</v>
      </c>
      <c r="O454" s="3">
        <f t="shared" si="76"/>
        <v>310.48962072060772</v>
      </c>
      <c r="P454" s="3">
        <f t="shared" si="77"/>
        <v>231.77284168863238</v>
      </c>
      <c r="Q454" s="3">
        <f t="shared" si="78"/>
        <v>45.032682155151662</v>
      </c>
      <c r="R454" s="3">
        <f t="shared" si="79"/>
        <v>2.5198704149882207</v>
      </c>
      <c r="S454" s="3">
        <f t="shared" si="81"/>
        <v>1124.7564354017145</v>
      </c>
    </row>
    <row r="455" spans="5:19">
      <c r="E455" s="4">
        <f t="shared" si="82"/>
        <v>2199</v>
      </c>
      <c r="F455" s="5">
        <f>F454*SUM(economy!Z245:AB245)/SUM(economy!Z244:AB244)</f>
        <v>20914.800616186032</v>
      </c>
      <c r="G455" s="13">
        <f t="shared" ref="G455:K470" si="87">G454*(1-G$5)+G$4*$F454*$L$4/1000</f>
        <v>261.22136658173059</v>
      </c>
      <c r="H455" s="13">
        <f t="shared" si="87"/>
        <v>311.60463960839684</v>
      </c>
      <c r="I455" s="13">
        <f t="shared" si="87"/>
        <v>231.81261812372145</v>
      </c>
      <c r="J455" s="13">
        <f t="shared" si="87"/>
        <v>44.921658890172644</v>
      </c>
      <c r="K455" s="13">
        <f t="shared" si="87"/>
        <v>2.5129995823162687</v>
      </c>
      <c r="L455" s="13">
        <f t="shared" si="83"/>
        <v>1127.0732827863378</v>
      </c>
      <c r="M455" s="3">
        <v>0</v>
      </c>
      <c r="N455" s="3">
        <f t="shared" si="80"/>
        <v>261.22142761459446</v>
      </c>
      <c r="O455" s="3">
        <f t="shared" ref="O455:O518" si="88">O454*(1-O$5)+O$4*($F454+$M454)*$L$4/1000</f>
        <v>311.60469632478231</v>
      </c>
      <c r="P455" s="3">
        <f t="shared" ref="P455:P518" si="89">P454*(1-P$5)+P$4*($F454+$M454)*$L$4/1000</f>
        <v>231.8126307935826</v>
      </c>
      <c r="Q455" s="3">
        <f t="shared" ref="Q455:Q518" si="90">Q454*(1-Q$5)+Q$4*($F454+$M454)*$L$4/1000</f>
        <v>44.921658892652964</v>
      </c>
      <c r="R455" s="3">
        <f t="shared" ref="R455:R518" si="91">R454*(1-R$5)+R$4*($F454+$M454)*$L$4/1000</f>
        <v>2.5129995823162687</v>
      </c>
      <c r="S455" s="3">
        <f t="shared" si="81"/>
        <v>1127.0734132079288</v>
      </c>
    </row>
    <row r="456" spans="5:19">
      <c r="E456" s="4">
        <f t="shared" si="82"/>
        <v>2200</v>
      </c>
      <c r="F456" s="5">
        <f>F455*SUM(economy!Z246:AB246)/SUM(economy!Z245:AB245)</f>
        <v>20857.167479914318</v>
      </c>
      <c r="G456" s="13">
        <f t="shared" si="87"/>
        <v>262.49785676018325</v>
      </c>
      <c r="H456" s="13">
        <f t="shared" si="87"/>
        <v>312.71123697179974</v>
      </c>
      <c r="I456" s="13">
        <f t="shared" si="87"/>
        <v>231.84321606010499</v>
      </c>
      <c r="J456" s="13">
        <f t="shared" si="87"/>
        <v>44.810214549670043</v>
      </c>
      <c r="K456" s="13">
        <f t="shared" si="87"/>
        <v>2.5061268164065269</v>
      </c>
      <c r="L456" s="13">
        <f t="shared" si="83"/>
        <v>1129.3686511581645</v>
      </c>
      <c r="M456" s="3">
        <v>0</v>
      </c>
      <c r="N456" s="3">
        <f t="shared" ref="N456:N519" si="92">N455*(1-N$5)+N$4*($F455+$M455)*$L$4/1000</f>
        <v>262.49791779304712</v>
      </c>
      <c r="O456" s="3">
        <f t="shared" si="88"/>
        <v>312.71129353215673</v>
      </c>
      <c r="P456" s="3">
        <f t="shared" si="89"/>
        <v>231.84322855990345</v>
      </c>
      <c r="Q456" s="3">
        <f t="shared" si="90"/>
        <v>44.810214552008674</v>
      </c>
      <c r="R456" s="3">
        <f t="shared" si="91"/>
        <v>2.5061268164065269</v>
      </c>
      <c r="S456" s="3">
        <f t="shared" ref="S456:S519" si="93">SUM(N456:R456,S$5)</f>
        <v>1129.3687812535225</v>
      </c>
    </row>
    <row r="457" spans="5:19">
      <c r="E457" s="4">
        <f t="shared" si="82"/>
        <v>2201</v>
      </c>
      <c r="F457" s="5">
        <f>F456*SUM(economy!Z247:AB247)/SUM(economy!Z246:AB246)</f>
        <v>20799.527422120533</v>
      </c>
      <c r="G457" s="13">
        <f t="shared" si="87"/>
        <v>263.77082942327661</v>
      </c>
      <c r="H457" s="13">
        <f t="shared" si="87"/>
        <v>313.80937849067806</v>
      </c>
      <c r="I457" s="13">
        <f t="shared" si="87"/>
        <v>231.86474479279516</v>
      </c>
      <c r="J457" s="13">
        <f t="shared" si="87"/>
        <v>44.698372221361474</v>
      </c>
      <c r="K457" s="13">
        <f t="shared" si="87"/>
        <v>2.4992524921196204</v>
      </c>
      <c r="L457" s="13">
        <f t="shared" si="83"/>
        <v>1131.6425774202307</v>
      </c>
      <c r="M457" s="3">
        <v>0</v>
      </c>
      <c r="N457" s="3">
        <f t="shared" si="92"/>
        <v>263.77089045614048</v>
      </c>
      <c r="O457" s="3">
        <f t="shared" si="88"/>
        <v>313.8094348954358</v>
      </c>
      <c r="P457" s="3">
        <f t="shared" si="89"/>
        <v>231.86475712481362</v>
      </c>
      <c r="Q457" s="3">
        <f t="shared" si="90"/>
        <v>44.698372223566508</v>
      </c>
      <c r="R457" s="3">
        <f t="shared" si="91"/>
        <v>2.4992524921196204</v>
      </c>
      <c r="S457" s="3">
        <f t="shared" si="93"/>
        <v>1131.6427071920759</v>
      </c>
    </row>
    <row r="458" spans="5:19">
      <c r="E458" s="4">
        <f t="shared" ref="E458:E521" si="94">1+E457</f>
        <v>2202</v>
      </c>
      <c r="F458" s="5">
        <f>F457*SUM(economy!Z248:AB248)/SUM(economy!Z247:AB247)</f>
        <v>20741.880872122572</v>
      </c>
      <c r="G458" s="13">
        <f t="shared" si="87"/>
        <v>265.04028414857038</v>
      </c>
      <c r="H458" s="13">
        <f t="shared" si="87"/>
        <v>314.8990867774047</v>
      </c>
      <c r="I458" s="13">
        <f t="shared" si="87"/>
        <v>231.87732501437657</v>
      </c>
      <c r="J458" s="13">
        <f t="shared" si="87"/>
        <v>44.586153828653849</v>
      </c>
      <c r="K458" s="13">
        <f t="shared" si="87"/>
        <v>2.4923768976750962</v>
      </c>
      <c r="L458" s="13">
        <f t="shared" ref="L458:L521" si="95">SUM(G458:K458,L$5)</f>
        <v>1133.8952266666806</v>
      </c>
      <c r="M458" s="3">
        <v>0</v>
      </c>
      <c r="N458" s="3">
        <f t="shared" si="92"/>
        <v>265.04034518143425</v>
      </c>
      <c r="O458" s="3">
        <f t="shared" si="88"/>
        <v>314.89914302699128</v>
      </c>
      <c r="P458" s="3">
        <f t="shared" si="89"/>
        <v>231.87733718086707</v>
      </c>
      <c r="Q458" s="3">
        <f t="shared" si="90"/>
        <v>44.586153830732918</v>
      </c>
      <c r="R458" s="3">
        <f t="shared" si="91"/>
        <v>2.4923768976750962</v>
      </c>
      <c r="S458" s="3">
        <f t="shared" si="93"/>
        <v>1133.8953561177004</v>
      </c>
    </row>
    <row r="459" spans="5:19">
      <c r="E459" s="4">
        <f t="shared" si="94"/>
        <v>2203</v>
      </c>
      <c r="F459" s="5">
        <f>F458*SUM(economy!Z249:AB249)/SUM(economy!Z248:AB248)</f>
        <v>20684.227306315977</v>
      </c>
      <c r="G459" s="13">
        <f t="shared" si="87"/>
        <v>266.30622053982671</v>
      </c>
      <c r="H459" s="13">
        <f t="shared" si="87"/>
        <v>315.98038442245684</v>
      </c>
      <c r="I459" s="13">
        <f t="shared" si="87"/>
        <v>231.88107586192206</v>
      </c>
      <c r="J459" s="13">
        <f t="shared" si="87"/>
        <v>44.473580092928209</v>
      </c>
      <c r="K459" s="13">
        <f t="shared" si="87"/>
        <v>2.4855002280427163</v>
      </c>
      <c r="L459" s="13">
        <f t="shared" si="95"/>
        <v>1136.1267611451763</v>
      </c>
      <c r="M459" s="3">
        <v>0</v>
      </c>
      <c r="N459" s="3">
        <f t="shared" si="92"/>
        <v>266.30628157269058</v>
      </c>
      <c r="O459" s="3">
        <f t="shared" si="88"/>
        <v>315.98044051729914</v>
      </c>
      <c r="P459" s="3">
        <f t="shared" si="89"/>
        <v>231.88108786510642</v>
      </c>
      <c r="Q459" s="3">
        <f t="shared" si="90"/>
        <v>44.473580094888504</v>
      </c>
      <c r="R459" s="3">
        <f t="shared" si="91"/>
        <v>2.4855002280427163</v>
      </c>
      <c r="S459" s="3">
        <f t="shared" si="93"/>
        <v>1136.1268902780275</v>
      </c>
    </row>
    <row r="460" spans="5:19">
      <c r="E460" s="4">
        <f t="shared" si="94"/>
        <v>2204</v>
      </c>
      <c r="F460" s="5">
        <f>F459*SUM(economy!Z250:AB250)/SUM(economy!Z249:AB249)</f>
        <v>20626.565142873653</v>
      </c>
      <c r="G460" s="13">
        <f t="shared" si="87"/>
        <v>267.56863816885067</v>
      </c>
      <c r="H460" s="13">
        <f t="shared" si="87"/>
        <v>317.05329390499975</v>
      </c>
      <c r="I460" s="13">
        <f t="shared" si="87"/>
        <v>231.87611479470976</v>
      </c>
      <c r="J460" s="13">
        <f t="shared" si="87"/>
        <v>44.360670490362303</v>
      </c>
      <c r="K460" s="13">
        <f t="shared" si="87"/>
        <v>2.4786225768952495</v>
      </c>
      <c r="L460" s="13">
        <f t="shared" si="95"/>
        <v>1138.3373399358179</v>
      </c>
      <c r="M460" s="3">
        <v>0</v>
      </c>
      <c r="N460" s="3">
        <f t="shared" si="92"/>
        <v>267.56869920171454</v>
      </c>
      <c r="O460" s="3">
        <f t="shared" si="88"/>
        <v>317.05334984552348</v>
      </c>
      <c r="P460" s="3">
        <f t="shared" si="89"/>
        <v>231.87612663677999</v>
      </c>
      <c r="Q460" s="3">
        <f t="shared" si="90"/>
        <v>44.360670492210616</v>
      </c>
      <c r="R460" s="3">
        <f t="shared" si="91"/>
        <v>2.4786225768952495</v>
      </c>
      <c r="S460" s="3">
        <f t="shared" si="93"/>
        <v>1138.3374687531241</v>
      </c>
    </row>
    <row r="461" spans="5:19">
      <c r="E461" s="4">
        <f t="shared" si="94"/>
        <v>2205</v>
      </c>
      <c r="F461" s="5">
        <f>F460*SUM(economy!Z251:AB251)/SUM(economy!Z250:AB250)</f>
        <v>20568.891612259671</v>
      </c>
      <c r="G461" s="13">
        <f t="shared" si="87"/>
        <v>268.827536510904</v>
      </c>
      <c r="H461" s="13">
        <f t="shared" si="87"/>
        <v>318.11783749382965</v>
      </c>
      <c r="I461" s="13">
        <f t="shared" si="87"/>
        <v>231.86255745776165</v>
      </c>
      <c r="J461" s="13">
        <f t="shared" si="87"/>
        <v>44.247443198860623</v>
      </c>
      <c r="K461" s="13">
        <f t="shared" si="87"/>
        <v>2.4717439267839199</v>
      </c>
      <c r="L461" s="13">
        <f t="shared" si="95"/>
        <v>1140.5271185881397</v>
      </c>
      <c r="M461" s="3">
        <v>0</v>
      </c>
      <c r="N461" s="3">
        <f t="shared" si="92"/>
        <v>268.82759754376787</v>
      </c>
      <c r="O461" s="3">
        <f t="shared" si="88"/>
        <v>318.11789328045933</v>
      </c>
      <c r="P461" s="3">
        <f t="shared" si="89"/>
        <v>231.86256914088031</v>
      </c>
      <c r="Q461" s="3">
        <f t="shared" si="90"/>
        <v>44.247443200603342</v>
      </c>
      <c r="R461" s="3">
        <f t="shared" si="91"/>
        <v>2.4717439267839199</v>
      </c>
      <c r="S461" s="3">
        <f t="shared" si="93"/>
        <v>1140.5272470924947</v>
      </c>
    </row>
    <row r="462" spans="5:19">
      <c r="E462" s="4">
        <f t="shared" si="94"/>
        <v>2206</v>
      </c>
      <c r="F462" s="5">
        <f>F461*SUM(economy!Z252:AB252)/SUM(economy!Z251:AB251)</f>
        <v>20511.20259711863</v>
      </c>
      <c r="G462" s="13">
        <f t="shared" si="87"/>
        <v>270.08291487221561</v>
      </c>
      <c r="H462" s="13">
        <f t="shared" si="87"/>
        <v>319.17403713643017</v>
      </c>
      <c r="I462" s="13">
        <f t="shared" si="87"/>
        <v>231.84051752776045</v>
      </c>
      <c r="J462" s="13">
        <f t="shared" si="87"/>
        <v>44.13391503281823</v>
      </c>
      <c r="K462" s="13">
        <f t="shared" si="87"/>
        <v>2.4648641371003484</v>
      </c>
      <c r="L462" s="13">
        <f t="shared" si="95"/>
        <v>1142.6962487063247</v>
      </c>
      <c r="M462" s="3">
        <v>0</v>
      </c>
      <c r="N462" s="3">
        <f t="shared" si="92"/>
        <v>270.08297590507948</v>
      </c>
      <c r="O462" s="3">
        <f t="shared" si="88"/>
        <v>319.17409276958915</v>
      </c>
      <c r="P462" s="3">
        <f t="shared" si="89"/>
        <v>231.84052905406108</v>
      </c>
      <c r="Q462" s="3">
        <f t="shared" si="90"/>
        <v>44.133915034461396</v>
      </c>
      <c r="R462" s="3">
        <f t="shared" si="91"/>
        <v>2.4648641371003484</v>
      </c>
      <c r="S462" s="3">
        <f t="shared" si="93"/>
        <v>1142.6963769002914</v>
      </c>
    </row>
    <row r="463" spans="5:19">
      <c r="E463" s="4">
        <f t="shared" si="94"/>
        <v>2207</v>
      </c>
      <c r="F463" s="5">
        <f>F462*SUM(economy!Z253:AB253)/SUM(economy!Z252:AB252)</f>
        <v>20453.492433011954</v>
      </c>
      <c r="G463" s="13">
        <f t="shared" si="87"/>
        <v>271.33477230772053</v>
      </c>
      <c r="H463" s="13">
        <f t="shared" si="87"/>
        <v>320.22191433330067</v>
      </c>
      <c r="I463" s="13">
        <f t="shared" si="87"/>
        <v>231.81010653698058</v>
      </c>
      <c r="J463" s="13">
        <f t="shared" si="87"/>
        <v>44.02010136281897</v>
      </c>
      <c r="K463" s="13">
        <f t="shared" si="87"/>
        <v>2.4579829292581721</v>
      </c>
      <c r="L463" s="13">
        <f t="shared" si="95"/>
        <v>1144.8448774700789</v>
      </c>
      <c r="M463" s="3">
        <v>0</v>
      </c>
      <c r="N463" s="3">
        <f t="shared" si="92"/>
        <v>271.3348333405844</v>
      </c>
      <c r="O463" s="3">
        <f t="shared" si="88"/>
        <v>320.22196981341119</v>
      </c>
      <c r="P463" s="3">
        <f t="shared" si="89"/>
        <v>231.81011790856812</v>
      </c>
      <c r="Q463" s="3">
        <f t="shared" si="90"/>
        <v>44.020101364368266</v>
      </c>
      <c r="R463" s="3">
        <f t="shared" si="91"/>
        <v>2.4579829292581721</v>
      </c>
      <c r="S463" s="3">
        <f t="shared" si="93"/>
        <v>1144.8450053561901</v>
      </c>
    </row>
    <row r="464" spans="5:19">
      <c r="E464" s="4">
        <f t="shared" si="94"/>
        <v>2208</v>
      </c>
      <c r="F464" s="5">
        <f>F463*SUM(economy!Z254:AB254)/SUM(economy!Z253:AB253)</f>
        <v>20395.753658570506</v>
      </c>
      <c r="G464" s="13">
        <f t="shared" si="87"/>
        <v>272.58310752663675</v>
      </c>
      <c r="H464" s="13">
        <f t="shared" si="87"/>
        <v>321.26148999391984</v>
      </c>
      <c r="I464" s="13">
        <f t="shared" si="87"/>
        <v>231.7714336696462</v>
      </c>
      <c r="J464" s="13">
        <f t="shared" si="87"/>
        <v>43.906016016533357</v>
      </c>
      <c r="K464" s="13">
        <f t="shared" si="87"/>
        <v>2.4510998683501368</v>
      </c>
      <c r="L464" s="13">
        <f t="shared" si="95"/>
        <v>1146.9731470750862</v>
      </c>
      <c r="M464" s="3">
        <v>0</v>
      </c>
      <c r="N464" s="3">
        <f t="shared" si="92"/>
        <v>272.58316855950062</v>
      </c>
      <c r="O464" s="3">
        <f t="shared" si="88"/>
        <v>321.26154532140293</v>
      </c>
      <c r="P464" s="3">
        <f t="shared" si="89"/>
        <v>231.7714448885973</v>
      </c>
      <c r="Q464" s="3">
        <f t="shared" si="90"/>
        <v>43.906016017994141</v>
      </c>
      <c r="R464" s="3">
        <f t="shared" si="91"/>
        <v>2.4510998683501368</v>
      </c>
      <c r="S464" s="3">
        <f t="shared" si="93"/>
        <v>1146.9732746558452</v>
      </c>
    </row>
    <row r="465" spans="5:19">
      <c r="E465" s="4">
        <f t="shared" si="94"/>
        <v>2209</v>
      </c>
      <c r="F465" s="5">
        <f>F464*SUM(economy!Z255:AB255)/SUM(economy!Z254:AB254)</f>
        <v>20337.976699551764</v>
      </c>
      <c r="G465" s="13">
        <f t="shared" si="87"/>
        <v>273.82791878279363</v>
      </c>
      <c r="H465" s="13">
        <f t="shared" si="87"/>
        <v>322.29278426964572</v>
      </c>
      <c r="I465" s="13">
        <f t="shared" si="87"/>
        <v>231.72460552348664</v>
      </c>
      <c r="J465" s="13">
        <f t="shared" si="87"/>
        <v>43.791671155952997</v>
      </c>
      <c r="K465" s="13">
        <f t="shared" si="87"/>
        <v>2.4442143402926386</v>
      </c>
      <c r="L465" s="13">
        <f t="shared" si="95"/>
        <v>1149.0811940721715</v>
      </c>
      <c r="M465" s="3">
        <v>0</v>
      </c>
      <c r="N465" s="3">
        <f t="shared" si="92"/>
        <v>273.8279798156575</v>
      </c>
      <c r="O465" s="3">
        <f t="shared" si="88"/>
        <v>322.29283944492124</v>
      </c>
      <c r="P465" s="3">
        <f t="shared" si="89"/>
        <v>231.72461659185007</v>
      </c>
      <c r="Q465" s="3">
        <f t="shared" si="90"/>
        <v>43.791671157330342</v>
      </c>
      <c r="R465" s="3">
        <f t="shared" si="91"/>
        <v>2.4442143402926386</v>
      </c>
      <c r="S465" s="3">
        <f t="shared" si="93"/>
        <v>1149.0813213500519</v>
      </c>
    </row>
    <row r="466" spans="5:19">
      <c r="E466" s="4">
        <f t="shared" si="94"/>
        <v>2210</v>
      </c>
      <c r="F466" s="5">
        <f>F465*SUM(economy!Z256:AB256)/SUM(economy!Z255:AB255)</f>
        <v>20280.149465460552</v>
      </c>
      <c r="G466" s="13">
        <f t="shared" si="87"/>
        <v>275.0692037456771</v>
      </c>
      <c r="H466" s="13">
        <f t="shared" si="87"/>
        <v>323.3158163574094</v>
      </c>
      <c r="I466" s="13">
        <f t="shared" si="87"/>
        <v>231.66972582702701</v>
      </c>
      <c r="J466" s="13">
        <f t="shared" si="87"/>
        <v>43.677077124555794</v>
      </c>
      <c r="K466" s="13">
        <f t="shared" si="87"/>
        <v>2.4373255231301894</v>
      </c>
      <c r="L466" s="13">
        <f t="shared" si="95"/>
        <v>1151.1691485777997</v>
      </c>
      <c r="M466" s="3">
        <v>0</v>
      </c>
      <c r="N466" s="3">
        <f t="shared" si="92"/>
        <v>275.06926477854097</v>
      </c>
      <c r="O466" s="3">
        <f t="shared" si="88"/>
        <v>323.31587138089606</v>
      </c>
      <c r="P466" s="3">
        <f t="shared" si="89"/>
        <v>231.66973674682404</v>
      </c>
      <c r="Q466" s="3">
        <f t="shared" si="90"/>
        <v>43.677077125854453</v>
      </c>
      <c r="R466" s="3">
        <f t="shared" si="91"/>
        <v>2.4373255231301894</v>
      </c>
      <c r="S466" s="3">
        <f t="shared" si="93"/>
        <v>1151.1692755552458</v>
      </c>
    </row>
    <row r="467" spans="5:19">
      <c r="E467" s="4">
        <f t="shared" si="94"/>
        <v>2211</v>
      </c>
      <c r="F467" s="5">
        <f>F466*SUM(economy!Z257:AB257)/SUM(economy!Z256:AB256)</f>
        <v>20222.256828933361</v>
      </c>
      <c r="G467" s="13">
        <f t="shared" si="87"/>
        <v>276.30695934685542</v>
      </c>
      <c r="H467" s="13">
        <f t="shared" si="87"/>
        <v>324.33060426607295</v>
      </c>
      <c r="I467" s="13">
        <f t="shared" si="87"/>
        <v>231.6068951000718</v>
      </c>
      <c r="J467" s="13">
        <f t="shared" si="87"/>
        <v>43.562242255857036</v>
      </c>
      <c r="K467" s="13">
        <f t="shared" si="87"/>
        <v>2.4304323506927039</v>
      </c>
      <c r="L467" s="13">
        <f t="shared" si="95"/>
        <v>1153.2371333195501</v>
      </c>
      <c r="M467" s="3">
        <v>0</v>
      </c>
      <c r="N467" s="3">
        <f t="shared" si="92"/>
        <v>276.30702037971929</v>
      </c>
      <c r="O467" s="3">
        <f t="shared" si="88"/>
        <v>324.33065913818831</v>
      </c>
      <c r="P467" s="3">
        <f t="shared" si="89"/>
        <v>231.6069058732966</v>
      </c>
      <c r="Q467" s="3">
        <f t="shared" si="90"/>
        <v>43.562242257081508</v>
      </c>
      <c r="R467" s="3">
        <f t="shared" si="91"/>
        <v>2.4304323506927039</v>
      </c>
      <c r="S467" s="3">
        <f t="shared" si="93"/>
        <v>1153.2372599989785</v>
      </c>
    </row>
    <row r="468" spans="5:19">
      <c r="E468" s="4">
        <f t="shared" si="94"/>
        <v>2212</v>
      </c>
      <c r="F468" s="5">
        <f>F467*SUM(economy!Z258:AB258)/SUM(economy!Z257:AB257)</f>
        <v>20164.279945588885</v>
      </c>
      <c r="G468" s="13">
        <f t="shared" si="87"/>
        <v>277.5411815946307</v>
      </c>
      <c r="H468" s="13">
        <f t="shared" si="87"/>
        <v>325.33716453454571</v>
      </c>
      <c r="I468" s="13">
        <f t="shared" si="87"/>
        <v>231.53621024053135</v>
      </c>
      <c r="J468" s="13">
        <f t="shared" si="87"/>
        <v>43.44717263179237</v>
      </c>
      <c r="K468" s="13">
        <f t="shared" si="87"/>
        <v>2.4235334661104764</v>
      </c>
      <c r="L468" s="13">
        <f t="shared" si="95"/>
        <v>1155.2852624676107</v>
      </c>
      <c r="M468" s="3">
        <v>0</v>
      </c>
      <c r="N468" s="3">
        <f t="shared" si="92"/>
        <v>277.54124262749457</v>
      </c>
      <c r="O468" s="3">
        <f t="shared" si="88"/>
        <v>325.33721925570626</v>
      </c>
      <c r="P468" s="3">
        <f t="shared" si="89"/>
        <v>231.53622086915126</v>
      </c>
      <c r="Q468" s="3">
        <f t="shared" si="90"/>
        <v>43.447172632946888</v>
      </c>
      <c r="R468" s="3">
        <f t="shared" si="91"/>
        <v>2.4235334661104764</v>
      </c>
      <c r="S468" s="3">
        <f t="shared" si="93"/>
        <v>1155.2853888514094</v>
      </c>
    </row>
    <row r="469" spans="5:19">
      <c r="E469" s="4">
        <f t="shared" si="94"/>
        <v>2213</v>
      </c>
      <c r="F469" s="5">
        <f>F468*SUM(economy!Z259:AB259)/SUM(economy!Z258:AB258)</f>
        <v>20106.195353221356</v>
      </c>
      <c r="G469" s="13">
        <f t="shared" si="87"/>
        <v>278.77186534717839</v>
      </c>
      <c r="H469" s="13">
        <f t="shared" si="87"/>
        <v>326.33551188681264</v>
      </c>
      <c r="I469" s="13">
        <f t="shared" si="87"/>
        <v>231.45776401461168</v>
      </c>
      <c r="J469" s="13">
        <f t="shared" si="87"/>
        <v>43.331871775073701</v>
      </c>
      <c r="K469" s="13">
        <f t="shared" si="87"/>
        <v>2.4166271616876926</v>
      </c>
      <c r="L469" s="13">
        <f t="shared" si="95"/>
        <v>1157.313640185364</v>
      </c>
      <c r="M469" s="3">
        <v>0</v>
      </c>
      <c r="N469" s="3">
        <f t="shared" si="92"/>
        <v>278.77192638004226</v>
      </c>
      <c r="O469" s="3">
        <f t="shared" si="88"/>
        <v>326.33556645743363</v>
      </c>
      <c r="P469" s="3">
        <f t="shared" si="89"/>
        <v>231.45777450056772</v>
      </c>
      <c r="Q469" s="3">
        <f t="shared" si="90"/>
        <v>43.331871776162266</v>
      </c>
      <c r="R469" s="3">
        <f t="shared" si="91"/>
        <v>2.4166271616876926</v>
      </c>
      <c r="S469" s="3">
        <f t="shared" si="93"/>
        <v>1157.3137662758936</v>
      </c>
    </row>
    <row r="470" spans="5:19">
      <c r="E470" s="4">
        <f t="shared" si="94"/>
        <v>2214</v>
      </c>
      <c r="F470" s="5">
        <f>F469*SUM(economy!Z260:AB260)/SUM(economy!Z259:AB259)</f>
        <v>20047.97376023576</v>
      </c>
      <c r="G470" s="13">
        <f t="shared" si="87"/>
        <v>279.99900403070831</v>
      </c>
      <c r="H470" s="13">
        <f t="shared" si="87"/>
        <v>327.32565880332845</v>
      </c>
      <c r="I470" s="13">
        <f t="shared" si="87"/>
        <v>231.3716444185153</v>
      </c>
      <c r="J470" s="13">
        <f t="shared" si="87"/>
        <v>43.216340253391486</v>
      </c>
      <c r="K470" s="13">
        <f t="shared" si="87"/>
        <v>2.4097113001424759</v>
      </c>
      <c r="L470" s="13">
        <f t="shared" si="95"/>
        <v>1159.322358806086</v>
      </c>
      <c r="M470" s="3">
        <v>0</v>
      </c>
      <c r="N470" s="3">
        <f t="shared" si="92"/>
        <v>279.99906506357217</v>
      </c>
      <c r="O470" s="3">
        <f t="shared" si="88"/>
        <v>327.32571322382398</v>
      </c>
      <c r="P470" s="3">
        <f t="shared" si="89"/>
        <v>231.3716547637224</v>
      </c>
      <c r="Q470" s="3">
        <f t="shared" si="90"/>
        <v>43.216340254417865</v>
      </c>
      <c r="R470" s="3">
        <f t="shared" si="91"/>
        <v>2.4097113001424759</v>
      </c>
      <c r="S470" s="3">
        <f t="shared" si="93"/>
        <v>1159.3224846056789</v>
      </c>
    </row>
    <row r="471" spans="5:19">
      <c r="E471" s="4">
        <f t="shared" si="94"/>
        <v>2215</v>
      </c>
      <c r="F471" s="5">
        <f>F470*SUM(economy!Z261:AB261)/SUM(economy!Z260:AB260)</f>
        <v>19989.578387542984</v>
      </c>
      <c r="G471" s="13">
        <f t="shared" ref="G471:K486" si="96">G470*(1-G$5)+G$4*$F470*$L$4/1000</f>
        <v>281.22258928368046</v>
      </c>
      <c r="H471" s="13">
        <f t="shared" si="96"/>
        <v>328.30761497982928</v>
      </c>
      <c r="I471" s="13">
        <f t="shared" si="96"/>
        <v>231.27793386669026</v>
      </c>
      <c r="J471" s="13">
        <f t="shared" si="96"/>
        <v>43.100575164025166</v>
      </c>
      <c r="K471" s="13">
        <f t="shared" si="96"/>
        <v>2.4027832099555848</v>
      </c>
      <c r="L471" s="13">
        <f t="shared" si="95"/>
        <v>1161.3114965041807</v>
      </c>
      <c r="M471" s="3">
        <v>0</v>
      </c>
      <c r="N471" s="3">
        <f t="shared" si="92"/>
        <v>281.22265031654433</v>
      </c>
      <c r="O471" s="3">
        <f t="shared" si="88"/>
        <v>328.30766925061243</v>
      </c>
      <c r="P471" s="3">
        <f t="shared" si="89"/>
        <v>231.27794407303762</v>
      </c>
      <c r="Q471" s="3">
        <f t="shared" si="90"/>
        <v>43.100575164992911</v>
      </c>
      <c r="R471" s="3">
        <f t="shared" si="91"/>
        <v>2.4027832099555848</v>
      </c>
      <c r="S471" s="3">
        <f t="shared" si="93"/>
        <v>1161.3116220151428</v>
      </c>
    </row>
    <row r="472" spans="5:19">
      <c r="E472" s="4">
        <f t="shared" si="94"/>
        <v>2216</v>
      </c>
      <c r="F472" s="5">
        <f>F471*SUM(economy!Z262:AB262)/SUM(economy!Z261:AB261)</f>
        <v>19930.962654172963</v>
      </c>
      <c r="G472" s="13">
        <f t="shared" si="96"/>
        <v>282.44261049982157</v>
      </c>
      <c r="H472" s="13">
        <f t="shared" si="96"/>
        <v>329.28138663194244</v>
      </c>
      <c r="I472" s="13">
        <f t="shared" si="96"/>
        <v>231.17670814187019</v>
      </c>
      <c r="J472" s="13">
        <f t="shared" si="96"/>
        <v>42.984569453282987</v>
      </c>
      <c r="K472" s="13">
        <f t="shared" si="96"/>
        <v>2.3958395440508928</v>
      </c>
      <c r="L472" s="13">
        <f t="shared" si="95"/>
        <v>1163.2811142709681</v>
      </c>
      <c r="M472" s="3">
        <v>0</v>
      </c>
      <c r="N472" s="3">
        <f t="shared" si="92"/>
        <v>282.44267153268544</v>
      </c>
      <c r="O472" s="3">
        <f t="shared" si="88"/>
        <v>329.28144075342504</v>
      </c>
      <c r="P472" s="3">
        <f t="shared" si="89"/>
        <v>231.17671821122167</v>
      </c>
      <c r="Q472" s="3">
        <f t="shared" si="90"/>
        <v>42.984569454195444</v>
      </c>
      <c r="R472" s="3">
        <f t="shared" si="91"/>
        <v>2.3958395440508928</v>
      </c>
      <c r="S472" s="3">
        <f t="shared" si="93"/>
        <v>1163.2812394955786</v>
      </c>
    </row>
    <row r="473" spans="5:19">
      <c r="E473" s="4">
        <f t="shared" si="94"/>
        <v>2217</v>
      </c>
      <c r="F473" s="5">
        <f>F472*SUM(economy!Z263:AB263)/SUM(economy!Z262:AB262)</f>
        <v>19872.06687347369</v>
      </c>
      <c r="G473" s="13">
        <f t="shared" si="96"/>
        <v>283.65905422988845</v>
      </c>
      <c r="H473" s="13">
        <f t="shared" si="96"/>
        <v>330.24697558439584</v>
      </c>
      <c r="I473" s="13">
        <f t="shared" si="96"/>
        <v>231.0680350115062</v>
      </c>
      <c r="J473" s="13">
        <f t="shared" si="96"/>
        <v>42.868311003178412</v>
      </c>
      <c r="K473" s="13">
        <f t="shared" si="96"/>
        <v>2.3888760854241062</v>
      </c>
      <c r="L473" s="13">
        <f t="shared" si="95"/>
        <v>1165.2312519143929</v>
      </c>
      <c r="M473" s="3">
        <v>0</v>
      </c>
      <c r="N473" s="3">
        <f t="shared" si="92"/>
        <v>283.65911526275232</v>
      </c>
      <c r="O473" s="3">
        <f t="shared" si="88"/>
        <v>330.24702955698865</v>
      </c>
      <c r="P473" s="3">
        <f t="shared" si="89"/>
        <v>231.06804494570062</v>
      </c>
      <c r="Q473" s="3">
        <f t="shared" si="90"/>
        <v>42.868311004038745</v>
      </c>
      <c r="R473" s="3">
        <f t="shared" si="91"/>
        <v>2.3888760854241062</v>
      </c>
      <c r="S473" s="3">
        <f t="shared" si="93"/>
        <v>1165.2313768549047</v>
      </c>
    </row>
    <row r="474" spans="5:19">
      <c r="E474" s="4">
        <f t="shared" si="94"/>
        <v>2218</v>
      </c>
      <c r="F474" s="5">
        <f>F473*SUM(economy!Z264:AB264)/SUM(economy!Z263:AB263)</f>
        <v>19812.813413802745</v>
      </c>
      <c r="G474" s="13">
        <f t="shared" si="96"/>
        <v>284.87190338179062</v>
      </c>
      <c r="H474" s="13">
        <f t="shared" si="96"/>
        <v>331.20437805251697</v>
      </c>
      <c r="I474" s="13">
        <f t="shared" si="96"/>
        <v>230.95197236642409</v>
      </c>
      <c r="J474" s="13">
        <f t="shared" si="96"/>
        <v>42.751781382511801</v>
      </c>
      <c r="K474" s="13">
        <f t="shared" si="96"/>
        <v>2.3818874741425935</v>
      </c>
      <c r="L474" s="13">
        <f t="shared" si="95"/>
        <v>1167.1619226573862</v>
      </c>
      <c r="M474" s="3">
        <v>0</v>
      </c>
      <c r="N474" s="3">
        <f t="shared" si="92"/>
        <v>284.87196441465449</v>
      </c>
      <c r="O474" s="3">
        <f t="shared" si="88"/>
        <v>331.2044318766296</v>
      </c>
      <c r="P474" s="3">
        <f t="shared" si="89"/>
        <v>230.95198216727564</v>
      </c>
      <c r="Q474" s="3">
        <f t="shared" si="90"/>
        <v>42.751781383322992</v>
      </c>
      <c r="R474" s="3">
        <f t="shared" si="91"/>
        <v>2.3818874741425935</v>
      </c>
      <c r="S474" s="3">
        <f t="shared" si="93"/>
        <v>1167.1620473160251</v>
      </c>
    </row>
    <row r="475" spans="5:19">
      <c r="E475" s="4">
        <f t="shared" si="94"/>
        <v>2219</v>
      </c>
      <c r="F475" s="5">
        <f>F474*SUM(economy!Z265:AB265)/SUM(economy!Z264:AB264)</f>
        <v>19753.099395531415</v>
      </c>
      <c r="G475" s="13">
        <f t="shared" si="96"/>
        <v>286.08113612535607</v>
      </c>
      <c r="H475" s="13">
        <f t="shared" si="96"/>
        <v>332.15358297268909</v>
      </c>
      <c r="I475" s="13">
        <f t="shared" si="96"/>
        <v>230.82856565743367</v>
      </c>
      <c r="J475" s="13">
        <f t="shared" si="96"/>
        <v>42.634954101304878</v>
      </c>
      <c r="K475" s="13">
        <f t="shared" si="96"/>
        <v>2.3748668145648315</v>
      </c>
      <c r="L475" s="13">
        <f t="shared" si="95"/>
        <v>1169.0731056713485</v>
      </c>
      <c r="M475" s="3">
        <v>0</v>
      </c>
      <c r="N475" s="3">
        <f t="shared" si="92"/>
        <v>286.08119715821994</v>
      </c>
      <c r="O475" s="3">
        <f t="shared" si="88"/>
        <v>332.15363664873001</v>
      </c>
      <c r="P475" s="3">
        <f t="shared" si="89"/>
        <v>230.82857532673216</v>
      </c>
      <c r="Q475" s="3">
        <f t="shared" si="90"/>
        <v>42.634954102069727</v>
      </c>
      <c r="R475" s="3">
        <f t="shared" si="91"/>
        <v>2.3748668145648315</v>
      </c>
      <c r="S475" s="3">
        <f t="shared" si="93"/>
        <v>1169.0732300503169</v>
      </c>
    </row>
    <row r="476" spans="5:19">
      <c r="E476" s="4">
        <f t="shared" si="94"/>
        <v>2220</v>
      </c>
      <c r="F476" s="5">
        <f>F475*SUM(economy!Z266:AB266)/SUM(economy!Z265:AB265)</f>
        <v>19692.785279284839</v>
      </c>
      <c r="G476" s="13">
        <f t="shared" si="96"/>
        <v>287.2867243513744</v>
      </c>
      <c r="H476" s="13">
        <f t="shared" si="96"/>
        <v>333.09456965167271</v>
      </c>
      <c r="I476" s="13">
        <f t="shared" si="96"/>
        <v>230.69784426918153</v>
      </c>
      <c r="J476" s="13">
        <f t="shared" si="96"/>
        <v>42.517792107794762</v>
      </c>
      <c r="K476" s="13">
        <f t="shared" si="96"/>
        <v>2.3678050942433009</v>
      </c>
      <c r="L476" s="13">
        <f t="shared" si="95"/>
        <v>1170.9647354742667</v>
      </c>
      <c r="M476" s="3">
        <v>0</v>
      </c>
      <c r="N476" s="3">
        <f t="shared" si="92"/>
        <v>287.28678538423827</v>
      </c>
      <c r="O476" s="3">
        <f t="shared" si="88"/>
        <v>333.09462318004921</v>
      </c>
      <c r="P476" s="3">
        <f t="shared" si="89"/>
        <v>230.69785380869274</v>
      </c>
      <c r="Q476" s="3">
        <f t="shared" si="90"/>
        <v>42.51779210851592</v>
      </c>
      <c r="R476" s="3">
        <f t="shared" si="91"/>
        <v>2.3678050942433009</v>
      </c>
      <c r="S476" s="3">
        <f t="shared" si="93"/>
        <v>1170.9648595757394</v>
      </c>
    </row>
    <row r="477" spans="5:19">
      <c r="E477" s="4">
        <f t="shared" si="94"/>
        <v>2221</v>
      </c>
      <c r="F477" s="5">
        <f>F476*SUM(economy!Z267:AB267)/SUM(economy!Z266:AB266)</f>
        <v>19631.676283064684</v>
      </c>
      <c r="G477" s="13">
        <f t="shared" si="96"/>
        <v>288.48863143414763</v>
      </c>
      <c r="H477" s="13">
        <f t="shared" si="96"/>
        <v>334.02730435086733</v>
      </c>
      <c r="I477" s="13">
        <f t="shared" si="96"/>
        <v>230.5598162282335</v>
      </c>
      <c r="J477" s="13">
        <f t="shared" si="96"/>
        <v>42.400244089008382</v>
      </c>
      <c r="K477" s="13">
        <f t="shared" si="96"/>
        <v>2.3606902957079026</v>
      </c>
      <c r="L477" s="13">
        <f t="shared" si="95"/>
        <v>1172.836686397965</v>
      </c>
      <c r="M477" s="3">
        <v>0</v>
      </c>
      <c r="N477" s="3">
        <f t="shared" si="92"/>
        <v>288.4886924670115</v>
      </c>
      <c r="O477" s="3">
        <f t="shared" si="88"/>
        <v>334.02735773198566</v>
      </c>
      <c r="P477" s="3">
        <f t="shared" si="89"/>
        <v>230.55982563969951</v>
      </c>
      <c r="Q477" s="3">
        <f t="shared" si="90"/>
        <v>42.400244089688343</v>
      </c>
      <c r="R477" s="3">
        <f t="shared" si="91"/>
        <v>2.3606902957079026</v>
      </c>
      <c r="S477" s="3">
        <f t="shared" si="93"/>
        <v>1172.8368102240929</v>
      </c>
    </row>
    <row r="478" spans="5:19">
      <c r="E478" s="4">
        <f t="shared" si="94"/>
        <v>2222</v>
      </c>
      <c r="F478" s="5">
        <f>F477*SUM(economy!Z268:AB268)/SUM(economy!Z267:AB267)</f>
        <v>19569.490584833373</v>
      </c>
      <c r="G478" s="13">
        <f t="shared" si="96"/>
        <v>289.68680885987459</v>
      </c>
      <c r="H478" s="13">
        <f t="shared" si="96"/>
        <v>334.95173513509883</v>
      </c>
      <c r="I478" s="13">
        <f t="shared" si="96"/>
        <v>230.41446019039461</v>
      </c>
      <c r="J478" s="13">
        <f t="shared" si="96"/>
        <v>42.282238801584626</v>
      </c>
      <c r="K478" s="13">
        <f t="shared" si="96"/>
        <v>2.3535059852998126</v>
      </c>
      <c r="L478" s="13">
        <f t="shared" si="95"/>
        <v>1174.6887489722524</v>
      </c>
      <c r="M478" s="3">
        <v>0</v>
      </c>
      <c r="N478" s="3">
        <f t="shared" si="92"/>
        <v>289.68686989273846</v>
      </c>
      <c r="O478" s="3">
        <f t="shared" si="88"/>
        <v>334.95178836936407</v>
      </c>
      <c r="P478" s="3">
        <f t="shared" si="89"/>
        <v>230.4144694755341</v>
      </c>
      <c r="Q478" s="3">
        <f t="shared" si="90"/>
        <v>42.282238802225741</v>
      </c>
      <c r="R478" s="3">
        <f t="shared" si="91"/>
        <v>2.3535059852998126</v>
      </c>
      <c r="S478" s="3">
        <f t="shared" si="93"/>
        <v>1174.6888725251622</v>
      </c>
    </row>
    <row r="479" spans="5:19">
      <c r="E479" s="4">
        <f t="shared" si="94"/>
        <v>2223</v>
      </c>
      <c r="F479" s="5">
        <f>F478*SUM(economy!Z269:AB269)/SUM(economy!Z268:AB268)</f>
        <v>19505.801509484176</v>
      </c>
      <c r="G479" s="13">
        <f t="shared" si="96"/>
        <v>290.881190914348</v>
      </c>
      <c r="H479" s="13">
        <f t="shared" si="96"/>
        <v>335.86778374990513</v>
      </c>
      <c r="I479" s="13">
        <f t="shared" si="96"/>
        <v>230.26171275850379</v>
      </c>
      <c r="J479" s="13">
        <f t="shared" si="96"/>
        <v>42.163675994367672</v>
      </c>
      <c r="K479" s="13">
        <f t="shared" si="96"/>
        <v>2.3462289644195256</v>
      </c>
      <c r="L479" s="13">
        <f t="shared" si="95"/>
        <v>1176.5205923815442</v>
      </c>
      <c r="M479" s="3">
        <v>0</v>
      </c>
      <c r="N479" s="3">
        <f t="shared" si="92"/>
        <v>290.88125194721187</v>
      </c>
      <c r="O479" s="3">
        <f t="shared" si="88"/>
        <v>335.86783683772131</v>
      </c>
      <c r="P479" s="3">
        <f t="shared" si="89"/>
        <v>230.26172191901244</v>
      </c>
      <c r="Q479" s="3">
        <f t="shared" si="90"/>
        <v>42.163675994972166</v>
      </c>
      <c r="R479" s="3">
        <f t="shared" si="91"/>
        <v>2.3462289644195256</v>
      </c>
      <c r="S479" s="3">
        <f t="shared" si="93"/>
        <v>1176.5207156633373</v>
      </c>
    </row>
    <row r="480" spans="5:19">
      <c r="E480" s="4">
        <f t="shared" si="94"/>
        <v>2224</v>
      </c>
      <c r="F480" s="5">
        <f>F479*SUM(economy!Z270:AB270)/SUM(economy!Z269:AB269)</f>
        <v>19439.924095503116</v>
      </c>
      <c r="G480" s="13">
        <f t="shared" si="96"/>
        <v>292.07168584215691</v>
      </c>
      <c r="H480" s="13">
        <f t="shared" si="96"/>
        <v>336.77533209271428</v>
      </c>
      <c r="I480" s="13">
        <f t="shared" si="96"/>
        <v>230.10144728493128</v>
      </c>
      <c r="J480" s="13">
        <f t="shared" si="96"/>
        <v>42.044411063997174</v>
      </c>
      <c r="K480" s="13">
        <f t="shared" si="96"/>
        <v>2.3388251307100276</v>
      </c>
      <c r="L480" s="13">
        <f t="shared" si="95"/>
        <v>1178.3317014145096</v>
      </c>
      <c r="M480" s="3">
        <v>0</v>
      </c>
      <c r="N480" s="3">
        <f t="shared" si="92"/>
        <v>292.07174687502078</v>
      </c>
      <c r="O480" s="3">
        <f t="shared" si="88"/>
        <v>336.77538503448426</v>
      </c>
      <c r="P480" s="3">
        <f t="shared" si="89"/>
        <v>230.10145632248194</v>
      </c>
      <c r="Q480" s="3">
        <f t="shared" si="90"/>
        <v>42.044411064567136</v>
      </c>
      <c r="R480" s="3">
        <f t="shared" si="91"/>
        <v>2.3388251307100276</v>
      </c>
      <c r="S480" s="3">
        <f t="shared" si="93"/>
        <v>1178.3318244272641</v>
      </c>
    </row>
    <row r="481" spans="5:19">
      <c r="E481" s="4">
        <f t="shared" si="94"/>
        <v>2225</v>
      </c>
      <c r="F481" s="5">
        <f>F480*SUM(economy!Z271:AB271)/SUM(economy!Z270:AB270)</f>
        <v>19370.669420306152</v>
      </c>
      <c r="G481" s="13">
        <f t="shared" si="96"/>
        <v>293.2581600827275</v>
      </c>
      <c r="H481" s="13">
        <f t="shared" si="96"/>
        <v>337.67419807022287</v>
      </c>
      <c r="I481" s="13">
        <f t="shared" si="96"/>
        <v>229.93343591697359</v>
      </c>
      <c r="J481" s="13">
        <f t="shared" si="96"/>
        <v>41.924227273304268</v>
      </c>
      <c r="K481" s="13">
        <f t="shared" si="96"/>
        <v>2.3312416422286644</v>
      </c>
      <c r="L481" s="13">
        <f t="shared" si="95"/>
        <v>1180.121262985457</v>
      </c>
      <c r="M481" s="3">
        <v>0</v>
      </c>
      <c r="N481" s="3">
        <f t="shared" si="92"/>
        <v>293.25822111559137</v>
      </c>
      <c r="O481" s="3">
        <f t="shared" si="88"/>
        <v>337.67425086634847</v>
      </c>
      <c r="P481" s="3">
        <f t="shared" si="89"/>
        <v>229.93344483321667</v>
      </c>
      <c r="Q481" s="3">
        <f t="shared" si="90"/>
        <v>41.924227273841673</v>
      </c>
      <c r="R481" s="3">
        <f t="shared" si="91"/>
        <v>2.3312416422286644</v>
      </c>
      <c r="S481" s="3">
        <f t="shared" si="93"/>
        <v>1180.1213857312268</v>
      </c>
    </row>
    <row r="482" spans="5:19">
      <c r="E482" s="4">
        <f t="shared" si="94"/>
        <v>2226</v>
      </c>
      <c r="F482" s="5">
        <f>F481*SUM(economy!Z272:AB272)/SUM(economy!Z271:AB271)</f>
        <v>19295.736124914238</v>
      </c>
      <c r="G482" s="13">
        <f t="shared" si="96"/>
        <v>294.44040751213583</v>
      </c>
      <c r="H482" s="13">
        <f t="shared" si="96"/>
        <v>338.56408845414825</v>
      </c>
      <c r="I482" s="13">
        <f t="shared" si="96"/>
        <v>229.75727524282914</v>
      </c>
      <c r="J482" s="13">
        <f t="shared" si="96"/>
        <v>41.802780721728908</v>
      </c>
      <c r="K482" s="13">
        <f t="shared" si="96"/>
        <v>2.3233906307554046</v>
      </c>
      <c r="L482" s="13">
        <f t="shared" si="95"/>
        <v>1181.8879425615976</v>
      </c>
      <c r="M482" s="3">
        <v>0</v>
      </c>
      <c r="N482" s="3">
        <f t="shared" si="92"/>
        <v>294.4404685449997</v>
      </c>
      <c r="O482" s="3">
        <f t="shared" si="88"/>
        <v>338.56414110503016</v>
      </c>
      <c r="P482" s="3">
        <f t="shared" si="89"/>
        <v>229.75728403939291</v>
      </c>
      <c r="Q482" s="3">
        <f t="shared" si="90"/>
        <v>41.802780722235617</v>
      </c>
      <c r="R482" s="3">
        <f t="shared" si="91"/>
        <v>2.3233906307554046</v>
      </c>
      <c r="S482" s="3">
        <f t="shared" si="93"/>
        <v>1181.8880650424139</v>
      </c>
    </row>
    <row r="483" spans="5:19">
      <c r="E483" s="4">
        <f t="shared" si="94"/>
        <v>2227</v>
      </c>
      <c r="F483" s="5">
        <f>F482*SUM(economy!Z273:AB273)/SUM(economy!Z272:AB272)</f>
        <v>19209.878141139794</v>
      </c>
      <c r="G483" s="13">
        <f t="shared" si="96"/>
        <v>295.61808154792874</v>
      </c>
      <c r="H483" s="13">
        <f t="shared" si="96"/>
        <v>339.44449473284254</v>
      </c>
      <c r="I483" s="13">
        <f t="shared" si="96"/>
        <v>229.57222152146602</v>
      </c>
      <c r="J483" s="13">
        <f t="shared" si="96"/>
        <v>41.679477042112666</v>
      </c>
      <c r="K483" s="13">
        <f t="shared" si="96"/>
        <v>2.3151107564982945</v>
      </c>
      <c r="L483" s="13">
        <f t="shared" si="95"/>
        <v>1183.6293856008483</v>
      </c>
      <c r="M483" s="3">
        <v>0</v>
      </c>
      <c r="N483" s="3">
        <f t="shared" si="92"/>
        <v>295.61814258079261</v>
      </c>
      <c r="O483" s="3">
        <f t="shared" si="88"/>
        <v>339.44454723888032</v>
      </c>
      <c r="P483" s="3">
        <f t="shared" si="89"/>
        <v>229.57223019995692</v>
      </c>
      <c r="Q483" s="3">
        <f t="shared" si="90"/>
        <v>41.679477042590428</v>
      </c>
      <c r="R483" s="3">
        <f t="shared" si="91"/>
        <v>2.3151107564982945</v>
      </c>
      <c r="S483" s="3">
        <f t="shared" si="93"/>
        <v>1183.6295078187186</v>
      </c>
    </row>
    <row r="484" spans="5:19">
      <c r="E484" s="4">
        <f t="shared" si="94"/>
        <v>2228</v>
      </c>
      <c r="F484" s="5">
        <f>F483*SUM(economy!Z274:AB274)/SUM(economy!Z273:AB273)</f>
        <v>19097.291204081623</v>
      </c>
      <c r="G484" s="13">
        <f t="shared" si="96"/>
        <v>296.79051542508751</v>
      </c>
      <c r="H484" s="13">
        <f t="shared" si="96"/>
        <v>340.31441720502647</v>
      </c>
      <c r="I484" s="13">
        <f t="shared" si="96"/>
        <v>229.37675285310303</v>
      </c>
      <c r="J484" s="13">
        <f t="shared" si="96"/>
        <v>41.553140085921477</v>
      </c>
      <c r="K484" s="13">
        <f t="shared" si="96"/>
        <v>2.3060578676457757</v>
      </c>
      <c r="L484" s="13">
        <f t="shared" si="95"/>
        <v>1185.3408834367842</v>
      </c>
      <c r="M484" s="3">
        <v>0</v>
      </c>
      <c r="N484" s="3">
        <f t="shared" si="92"/>
        <v>296.79057645795137</v>
      </c>
      <c r="O484" s="3">
        <f t="shared" si="88"/>
        <v>340.31446956661858</v>
      </c>
      <c r="P484" s="3">
        <f t="shared" si="89"/>
        <v>229.37676141510588</v>
      </c>
      <c r="Q484" s="3">
        <f t="shared" si="90"/>
        <v>41.553140086371947</v>
      </c>
      <c r="R484" s="3">
        <f t="shared" si="91"/>
        <v>2.3060578676457757</v>
      </c>
      <c r="S484" s="3">
        <f t="shared" si="93"/>
        <v>1185.3410053936936</v>
      </c>
    </row>
    <row r="485" spans="5:19">
      <c r="E485" s="4">
        <f t="shared" si="94"/>
        <v>2229</v>
      </c>
      <c r="F485" s="5">
        <f>F484*SUM(economy!Z275:AB275)/SUM(economy!Z274:AB274)</f>
        <v>18985.546723670093</v>
      </c>
      <c r="G485" s="13">
        <f t="shared" si="96"/>
        <v>297.95607779904554</v>
      </c>
      <c r="H485" s="13">
        <f t="shared" si="96"/>
        <v>341.17137495109347</v>
      </c>
      <c r="I485" s="13">
        <f t="shared" si="96"/>
        <v>229.1669934161786</v>
      </c>
      <c r="J485" s="13">
        <f t="shared" si="96"/>
        <v>41.420805933620258</v>
      </c>
      <c r="K485" s="13">
        <f t="shared" si="96"/>
        <v>2.2952812413048802</v>
      </c>
      <c r="L485" s="13">
        <f t="shared" si="95"/>
        <v>1187.0105333412428</v>
      </c>
      <c r="M485" s="3">
        <v>0</v>
      </c>
      <c r="N485" s="3">
        <f t="shared" si="92"/>
        <v>297.95613883190941</v>
      </c>
      <c r="O485" s="3">
        <f t="shared" si="88"/>
        <v>341.17142716863731</v>
      </c>
      <c r="P485" s="3">
        <f t="shared" si="89"/>
        <v>229.16700186325698</v>
      </c>
      <c r="Q485" s="3">
        <f t="shared" si="90"/>
        <v>41.420805934044992</v>
      </c>
      <c r="R485" s="3">
        <f t="shared" si="91"/>
        <v>2.2952812413048802</v>
      </c>
      <c r="S485" s="3">
        <f t="shared" si="93"/>
        <v>1187.0106550391536</v>
      </c>
    </row>
    <row r="486" spans="5:19">
      <c r="E486" s="4">
        <f t="shared" si="94"/>
        <v>2230</v>
      </c>
      <c r="F486" s="5">
        <f>F485*SUM(economy!Z276:AB276)/SUM(economy!Z275:AB275)</f>
        <v>18944.600201282348</v>
      </c>
      <c r="G486" s="13">
        <f t="shared" si="96"/>
        <v>299.11482008734464</v>
      </c>
      <c r="H486" s="13">
        <f t="shared" si="96"/>
        <v>342.01548274130323</v>
      </c>
      <c r="I486" s="13">
        <f t="shared" si="96"/>
        <v>228.9432615964468</v>
      </c>
      <c r="J486" s="13">
        <f t="shared" si="96"/>
        <v>41.282916066056565</v>
      </c>
      <c r="K486" s="13">
        <f t="shared" si="96"/>
        <v>2.2834986672832303</v>
      </c>
      <c r="L486" s="13">
        <f t="shared" si="95"/>
        <v>1188.6399791584345</v>
      </c>
      <c r="M486" s="3">
        <v>0</v>
      </c>
      <c r="N486" s="3">
        <f t="shared" si="92"/>
        <v>299.11488112020851</v>
      </c>
      <c r="O486" s="3">
        <f t="shared" si="88"/>
        <v>342.01553481519505</v>
      </c>
      <c r="P486" s="3">
        <f t="shared" si="89"/>
        <v>228.94326993014332</v>
      </c>
      <c r="Q486" s="3">
        <f t="shared" si="90"/>
        <v>41.282916066457041</v>
      </c>
      <c r="R486" s="3">
        <f t="shared" si="91"/>
        <v>2.2834986672832303</v>
      </c>
      <c r="S486" s="3">
        <f t="shared" si="93"/>
        <v>1188.6401005992871</v>
      </c>
    </row>
    <row r="487" spans="5:19">
      <c r="E487" s="4">
        <f t="shared" si="94"/>
        <v>2231</v>
      </c>
      <c r="F487" s="5">
        <f>F486*SUM(economy!Z277:AB277)/SUM(economy!Z276:AB276)</f>
        <v>18903.651023191567</v>
      </c>
      <c r="G487" s="13">
        <f t="shared" ref="G487:K502" si="97">G486*(1-G$5)+G$4*$F486*$L$4/1000</f>
        <v>300.27106329211773</v>
      </c>
      <c r="H487" s="13">
        <f t="shared" si="97"/>
        <v>342.85342362185759</v>
      </c>
      <c r="I487" s="13">
        <f t="shared" si="97"/>
        <v>228.71638125277781</v>
      </c>
      <c r="J487" s="13">
        <f t="shared" si="97"/>
        <v>41.148097483263342</v>
      </c>
      <c r="K487" s="13">
        <f t="shared" si="97"/>
        <v>2.2744298029456793</v>
      </c>
      <c r="L487" s="13">
        <f t="shared" si="95"/>
        <v>1190.263395452962</v>
      </c>
      <c r="M487" s="3">
        <v>0</v>
      </c>
      <c r="N487" s="3">
        <f t="shared" si="92"/>
        <v>300.2711243249816</v>
      </c>
      <c r="O487" s="3">
        <f t="shared" si="88"/>
        <v>342.85347555249257</v>
      </c>
      <c r="P487" s="3">
        <f t="shared" si="89"/>
        <v>228.71638947461435</v>
      </c>
      <c r="Q487" s="3">
        <f t="shared" si="90"/>
        <v>41.148097483640939</v>
      </c>
      <c r="R487" s="3">
        <f t="shared" si="91"/>
        <v>2.2744298029456793</v>
      </c>
      <c r="S487" s="3">
        <f t="shared" si="93"/>
        <v>1190.2635166386749</v>
      </c>
    </row>
    <row r="488" spans="5:19">
      <c r="E488" s="4">
        <f t="shared" si="94"/>
        <v>2232</v>
      </c>
      <c r="F488" s="5">
        <f>F487*SUM(economy!Z278:AB278)/SUM(economy!Z277:AB277)</f>
        <v>18862.71530995136</v>
      </c>
      <c r="G488" s="13">
        <f t="shared" si="97"/>
        <v>301.42480725127967</v>
      </c>
      <c r="H488" s="13">
        <f t="shared" si="97"/>
        <v>343.68521430874762</v>
      </c>
      <c r="I488" s="13">
        <f t="shared" si="97"/>
        <v>228.48639424762024</v>
      </c>
      <c r="J488" s="13">
        <f t="shared" si="97"/>
        <v>41.01617442069508</v>
      </c>
      <c r="K488" s="13">
        <f t="shared" si="97"/>
        <v>2.2670067620521999</v>
      </c>
      <c r="L488" s="13">
        <f t="shared" si="95"/>
        <v>1191.8795969903947</v>
      </c>
      <c r="M488" s="3">
        <v>0</v>
      </c>
      <c r="N488" s="3">
        <f t="shared" si="92"/>
        <v>301.42486828414354</v>
      </c>
      <c r="O488" s="3">
        <f t="shared" si="88"/>
        <v>343.68526609651985</v>
      </c>
      <c r="P488" s="3">
        <f t="shared" si="89"/>
        <v>228.48640235909821</v>
      </c>
      <c r="Q488" s="3">
        <f t="shared" si="90"/>
        <v>41.016174421051105</v>
      </c>
      <c r="R488" s="3">
        <f t="shared" si="91"/>
        <v>2.2670067620521999</v>
      </c>
      <c r="S488" s="3">
        <f t="shared" si="93"/>
        <v>1191.879717922865</v>
      </c>
    </row>
    <row r="489" spans="5:19">
      <c r="E489" s="4">
        <f t="shared" si="94"/>
        <v>2233</v>
      </c>
      <c r="F489" s="5">
        <f>F488*SUM(economy!Z279:AB279)/SUM(economy!Z278:AB278)</f>
        <v>18821.793386786176</v>
      </c>
      <c r="G489" s="13">
        <f t="shared" si="97"/>
        <v>302.57605278662879</v>
      </c>
      <c r="H489" s="13">
        <f t="shared" si="97"/>
        <v>344.51087298564516</v>
      </c>
      <c r="I489" s="13">
        <f t="shared" si="97"/>
        <v>228.25334430338631</v>
      </c>
      <c r="J489" s="13">
        <f t="shared" si="97"/>
        <v>40.886983046765955</v>
      </c>
      <c r="K489" s="13">
        <f t="shared" si="97"/>
        <v>2.2605825956906327</v>
      </c>
      <c r="L489" s="13">
        <f t="shared" si="95"/>
        <v>1193.4878357181169</v>
      </c>
      <c r="M489" s="3">
        <v>0</v>
      </c>
      <c r="N489" s="3">
        <f t="shared" si="92"/>
        <v>302.57611381949266</v>
      </c>
      <c r="O489" s="3">
        <f t="shared" si="88"/>
        <v>344.51092463094767</v>
      </c>
      <c r="P489" s="3">
        <f t="shared" si="89"/>
        <v>228.25335230598702</v>
      </c>
      <c r="Q489" s="3">
        <f t="shared" si="90"/>
        <v>40.886983047101637</v>
      </c>
      <c r="R489" s="3">
        <f t="shared" si="91"/>
        <v>2.2605825956906327</v>
      </c>
      <c r="S489" s="3">
        <f t="shared" si="93"/>
        <v>1193.4879563992195</v>
      </c>
    </row>
    <row r="490" spans="5:19">
      <c r="E490" s="4">
        <f t="shared" si="94"/>
        <v>2234</v>
      </c>
      <c r="F490" s="5">
        <f>F489*SUM(economy!Z280:AB280)/SUM(economy!Z279:AB279)</f>
        <v>18780.883747775864</v>
      </c>
      <c r="G490" s="13">
        <f t="shared" si="97"/>
        <v>303.72480073981291</v>
      </c>
      <c r="H490" s="13">
        <f t="shared" si="97"/>
        <v>345.3304178167358</v>
      </c>
      <c r="I490" s="13">
        <f t="shared" si="97"/>
        <v>228.01727460447913</v>
      </c>
      <c r="J490" s="13">
        <f t="shared" si="97"/>
        <v>40.760368927245445</v>
      </c>
      <c r="K490" s="13">
        <f t="shared" si="97"/>
        <v>2.2547649247792387</v>
      </c>
      <c r="L490" s="13">
        <f t="shared" si="95"/>
        <v>1195.0876270130525</v>
      </c>
      <c r="M490" s="3">
        <v>0</v>
      </c>
      <c r="N490" s="3">
        <f t="shared" si="92"/>
        <v>303.72486177267677</v>
      </c>
      <c r="O490" s="3">
        <f t="shared" si="88"/>
        <v>345.33046931996051</v>
      </c>
      <c r="P490" s="3">
        <f t="shared" si="89"/>
        <v>228.01728249966399</v>
      </c>
      <c r="Q490" s="3">
        <f t="shared" si="90"/>
        <v>40.760368927561956</v>
      </c>
      <c r="R490" s="3">
        <f t="shared" si="91"/>
        <v>2.2547649247792387</v>
      </c>
      <c r="S490" s="3">
        <f t="shared" si="93"/>
        <v>1195.0877474446424</v>
      </c>
    </row>
    <row r="491" spans="5:19">
      <c r="E491" s="4">
        <f t="shared" si="94"/>
        <v>2235</v>
      </c>
      <c r="F491" s="5">
        <f>F490*SUM(economy!Z281:AB281)/SUM(economy!Z280:AB280)</f>
        <v>18739.984888114785</v>
      </c>
      <c r="G491" s="13">
        <f t="shared" si="97"/>
        <v>304.8710518605692</v>
      </c>
      <c r="H491" s="13">
        <f t="shared" si="97"/>
        <v>346.14386677483395</v>
      </c>
      <c r="I491" s="13">
        <f t="shared" si="97"/>
        <v>227.77822752941259</v>
      </c>
      <c r="J491" s="13">
        <f t="shared" si="97"/>
        <v>40.636186273493919</v>
      </c>
      <c r="K491" s="13">
        <f t="shared" si="97"/>
        <v>2.2493156886742378</v>
      </c>
      <c r="L491" s="13">
        <f t="shared" si="95"/>
        <v>1196.6786481269837</v>
      </c>
      <c r="M491" s="3">
        <v>0</v>
      </c>
      <c r="N491" s="3">
        <f t="shared" si="92"/>
        <v>304.87111289343306</v>
      </c>
      <c r="O491" s="3">
        <f t="shared" si="88"/>
        <v>346.14391813637178</v>
      </c>
      <c r="P491" s="3">
        <f t="shared" si="89"/>
        <v>227.77823531862342</v>
      </c>
      <c r="Q491" s="3">
        <f t="shared" si="90"/>
        <v>40.636186273792347</v>
      </c>
      <c r="R491" s="3">
        <f t="shared" si="91"/>
        <v>2.2493156886742378</v>
      </c>
      <c r="S491" s="3">
        <f t="shared" si="93"/>
        <v>1196.6787683108946</v>
      </c>
    </row>
    <row r="492" spans="5:19">
      <c r="E492" s="4">
        <f t="shared" si="94"/>
        <v>2236</v>
      </c>
      <c r="F492" s="5">
        <f>F491*SUM(economy!Z282:AB282)/SUM(economy!Z281:AB281)</f>
        <v>18699.095468946238</v>
      </c>
      <c r="G492" s="13">
        <f t="shared" si="97"/>
        <v>306.01480680679214</v>
      </c>
      <c r="H492" s="13">
        <f t="shared" si="97"/>
        <v>346.95123764201389</v>
      </c>
      <c r="I492" s="13">
        <f t="shared" si="97"/>
        <v>227.53624466179608</v>
      </c>
      <c r="J492" s="13">
        <f t="shared" si="97"/>
        <v>40.514297448698002</v>
      </c>
      <c r="K492" s="13">
        <f t="shared" si="97"/>
        <v>2.2440904256481531</v>
      </c>
      <c r="L492" s="13">
        <f t="shared" si="95"/>
        <v>1198.2606769849483</v>
      </c>
      <c r="M492" s="3">
        <v>0</v>
      </c>
      <c r="N492" s="3">
        <f t="shared" si="92"/>
        <v>306.01486783965601</v>
      </c>
      <c r="O492" s="3">
        <f t="shared" si="88"/>
        <v>346.95128886225461</v>
      </c>
      <c r="P492" s="3">
        <f t="shared" si="89"/>
        <v>227.53625234645531</v>
      </c>
      <c r="Q492" s="3">
        <f t="shared" si="90"/>
        <v>40.514297448979384</v>
      </c>
      <c r="R492" s="3">
        <f t="shared" si="91"/>
        <v>2.2440904256481531</v>
      </c>
      <c r="S492" s="3">
        <f t="shared" si="93"/>
        <v>1198.2607969229934</v>
      </c>
    </row>
    <row r="493" spans="5:19">
      <c r="E493" s="4">
        <f t="shared" si="94"/>
        <v>2237</v>
      </c>
      <c r="F493" s="5">
        <f>F492*SUM(economy!Z283:AB283)/SUM(economy!Z282:AB282)</f>
        <v>18658.214281130218</v>
      </c>
      <c r="G493" s="13">
        <f t="shared" si="97"/>
        <v>307.15606615466208</v>
      </c>
      <c r="H493" s="13">
        <f t="shared" si="97"/>
        <v>347.75254802571675</v>
      </c>
      <c r="I493" s="13">
        <f t="shared" si="97"/>
        <v>227.29136682593526</v>
      </c>
      <c r="J493" s="13">
        <f t="shared" si="97"/>
        <v>40.39457252165996</v>
      </c>
      <c r="K493" s="13">
        <f t="shared" si="97"/>
        <v>2.2390014523769928</v>
      </c>
      <c r="L493" s="13">
        <f t="shared" si="95"/>
        <v>1199.833554980351</v>
      </c>
      <c r="M493" s="3">
        <v>0</v>
      </c>
      <c r="N493" s="3">
        <f t="shared" si="92"/>
        <v>307.15612718752595</v>
      </c>
      <c r="O493" s="3">
        <f t="shared" si="88"/>
        <v>347.75259910504906</v>
      </c>
      <c r="P493" s="3">
        <f t="shared" si="89"/>
        <v>227.29137440744626</v>
      </c>
      <c r="Q493" s="3">
        <f t="shared" si="90"/>
        <v>40.394572521925269</v>
      </c>
      <c r="R493" s="3">
        <f t="shared" si="91"/>
        <v>2.2390014523769928</v>
      </c>
      <c r="S493" s="3">
        <f t="shared" si="93"/>
        <v>1199.8336746743234</v>
      </c>
    </row>
    <row r="494" spans="5:19">
      <c r="E494" s="4">
        <f t="shared" si="94"/>
        <v>2238</v>
      </c>
      <c r="F494" s="5">
        <f>F493*SUM(economy!Z284:AB284)/SUM(economy!Z283:AB283)</f>
        <v>18617.340204787946</v>
      </c>
      <c r="G494" s="13">
        <f t="shared" si="97"/>
        <v>308.29483040656203</v>
      </c>
      <c r="H494" s="13">
        <f t="shared" si="97"/>
        <v>348.54781537141071</v>
      </c>
      <c r="I494" s="13">
        <f t="shared" si="97"/>
        <v>227.04363411651207</v>
      </c>
      <c r="J494" s="13">
        <f t="shared" si="97"/>
        <v>40.276888841825055</v>
      </c>
      <c r="K494" s="13">
        <f t="shared" si="97"/>
        <v>2.2339955294692748</v>
      </c>
      <c r="L494" s="13">
        <f t="shared" si="95"/>
        <v>1201.3971642657793</v>
      </c>
      <c r="M494" s="3">
        <v>0</v>
      </c>
      <c r="N494" s="3">
        <f t="shared" si="92"/>
        <v>308.2948914394259</v>
      </c>
      <c r="O494" s="3">
        <f t="shared" si="88"/>
        <v>348.54786631022222</v>
      </c>
      <c r="P494" s="3">
        <f t="shared" si="89"/>
        <v>227.04364159625933</v>
      </c>
      <c r="Q494" s="3">
        <f t="shared" si="90"/>
        <v>40.276888842075209</v>
      </c>
      <c r="R494" s="3">
        <f t="shared" si="91"/>
        <v>2.2339955294692748</v>
      </c>
      <c r="S494" s="3">
        <f t="shared" si="93"/>
        <v>1201.397283717452</v>
      </c>
    </row>
    <row r="495" spans="5:19">
      <c r="E495" s="4">
        <f t="shared" si="94"/>
        <v>2239</v>
      </c>
      <c r="F495" s="5">
        <f>F494*SUM(economy!Z285:AB285)/SUM(economy!Z284:AB284)</f>
        <v>18576.472183609061</v>
      </c>
      <c r="G495" s="13">
        <f t="shared" si="97"/>
        <v>309.43109999652563</v>
      </c>
      <c r="H495" s="13">
        <f t="shared" si="97"/>
        <v>349.33705697141795</v>
      </c>
      <c r="I495" s="13">
        <f t="shared" si="97"/>
        <v>226.79308592178816</v>
      </c>
      <c r="J495" s="13">
        <f t="shared" si="97"/>
        <v>40.161130633837971</v>
      </c>
      <c r="K495" s="13">
        <f t="shared" si="97"/>
        <v>2.2290403130252914</v>
      </c>
      <c r="L495" s="13">
        <f t="shared" si="95"/>
        <v>1202.9514138365948</v>
      </c>
      <c r="M495" s="3">
        <v>0</v>
      </c>
      <c r="N495" s="3">
        <f t="shared" si="92"/>
        <v>309.4311610293895</v>
      </c>
      <c r="O495" s="3">
        <f t="shared" si="88"/>
        <v>349.33710777009532</v>
      </c>
      <c r="P495" s="3">
        <f t="shared" si="89"/>
        <v>226.79309330113765</v>
      </c>
      <c r="Q495" s="3">
        <f t="shared" si="90"/>
        <v>40.161130634073835</v>
      </c>
      <c r="R495" s="3">
        <f t="shared" si="91"/>
        <v>2.2290403130252914</v>
      </c>
      <c r="S495" s="3">
        <f t="shared" si="93"/>
        <v>1202.9515330477216</v>
      </c>
    </row>
    <row r="496" spans="5:19">
      <c r="E496" s="4">
        <f t="shared" si="94"/>
        <v>2240</v>
      </c>
      <c r="F496" s="5">
        <f>F495*SUM(economy!Z286:AB286)/SUM(economy!Z285:AB285)</f>
        <v>18535.609210536717</v>
      </c>
      <c r="G496" s="13">
        <f t="shared" si="97"/>
        <v>310.5648752941168</v>
      </c>
      <c r="H496" s="13">
        <f t="shared" si="97"/>
        <v>350.12028997130506</v>
      </c>
      <c r="I496" s="13">
        <f t="shared" si="97"/>
        <v>226.53976094263723</v>
      </c>
      <c r="J496" s="13">
        <f t="shared" si="97"/>
        <v>40.047188612245371</v>
      </c>
      <c r="K496" s="13">
        <f t="shared" si="97"/>
        <v>2.2241161358861801</v>
      </c>
      <c r="L496" s="13">
        <f t="shared" si="95"/>
        <v>1204.4962309561906</v>
      </c>
      <c r="M496" s="3">
        <v>0</v>
      </c>
      <c r="N496" s="3">
        <f t="shared" si="92"/>
        <v>310.56493632698067</v>
      </c>
      <c r="O496" s="3">
        <f t="shared" si="88"/>
        <v>350.12034063023373</v>
      </c>
      <c r="P496" s="3">
        <f t="shared" si="89"/>
        <v>226.53976822293654</v>
      </c>
      <c r="Q496" s="3">
        <f t="shared" si="90"/>
        <v>40.047188612467757</v>
      </c>
      <c r="R496" s="3">
        <f t="shared" si="91"/>
        <v>2.2241161358861801</v>
      </c>
      <c r="S496" s="3">
        <f t="shared" si="93"/>
        <v>1204.496349928505</v>
      </c>
    </row>
    <row r="497" spans="5:19">
      <c r="E497" s="4">
        <f t="shared" si="94"/>
        <v>2241</v>
      </c>
      <c r="F497" s="5">
        <f>F496*SUM(economy!Z287:AB287)/SUM(economy!Z286:AB286)</f>
        <v>18494.750320522176</v>
      </c>
      <c r="G497" s="13">
        <f t="shared" si="97"/>
        <v>311.69615660743597</v>
      </c>
      <c r="H497" s="13">
        <f t="shared" si="97"/>
        <v>350.89753137491124</v>
      </c>
      <c r="I497" s="13">
        <f t="shared" si="97"/>
        <v>226.28369720917107</v>
      </c>
      <c r="J497" s="13">
        <f t="shared" si="97"/>
        <v>39.934959616529135</v>
      </c>
      <c r="K497" s="13">
        <f t="shared" si="97"/>
        <v>2.2192110220374368</v>
      </c>
      <c r="L497" s="13">
        <f t="shared" si="95"/>
        <v>1206.0315558300849</v>
      </c>
      <c r="M497" s="3">
        <v>0</v>
      </c>
      <c r="N497" s="3">
        <f t="shared" si="92"/>
        <v>311.69621764029984</v>
      </c>
      <c r="O497" s="3">
        <f t="shared" si="88"/>
        <v>350.89758189447565</v>
      </c>
      <c r="P497" s="3">
        <f t="shared" si="89"/>
        <v>226.28370439174972</v>
      </c>
      <c r="Q497" s="3">
        <f t="shared" si="90"/>
        <v>39.934959616738816</v>
      </c>
      <c r="R497" s="3">
        <f t="shared" si="91"/>
        <v>2.2192110220374368</v>
      </c>
      <c r="S497" s="3">
        <f t="shared" si="93"/>
        <v>1206.0316745653015</v>
      </c>
    </row>
    <row r="498" spans="5:19">
      <c r="E498" s="4">
        <f t="shared" si="94"/>
        <v>2242</v>
      </c>
      <c r="F498" s="5">
        <f>F497*SUM(economy!Z288:AB288)/SUM(economy!Z287:AB287)</f>
        <v>18453.894587397936</v>
      </c>
      <c r="G498" s="13">
        <f t="shared" si="97"/>
        <v>312.82494418568382</v>
      </c>
      <c r="H498" s="13">
        <f t="shared" si="97"/>
        <v>351.66879804868267</v>
      </c>
      <c r="I498" s="13">
        <f t="shared" si="97"/>
        <v>226.02493209605399</v>
      </c>
      <c r="J498" s="13">
        <f t="shared" si="97"/>
        <v>39.824346266138591</v>
      </c>
      <c r="K498" s="13">
        <f t="shared" si="97"/>
        <v>2.2143176623516316</v>
      </c>
      <c r="L498" s="13">
        <f t="shared" si="95"/>
        <v>1207.5573382589107</v>
      </c>
      <c r="M498" s="3">
        <v>0</v>
      </c>
      <c r="N498" s="3">
        <f t="shared" si="92"/>
        <v>312.82500521854769</v>
      </c>
      <c r="O498" s="3">
        <f t="shared" si="88"/>
        <v>351.66884842926629</v>
      </c>
      <c r="P498" s="3">
        <f t="shared" si="89"/>
        <v>226.02493918222368</v>
      </c>
      <c r="Q498" s="3">
        <f t="shared" si="90"/>
        <v>39.824346266336292</v>
      </c>
      <c r="R498" s="3">
        <f t="shared" si="91"/>
        <v>2.2143176623516316</v>
      </c>
      <c r="S498" s="3">
        <f t="shared" si="93"/>
        <v>1207.5574567587255</v>
      </c>
    </row>
    <row r="499" spans="5:19">
      <c r="E499" s="4">
        <f t="shared" si="94"/>
        <v>2243</v>
      </c>
      <c r="F499" s="5">
        <f>F498*SUM(economy!Z289:AB289)/SUM(economy!Z288:AB288)</f>
        <v>18413.04112304312</v>
      </c>
      <c r="G499" s="13">
        <f t="shared" si="97"/>
        <v>313.95123822153442</v>
      </c>
      <c r="H499" s="13">
        <f t="shared" si="97"/>
        <v>352.43410672570144</v>
      </c>
      <c r="I499" s="13">
        <f t="shared" si="97"/>
        <v>225.76350233714209</v>
      </c>
      <c r="J499" s="13">
        <f t="shared" si="97"/>
        <v>39.715256634862662</v>
      </c>
      <c r="K499" s="13">
        <f t="shared" si="97"/>
        <v>2.2094315801368394</v>
      </c>
      <c r="L499" s="13">
        <f t="shared" si="95"/>
        <v>1209.0735354993774</v>
      </c>
      <c r="M499" s="3">
        <v>0</v>
      </c>
      <c r="N499" s="3">
        <f t="shared" si="92"/>
        <v>313.95129925439829</v>
      </c>
      <c r="O499" s="3">
        <f t="shared" si="88"/>
        <v>352.43415696768659</v>
      </c>
      <c r="P499" s="3">
        <f t="shared" si="89"/>
        <v>225.76350932819682</v>
      </c>
      <c r="Q499" s="3">
        <f t="shared" si="90"/>
        <v>39.715256635049066</v>
      </c>
      <c r="R499" s="3">
        <f t="shared" si="91"/>
        <v>2.2094315801368394</v>
      </c>
      <c r="S499" s="3">
        <f t="shared" si="93"/>
        <v>1209.0736537654677</v>
      </c>
    </row>
    <row r="500" spans="5:19">
      <c r="E500" s="4">
        <f t="shared" si="94"/>
        <v>2244</v>
      </c>
      <c r="F500" s="5">
        <f>F499*SUM(economy!Z290:AB290)/SUM(economy!Z289:AB289)</f>
        <v>18372.189077744257</v>
      </c>
      <c r="G500" s="13">
        <f t="shared" si="97"/>
        <v>315.07503885345727</v>
      </c>
      <c r="H500" s="13">
        <f t="shared" si="97"/>
        <v>353.19347400962471</v>
      </c>
      <c r="I500" s="13">
        <f t="shared" si="97"/>
        <v>225.49944403980032</v>
      </c>
      <c r="J500" s="13">
        <f t="shared" si="97"/>
        <v>39.607603943706181</v>
      </c>
      <c r="K500" s="13">
        <f t="shared" si="97"/>
        <v>2.204550018446338</v>
      </c>
      <c r="L500" s="13">
        <f t="shared" si="95"/>
        <v>1210.5801108650348</v>
      </c>
      <c r="M500" s="3">
        <v>0</v>
      </c>
      <c r="N500" s="3">
        <f t="shared" si="92"/>
        <v>315.07509988632114</v>
      </c>
      <c r="O500" s="3">
        <f t="shared" si="88"/>
        <v>353.19352411339264</v>
      </c>
      <c r="P500" s="3">
        <f t="shared" si="89"/>
        <v>225.4994509370168</v>
      </c>
      <c r="Q500" s="3">
        <f t="shared" si="90"/>
        <v>39.607603943881934</v>
      </c>
      <c r="R500" s="3">
        <f t="shared" si="91"/>
        <v>2.204550018446338</v>
      </c>
      <c r="S500" s="3">
        <f t="shared" si="93"/>
        <v>1210.580228899059</v>
      </c>
    </row>
    <row r="501" spans="5:19">
      <c r="E501" s="4">
        <f t="shared" si="94"/>
        <v>2245</v>
      </c>
      <c r="F501" s="5">
        <f>F500*SUM(economy!Z291:AB291)/SUM(economy!Z290:AB290)</f>
        <v>18331.337641103633</v>
      </c>
      <c r="G501" s="13">
        <f t="shared" si="97"/>
        <v>316.19634616806138</v>
      </c>
      <c r="H501" s="13">
        <f t="shared" si="97"/>
        <v>353.94691637864719</v>
      </c>
      <c r="I501" s="13">
        <f t="shared" si="97"/>
        <v>225.23279269908195</v>
      </c>
      <c r="J501" s="13">
        <f t="shared" si="97"/>
        <v>39.501306271353513</v>
      </c>
      <c r="K501" s="13">
        <f t="shared" si="97"/>
        <v>2.199671265214763</v>
      </c>
      <c r="L501" s="13">
        <f t="shared" si="95"/>
        <v>1212.0770327823589</v>
      </c>
      <c r="M501" s="3">
        <v>0</v>
      </c>
      <c r="N501" s="3">
        <f t="shared" si="92"/>
        <v>316.19640720092525</v>
      </c>
      <c r="O501" s="3">
        <f t="shared" si="88"/>
        <v>353.94696634457813</v>
      </c>
      <c r="P501" s="3">
        <f t="shared" si="89"/>
        <v>225.23279950371975</v>
      </c>
      <c r="Q501" s="3">
        <f t="shared" si="90"/>
        <v>39.501306271519226</v>
      </c>
      <c r="R501" s="3">
        <f t="shared" si="91"/>
        <v>2.199671265214763</v>
      </c>
      <c r="S501" s="3">
        <f t="shared" si="93"/>
        <v>1212.077150585957</v>
      </c>
    </row>
    <row r="502" spans="5:19">
      <c r="E502" s="4">
        <f t="shared" si="94"/>
        <v>2246</v>
      </c>
      <c r="F502" s="5">
        <f>F501*SUM(economy!Z292:AB292)/SUM(economy!Z291:AB291)</f>
        <v>18290.486043121266</v>
      </c>
      <c r="G502" s="13">
        <f t="shared" si="97"/>
        <v>317.31516020249495</v>
      </c>
      <c r="H502" s="13">
        <f t="shared" si="97"/>
        <v>354.69445018953797</v>
      </c>
      <c r="I502" s="13">
        <f t="shared" si="97"/>
        <v>224.96358321185383</v>
      </c>
      <c r="J502" s="13">
        <f t="shared" si="97"/>
        <v>39.396286281279131</v>
      </c>
      <c r="K502" s="13">
        <f t="shared" si="97"/>
        <v>2.1947942439751373</v>
      </c>
      <c r="L502" s="13">
        <f t="shared" si="95"/>
        <v>1213.564274129141</v>
      </c>
      <c r="M502" s="3">
        <v>0</v>
      </c>
      <c r="N502" s="3">
        <f t="shared" si="92"/>
        <v>317.31522123535882</v>
      </c>
      <c r="O502" s="3">
        <f t="shared" si="88"/>
        <v>354.69450001801113</v>
      </c>
      <c r="P502" s="3">
        <f t="shared" si="89"/>
        <v>224.96358992515559</v>
      </c>
      <c r="Q502" s="3">
        <f t="shared" si="90"/>
        <v>39.39628628143538</v>
      </c>
      <c r="R502" s="3">
        <f t="shared" si="91"/>
        <v>2.1947942439751373</v>
      </c>
      <c r="S502" s="3">
        <f t="shared" si="93"/>
        <v>1213.5643917039361</v>
      </c>
    </row>
    <row r="503" spans="5:19">
      <c r="E503" s="4">
        <f t="shared" si="94"/>
        <v>2247</v>
      </c>
      <c r="F503" s="5">
        <f>F502*SUM(economy!Z293:AB293)/SUM(economy!Z292:AB292)</f>
        <v>18249.633555240194</v>
      </c>
      <c r="G503" s="13">
        <f t="shared" ref="G503:K518" si="98">G502*(1-G$5)+G$4*$F502*$L$4/1000</f>
        <v>318.43148094691082</v>
      </c>
      <c r="H503" s="13">
        <f t="shared" si="98"/>
        <v>355.43609168176772</v>
      </c>
      <c r="I503" s="13">
        <f t="shared" si="98"/>
        <v>224.69184989089482</v>
      </c>
      <c r="J503" s="13">
        <f t="shared" si="98"/>
        <v>39.292470964574512</v>
      </c>
      <c r="K503" s="13">
        <f t="shared" si="98"/>
        <v>2.1899182656670009</v>
      </c>
      <c r="L503" s="13">
        <f t="shared" si="95"/>
        <v>1215.0418117498148</v>
      </c>
      <c r="M503" s="3">
        <v>0</v>
      </c>
      <c r="N503" s="3">
        <f t="shared" si="92"/>
        <v>318.43154197977469</v>
      </c>
      <c r="O503" s="3">
        <f t="shared" si="88"/>
        <v>355.43614137316121</v>
      </c>
      <c r="P503" s="3">
        <f t="shared" si="89"/>
        <v>224.69185651408651</v>
      </c>
      <c r="Q503" s="3">
        <f t="shared" si="90"/>
        <v>39.292470964721836</v>
      </c>
      <c r="R503" s="3">
        <f t="shared" si="91"/>
        <v>2.1899182656670009</v>
      </c>
      <c r="S503" s="3">
        <f t="shared" si="93"/>
        <v>1215.0419290974114</v>
      </c>
    </row>
    <row r="504" spans="5:19">
      <c r="E504" s="4">
        <f t="shared" si="94"/>
        <v>2248</v>
      </c>
      <c r="F504" s="5">
        <f>F503*SUM(economy!Z294:AB294)/SUM(economy!Z293:AB293)</f>
        <v>18208.779491243553</v>
      </c>
      <c r="G504" s="13">
        <f t="shared" si="98"/>
        <v>319.54530834699591</v>
      </c>
      <c r="H504" s="13">
        <f t="shared" si="98"/>
        <v>356.17185698172261</v>
      </c>
      <c r="I504" s="13">
        <f t="shared" si="98"/>
        <v>224.41762647896201</v>
      </c>
      <c r="J504" s="13">
        <f t="shared" si="98"/>
        <v>39.189791397589154</v>
      </c>
      <c r="K504" s="13">
        <f t="shared" si="98"/>
        <v>2.1850428781495079</v>
      </c>
      <c r="L504" s="13">
        <f t="shared" si="95"/>
        <v>1216.5096260834191</v>
      </c>
      <c r="M504" s="3">
        <v>0</v>
      </c>
      <c r="N504" s="3">
        <f t="shared" si="92"/>
        <v>319.54536937985978</v>
      </c>
      <c r="O504" s="3">
        <f t="shared" si="88"/>
        <v>356.17190653641359</v>
      </c>
      <c r="P504" s="3">
        <f t="shared" si="89"/>
        <v>224.41763301325312</v>
      </c>
      <c r="Q504" s="3">
        <f t="shared" si="90"/>
        <v>39.189791397728065</v>
      </c>
      <c r="R504" s="3">
        <f t="shared" si="91"/>
        <v>2.1850428781495079</v>
      </c>
      <c r="S504" s="3">
        <f t="shared" si="93"/>
        <v>1216.509743205404</v>
      </c>
    </row>
    <row r="505" spans="5:19">
      <c r="E505" s="4">
        <f t="shared" si="94"/>
        <v>2249</v>
      </c>
      <c r="F505" s="5">
        <f>F504*SUM(economy!Z295:AB295)/SUM(economy!Z294:AB294)</f>
        <v>18167.923207950113</v>
      </c>
      <c r="G505" s="13">
        <f t="shared" si="98"/>
        <v>320.6566423065554</v>
      </c>
      <c r="H505" s="13">
        <f t="shared" si="98"/>
        <v>356.90176210699127</v>
      </c>
      <c r="I505" s="13">
        <f t="shared" si="98"/>
        <v>224.14094616280278</v>
      </c>
      <c r="J505" s="13">
        <f t="shared" si="98"/>
        <v>39.088182513522128</v>
      </c>
      <c r="K505" s="13">
        <f t="shared" si="98"/>
        <v>2.1801677749686168</v>
      </c>
      <c r="L505" s="13">
        <f t="shared" si="95"/>
        <v>1217.96770086484</v>
      </c>
      <c r="M505" s="3">
        <v>0</v>
      </c>
      <c r="N505" s="3">
        <f t="shared" si="92"/>
        <v>320.65670333941927</v>
      </c>
      <c r="O505" s="3">
        <f t="shared" si="88"/>
        <v>356.90181152535581</v>
      </c>
      <c r="P505" s="3">
        <f t="shared" si="89"/>
        <v>224.1409526093866</v>
      </c>
      <c r="Q505" s="3">
        <f t="shared" si="90"/>
        <v>39.088182513653109</v>
      </c>
      <c r="R505" s="3">
        <f t="shared" si="91"/>
        <v>2.1801677749686168</v>
      </c>
      <c r="S505" s="3">
        <f t="shared" si="93"/>
        <v>1217.9678177627834</v>
      </c>
    </row>
    <row r="506" spans="5:19">
      <c r="E506" s="4">
        <f t="shared" si="94"/>
        <v>2250</v>
      </c>
      <c r="F506" s="5">
        <f>F505*SUM(economy!Z296:AB296)/SUM(economy!Z295:AB295)</f>
        <v>18127.064105689336</v>
      </c>
      <c r="G506" s="13">
        <f t="shared" si="98"/>
        <v>321.76548269013921</v>
      </c>
      <c r="H506" s="13">
        <f t="shared" si="98"/>
        <v>357.62582297070475</v>
      </c>
      <c r="I506" s="13">
        <f t="shared" si="98"/>
        <v>223.86184158708335</v>
      </c>
      <c r="J506" s="13">
        <f t="shared" si="98"/>
        <v>38.987582887143546</v>
      </c>
      <c r="K506" s="13">
        <f t="shared" si="98"/>
        <v>2.1752927400542545</v>
      </c>
      <c r="L506" s="13">
        <f t="shared" si="95"/>
        <v>1219.416022875125</v>
      </c>
      <c r="M506" s="3">
        <v>0</v>
      </c>
      <c r="N506" s="3">
        <f t="shared" si="92"/>
        <v>321.76554372300308</v>
      </c>
      <c r="O506" s="3">
        <f t="shared" si="88"/>
        <v>357.62587225311785</v>
      </c>
      <c r="P506" s="3">
        <f t="shared" si="89"/>
        <v>223.86184794713716</v>
      </c>
      <c r="Q506" s="3">
        <f t="shared" si="90"/>
        <v>38.987582887267045</v>
      </c>
      <c r="R506" s="3">
        <f t="shared" si="91"/>
        <v>2.1752927400542545</v>
      </c>
      <c r="S506" s="3">
        <f t="shared" si="93"/>
        <v>1219.4161395505794</v>
      </c>
    </row>
    <row r="507" spans="5:19">
      <c r="E507" s="4">
        <f t="shared" si="94"/>
        <v>2251</v>
      </c>
      <c r="F507" s="5">
        <f>F506*SUM(economy!Z297:AB297)/SUM(economy!Z296:AB296)</f>
        <v>18086.201628555616</v>
      </c>
      <c r="G507" s="13">
        <f t="shared" si="98"/>
        <v>322.87182932569772</v>
      </c>
      <c r="H507" s="13">
        <f t="shared" si="98"/>
        <v>358.34405538590954</v>
      </c>
      <c r="I507" s="13">
        <f t="shared" si="98"/>
        <v>223.58034486820185</v>
      </c>
      <c r="J507" s="13">
        <f t="shared" si="98"/>
        <v>38.887934531869909</v>
      </c>
      <c r="K507" s="13">
        <f t="shared" si="98"/>
        <v>2.1704176141997507</v>
      </c>
      <c r="L507" s="13">
        <f t="shared" si="95"/>
        <v>1220.8545817258787</v>
      </c>
      <c r="M507" s="3">
        <v>0</v>
      </c>
      <c r="N507" s="3">
        <f t="shared" si="92"/>
        <v>322.87189035856159</v>
      </c>
      <c r="O507" s="3">
        <f t="shared" si="88"/>
        <v>358.34410453274529</v>
      </c>
      <c r="P507" s="3">
        <f t="shared" si="89"/>
        <v>223.58035114288708</v>
      </c>
      <c r="Q507" s="3">
        <f t="shared" si="90"/>
        <v>38.887934531986353</v>
      </c>
      <c r="R507" s="3">
        <f t="shared" si="91"/>
        <v>2.1704176141997507</v>
      </c>
      <c r="S507" s="3">
        <f t="shared" si="93"/>
        <v>1220.8546981803802</v>
      </c>
    </row>
    <row r="508" spans="5:19">
      <c r="E508" s="4">
        <f t="shared" si="94"/>
        <v>2252</v>
      </c>
      <c r="F508" s="5">
        <f>F507*SUM(economy!Z298:AB298)/SUM(economy!Z297:AB297)</f>
        <v>18045.33526445341</v>
      </c>
      <c r="G508" s="13">
        <f t="shared" si="98"/>
        <v>323.97568200725277</v>
      </c>
      <c r="H508" s="13">
        <f t="shared" si="98"/>
        <v>359.0564750699524</v>
      </c>
      <c r="I508" s="13">
        <f t="shared" si="98"/>
        <v>223.29648760795391</v>
      </c>
      <c r="J508" s="13">
        <f t="shared" si="98"/>
        <v>38.789182708461809</v>
      </c>
      <c r="K508" s="13">
        <f t="shared" si="98"/>
        <v>2.1655422747425237</v>
      </c>
      <c r="L508" s="13">
        <f t="shared" si="95"/>
        <v>1222.2833696683633</v>
      </c>
      <c r="M508" s="3">
        <v>0</v>
      </c>
      <c r="N508" s="3">
        <f t="shared" si="92"/>
        <v>323.97574304011664</v>
      </c>
      <c r="O508" s="3">
        <f t="shared" si="88"/>
        <v>359.05652408158375</v>
      </c>
      <c r="P508" s="3">
        <f t="shared" si="89"/>
        <v>223.29649379841644</v>
      </c>
      <c r="Q508" s="3">
        <f t="shared" si="90"/>
        <v>38.789182708571602</v>
      </c>
      <c r="R508" s="3">
        <f t="shared" si="91"/>
        <v>2.1655422747425237</v>
      </c>
      <c r="S508" s="3">
        <f t="shared" si="93"/>
        <v>1222.283485903431</v>
      </c>
    </row>
    <row r="509" spans="5:19">
      <c r="E509" s="4">
        <f t="shared" si="94"/>
        <v>2253</v>
      </c>
      <c r="F509" s="5">
        <f>F508*SUM(economy!Z299:AB299)/SUM(economy!Z298:AB298)</f>
        <v>18004.464544948809</v>
      </c>
      <c r="G509" s="13">
        <f t="shared" si="98"/>
        <v>325.07704049757155</v>
      </c>
      <c r="H509" s="13">
        <f t="shared" si="98"/>
        <v>359.76309764885684</v>
      </c>
      <c r="I509" s="13">
        <f t="shared" si="98"/>
        <v>223.0103009070219</v>
      </c>
      <c r="J509" s="13">
        <f t="shared" si="98"/>
        <v>38.691275744655378</v>
      </c>
      <c r="K509" s="13">
        <f t="shared" si="98"/>
        <v>2.1606666232419123</v>
      </c>
      <c r="L509" s="13">
        <f t="shared" si="95"/>
        <v>1223.7023814213476</v>
      </c>
      <c r="M509" s="3">
        <v>0</v>
      </c>
      <c r="N509" s="3">
        <f t="shared" si="92"/>
        <v>325.07710153043541</v>
      </c>
      <c r="O509" s="3">
        <f t="shared" si="88"/>
        <v>359.76314652565577</v>
      </c>
      <c r="P509" s="3">
        <f t="shared" si="89"/>
        <v>223.01030701439225</v>
      </c>
      <c r="Q509" s="3">
        <f t="shared" si="90"/>
        <v>38.691275744758897</v>
      </c>
      <c r="R509" s="3">
        <f t="shared" si="91"/>
        <v>2.1606666232419123</v>
      </c>
      <c r="S509" s="3">
        <f t="shared" si="93"/>
        <v>1223.7024974384844</v>
      </c>
    </row>
    <row r="510" spans="5:19">
      <c r="E510" s="4">
        <f t="shared" si="94"/>
        <v>2254</v>
      </c>
      <c r="F510" s="5">
        <f>F509*SUM(economy!Z300:AB300)/SUM(economy!Z299:AB299)</f>
        <v>17963.589044946744</v>
      </c>
      <c r="G510" s="13">
        <f t="shared" si="98"/>
        <v>326.1759045308313</v>
      </c>
      <c r="H510" s="13">
        <f t="shared" si="98"/>
        <v>360.46393866167455</v>
      </c>
      <c r="I510" s="13">
        <f t="shared" si="98"/>
        <v>222.72181537826066</v>
      </c>
      <c r="J510" s="13">
        <f t="shared" si="98"/>
        <v>38.594164865080216</v>
      </c>
      <c r="K510" s="13">
        <f t="shared" si="98"/>
        <v>2.1557905779984363</v>
      </c>
      <c r="L510" s="13">
        <f t="shared" si="95"/>
        <v>1225.1116140138452</v>
      </c>
      <c r="M510" s="3">
        <v>0</v>
      </c>
      <c r="N510" s="3">
        <f t="shared" si="92"/>
        <v>326.17596556369517</v>
      </c>
      <c r="O510" s="3">
        <f t="shared" si="88"/>
        <v>360.46398740401196</v>
      </c>
      <c r="P510" s="3">
        <f t="shared" si="89"/>
        <v>222.7218214036541</v>
      </c>
      <c r="Q510" s="3">
        <f t="shared" si="90"/>
        <v>38.594164865177824</v>
      </c>
      <c r="R510" s="3">
        <f t="shared" si="91"/>
        <v>2.1557905779984363</v>
      </c>
      <c r="S510" s="3">
        <f t="shared" si="93"/>
        <v>1225.1117298145375</v>
      </c>
    </row>
    <row r="511" spans="5:19">
      <c r="E511" s="4">
        <f t="shared" si="94"/>
        <v>2255</v>
      </c>
      <c r="F511" s="5">
        <f>F510*SUM(economy!Z301:AB301)/SUM(economy!Z300:AB300)</f>
        <v>17922.708382212808</v>
      </c>
      <c r="G511" s="13">
        <f t="shared" si="98"/>
        <v>327.27227381526467</v>
      </c>
      <c r="H511" s="13">
        <f t="shared" si="98"/>
        <v>361.15901356479367</v>
      </c>
      <c r="I511" s="13">
        <f t="shared" si="98"/>
        <v>222.43106115975633</v>
      </c>
      <c r="J511" s="13">
        <f t="shared" si="98"/>
        <v>38.497804030855711</v>
      </c>
      <c r="K511" s="13">
        <f t="shared" si="98"/>
        <v>2.1509140695013396</v>
      </c>
      <c r="L511" s="13">
        <f t="shared" si="95"/>
        <v>1226.511066640172</v>
      </c>
      <c r="M511" s="3">
        <v>0</v>
      </c>
      <c r="N511" s="3">
        <f t="shared" si="92"/>
        <v>327.27233484812854</v>
      </c>
      <c r="O511" s="3">
        <f t="shared" si="88"/>
        <v>361.15906217303944</v>
      </c>
      <c r="P511" s="3">
        <f t="shared" si="89"/>
        <v>222.43106710427324</v>
      </c>
      <c r="Q511" s="3">
        <f t="shared" si="90"/>
        <v>38.497804030947741</v>
      </c>
      <c r="R511" s="3">
        <f t="shared" si="91"/>
        <v>2.1509140695013396</v>
      </c>
      <c r="S511" s="3">
        <f t="shared" si="93"/>
        <v>1226.5111822258903</v>
      </c>
    </row>
    <row r="512" spans="5:19">
      <c r="E512" s="4">
        <f t="shared" si="94"/>
        <v>2256</v>
      </c>
      <c r="F512" s="5">
        <f>F511*SUM(economy!Z302:AB302)/SUM(economy!Z301:AB301)</f>
        <v>17881.822216758352</v>
      </c>
      <c r="G512" s="13">
        <f t="shared" si="98"/>
        <v>328.36614803577532</v>
      </c>
      <c r="H512" s="13">
        <f t="shared" si="98"/>
        <v>361.84833773619084</v>
      </c>
      <c r="I512" s="13">
        <f t="shared" si="98"/>
        <v>222.13806792763825</v>
      </c>
      <c r="J512" s="13">
        <f t="shared" si="98"/>
        <v>38.402149788294572</v>
      </c>
      <c r="K512" s="13">
        <f t="shared" si="98"/>
        <v>2.1460370376449411</v>
      </c>
      <c r="L512" s="13">
        <f t="shared" si="95"/>
        <v>1227.9007405255438</v>
      </c>
      <c r="M512" s="3">
        <v>0</v>
      </c>
      <c r="N512" s="3">
        <f t="shared" si="92"/>
        <v>328.36620906863919</v>
      </c>
      <c r="O512" s="3">
        <f t="shared" si="88"/>
        <v>361.8483862107139</v>
      </c>
      <c r="P512" s="3">
        <f t="shared" si="89"/>
        <v>222.1380737923642</v>
      </c>
      <c r="Q512" s="3">
        <f t="shared" si="90"/>
        <v>38.402149788381344</v>
      </c>
      <c r="R512" s="3">
        <f t="shared" si="91"/>
        <v>2.1460370376449411</v>
      </c>
      <c r="S512" s="3">
        <f t="shared" si="93"/>
        <v>1227.9008558977434</v>
      </c>
    </row>
    <row r="513" spans="5:19">
      <c r="E513" s="4">
        <f t="shared" si="94"/>
        <v>2257</v>
      </c>
      <c r="F513" s="5">
        <f>F512*SUM(economy!Z303:AB303)/SUM(economy!Z302:AB302)</f>
        <v>17840.930250106707</v>
      </c>
      <c r="G513" s="13">
        <f t="shared" si="98"/>
        <v>329.45752685651644</v>
      </c>
      <c r="H513" s="13">
        <f t="shared" si="98"/>
        <v>362.53192647961356</v>
      </c>
      <c r="I513" s="13">
        <f t="shared" si="98"/>
        <v>221.84286490862638</v>
      </c>
      <c r="J513" s="13">
        <f t="shared" si="98"/>
        <v>38.307161126177277</v>
      </c>
      <c r="K513" s="13">
        <f t="shared" si="98"/>
        <v>2.1411594300113936</v>
      </c>
      <c r="L513" s="13">
        <f t="shared" si="95"/>
        <v>1229.2806388009451</v>
      </c>
      <c r="M513" s="3">
        <v>0</v>
      </c>
      <c r="N513" s="3">
        <f t="shared" si="92"/>
        <v>329.45758788938031</v>
      </c>
      <c r="O513" s="3">
        <f t="shared" si="88"/>
        <v>362.53197482078178</v>
      </c>
      <c r="P513" s="3">
        <f t="shared" si="89"/>
        <v>221.84287069463235</v>
      </c>
      <c r="Q513" s="3">
        <f t="shared" si="90"/>
        <v>38.307161126259089</v>
      </c>
      <c r="R513" s="3">
        <f t="shared" si="91"/>
        <v>2.1411594300113936</v>
      </c>
      <c r="S513" s="3">
        <f t="shared" si="93"/>
        <v>1229.2807539610649</v>
      </c>
    </row>
    <row r="514" spans="5:19">
      <c r="E514" s="4">
        <f t="shared" si="94"/>
        <v>2258</v>
      </c>
      <c r="F514" s="5">
        <f>F513*SUM(economy!Z304:AB304)/SUM(economy!Z303:AB303)</f>
        <v>17800.032224456798</v>
      </c>
      <c r="G514" s="13">
        <f t="shared" si="98"/>
        <v>330.54640992342433</v>
      </c>
      <c r="H514" s="13">
        <f t="shared" si="98"/>
        <v>363.20979502868238</v>
      </c>
      <c r="I514" s="13">
        <f t="shared" si="98"/>
        <v>221.54548089230002</v>
      </c>
      <c r="J514" s="13">
        <f t="shared" si="98"/>
        <v>38.21279934109387</v>
      </c>
      <c r="K514" s="13">
        <f t="shared" si="98"/>
        <v>2.1362812007946763</v>
      </c>
      <c r="L514" s="13">
        <f t="shared" si="95"/>
        <v>1230.6507663862953</v>
      </c>
      <c r="M514" s="3">
        <v>0</v>
      </c>
      <c r="N514" s="3">
        <f t="shared" si="92"/>
        <v>330.5464709562882</v>
      </c>
      <c r="O514" s="3">
        <f t="shared" si="88"/>
        <v>363.20984323686264</v>
      </c>
      <c r="P514" s="3">
        <f t="shared" si="89"/>
        <v>221.54548660064268</v>
      </c>
      <c r="Q514" s="3">
        <f t="shared" si="90"/>
        <v>38.212799341171007</v>
      </c>
      <c r="R514" s="3">
        <f t="shared" si="91"/>
        <v>2.1362812007946763</v>
      </c>
      <c r="S514" s="3">
        <f t="shared" si="93"/>
        <v>1230.6508813357591</v>
      </c>
    </row>
    <row r="515" spans="5:19">
      <c r="E515" s="4">
        <f t="shared" si="94"/>
        <v>2259</v>
      </c>
      <c r="F515" s="5">
        <f>F514*SUM(economy!Z305:AB305)/SUM(economy!Z304:AB304)</f>
        <v>17759.127921759322</v>
      </c>
      <c r="G515" s="13">
        <f t="shared" si="98"/>
        <v>331.63279686670103</v>
      </c>
      <c r="H515" s="13">
        <f t="shared" si="98"/>
        <v>363.88195855090299</v>
      </c>
      <c r="I515" s="13">
        <f t="shared" si="98"/>
        <v>221.24594424307639</v>
      </c>
      <c r="J515" s="13">
        <f t="shared" si="98"/>
        <v>38.119027910380183</v>
      </c>
      <c r="K515" s="13">
        <f t="shared" si="98"/>
        <v>2.1314023101086965</v>
      </c>
      <c r="L515" s="13">
        <f t="shared" si="95"/>
        <v>1232.0111298811692</v>
      </c>
      <c r="M515" s="3">
        <v>0</v>
      </c>
      <c r="N515" s="3">
        <f t="shared" si="92"/>
        <v>331.6328578995649</v>
      </c>
      <c r="O515" s="3">
        <f t="shared" si="88"/>
        <v>363.88200662646108</v>
      </c>
      <c r="P515" s="3">
        <f t="shared" si="89"/>
        <v>221.24594987479816</v>
      </c>
      <c r="Q515" s="3">
        <f t="shared" si="90"/>
        <v>38.119027910452914</v>
      </c>
      <c r="R515" s="3">
        <f t="shared" si="91"/>
        <v>2.1314023101086965</v>
      </c>
      <c r="S515" s="3">
        <f t="shared" si="93"/>
        <v>1232.0112446213857</v>
      </c>
    </row>
    <row r="516" spans="5:19">
      <c r="E516" s="4">
        <f t="shared" si="94"/>
        <v>2260</v>
      </c>
      <c r="F516" s="5">
        <f>F515*SUM(economy!Z306:AB306)/SUM(economy!Z305:AB305)</f>
        <v>17718.217162718956</v>
      </c>
      <c r="G516" s="13">
        <f t="shared" si="98"/>
        <v>332.71668730324035</v>
      </c>
      <c r="H516" s="13">
        <f t="shared" si="98"/>
        <v>364.54843215158058</v>
      </c>
      <c r="I516" s="13">
        <f t="shared" si="98"/>
        <v>220.94428291188939</v>
      </c>
      <c r="J516" s="13">
        <f t="shared" si="98"/>
        <v>38.025812372204392</v>
      </c>
      <c r="K516" s="13">
        <f t="shared" si="98"/>
        <v>2.1265227235242596</v>
      </c>
      <c r="L516" s="13">
        <f t="shared" si="95"/>
        <v>1233.3617374624389</v>
      </c>
      <c r="M516" s="3">
        <v>0</v>
      </c>
      <c r="N516" s="3">
        <f t="shared" si="92"/>
        <v>332.71674833610422</v>
      </c>
      <c r="O516" s="3">
        <f t="shared" si="88"/>
        <v>364.54848009488137</v>
      </c>
      <c r="P516" s="3">
        <f t="shared" si="89"/>
        <v>220.9442884680187</v>
      </c>
      <c r="Q516" s="3">
        <f t="shared" si="90"/>
        <v>38.025812372272966</v>
      </c>
      <c r="R516" s="3">
        <f t="shared" si="91"/>
        <v>2.1265227235242596</v>
      </c>
      <c r="S516" s="3">
        <f t="shared" si="93"/>
        <v>1233.3618519948016</v>
      </c>
    </row>
    <row r="517" spans="5:19">
      <c r="E517" s="4">
        <f t="shared" si="94"/>
        <v>2261</v>
      </c>
      <c r="F517" s="5">
        <f>F516*SUM(economy!Z307:AB307)/SUM(economy!Z306:AB306)</f>
        <v>17677.299805735202</v>
      </c>
      <c r="G517" s="13">
        <f t="shared" si="98"/>
        <v>333.79808083899314</v>
      </c>
      <c r="H517" s="13">
        <f t="shared" si="98"/>
        <v>365.20923087763015</v>
      </c>
      <c r="I517" s="13">
        <f t="shared" si="98"/>
        <v>220.64052444756192</v>
      </c>
      <c r="J517" s="13">
        <f t="shared" si="98"/>
        <v>37.933120212386726</v>
      </c>
      <c r="K517" s="13">
        <f t="shared" si="98"/>
        <v>2.1216424117413832</v>
      </c>
      <c r="L517" s="13">
        <f t="shared" si="95"/>
        <v>1234.7025987883133</v>
      </c>
      <c r="M517" s="3">
        <v>0</v>
      </c>
      <c r="N517" s="3">
        <f t="shared" si="92"/>
        <v>333.79814187185701</v>
      </c>
      <c r="O517" s="3">
        <f t="shared" si="88"/>
        <v>365.20927868903743</v>
      </c>
      <c r="P517" s="3">
        <f t="shared" si="89"/>
        <v>220.64052992911343</v>
      </c>
      <c r="Q517" s="3">
        <f t="shared" si="90"/>
        <v>37.933120212451378</v>
      </c>
      <c r="R517" s="3">
        <f t="shared" si="91"/>
        <v>2.1216424117413832</v>
      </c>
      <c r="S517" s="3">
        <f t="shared" si="93"/>
        <v>1234.7027131142006</v>
      </c>
    </row>
    <row r="518" spans="5:19">
      <c r="E518" s="4">
        <f t="shared" si="94"/>
        <v>2262</v>
      </c>
      <c r="F518" s="5">
        <f>F517*SUM(economy!Z308:AB308)/SUM(economy!Z307:AB307)</f>
        <v>17636.375745792524</v>
      </c>
      <c r="G518" s="13">
        <f t="shared" si="98"/>
        <v>334.87697707126807</v>
      </c>
      <c r="H518" s="13">
        <f t="shared" si="98"/>
        <v>365.8643697212762</v>
      </c>
      <c r="I518" s="13">
        <f t="shared" si="98"/>
        <v>220.33469600786628</v>
      </c>
      <c r="J518" s="13">
        <f t="shared" si="98"/>
        <v>37.840920757560511</v>
      </c>
      <c r="K518" s="13">
        <f t="shared" si="98"/>
        <v>2.116761350340818</v>
      </c>
      <c r="L518" s="13">
        <f t="shared" si="95"/>
        <v>1236.0337249083118</v>
      </c>
      <c r="M518" s="3">
        <v>0</v>
      </c>
      <c r="N518" s="3">
        <f t="shared" si="92"/>
        <v>334.87703810413194</v>
      </c>
      <c r="O518" s="3">
        <f t="shared" si="88"/>
        <v>365.86441740115288</v>
      </c>
      <c r="P518" s="3">
        <f t="shared" si="89"/>
        <v>220.33470141584104</v>
      </c>
      <c r="Q518" s="3">
        <f t="shared" si="90"/>
        <v>37.840920757621468</v>
      </c>
      <c r="R518" s="3">
        <f t="shared" si="91"/>
        <v>2.116761350340818</v>
      </c>
      <c r="S518" s="3">
        <f t="shared" si="93"/>
        <v>1236.0338390290881</v>
      </c>
    </row>
    <row r="519" spans="5:19">
      <c r="E519" s="4">
        <f t="shared" si="94"/>
        <v>2263</v>
      </c>
      <c r="F519" s="5">
        <f>F518*SUM(economy!Z309:AB309)/SUM(economy!Z308:AB308)</f>
        <v>17595.444913310006</v>
      </c>
      <c r="G519" s="13">
        <f t="shared" ref="G519:K534" si="99">G518*(1-G$5)+G$4*$F518*$L$4/1000</f>
        <v>335.95337559096436</v>
      </c>
      <c r="H519" s="13">
        <f t="shared" si="99"/>
        <v>366.51386362363877</v>
      </c>
      <c r="I519" s="13">
        <f t="shared" si="99"/>
        <v>220.02682437026948</v>
      </c>
      <c r="J519" s="13">
        <f t="shared" si="99"/>
        <v>37.749185074306311</v>
      </c>
      <c r="K519" s="13">
        <f t="shared" si="99"/>
        <v>2.1118795195812345</v>
      </c>
      <c r="L519" s="13">
        <f t="shared" si="95"/>
        <v>1237.35512817876</v>
      </c>
      <c r="M519" s="3">
        <v>0</v>
      </c>
      <c r="N519" s="3">
        <f t="shared" si="92"/>
        <v>335.95343662382822</v>
      </c>
      <c r="O519" s="3">
        <f t="shared" ref="O519:O556" si="100">O518*(1-O$5)+O$4*($F518+$M518)*$L$4/1000</f>
        <v>366.51391117234664</v>
      </c>
      <c r="P519" s="3">
        <f t="shared" ref="P519:P556" si="101">P518*(1-P$5)+P$4*($F518+$M518)*$L$4/1000</f>
        <v>220.02682970565508</v>
      </c>
      <c r="Q519" s="3">
        <f t="shared" ref="Q519:Q556" si="102">Q518*(1-Q$5)+Q$4*($F518+$M518)*$L$4/1000</f>
        <v>37.749185074363787</v>
      </c>
      <c r="R519" s="3">
        <f t="shared" ref="R519:R556" si="103">R518*(1-R$5)+R$4*($F518+$M518)*$L$4/1000</f>
        <v>2.1118795195812345</v>
      </c>
      <c r="S519" s="3">
        <f t="shared" si="93"/>
        <v>1237.3552420957749</v>
      </c>
    </row>
    <row r="520" spans="5:19">
      <c r="E520" s="4">
        <f t="shared" si="94"/>
        <v>2264</v>
      </c>
      <c r="F520" s="5">
        <f>F519*SUM(economy!Z310:AB310)/SUM(economy!Z309:AB309)</f>
        <v>17554.507272959047</v>
      </c>
      <c r="G520" s="13">
        <f t="shared" si="99"/>
        <v>337.02727598473444</v>
      </c>
      <c r="H520" s="13">
        <f t="shared" si="99"/>
        <v>367.15772747820074</v>
      </c>
      <c r="I520" s="13">
        <f t="shared" si="99"/>
        <v>219.71693594236137</v>
      </c>
      <c r="J520" s="13">
        <f t="shared" si="99"/>
        <v>37.657885873913202</v>
      </c>
      <c r="K520" s="13">
        <f t="shared" si="99"/>
        <v>2.1069969042222012</v>
      </c>
      <c r="L520" s="13">
        <f t="shared" si="95"/>
        <v>1238.666822183432</v>
      </c>
      <c r="M520" s="3">
        <v>0</v>
      </c>
      <c r="N520" s="3">
        <f t="shared" ref="N520:N556" si="104">N519*(1-N$5)+N$4*($F519+$M519)*$L$4/1000</f>
        <v>337.02733701759831</v>
      </c>
      <c r="O520" s="3">
        <f t="shared" si="100"/>
        <v>367.1577748961007</v>
      </c>
      <c r="P520" s="3">
        <f t="shared" si="101"/>
        <v>219.71694120613213</v>
      </c>
      <c r="Q520" s="3">
        <f t="shared" si="102"/>
        <v>37.657885873967395</v>
      </c>
      <c r="R520" s="3">
        <f t="shared" si="103"/>
        <v>2.1069969042222012</v>
      </c>
      <c r="S520" s="3">
        <f t="shared" ref="S520:S556" si="105">SUM(N520:R520,S$5)</f>
        <v>1238.6669358980207</v>
      </c>
    </row>
    <row r="521" spans="5:19">
      <c r="E521" s="4">
        <f t="shared" si="94"/>
        <v>2265</v>
      </c>
      <c r="F521" s="5">
        <f>F520*SUM(economy!Z311:AB311)/SUM(economy!Z310:AB310)</f>
        <v>17513.562822457159</v>
      </c>
      <c r="G521" s="13">
        <f t="shared" si="99"/>
        <v>338.09867783707466</v>
      </c>
      <c r="H521" s="13">
        <f t="shared" si="99"/>
        <v>367.79597613415552</v>
      </c>
      <c r="I521" s="13">
        <f t="shared" si="99"/>
        <v>219.40505677196529</v>
      </c>
      <c r="J521" s="13">
        <f t="shared" si="99"/>
        <v>37.566997422441979</v>
      </c>
      <c r="K521" s="13">
        <f t="shared" si="99"/>
        <v>2.1021134933613093</v>
      </c>
      <c r="L521" s="13">
        <f t="shared" si="95"/>
        <v>1239.9688216589989</v>
      </c>
      <c r="M521" s="3">
        <v>0</v>
      </c>
      <c r="N521" s="3">
        <f t="shared" si="104"/>
        <v>338.09873886993853</v>
      </c>
      <c r="O521" s="3">
        <f t="shared" si="100"/>
        <v>367.79602342160746</v>
      </c>
      <c r="P521" s="3">
        <f t="shared" si="101"/>
        <v>219.40506196508247</v>
      </c>
      <c r="Q521" s="3">
        <f t="shared" si="102"/>
        <v>37.566997422493074</v>
      </c>
      <c r="R521" s="3">
        <f t="shared" si="103"/>
        <v>2.1021134933613093</v>
      </c>
      <c r="S521" s="3">
        <f t="shared" si="105"/>
        <v>1239.9689351724828</v>
      </c>
    </row>
    <row r="522" spans="5:19">
      <c r="E522" s="4">
        <f t="shared" ref="E522:E556" si="106">1+E521</f>
        <v>2266</v>
      </c>
      <c r="F522" s="5">
        <f>F521*SUM(economy!Z312:AB312)/SUM(economy!Z311:AB311)</f>
        <v>17472.611591344496</v>
      </c>
      <c r="G522" s="13">
        <f t="shared" si="99"/>
        <v>339.167580732342</v>
      </c>
      <c r="H522" s="13">
        <f t="shared" si="99"/>
        <v>368.42862439963164</v>
      </c>
      <c r="I522" s="13">
        <f t="shared" si="99"/>
        <v>219.09121255693174</v>
      </c>
      <c r="J522" s="13">
        <f t="shared" si="99"/>
        <v>37.47649545578458</v>
      </c>
      <c r="K522" s="13">
        <f t="shared" si="99"/>
        <v>2.0972292802787544</v>
      </c>
      <c r="L522" s="13">
        <f t="shared" ref="L522:L556" si="107">SUM(G522:K522,L$5)</f>
        <v>1241.2611424249687</v>
      </c>
      <c r="M522" s="3">
        <v>0</v>
      </c>
      <c r="N522" s="3">
        <f t="shared" si="104"/>
        <v>339.16764176520587</v>
      </c>
      <c r="O522" s="3">
        <f t="shared" si="100"/>
        <v>368.42867155699435</v>
      </c>
      <c r="P522" s="3">
        <f t="shared" si="101"/>
        <v>219.0912176803437</v>
      </c>
      <c r="Q522" s="3">
        <f t="shared" si="102"/>
        <v>37.476495455832762</v>
      </c>
      <c r="R522" s="3">
        <f t="shared" si="103"/>
        <v>2.0972292802787544</v>
      </c>
      <c r="S522" s="3">
        <f t="shared" si="105"/>
        <v>1241.2612557386553</v>
      </c>
    </row>
    <row r="523" spans="5:19">
      <c r="E523" s="4">
        <f t="shared" si="106"/>
        <v>2267</v>
      </c>
      <c r="F523" s="5">
        <f>F522*SUM(economy!Z313:AB313)/SUM(economy!Z312:AB312)</f>
        <v>17431.653639749304</v>
      </c>
      <c r="G523" s="13">
        <f t="shared" si="99"/>
        <v>340.23398425669637</v>
      </c>
      <c r="H523" s="13">
        <f t="shared" si="99"/>
        <v>369.05568704479361</v>
      </c>
      <c r="I523" s="13">
        <f t="shared" si="99"/>
        <v>218.77542865461683</v>
      </c>
      <c r="J523" s="13">
        <f t="shared" si="99"/>
        <v>37.38635709943231</v>
      </c>
      <c r="K523" s="13">
        <f t="shared" si="99"/>
        <v>2.0923442622856312</v>
      </c>
      <c r="L523" s="13">
        <f t="shared" si="107"/>
        <v>1242.5438013178248</v>
      </c>
      <c r="M523" s="3">
        <v>0</v>
      </c>
      <c r="N523" s="3">
        <f t="shared" si="104"/>
        <v>340.23404528956024</v>
      </c>
      <c r="O523" s="3">
        <f t="shared" si="100"/>
        <v>369.05573407242497</v>
      </c>
      <c r="P523" s="3">
        <f t="shared" si="101"/>
        <v>218.7754337092592</v>
      </c>
      <c r="Q523" s="3">
        <f t="shared" si="102"/>
        <v>37.386357099477735</v>
      </c>
      <c r="R523" s="3">
        <f t="shared" si="103"/>
        <v>2.0923442622856312</v>
      </c>
      <c r="S523" s="3">
        <f t="shared" si="105"/>
        <v>1242.543914433008</v>
      </c>
    </row>
    <row r="524" spans="5:19">
      <c r="E524" s="4">
        <f t="shared" si="106"/>
        <v>2268</v>
      </c>
      <c r="F524" s="5">
        <f>F523*SUM(economy!Z314:AB314)/SUM(economy!Z313:AB313)</f>
        <v>17390.689057147443</v>
      </c>
      <c r="G524" s="13">
        <f t="shared" si="99"/>
        <v>341.29788799996749</v>
      </c>
      <c r="H524" s="13">
        <f t="shared" si="99"/>
        <v>369.67717880481871</v>
      </c>
      <c r="I524" s="13">
        <f t="shared" si="99"/>
        <v>218.45773009104792</v>
      </c>
      <c r="J524" s="13">
        <f t="shared" si="99"/>
        <v>37.296560792682548</v>
      </c>
      <c r="K524" s="13">
        <f t="shared" si="99"/>
        <v>2.087458440573958</v>
      </c>
      <c r="L524" s="13">
        <f t="shared" si="107"/>
        <v>1243.8168161290905</v>
      </c>
      <c r="M524" s="3">
        <v>0</v>
      </c>
      <c r="N524" s="3">
        <f t="shared" si="104"/>
        <v>341.29794903283135</v>
      </c>
      <c r="O524" s="3">
        <f t="shared" si="100"/>
        <v>369.67722570307569</v>
      </c>
      <c r="P524" s="3">
        <f t="shared" si="101"/>
        <v>218.45773507784378</v>
      </c>
      <c r="Q524" s="3">
        <f t="shared" si="102"/>
        <v>37.29656079272538</v>
      </c>
      <c r="R524" s="3">
        <f t="shared" si="103"/>
        <v>2.087458440573958</v>
      </c>
      <c r="S524" s="3">
        <f t="shared" si="105"/>
        <v>1243.8169290470503</v>
      </c>
    </row>
    <row r="525" spans="5:19">
      <c r="E525" s="4">
        <f t="shared" si="106"/>
        <v>2269</v>
      </c>
      <c r="F525" s="5">
        <f>F524*SUM(economy!Z315:AB315)/SUM(economy!Z314:AB314)</f>
        <v>17349.717961120979</v>
      </c>
      <c r="G525" s="13">
        <f t="shared" si="99"/>
        <v>342.35929155744594</v>
      </c>
      <c r="H525" s="13">
        <f t="shared" si="99"/>
        <v>370.2931143827488</v>
      </c>
      <c r="I525" s="13">
        <f t="shared" si="99"/>
        <v>218.13814156978</v>
      </c>
      <c r="J525" s="13">
        <f t="shared" si="99"/>
        <v>37.207086217029683</v>
      </c>
      <c r="K525" s="13">
        <f t="shared" si="99"/>
        <v>2.0825718200674759</v>
      </c>
      <c r="L525" s="13">
        <f t="shared" si="107"/>
        <v>1245.080205547072</v>
      </c>
      <c r="M525" s="3">
        <v>0</v>
      </c>
      <c r="N525" s="3">
        <f t="shared" si="104"/>
        <v>342.35935259030981</v>
      </c>
      <c r="O525" s="3">
        <f t="shared" si="100"/>
        <v>370.29316115198725</v>
      </c>
      <c r="P525" s="3">
        <f t="shared" si="101"/>
        <v>218.13814648964004</v>
      </c>
      <c r="Q525" s="3">
        <f t="shared" si="102"/>
        <v>37.207086217070071</v>
      </c>
      <c r="R525" s="3">
        <f t="shared" si="103"/>
        <v>2.0825718200674759</v>
      </c>
      <c r="S525" s="3">
        <f t="shared" si="105"/>
        <v>1245.0803182690747</v>
      </c>
    </row>
    <row r="526" spans="5:19">
      <c r="E526" s="4">
        <f t="shared" si="106"/>
        <v>2270</v>
      </c>
      <c r="F526" s="5">
        <f>F525*SUM(economy!Z316:AB316)/SUM(economy!Z315:AB315)</f>
        <v>17308.740496119291</v>
      </c>
      <c r="G526" s="13">
        <f t="shared" si="99"/>
        <v>343.41819453159889</v>
      </c>
      <c r="H526" s="13">
        <f t="shared" si="99"/>
        <v>370.90350845221775</v>
      </c>
      <c r="I526" s="13">
        <f t="shared" si="99"/>
        <v>217.81668748044675</v>
      </c>
      <c r="J526" s="13">
        <f t="shared" si="99"/>
        <v>37.117914228501171</v>
      </c>
      <c r="K526" s="13">
        <f t="shared" si="99"/>
        <v>2.0776844092728686</v>
      </c>
      <c r="L526" s="13">
        <f t="shared" si="107"/>
        <v>1246.3339891020373</v>
      </c>
      <c r="M526" s="3">
        <v>0</v>
      </c>
      <c r="N526" s="3">
        <f t="shared" si="104"/>
        <v>343.41825556446275</v>
      </c>
      <c r="O526" s="3">
        <f t="shared" si="100"/>
        <v>370.9035550927926</v>
      </c>
      <c r="P526" s="3">
        <f t="shared" si="101"/>
        <v>217.81669233426936</v>
      </c>
      <c r="Q526" s="3">
        <f t="shared" si="102"/>
        <v>37.117914228539249</v>
      </c>
      <c r="R526" s="3">
        <f t="shared" si="103"/>
        <v>2.0776844092728686</v>
      </c>
      <c r="S526" s="3">
        <f t="shared" si="105"/>
        <v>1246.3341016293368</v>
      </c>
    </row>
    <row r="527" spans="5:19">
      <c r="E527" s="4">
        <f t="shared" si="106"/>
        <v>2271</v>
      </c>
      <c r="F527" s="5">
        <f>F526*SUM(economy!Z317:AB317)/SUM(economy!Z316:AB316)</f>
        <v>17267.756832226587</v>
      </c>
      <c r="G527" s="13">
        <f t="shared" si="99"/>
        <v>344.47459653370947</v>
      </c>
      <c r="H527" s="13">
        <f t="shared" si="99"/>
        <v>371.50837566005526</v>
      </c>
      <c r="I527" s="13">
        <f t="shared" si="99"/>
        <v>217.49339190701031</v>
      </c>
      <c r="J527" s="13">
        <f t="shared" si="99"/>
        <v>37.029026793713584</v>
      </c>
      <c r="K527" s="13">
        <f t="shared" si="99"/>
        <v>2.0727962201313623</v>
      </c>
      <c r="L527" s="13">
        <f t="shared" si="107"/>
        <v>1247.5781871146201</v>
      </c>
      <c r="M527" s="3">
        <v>0</v>
      </c>
      <c r="N527" s="3">
        <f t="shared" si="104"/>
        <v>344.47465756657334</v>
      </c>
      <c r="O527" s="3">
        <f t="shared" si="100"/>
        <v>371.50842217232048</v>
      </c>
      <c r="P527" s="3">
        <f t="shared" si="101"/>
        <v>217.49339669568192</v>
      </c>
      <c r="Q527" s="3">
        <f t="shared" si="102"/>
        <v>37.029026793749487</v>
      </c>
      <c r="R527" s="3">
        <f t="shared" si="103"/>
        <v>2.0727962201313623</v>
      </c>
      <c r="S527" s="3">
        <f t="shared" si="105"/>
        <v>1247.5782994484566</v>
      </c>
    </row>
    <row r="528" spans="5:19">
      <c r="E528" s="4">
        <f t="shared" si="106"/>
        <v>2272</v>
      </c>
      <c r="F528" s="5">
        <f>F527*SUM(economy!Z318:AB318)/SUM(economy!Z317:AB317)</f>
        <v>17226.767163938632</v>
      </c>
      <c r="G528" s="13">
        <f t="shared" si="99"/>
        <v>345.52849718544161</v>
      </c>
      <c r="H528" s="13">
        <f t="shared" si="99"/>
        <v>372.10773062876734</v>
      </c>
      <c r="I528" s="13">
        <f t="shared" si="99"/>
        <v>217.16827863571572</v>
      </c>
      <c r="J528" s="13">
        <f t="shared" si="99"/>
        <v>36.940406929436932</v>
      </c>
      <c r="K528" s="13">
        <f t="shared" si="99"/>
        <v>2.0679072678708503</v>
      </c>
      <c r="L528" s="13">
        <f t="shared" si="107"/>
        <v>1248.8128206472325</v>
      </c>
      <c r="M528" s="3">
        <v>0</v>
      </c>
      <c r="N528" s="3">
        <f t="shared" si="104"/>
        <v>345.52855821830548</v>
      </c>
      <c r="O528" s="3">
        <f t="shared" si="100"/>
        <v>372.10777701307592</v>
      </c>
      <c r="P528" s="3">
        <f t="shared" si="101"/>
        <v>217.16828336011085</v>
      </c>
      <c r="Q528" s="3">
        <f t="shared" si="102"/>
        <v>36.940406929470782</v>
      </c>
      <c r="R528" s="3">
        <f t="shared" si="103"/>
        <v>2.0679072678708503</v>
      </c>
      <c r="S528" s="3">
        <f t="shared" si="105"/>
        <v>1248.8129327888339</v>
      </c>
    </row>
    <row r="529" spans="5:19">
      <c r="E529" s="4">
        <f t="shared" si="106"/>
        <v>2273</v>
      </c>
      <c r="F529" s="5">
        <f>F528*SUM(economy!Z319:AB319)/SUM(economy!Z318:AB318)</f>
        <v>17185.771708950841</v>
      </c>
      <c r="G529" s="13">
        <f t="shared" si="99"/>
        <v>346.57989612032986</v>
      </c>
      <c r="H529" s="13">
        <f t="shared" si="99"/>
        <v>372.70158795889569</v>
      </c>
      <c r="I529" s="13">
        <f t="shared" si="99"/>
        <v>216.8413711627544</v>
      </c>
      <c r="J529" s="13">
        <f t="shared" si="99"/>
        <v>36.852038645467907</v>
      </c>
      <c r="K529" s="13">
        <f t="shared" si="99"/>
        <v>2.0630175708587739</v>
      </c>
      <c r="L529" s="13">
        <f t="shared" si="107"/>
        <v>1250.0379114583066</v>
      </c>
      <c r="M529" s="3">
        <v>0</v>
      </c>
      <c r="N529" s="3">
        <f t="shared" si="104"/>
        <v>346.57995715319373</v>
      </c>
      <c r="O529" s="3">
        <f t="shared" si="100"/>
        <v>372.70163421559965</v>
      </c>
      <c r="P529" s="3">
        <f t="shared" si="101"/>
        <v>216.84137582373577</v>
      </c>
      <c r="Q529" s="3">
        <f t="shared" si="102"/>
        <v>36.852038645499825</v>
      </c>
      <c r="R529" s="3">
        <f t="shared" si="103"/>
        <v>2.0630175708587739</v>
      </c>
      <c r="S529" s="3">
        <f t="shared" si="105"/>
        <v>1250.038023408888</v>
      </c>
    </row>
    <row r="530" spans="5:19">
      <c r="E530" s="4">
        <f t="shared" si="106"/>
        <v>2274</v>
      </c>
      <c r="F530" s="5">
        <f>F529*SUM(economy!Z320:AB320)/SUM(economy!Z319:AB319)</f>
        <v>17144.770706960295</v>
      </c>
      <c r="G530" s="13">
        <f t="shared" si="99"/>
        <v>347.62879298519539</v>
      </c>
      <c r="H530" s="13">
        <f t="shared" si="99"/>
        <v>373.28996223125637</v>
      </c>
      <c r="I530" s="13">
        <f t="shared" si="99"/>
        <v>216.51269270164281</v>
      </c>
      <c r="J530" s="13">
        <f t="shared" si="99"/>
        <v>36.763906890624334</v>
      </c>
      <c r="K530" s="13">
        <f t="shared" si="99"/>
        <v>2.0581271504559915</v>
      </c>
      <c r="L530" s="13">
        <f t="shared" si="107"/>
        <v>1251.2534819591747</v>
      </c>
      <c r="M530" s="3">
        <v>0</v>
      </c>
      <c r="N530" s="3">
        <f t="shared" si="104"/>
        <v>347.62885401805926</v>
      </c>
      <c r="O530" s="3">
        <f t="shared" si="100"/>
        <v>373.29000836070679</v>
      </c>
      <c r="P530" s="3">
        <f t="shared" si="101"/>
        <v>216.5126973000616</v>
      </c>
      <c r="Q530" s="3">
        <f t="shared" si="102"/>
        <v>36.763906890654432</v>
      </c>
      <c r="R530" s="3">
        <f t="shared" si="103"/>
        <v>2.0581271504559915</v>
      </c>
      <c r="S530" s="3">
        <f t="shared" si="105"/>
        <v>1251.2535937199382</v>
      </c>
    </row>
    <row r="531" spans="5:19">
      <c r="E531" s="4">
        <f t="shared" si="106"/>
        <v>2275</v>
      </c>
      <c r="F531" s="5">
        <f>F530*SUM(economy!Z321:AB321)/SUM(economy!Z320:AB320)</f>
        <v>17103.764418483075</v>
      </c>
      <c r="G531" s="13">
        <f t="shared" si="99"/>
        <v>348.67518744148873</v>
      </c>
      <c r="H531" s="13">
        <f t="shared" si="99"/>
        <v>373.87286800905986</v>
      </c>
      <c r="I531" s="13">
        <f t="shared" si="99"/>
        <v>216.18226619032208</v>
      </c>
      <c r="J531" s="13">
        <f t="shared" si="99"/>
        <v>36.675997501684236</v>
      </c>
      <c r="K531" s="13">
        <f t="shared" si="99"/>
        <v>2.0532360308719024</v>
      </c>
      <c r="L531" s="13">
        <f t="shared" si="107"/>
        <v>1252.4595551734269</v>
      </c>
      <c r="M531" s="3">
        <v>0</v>
      </c>
      <c r="N531" s="3">
        <f t="shared" si="104"/>
        <v>348.6752484743526</v>
      </c>
      <c r="O531" s="3">
        <f t="shared" si="100"/>
        <v>373.87291401160678</v>
      </c>
      <c r="P531" s="3">
        <f t="shared" si="101"/>
        <v>216.18227072701808</v>
      </c>
      <c r="Q531" s="3">
        <f t="shared" si="102"/>
        <v>36.675997501712615</v>
      </c>
      <c r="R531" s="3">
        <f t="shared" si="103"/>
        <v>2.0532360308719024</v>
      </c>
      <c r="S531" s="3">
        <f t="shared" si="105"/>
        <v>1252.4596667455619</v>
      </c>
    </row>
    <row r="532" spans="5:19">
      <c r="E532" s="4">
        <f t="shared" si="106"/>
        <v>2276</v>
      </c>
      <c r="F532" s="5">
        <f>F531*SUM(economy!Z322:AB322)/SUM(economy!Z321:AB321)</f>
        <v>17062.753123688068</v>
      </c>
      <c r="G532" s="13">
        <f t="shared" si="99"/>
        <v>349.71907916656045</v>
      </c>
      <c r="H532" s="13">
        <f t="shared" si="99"/>
        <v>374.45031983991453</v>
      </c>
      <c r="I532" s="13">
        <f t="shared" si="99"/>
        <v>215.85011429798482</v>
      </c>
      <c r="J532" s="13">
        <f t="shared" si="99"/>
        <v>36.588297155102978</v>
      </c>
      <c r="K532" s="13">
        <f t="shared" si="99"/>
        <v>2.0483442390210511</v>
      </c>
      <c r="L532" s="13">
        <f t="shared" si="107"/>
        <v>1253.656154698584</v>
      </c>
      <c r="M532" s="3">
        <v>0</v>
      </c>
      <c r="N532" s="3">
        <f t="shared" si="104"/>
        <v>349.71914019942432</v>
      </c>
      <c r="O532" s="3">
        <f t="shared" si="100"/>
        <v>374.45036571590703</v>
      </c>
      <c r="P532" s="3">
        <f t="shared" si="101"/>
        <v>215.85011877378648</v>
      </c>
      <c r="Q532" s="3">
        <f t="shared" si="102"/>
        <v>36.588297155129737</v>
      </c>
      <c r="R532" s="3">
        <f t="shared" si="103"/>
        <v>2.0483442390210511</v>
      </c>
      <c r="S532" s="3">
        <f t="shared" si="105"/>
        <v>1253.6562660832687</v>
      </c>
    </row>
    <row r="533" spans="5:19">
      <c r="E533" s="4">
        <f t="shared" si="106"/>
        <v>2277</v>
      </c>
      <c r="F533" s="5">
        <f>F532*SUM(economy!Z323:AB323)/SUM(economy!Z322:AB322)</f>
        <v>17021.737121248578</v>
      </c>
      <c r="G533" s="13">
        <f t="shared" si="99"/>
        <v>350.76046785486068</v>
      </c>
      <c r="H533" s="13">
        <f t="shared" si="99"/>
        <v>375.02233225771465</v>
      </c>
      <c r="I533" s="13">
        <f t="shared" si="99"/>
        <v>215.51625943163484</v>
      </c>
      <c r="J533" s="13">
        <f t="shared" si="99"/>
        <v>36.500793321351807</v>
      </c>
      <c r="K533" s="13">
        <f t="shared" si="99"/>
        <v>2.0434518043814034</v>
      </c>
      <c r="L533" s="13">
        <f t="shared" si="107"/>
        <v>1254.8433046699433</v>
      </c>
      <c r="M533" s="3">
        <v>0</v>
      </c>
      <c r="N533" s="3">
        <f t="shared" si="104"/>
        <v>350.76052888772455</v>
      </c>
      <c r="O533" s="3">
        <f t="shared" si="100"/>
        <v>375.02237800750089</v>
      </c>
      <c r="P533" s="3">
        <f t="shared" si="101"/>
        <v>215.51626384735954</v>
      </c>
      <c r="Q533" s="3">
        <f t="shared" si="102"/>
        <v>36.500793321377039</v>
      </c>
      <c r="R533" s="3">
        <f t="shared" si="103"/>
        <v>2.0434518043814034</v>
      </c>
      <c r="S533" s="3">
        <f t="shared" si="105"/>
        <v>1254.8434158683435</v>
      </c>
    </row>
    <row r="534" spans="5:19">
      <c r="E534" s="4">
        <f t="shared" si="106"/>
        <v>2278</v>
      </c>
      <c r="F534" s="5">
        <f>F533*SUM(economy!Z324:AB324)/SUM(economy!Z323:AB323)</f>
        <v>16980.71672721229</v>
      </c>
      <c r="G534" s="13">
        <f t="shared" si="99"/>
        <v>351.79935321906834</v>
      </c>
      <c r="H534" s="13">
        <f t="shared" si="99"/>
        <v>375.58891978441579</v>
      </c>
      <c r="I534" s="13">
        <f t="shared" si="99"/>
        <v>215.18072374238642</v>
      </c>
      <c r="J534" s="13">
        <f t="shared" si="99"/>
        <v>36.413474221730119</v>
      </c>
      <c r="K534" s="13">
        <f t="shared" si="99"/>
        <v>2.03855875885447</v>
      </c>
      <c r="L534" s="13">
        <f t="shared" si="107"/>
        <v>1256.021029726455</v>
      </c>
      <c r="M534" s="3">
        <v>0</v>
      </c>
      <c r="N534" s="3">
        <f t="shared" si="104"/>
        <v>351.79941425193221</v>
      </c>
      <c r="O534" s="3">
        <f t="shared" si="100"/>
        <v>375.58896540834303</v>
      </c>
      <c r="P534" s="3">
        <f t="shared" si="101"/>
        <v>215.18072809884055</v>
      </c>
      <c r="Q534" s="3">
        <f t="shared" si="102"/>
        <v>36.413474221753908</v>
      </c>
      <c r="R534" s="3">
        <f t="shared" si="103"/>
        <v>2.03855875885447</v>
      </c>
      <c r="S534" s="3">
        <f t="shared" si="105"/>
        <v>1256.0211407397242</v>
      </c>
    </row>
    <row r="535" spans="5:19">
      <c r="E535" s="4">
        <f t="shared" si="106"/>
        <v>2279</v>
      </c>
      <c r="F535" s="5">
        <f>F534*SUM(economy!Z325:AB325)/SUM(economy!Z324:AB324)</f>
        <v>16939.692273890028</v>
      </c>
      <c r="G535" s="13">
        <f t="shared" ref="G535:K550" si="108">G534*(1-G$5)+G$4*$F534*$L$4/1000</f>
        <v>352.8357349911517</v>
      </c>
      <c r="H535" s="13">
        <f t="shared" si="108"/>
        <v>376.15009693169918</v>
      </c>
      <c r="I535" s="13">
        <f t="shared" si="108"/>
        <v>214.84352913150931</v>
      </c>
      <c r="J535" s="13">
        <f t="shared" si="108"/>
        <v>36.326328787512239</v>
      </c>
      <c r="K535" s="13">
        <f t="shared" si="108"/>
        <v>2.0336651366274143</v>
      </c>
      <c r="L535" s="13">
        <f t="shared" si="107"/>
        <v>1257.1893549784998</v>
      </c>
      <c r="M535" s="3">
        <v>0</v>
      </c>
      <c r="N535" s="3">
        <f t="shared" si="104"/>
        <v>352.83579602401556</v>
      </c>
      <c r="O535" s="3">
        <f t="shared" si="100"/>
        <v>376.15014243011359</v>
      </c>
      <c r="P535" s="3">
        <f t="shared" si="101"/>
        <v>214.84353342948842</v>
      </c>
      <c r="Q535" s="3">
        <f t="shared" si="102"/>
        <v>36.326328787534671</v>
      </c>
      <c r="R535" s="3">
        <f t="shared" si="103"/>
        <v>2.0336651366274143</v>
      </c>
      <c r="S535" s="3">
        <f t="shared" si="105"/>
        <v>1257.1894658077795</v>
      </c>
    </row>
    <row r="536" spans="5:19">
      <c r="E536" s="4">
        <f t="shared" si="106"/>
        <v>2280</v>
      </c>
      <c r="F536" s="5">
        <f>F535*SUM(economy!Z326:AB326)/SUM(economy!Z325:AB325)</f>
        <v>16898.664108763642</v>
      </c>
      <c r="G536" s="13">
        <f t="shared" si="108"/>
        <v>353.86961292336093</v>
      </c>
      <c r="H536" s="13">
        <f t="shared" si="108"/>
        <v>376.70587820252672</v>
      </c>
      <c r="I536" s="13">
        <f t="shared" si="108"/>
        <v>214.50469725622557</v>
      </c>
      <c r="J536" s="13">
        <f t="shared" si="108"/>
        <v>36.239346621297607</v>
      </c>
      <c r="K536" s="13">
        <f t="shared" si="108"/>
        <v>2.0287709740372475</v>
      </c>
      <c r="L536" s="13">
        <f t="shared" si="107"/>
        <v>1258.348305977448</v>
      </c>
      <c r="M536" s="3">
        <v>0</v>
      </c>
      <c r="N536" s="3">
        <f t="shared" si="104"/>
        <v>353.8696739562248</v>
      </c>
      <c r="O536" s="3">
        <f t="shared" si="100"/>
        <v>376.70592357577362</v>
      </c>
      <c r="P536" s="3">
        <f t="shared" si="101"/>
        <v>214.50470149651454</v>
      </c>
      <c r="Q536" s="3">
        <f t="shared" si="102"/>
        <v>36.239346621318759</v>
      </c>
      <c r="R536" s="3">
        <f t="shared" si="103"/>
        <v>2.0287709740372475</v>
      </c>
      <c r="S536" s="3">
        <f t="shared" si="105"/>
        <v>1258.3484166238691</v>
      </c>
    </row>
    <row r="537" spans="5:19">
      <c r="E537" s="4">
        <f t="shared" si="106"/>
        <v>2281</v>
      </c>
      <c r="F537" s="5">
        <f>F536*SUM(economy!Z327:AB327)/SUM(economy!Z326:AB326)</f>
        <v>16857.632593412898</v>
      </c>
      <c r="G537" s="13">
        <f t="shared" si="108"/>
        <v>354.90098678915405</v>
      </c>
      <c r="H537" s="13">
        <f t="shared" si="108"/>
        <v>377.25627809258958</v>
      </c>
      <c r="I537" s="13">
        <f t="shared" si="108"/>
        <v>214.16424953526453</v>
      </c>
      <c r="J537" s="13">
        <f t="shared" si="108"/>
        <v>36.15251796044074</v>
      </c>
      <c r="K537" s="13">
        <f t="shared" si="108"/>
        <v>2.0238763094371812</v>
      </c>
      <c r="L537" s="13">
        <f t="shared" si="107"/>
        <v>1259.4979086868861</v>
      </c>
      <c r="M537" s="3">
        <v>0</v>
      </c>
      <c r="N537" s="3">
        <f t="shared" si="104"/>
        <v>354.90104782201792</v>
      </c>
      <c r="O537" s="3">
        <f t="shared" si="100"/>
        <v>377.25632334101334</v>
      </c>
      <c r="P537" s="3">
        <f t="shared" si="101"/>
        <v>214.16425371863772</v>
      </c>
      <c r="Q537" s="3">
        <f t="shared" si="102"/>
        <v>36.152517960460678</v>
      </c>
      <c r="R537" s="3">
        <f t="shared" si="103"/>
        <v>2.0238763094371812</v>
      </c>
      <c r="S537" s="3">
        <f t="shared" si="105"/>
        <v>1259.498019151567</v>
      </c>
    </row>
    <row r="538" spans="5:19">
      <c r="E538" s="4">
        <f t="shared" si="106"/>
        <v>2282</v>
      </c>
      <c r="F538" s="5">
        <f>F537*SUM(economy!Z328:AB328)/SUM(economy!Z327:AB327)</f>
        <v>16816.598102461288</v>
      </c>
      <c r="G538" s="13">
        <f t="shared" si="108"/>
        <v>355.92985638405719</v>
      </c>
      <c r="H538" s="13">
        <f t="shared" si="108"/>
        <v>377.80131109165217</v>
      </c>
      <c r="I538" s="13">
        <f t="shared" si="108"/>
        <v>213.82220715418197</v>
      </c>
      <c r="J538" s="13">
        <f t="shared" si="108"/>
        <v>36.065833642444318</v>
      </c>
      <c r="K538" s="13">
        <f t="shared" si="108"/>
        <v>2.0189811830651916</v>
      </c>
      <c r="L538" s="13">
        <f t="shared" si="107"/>
        <v>1260.6381894554008</v>
      </c>
      <c r="M538" s="3">
        <v>0</v>
      </c>
      <c r="N538" s="3">
        <f t="shared" si="104"/>
        <v>355.92991741692106</v>
      </c>
      <c r="O538" s="3">
        <f t="shared" si="100"/>
        <v>377.80135621559617</v>
      </c>
      <c r="P538" s="3">
        <f t="shared" si="101"/>
        <v>213.82221128140336</v>
      </c>
      <c r="Q538" s="3">
        <f t="shared" si="102"/>
        <v>36.065833642463112</v>
      </c>
      <c r="R538" s="3">
        <f t="shared" si="103"/>
        <v>2.0189811830651916</v>
      </c>
      <c r="S538" s="3">
        <f t="shared" si="105"/>
        <v>1260.6382997394489</v>
      </c>
    </row>
    <row r="539" spans="5:19">
      <c r="E539" s="4">
        <f t="shared" si="106"/>
        <v>2283</v>
      </c>
      <c r="F539" s="5">
        <f>F538*SUM(economy!Z329:AB329)/SUM(economy!Z328:AB328)</f>
        <v>16775.561022540311</v>
      </c>
      <c r="G539" s="13">
        <f t="shared" si="108"/>
        <v>356.95622152646092</v>
      </c>
      <c r="H539" s="13">
        <f t="shared" si="108"/>
        <v>378.34099168479293</v>
      </c>
      <c r="I539" s="13">
        <f t="shared" si="108"/>
        <v>213.47859107044957</v>
      </c>
      <c r="J539" s="13">
        <f t="shared" si="108"/>
        <v>35.979285072205585</v>
      </c>
      <c r="K539" s="13">
        <f t="shared" si="108"/>
        <v>2.0140856369148015</v>
      </c>
      <c r="L539" s="13">
        <f t="shared" si="107"/>
        <v>1261.7691749908238</v>
      </c>
      <c r="M539" s="3">
        <v>0</v>
      </c>
      <c r="N539" s="3">
        <f t="shared" si="104"/>
        <v>356.95628255932479</v>
      </c>
      <c r="O539" s="3">
        <f t="shared" si="100"/>
        <v>378.3410366845996</v>
      </c>
      <c r="P539" s="3">
        <f t="shared" si="101"/>
        <v>213.47859514227284</v>
      </c>
      <c r="Q539" s="3">
        <f t="shared" si="102"/>
        <v>35.979285072223306</v>
      </c>
      <c r="R539" s="3">
        <f t="shared" si="103"/>
        <v>2.0140856369148015</v>
      </c>
      <c r="S539" s="3">
        <f t="shared" si="105"/>
        <v>1261.7692850953354</v>
      </c>
    </row>
    <row r="540" spans="5:19">
      <c r="E540" s="4">
        <f t="shared" si="106"/>
        <v>2284</v>
      </c>
      <c r="F540" s="5">
        <f>F539*SUM(economy!Z330:AB330)/SUM(economy!Z329:AB329)</f>
        <v>16734.521751271739</v>
      </c>
      <c r="G540" s="13">
        <f t="shared" si="108"/>
        <v>357.98008205835305</v>
      </c>
      <c r="H540" s="13">
        <f t="shared" si="108"/>
        <v>378.87533435354487</v>
      </c>
      <c r="I540" s="13">
        <f t="shared" si="108"/>
        <v>213.13342201832035</v>
      </c>
      <c r="J540" s="13">
        <f t="shared" si="108"/>
        <v>35.892864191012279</v>
      </c>
      <c r="K540" s="13">
        <f t="shared" si="108"/>
        <v>2.009189714608083</v>
      </c>
      <c r="L540" s="13">
        <f t="shared" si="107"/>
        <v>1262.8908923358385</v>
      </c>
      <c r="M540" s="3">
        <v>0</v>
      </c>
      <c r="N540" s="3">
        <f t="shared" si="104"/>
        <v>357.98014309121692</v>
      </c>
      <c r="O540" s="3">
        <f t="shared" si="100"/>
        <v>378.87537922955573</v>
      </c>
      <c r="P540" s="3">
        <f t="shared" si="101"/>
        <v>213.13342603548909</v>
      </c>
      <c r="Q540" s="3">
        <f t="shared" si="102"/>
        <v>35.892864191028984</v>
      </c>
      <c r="R540" s="3">
        <f t="shared" si="103"/>
        <v>2.009189714608083</v>
      </c>
      <c r="S540" s="3">
        <f t="shared" si="105"/>
        <v>1262.8910022618988</v>
      </c>
    </row>
    <row r="541" spans="5:19">
      <c r="E541" s="4">
        <f t="shared" si="106"/>
        <v>2285</v>
      </c>
      <c r="F541" s="5">
        <f>F540*SUM(economy!Z331:AB331)/SUM(economy!Z330:AB330)</f>
        <v>16693.480696267074</v>
      </c>
      <c r="G541" s="13">
        <f t="shared" si="108"/>
        <v>359.00143784598936</v>
      </c>
      <c r="H541" s="13">
        <f t="shared" si="108"/>
        <v>379.40435357693724</v>
      </c>
      <c r="I541" s="13">
        <f t="shared" si="108"/>
        <v>212.78672051347613</v>
      </c>
      <c r="J541" s="13">
        <f t="shared" si="108"/>
        <v>35.806563447190243</v>
      </c>
      <c r="K541" s="13">
        <f t="shared" si="108"/>
        <v>2.0042934612708505</v>
      </c>
      <c r="L541" s="13">
        <f t="shared" si="107"/>
        <v>1264.0033688448639</v>
      </c>
      <c r="M541" s="3">
        <v>0</v>
      </c>
      <c r="N541" s="3">
        <f t="shared" si="104"/>
        <v>359.00149887885323</v>
      </c>
      <c r="O541" s="3">
        <f t="shared" si="100"/>
        <v>379.40439832949284</v>
      </c>
      <c r="P541" s="3">
        <f t="shared" si="101"/>
        <v>212.78672447672395</v>
      </c>
      <c r="Q541" s="3">
        <f t="shared" si="102"/>
        <v>35.806563447205995</v>
      </c>
      <c r="R541" s="3">
        <f t="shared" si="103"/>
        <v>2.0042934612708505</v>
      </c>
      <c r="S541" s="3">
        <f t="shared" si="105"/>
        <v>1264.0034785935468</v>
      </c>
    </row>
    <row r="542" spans="5:19">
      <c r="E542" s="4">
        <f t="shared" si="106"/>
        <v>2286</v>
      </c>
      <c r="F542" s="5">
        <f>F541*SUM(economy!Z332:AB332)/SUM(economy!Z331:AB331)</f>
        <v>16652.438274143438</v>
      </c>
      <c r="G542" s="13">
        <f t="shared" si="108"/>
        <v>360.02028878050334</v>
      </c>
      <c r="H542" s="13">
        <f t="shared" si="108"/>
        <v>379.92806383244044</v>
      </c>
      <c r="I542" s="13">
        <f t="shared" si="108"/>
        <v>212.4385068574619</v>
      </c>
      <c r="J542" s="13">
        <f t="shared" si="108"/>
        <v>35.720375768310454</v>
      </c>
      <c r="K542" s="13">
        <f t="shared" si="108"/>
        <v>1.9993969234099827</v>
      </c>
      <c r="L542" s="13">
        <f t="shared" si="107"/>
        <v>1265.1066321621261</v>
      </c>
      <c r="M542" s="3">
        <v>0</v>
      </c>
      <c r="N542" s="3">
        <f t="shared" si="104"/>
        <v>360.0203498133672</v>
      </c>
      <c r="O542" s="3">
        <f t="shared" si="100"/>
        <v>379.92810846188041</v>
      </c>
      <c r="P542" s="3">
        <f t="shared" si="101"/>
        <v>212.43851076751258</v>
      </c>
      <c r="Q542" s="3">
        <f t="shared" si="102"/>
        <v>35.720375768325304</v>
      </c>
      <c r="R542" s="3">
        <f t="shared" si="103"/>
        <v>1.9993969234099827</v>
      </c>
      <c r="S542" s="3">
        <f t="shared" si="105"/>
        <v>1265.1067417344957</v>
      </c>
    </row>
    <row r="543" spans="5:19">
      <c r="E543" s="4">
        <f t="shared" si="106"/>
        <v>2287</v>
      </c>
      <c r="F543" s="5">
        <f>F542*SUM(economy!Z333:AB333)/SUM(economy!Z332:AB332)</f>
        <v>16611.394909554834</v>
      </c>
      <c r="G543" s="13">
        <f t="shared" si="108"/>
        <v>361.03663477845578</v>
      </c>
      <c r="H543" s="13">
        <f t="shared" si="108"/>
        <v>380.44647959681589</v>
      </c>
      <c r="I543" s="13">
        <f t="shared" si="108"/>
        <v>212.08880114191328</v>
      </c>
      <c r="J543" s="13">
        <f t="shared" si="108"/>
        <v>35.634294534868246</v>
      </c>
      <c r="K543" s="13">
        <f t="shared" si="108"/>
        <v>1.9945001487928176</v>
      </c>
      <c r="L543" s="13">
        <f t="shared" si="107"/>
        <v>1266.2007102008461</v>
      </c>
      <c r="M543" s="3">
        <v>0</v>
      </c>
      <c r="N543" s="3">
        <f t="shared" si="104"/>
        <v>361.03669581131965</v>
      </c>
      <c r="O543" s="3">
        <f t="shared" si="100"/>
        <v>380.44652410347896</v>
      </c>
      <c r="P543" s="3">
        <f t="shared" si="101"/>
        <v>212.08880499948086</v>
      </c>
      <c r="Q543" s="3">
        <f t="shared" si="102"/>
        <v>35.634294534882258</v>
      </c>
      <c r="R543" s="3">
        <f t="shared" si="103"/>
        <v>1.9945001487928176</v>
      </c>
      <c r="S543" s="3">
        <f t="shared" si="105"/>
        <v>1266.2008195979547</v>
      </c>
    </row>
    <row r="544" spans="5:19">
      <c r="E544" s="4">
        <f t="shared" si="106"/>
        <v>2288</v>
      </c>
      <c r="F544" s="5">
        <f>F543*SUM(economy!Z334:AB334)/SUM(economy!Z333:AB333)</f>
        <v>16570.351034237498</v>
      </c>
      <c r="G544" s="13">
        <f t="shared" si="108"/>
        <v>362.05047578232529</v>
      </c>
      <c r="H544" s="13">
        <f t="shared" si="108"/>
        <v>380.95961534687262</v>
      </c>
      <c r="I544" s="13">
        <f t="shared" si="108"/>
        <v>211.73762325258127</v>
      </c>
      <c r="J544" s="13">
        <f t="shared" si="108"/>
        <v>35.548313555352472</v>
      </c>
      <c r="K544" s="13">
        <f t="shared" si="108"/>
        <v>1.9896031863285177</v>
      </c>
      <c r="L544" s="13">
        <f t="shared" si="107"/>
        <v>1267.28563112346</v>
      </c>
      <c r="M544" s="3">
        <v>0</v>
      </c>
      <c r="N544" s="3">
        <f t="shared" si="104"/>
        <v>362.05053681518916</v>
      </c>
      <c r="O544" s="3">
        <f t="shared" si="100"/>
        <v>380.95965973109651</v>
      </c>
      <c r="P544" s="3">
        <f t="shared" si="101"/>
        <v>211.73762705837021</v>
      </c>
      <c r="Q544" s="3">
        <f t="shared" si="102"/>
        <v>35.548313555365688</v>
      </c>
      <c r="R544" s="3">
        <f t="shared" si="103"/>
        <v>1.9896031863285177</v>
      </c>
      <c r="S544" s="3">
        <f t="shared" si="105"/>
        <v>1267.2857403463499</v>
      </c>
    </row>
    <row r="545" spans="5:19">
      <c r="E545" s="4">
        <f t="shared" si="106"/>
        <v>2289</v>
      </c>
      <c r="F545" s="5">
        <f>F544*SUM(economy!Z335:AB335)/SUM(economy!Z334:AB334)</f>
        <v>16529.307086068507</v>
      </c>
      <c r="G545" s="13">
        <f t="shared" si="108"/>
        <v>363.06181176094071</v>
      </c>
      <c r="H545" s="13">
        <f t="shared" si="108"/>
        <v>381.46748556013216</v>
      </c>
      <c r="I545" s="13">
        <f t="shared" si="108"/>
        <v>211.38499287315994</v>
      </c>
      <c r="J545" s="13">
        <f t="shared" si="108"/>
        <v>35.462427042626814</v>
      </c>
      <c r="K545" s="13">
        <f t="shared" si="108"/>
        <v>1.9847060859512968</v>
      </c>
      <c r="L545" s="13">
        <f t="shared" si="107"/>
        <v>1268.3614233228109</v>
      </c>
      <c r="M545" s="3">
        <v>0</v>
      </c>
      <c r="N545" s="3">
        <f t="shared" si="104"/>
        <v>363.06187279380458</v>
      </c>
      <c r="O545" s="3">
        <f t="shared" si="100"/>
        <v>381.46752982225371</v>
      </c>
      <c r="P545" s="3">
        <f t="shared" si="101"/>
        <v>211.38499662786523</v>
      </c>
      <c r="Q545" s="3">
        <f t="shared" si="102"/>
        <v>35.46242704263927</v>
      </c>
      <c r="R545" s="3">
        <f t="shared" si="103"/>
        <v>1.9847060859512968</v>
      </c>
      <c r="S545" s="3">
        <f t="shared" si="105"/>
        <v>1268.3615323725141</v>
      </c>
    </row>
    <row r="546" spans="5:19">
      <c r="E546" s="4">
        <f t="shared" si="106"/>
        <v>2290</v>
      </c>
      <c r="F546" s="5">
        <f>F545*SUM(economy!Z336:AB336)/SUM(economy!Z335:AB335)</f>
        <v>16488.263508135475</v>
      </c>
      <c r="G546" s="13">
        <f t="shared" si="108"/>
        <v>364.07064270985569</v>
      </c>
      <c r="H546" s="13">
        <f t="shared" si="108"/>
        <v>381.97010471540312</v>
      </c>
      <c r="I546" s="13">
        <f t="shared" si="108"/>
        <v>211.030929488921</v>
      </c>
      <c r="J546" s="13">
        <f t="shared" si="108"/>
        <v>35.376629591549872</v>
      </c>
      <c r="K546" s="13">
        <f t="shared" si="108"/>
        <v>1.9798088985053952</v>
      </c>
      <c r="L546" s="13">
        <f t="shared" si="107"/>
        <v>1269.4281154042351</v>
      </c>
      <c r="M546" s="3">
        <v>0</v>
      </c>
      <c r="N546" s="3">
        <f t="shared" si="104"/>
        <v>364.07070374271956</v>
      </c>
      <c r="O546" s="3">
        <f t="shared" si="100"/>
        <v>381.97014885575823</v>
      </c>
      <c r="P546" s="3">
        <f t="shared" si="101"/>
        <v>211.03093319322832</v>
      </c>
      <c r="Q546" s="3">
        <f t="shared" si="102"/>
        <v>35.376629591561617</v>
      </c>
      <c r="R546" s="3">
        <f t="shared" si="103"/>
        <v>1.9798088985053952</v>
      </c>
      <c r="S546" s="3">
        <f t="shared" si="105"/>
        <v>1269.4282242817731</v>
      </c>
    </row>
    <row r="547" spans="5:19">
      <c r="E547" s="4">
        <f t="shared" si="106"/>
        <v>2291</v>
      </c>
      <c r="F547" s="5">
        <f>F546*SUM(economy!Z337:AB337)/SUM(economy!Z336:AB336)</f>
        <v>16447.2207478167</v>
      </c>
      <c r="G547" s="13">
        <f t="shared" si="108"/>
        <v>365.07696865166679</v>
      </c>
      <c r="H547" s="13">
        <f t="shared" si="108"/>
        <v>382.46748729326697</v>
      </c>
      <c r="I547" s="13">
        <f t="shared" si="108"/>
        <v>210.67545239015999</v>
      </c>
      <c r="J547" s="13">
        <f t="shared" si="108"/>
        <v>35.290916157764578</v>
      </c>
      <c r="K547" s="13">
        <f t="shared" si="108"/>
        <v>1.9749116756316392</v>
      </c>
      <c r="L547" s="13">
        <f t="shared" si="107"/>
        <v>1270.4857361684901</v>
      </c>
      <c r="M547" s="3">
        <v>0</v>
      </c>
      <c r="N547" s="3">
        <f t="shared" si="104"/>
        <v>365.07702968453066</v>
      </c>
      <c r="O547" s="3">
        <f t="shared" si="100"/>
        <v>382.46753131219066</v>
      </c>
      <c r="P547" s="3">
        <f t="shared" si="101"/>
        <v>210.67545604474583</v>
      </c>
      <c r="Q547" s="3">
        <f t="shared" si="102"/>
        <v>35.290916157775655</v>
      </c>
      <c r="R547" s="3">
        <f t="shared" si="103"/>
        <v>1.9749116756316392</v>
      </c>
      <c r="S547" s="3">
        <f t="shared" si="105"/>
        <v>1270.4858448748746</v>
      </c>
    </row>
    <row r="548" spans="5:19">
      <c r="E548" s="4">
        <f t="shared" si="106"/>
        <v>2292</v>
      </c>
      <c r="F548" s="5">
        <f>F547*SUM(economy!Z338:AB338)/SUM(economy!Z337:AB337)</f>
        <v>16406.179255869243</v>
      </c>
      <c r="G548" s="13">
        <f t="shared" si="108"/>
        <v>366.08078963627531</v>
      </c>
      <c r="H548" s="13">
        <f t="shared" si="108"/>
        <v>382.95964777647606</v>
      </c>
      <c r="I548" s="13">
        <f t="shared" si="108"/>
        <v>210.31858067545798</v>
      </c>
      <c r="J548" s="13">
        <f t="shared" si="108"/>
        <v>35.20528203759131</v>
      </c>
      <c r="K548" s="13">
        <f t="shared" si="108"/>
        <v>1.9700144696554489</v>
      </c>
      <c r="L548" s="13">
        <f t="shared" si="107"/>
        <v>1271.5343145954562</v>
      </c>
      <c r="M548" s="3">
        <v>0</v>
      </c>
      <c r="N548" s="3">
        <f t="shared" si="104"/>
        <v>366.08085066913918</v>
      </c>
      <c r="O548" s="3">
        <f t="shared" si="100"/>
        <v>382.95969167430235</v>
      </c>
      <c r="P548" s="3">
        <f t="shared" si="101"/>
        <v>210.31858428098974</v>
      </c>
      <c r="Q548" s="3">
        <f t="shared" si="102"/>
        <v>35.205282037601755</v>
      </c>
      <c r="R548" s="3">
        <f t="shared" si="103"/>
        <v>1.9700144696554489</v>
      </c>
      <c r="S548" s="3">
        <f t="shared" si="105"/>
        <v>1271.5344231316885</v>
      </c>
    </row>
    <row r="549" spans="5:19">
      <c r="E549" s="4">
        <f t="shared" si="106"/>
        <v>2293</v>
      </c>
      <c r="F549" s="5">
        <f>F548*SUM(economy!Z339:AB339)/SUM(economy!Z338:AB338)</f>
        <v>16365.139485523632</v>
      </c>
      <c r="G549" s="13">
        <f t="shared" si="108"/>
        <v>367.08210574109364</v>
      </c>
      <c r="H549" s="13">
        <f t="shared" si="108"/>
        <v>383.44660065026477</v>
      </c>
      <c r="I549" s="13">
        <f t="shared" si="108"/>
        <v>209.96033325476256</v>
      </c>
      <c r="J549" s="13">
        <f t="shared" si="108"/>
        <v>35.119722848962638</v>
      </c>
      <c r="K549" s="13">
        <f t="shared" si="108"/>
        <v>1.9651173334760998</v>
      </c>
      <c r="L549" s="13">
        <f t="shared" si="107"/>
        <v>1272.5738798285597</v>
      </c>
      <c r="M549" s="3">
        <v>0</v>
      </c>
      <c r="N549" s="3">
        <f t="shared" si="104"/>
        <v>367.08216677395751</v>
      </c>
      <c r="O549" s="3">
        <f t="shared" si="100"/>
        <v>383.44664442732682</v>
      </c>
      <c r="P549" s="3">
        <f t="shared" si="101"/>
        <v>209.96033681189866</v>
      </c>
      <c r="Q549" s="3">
        <f t="shared" si="102"/>
        <v>35.119722848972486</v>
      </c>
      <c r="R549" s="3">
        <f t="shared" si="103"/>
        <v>1.9651173334760998</v>
      </c>
      <c r="S549" s="3">
        <f t="shared" si="105"/>
        <v>1272.5739881956315</v>
      </c>
    </row>
    <row r="550" spans="5:19">
      <c r="E550" s="4">
        <f t="shared" si="106"/>
        <v>2294</v>
      </c>
      <c r="F550" s="5">
        <f>F549*SUM(economy!Z340:AB340)/SUM(economy!Z339:AB339)</f>
        <v>16324.101891583086</v>
      </c>
      <c r="G550" s="13">
        <f t="shared" si="108"/>
        <v>368.08091707119604</v>
      </c>
      <c r="H550" s="13">
        <f t="shared" si="108"/>
        <v>383.92836040257509</v>
      </c>
      <c r="I550" s="13">
        <f t="shared" si="108"/>
        <v>209.60072885229124</v>
      </c>
      <c r="J550" s="13">
        <f t="shared" si="108"/>
        <v>35.034234513340941</v>
      </c>
      <c r="K550" s="13">
        <f t="shared" si="108"/>
        <v>1.9602203204570525</v>
      </c>
      <c r="L550" s="13">
        <f t="shared" si="107"/>
        <v>1273.6044611598604</v>
      </c>
      <c r="M550" s="3">
        <v>0</v>
      </c>
      <c r="N550" s="3">
        <f t="shared" si="104"/>
        <v>368.08097810405991</v>
      </c>
      <c r="O550" s="3">
        <f t="shared" si="100"/>
        <v>383.92840405920515</v>
      </c>
      <c r="P550" s="3">
        <f t="shared" si="101"/>
        <v>209.60073236168128</v>
      </c>
      <c r="Q550" s="3">
        <f t="shared" si="102"/>
        <v>35.034234513350228</v>
      </c>
      <c r="R550" s="3">
        <f t="shared" si="103"/>
        <v>1.9602203204570525</v>
      </c>
      <c r="S550" s="3">
        <f t="shared" si="105"/>
        <v>1273.6045693587537</v>
      </c>
    </row>
    <row r="551" spans="5:19">
      <c r="E551" s="4">
        <f t="shared" si="106"/>
        <v>2295</v>
      </c>
      <c r="F551" s="5">
        <f>F550*SUM(economy!Z341:AB341)/SUM(economy!Z340:AB340)</f>
        <v>16283.066929525141</v>
      </c>
      <c r="G551" s="13">
        <f t="shared" ref="G551:K556" si="109">G550*(1-G$5)+G$4*$F550*$L$4/1000</f>
        <v>369.07722375941472</v>
      </c>
      <c r="H551" s="13">
        <f t="shared" si="109"/>
        <v>384.40494152419677</v>
      </c>
      <c r="I551" s="13">
        <f t="shared" si="109"/>
        <v>209.23978600926085</v>
      </c>
      <c r="J551" s="13">
        <f t="shared" si="109"/>
        <v>34.948813238563289</v>
      </c>
      <c r="K551" s="13">
        <f t="shared" si="109"/>
        <v>1.9553234843171459</v>
      </c>
      <c r="L551" s="13">
        <f t="shared" si="107"/>
        <v>1274.6260880157527</v>
      </c>
      <c r="M551" s="3">
        <v>0</v>
      </c>
      <c r="N551" s="3">
        <f t="shared" si="104"/>
        <v>369.07728479227859</v>
      </c>
      <c r="O551" s="3">
        <f t="shared" si="100"/>
        <v>384.40498506072612</v>
      </c>
      <c r="P551" s="3">
        <f t="shared" si="101"/>
        <v>209.23978947154569</v>
      </c>
      <c r="Q551" s="3">
        <f t="shared" si="102"/>
        <v>34.94881323857205</v>
      </c>
      <c r="R551" s="3">
        <f t="shared" si="103"/>
        <v>1.9553234843171459</v>
      </c>
      <c r="S551" s="3">
        <f t="shared" si="105"/>
        <v>1274.6261960474394</v>
      </c>
    </row>
    <row r="552" spans="5:19">
      <c r="E552" s="4">
        <f t="shared" si="106"/>
        <v>2296</v>
      </c>
      <c r="F552" s="5">
        <f>F551*SUM(economy!Z342:AB342)/SUM(economy!Z341:AB341)</f>
        <v>16242.03505460323</v>
      </c>
      <c r="G552" s="13">
        <f t="shared" si="109"/>
        <v>370.07102596638106</v>
      </c>
      <c r="H552" s="13">
        <f t="shared" si="109"/>
        <v>384.87635850882282</v>
      </c>
      <c r="I552" s="13">
        <f t="shared" si="109"/>
        <v>208.87752308644511</v>
      </c>
      <c r="J552" s="13">
        <f t="shared" si="109"/>
        <v>34.863455502560896</v>
      </c>
      <c r="K552" s="13">
        <f t="shared" si="109"/>
        <v>1.9504268790224244</v>
      </c>
      <c r="L552" s="13">
        <f t="shared" si="107"/>
        <v>1275.6387899432323</v>
      </c>
      <c r="M552" s="3">
        <v>0</v>
      </c>
      <c r="N552" s="3">
        <f t="shared" si="104"/>
        <v>370.07108699924493</v>
      </c>
      <c r="O552" s="3">
        <f t="shared" si="100"/>
        <v>384.87640192558183</v>
      </c>
      <c r="P552" s="3">
        <f t="shared" si="101"/>
        <v>208.87752650225704</v>
      </c>
      <c r="Q552" s="3">
        <f t="shared" si="102"/>
        <v>34.863455502569153</v>
      </c>
      <c r="R552" s="3">
        <f t="shared" si="103"/>
        <v>1.9504268790224244</v>
      </c>
      <c r="S552" s="3">
        <f t="shared" si="105"/>
        <v>1275.6388978086754</v>
      </c>
    </row>
    <row r="553" spans="5:19">
      <c r="E553" s="4">
        <f t="shared" si="106"/>
        <v>2297</v>
      </c>
      <c r="F553" s="5">
        <f>F552*SUM(economy!Z343:AB343)/SUM(economy!Z342:AB342)</f>
        <v>16201.006720945999</v>
      </c>
      <c r="G553" s="13">
        <f t="shared" si="109"/>
        <v>371.06232388051177</v>
      </c>
      <c r="H553" s="13">
        <f t="shared" si="109"/>
        <v>385.34262585302042</v>
      </c>
      <c r="I553" s="13">
        <f t="shared" si="109"/>
        <v>208.51395826656304</v>
      </c>
      <c r="J553" s="13">
        <f t="shared" si="109"/>
        <v>34.778158037903196</v>
      </c>
      <c r="K553" s="13">
        <f t="shared" si="109"/>
        <v>1.9455305586783496</v>
      </c>
      <c r="L553" s="13">
        <f t="shared" si="107"/>
        <v>1276.6425965966769</v>
      </c>
      <c r="M553" s="3">
        <v>0</v>
      </c>
      <c r="N553" s="3">
        <f t="shared" si="104"/>
        <v>371.06238491337564</v>
      </c>
      <c r="O553" s="3">
        <f t="shared" si="100"/>
        <v>385.34266915033862</v>
      </c>
      <c r="P553" s="3">
        <f t="shared" si="101"/>
        <v>208.51396163652583</v>
      </c>
      <c r="Q553" s="3">
        <f t="shared" si="102"/>
        <v>34.778158037910977</v>
      </c>
      <c r="R553" s="3">
        <f t="shared" si="103"/>
        <v>1.9455305586783496</v>
      </c>
      <c r="S553" s="3">
        <f t="shared" si="105"/>
        <v>1276.6427042968294</v>
      </c>
    </row>
    <row r="554" spans="5:19">
      <c r="E554" s="4">
        <f t="shared" si="106"/>
        <v>2298</v>
      </c>
      <c r="F554" s="5">
        <f>F553*SUM(economy!Z344:AB344)/SUM(economy!Z343:AB343)</f>
        <v>16159.9823806518</v>
      </c>
      <c r="G554" s="13">
        <f t="shared" si="109"/>
        <v>372.05111771794037</v>
      </c>
      <c r="H554" s="13">
        <f t="shared" si="109"/>
        <v>385.80375805611749</v>
      </c>
      <c r="I554" s="13">
        <f t="shared" si="109"/>
        <v>208.14910955649987</v>
      </c>
      <c r="J554" s="13">
        <f t="shared" si="109"/>
        <v>34.692917817119152</v>
      </c>
      <c r="K554" s="13">
        <f t="shared" si="109"/>
        <v>1.9406345774221361</v>
      </c>
      <c r="L554" s="13">
        <f t="shared" si="107"/>
        <v>1277.6375377250988</v>
      </c>
      <c r="M554" s="3">
        <v>0</v>
      </c>
      <c r="N554" s="3">
        <f t="shared" si="104"/>
        <v>372.05117875080424</v>
      </c>
      <c r="O554" s="3">
        <f t="shared" si="100"/>
        <v>385.80380123432343</v>
      </c>
      <c r="P554" s="3">
        <f t="shared" si="101"/>
        <v>208.14911288122894</v>
      </c>
      <c r="Q554" s="3">
        <f t="shared" si="102"/>
        <v>34.692917817126485</v>
      </c>
      <c r="R554" s="3">
        <f t="shared" si="103"/>
        <v>1.9406345774221361</v>
      </c>
      <c r="S554" s="3">
        <f t="shared" si="105"/>
        <v>1277.6376452609052</v>
      </c>
    </row>
    <row r="555" spans="5:19">
      <c r="E555" s="4">
        <f t="shared" si="106"/>
        <v>2299</v>
      </c>
      <c r="F555" s="5">
        <f>F554*SUM(economy!Z345:AB345)/SUM(economy!Z344:AB344)</f>
        <v>16118.962482875018</v>
      </c>
      <c r="G555" s="13">
        <f t="shared" si="109"/>
        <v>373.03740772239331</v>
      </c>
      <c r="H555" s="13">
        <f t="shared" si="109"/>
        <v>386.25976962000436</v>
      </c>
      <c r="I555" s="13">
        <f t="shared" si="109"/>
        <v>207.78299478936222</v>
      </c>
      <c r="J555" s="13">
        <f t="shared" si="109"/>
        <v>34.607732038750797</v>
      </c>
      <c r="K555" s="13">
        <f t="shared" si="109"/>
        <v>1.9357389893149395</v>
      </c>
      <c r="L555" s="13">
        <f t="shared" si="107"/>
        <v>1278.6236431598254</v>
      </c>
      <c r="M555" s="3">
        <v>0</v>
      </c>
      <c r="N555" s="3">
        <f t="shared" si="104"/>
        <v>373.03746875525718</v>
      </c>
      <c r="O555" s="3">
        <f t="shared" si="100"/>
        <v>386.25981267942581</v>
      </c>
      <c r="P555" s="3">
        <f t="shared" si="101"/>
        <v>207.78299806946472</v>
      </c>
      <c r="Q555" s="3">
        <f t="shared" si="102"/>
        <v>34.60773203875771</v>
      </c>
      <c r="R555" s="3">
        <f t="shared" si="103"/>
        <v>1.9357389893149395</v>
      </c>
      <c r="S555" s="3">
        <f t="shared" si="105"/>
        <v>1278.6237505322204</v>
      </c>
    </row>
    <row r="556" spans="5:19">
      <c r="E556" s="4">
        <f t="shared" si="106"/>
        <v>2300</v>
      </c>
      <c r="F556" s="5">
        <f>F555*SUM(economy!Z346:AB346)/SUM(economy!Z345:AB345)</f>
        <v>16077.947472901786</v>
      </c>
      <c r="G556" s="13">
        <f t="shared" si="109"/>
        <v>374.02119416501012</v>
      </c>
      <c r="H556" s="13">
        <f t="shared" si="109"/>
        <v>386.71067504885042</v>
      </c>
      <c r="I556" s="13">
        <f t="shared" si="109"/>
        <v>207.41563162636837</v>
      </c>
      <c r="J556" s="13">
        <f t="shared" si="109"/>
        <v>34.522598114096326</v>
      </c>
      <c r="K556" s="13">
        <f t="shared" si="109"/>
        <v>1.9308438482335681</v>
      </c>
      <c r="L556" s="13">
        <f t="shared" si="107"/>
        <v>1279.6009428025591</v>
      </c>
      <c r="M556" s="3">
        <v>0</v>
      </c>
      <c r="N556" s="3">
        <f t="shared" si="104"/>
        <v>374.02125519787398</v>
      </c>
      <c r="O556" s="3">
        <f t="shared" si="100"/>
        <v>386.7107179898141</v>
      </c>
      <c r="P556" s="3">
        <f t="shared" si="101"/>
        <v>207.41563486244331</v>
      </c>
      <c r="Q556" s="3">
        <f t="shared" si="102"/>
        <v>34.522598114102841</v>
      </c>
      <c r="R556" s="3">
        <f t="shared" si="103"/>
        <v>1.9308438482335681</v>
      </c>
      <c r="S556" s="3">
        <f t="shared" si="105"/>
        <v>1279.6010500124678</v>
      </c>
    </row>
    <row r="557" spans="5:19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4">
      <c r="B1" s="2" t="s">
        <v>10</v>
      </c>
      <c r="G1" s="2" t="s">
        <v>11</v>
      </c>
      <c r="K1" s="2" t="s">
        <v>58</v>
      </c>
    </row>
    <row r="2" spans="1:14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f>J4/H3/LN(2)</f>
        <v>1.2134818100935207</v>
      </c>
      <c r="J4" s="2">
        <v>4.5</v>
      </c>
      <c r="M4" s="2">
        <f>I4</f>
        <v>1.2134818100935207</v>
      </c>
    </row>
    <row r="5" spans="1:14">
      <c r="I5" s="2">
        <v>7.3800000000000003E-3</v>
      </c>
      <c r="M5" s="2">
        <f>I5</f>
        <v>7.3800000000000003E-3</v>
      </c>
    </row>
    <row r="6" spans="1:14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2.4692042454637264E-4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2.4692042454637264E-4</v>
      </c>
      <c r="N7" s="2">
        <f t="shared" ref="N7:N70" si="4">N6+N$3*(M6-N6)</f>
        <v>0</v>
      </c>
    </row>
    <row r="8" spans="1:14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4.9606555098678177E-4</v>
      </c>
      <c r="J8" s="2">
        <f t="shared" si="2"/>
        <v>1.4025080114233967E-6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4.9606555098678177E-4</v>
      </c>
      <c r="N8" s="2">
        <f t="shared" si="4"/>
        <v>1.4025080114233967E-6</v>
      </c>
    </row>
    <row r="9" spans="1:14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7.4801852385073442E-4</v>
      </c>
      <c r="J9" s="2">
        <f t="shared" si="2"/>
        <v>4.2121940955234329E-6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7.4801852385073442E-4</v>
      </c>
      <c r="N9" s="2">
        <f t="shared" si="4"/>
        <v>4.2121940955234329E-6</v>
      </c>
    </row>
    <row r="10" spans="1:14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1.0030359991164096E-3</v>
      </c>
      <c r="J10" s="2">
        <f t="shared" si="2"/>
        <v>8.4370140485330319E-6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1.0030359991164096E-3</v>
      </c>
      <c r="N10" s="2">
        <f t="shared" si="4"/>
        <v>8.4370140485330319E-6</v>
      </c>
    </row>
    <row r="11" spans="1:14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1.2636305638159507E-3</v>
      </c>
      <c r="J11" s="2">
        <f t="shared" si="2"/>
        <v>1.4086336283718571E-5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1.2636305638159507E-3</v>
      </c>
      <c r="N11" s="2">
        <f t="shared" si="4"/>
        <v>1.4086336283718571E-5</v>
      </c>
    </row>
    <row r="12" spans="1:14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1.5298307627824418E-3</v>
      </c>
      <c r="J12" s="2">
        <f t="shared" si="2"/>
        <v>2.1183747496101648E-5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1.5298307627824418E-3</v>
      </c>
      <c r="N12" s="2">
        <f t="shared" si="4"/>
        <v>2.1183747496101648E-5</v>
      </c>
    </row>
    <row r="13" spans="1:14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1.8025479840197206E-3</v>
      </c>
      <c r="J13" s="2">
        <f t="shared" si="2"/>
        <v>2.9752862542928062E-5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1.8025479840197206E-3</v>
      </c>
      <c r="N13" s="2">
        <f t="shared" si="4"/>
        <v>2.9752862542928062E-5</v>
      </c>
    </row>
    <row r="14" spans="1:14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2.0815010572117366E-3</v>
      </c>
      <c r="J14" s="2">
        <f t="shared" si="2"/>
        <v>3.9822338832916246E-5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2.0815010572117366E-3</v>
      </c>
      <c r="N14" s="2">
        <f t="shared" si="4"/>
        <v>3.9822338832916246E-5</v>
      </c>
    </row>
    <row r="15" spans="1:14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2.366460111959112E-3</v>
      </c>
      <c r="J15" s="2">
        <f t="shared" si="2"/>
        <v>5.1419073953307945E-5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2.366460111959112E-3</v>
      </c>
      <c r="N15" s="2">
        <f t="shared" si="4"/>
        <v>5.1419073953307945E-5</v>
      </c>
    </row>
    <row r="16" spans="1:14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2.6583622461374828E-3</v>
      </c>
      <c r="J16" s="2">
        <f t="shared" si="2"/>
        <v>6.4568507049180918E-5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2.6583622461374828E-3</v>
      </c>
      <c r="N16" s="2">
        <f t="shared" si="4"/>
        <v>6.4568507049180918E-5</v>
      </c>
    </row>
    <row r="17" spans="1:14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2.9589140675107483E-3</v>
      </c>
      <c r="J17" s="2">
        <f t="shared" si="2"/>
        <v>7.9301255487202471E-5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2.9589140675107483E-3</v>
      </c>
      <c r="N17" s="2">
        <f t="shared" si="4"/>
        <v>7.9301255487202471E-5</v>
      </c>
    </row>
    <row r="18" spans="1:14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3.2685478646047672E-3</v>
      </c>
      <c r="J18" s="2">
        <f t="shared" si="2"/>
        <v>9.5657456259496217E-5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3.2685478646047672E-3</v>
      </c>
      <c r="N18" s="2">
        <f t="shared" si="4"/>
        <v>9.5657456259496217E-5</v>
      </c>
    </row>
    <row r="19" spans="1:14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3.5871183878481067E-3</v>
      </c>
      <c r="J19" s="2">
        <f t="shared" si="2"/>
        <v>1.1367947377889736E-4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3.5871183878481067E-3</v>
      </c>
      <c r="N19" s="2">
        <f t="shared" si="4"/>
        <v>1.1367947377889736E-4</v>
      </c>
    </row>
    <row r="20" spans="1:14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3.9159313903267493E-3</v>
      </c>
      <c r="J20" s="2">
        <f t="shared" si="2"/>
        <v>1.3340860681081048E-4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3.9159313903267493E-3</v>
      </c>
      <c r="N20" s="2">
        <f t="shared" si="4"/>
        <v>1.3340860681081048E-4</v>
      </c>
    </row>
    <row r="21" spans="1:14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4.2564685738796819E-3</v>
      </c>
      <c r="J21" s="2">
        <f t="shared" si="2"/>
        <v>1.5489333622118102E-4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4.2564685738796819E-3</v>
      </c>
      <c r="N21" s="2">
        <f t="shared" si="4"/>
        <v>1.5489333622118102E-4</v>
      </c>
    </row>
    <row r="22" spans="1:14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4.6098151653551503E-3</v>
      </c>
      <c r="J22" s="2">
        <f t="shared" si="2"/>
        <v>1.781902835710813E-4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4.6098151653551503E-3</v>
      </c>
      <c r="N22" s="2">
        <f t="shared" si="4"/>
        <v>1.781902835710813E-4</v>
      </c>
    </row>
    <row r="23" spans="1:14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4.9758557935409634E-3</v>
      </c>
      <c r="J23" s="2">
        <f t="shared" si="2"/>
        <v>2.0336191289961481E-4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4.9758557935409634E-3</v>
      </c>
      <c r="N23" s="2">
        <f t="shared" si="4"/>
        <v>2.0336191289961481E-4</v>
      </c>
    </row>
    <row r="24" spans="1:14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5.3559309430286422E-3</v>
      </c>
      <c r="J24" s="2">
        <f t="shared" si="2"/>
        <v>2.3046967814165767E-4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5.3559309430286422E-3</v>
      </c>
      <c r="N24" s="2">
        <f t="shared" si="4"/>
        <v>2.3046967814165767E-4</v>
      </c>
    </row>
    <row r="25" spans="1:14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5.750427885564984E-3</v>
      </c>
      <c r="J25" s="2">
        <f t="shared" si="2"/>
        <v>2.5958229812621573E-4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5.750427885564984E-3</v>
      </c>
      <c r="N25" s="2">
        <f t="shared" si="4"/>
        <v>2.5958229812621573E-4</v>
      </c>
    </row>
    <row r="26" spans="1:14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6.1602897344058853E-3</v>
      </c>
      <c r="J26" s="2">
        <f t="shared" si="2"/>
        <v>2.9077030106286792E-4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6.1602897344058853E-3</v>
      </c>
      <c r="N26" s="2">
        <f t="shared" si="4"/>
        <v>2.9077030106286792E-4</v>
      </c>
    </row>
    <row r="27" spans="1:14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6.5858278984072902E-3</v>
      </c>
      <c r="J27" s="2">
        <f t="shared" si="2"/>
        <v>3.2410917144425625E-4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6.5858278984072902E-3</v>
      </c>
      <c r="N27" s="2">
        <f t="shared" si="4"/>
        <v>3.2410917144425625E-4</v>
      </c>
    </row>
    <row r="28" spans="1:14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7.0284784013084417E-3</v>
      </c>
      <c r="J28" s="2">
        <f t="shared" si="2"/>
        <v>3.5967573381340631E-4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7.0284784013084417E-3</v>
      </c>
      <c r="N28" s="2">
        <f t="shared" si="4"/>
        <v>3.5967573381340631E-4</v>
      </c>
    </row>
    <row r="29" spans="1:14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7.4918229164863352E-3</v>
      </c>
      <c r="J29" s="2">
        <f t="shared" si="2"/>
        <v>3.975545329647781E-4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7.4918229164863352E-3</v>
      </c>
      <c r="N29" s="2">
        <f t="shared" si="4"/>
        <v>3.975545329647781E-4</v>
      </c>
    </row>
    <row r="30" spans="1:14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7.9774444646031322E-3</v>
      </c>
      <c r="J30" s="2">
        <f t="shared" si="2"/>
        <v>4.3784997738318055E-4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7.9774444646031322E-3</v>
      </c>
      <c r="N30" s="2">
        <f t="shared" si="4"/>
        <v>4.3784997738318055E-4</v>
      </c>
    </row>
    <row r="31" spans="1:14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8.480904387540655E-3</v>
      </c>
      <c r="J31" s="2">
        <f t="shared" si="2"/>
        <v>4.8067487407058989E-4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8.480904387540655E-3</v>
      </c>
      <c r="N31" s="2">
        <f t="shared" si="4"/>
        <v>4.8067487407058989E-4</v>
      </c>
    </row>
    <row r="32" spans="1:14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9.005001429054648E-3</v>
      </c>
      <c r="J32" s="2">
        <f t="shared" si="2"/>
        <v>5.2611617770709988E-4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9.005001429054648E-3</v>
      </c>
      <c r="N32" s="2">
        <f t="shared" si="4"/>
        <v>5.2611617770709988E-4</v>
      </c>
    </row>
    <row r="33" spans="1:14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9.5491542227508584E-3</v>
      </c>
      <c r="J33" s="2">
        <f t="shared" si="2"/>
        <v>5.7427624593475398E-4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9.5491542227508584E-3</v>
      </c>
      <c r="N33" s="2">
        <f t="shared" si="4"/>
        <v>5.7427624593475398E-4</v>
      </c>
    </row>
    <row r="34" spans="1:14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1.0112853740698561E-2</v>
      </c>
      <c r="J34" s="2">
        <f t="shared" si="2"/>
        <v>6.2525355284306949E-4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1.0112853740698561E-2</v>
      </c>
      <c r="N34" s="2">
        <f t="shared" si="4"/>
        <v>6.2525355284306949E-4</v>
      </c>
    </row>
    <row r="35" spans="1:14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1.069536004605404E-2</v>
      </c>
      <c r="J35" s="2">
        <f t="shared" si="2"/>
        <v>6.7914312191008869E-4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1.069536004605404E-2</v>
      </c>
      <c r="N35" s="2">
        <f t="shared" si="4"/>
        <v>6.7914312191008869E-4</v>
      </c>
    </row>
    <row r="36" spans="1:14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1.1299382724096028E-2</v>
      </c>
      <c r="J36" s="2">
        <f t="shared" si="2"/>
        <v>7.3603523403922638E-4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1.1299382724096028E-2</v>
      </c>
      <c r="N36" s="2">
        <f t="shared" si="4"/>
        <v>7.3603523403922638E-4</v>
      </c>
    </row>
    <row r="37" spans="1:14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1.1930754047786856E-2</v>
      </c>
      <c r="J37" s="2">
        <f t="shared" si="2"/>
        <v>7.9603504778274895E-4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1.1930754047786856E-2</v>
      </c>
      <c r="N37" s="2">
        <f t="shared" si="4"/>
        <v>7.9603504778274895E-4</v>
      </c>
    </row>
    <row r="38" spans="1:14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1.258943172260284E-2</v>
      </c>
      <c r="J38" s="2">
        <f t="shared" si="2"/>
        <v>8.5928025170277226E-4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1.258943172260284E-2</v>
      </c>
      <c r="N38" s="2">
        <f t="shared" si="4"/>
        <v>8.5928025170277226E-4</v>
      </c>
    </row>
    <row r="39" spans="1:14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1.3277144473205613E-2</v>
      </c>
      <c r="J39" s="2">
        <f t="shared" si="2"/>
        <v>9.2590751205748464E-4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1.3277144473205613E-2</v>
      </c>
      <c r="N39" s="2">
        <f t="shared" si="4"/>
        <v>9.2590751205748464E-4</v>
      </c>
    </row>
    <row r="40" spans="1:14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1.3996353099122245E-2</v>
      </c>
      <c r="J40" s="2">
        <f t="shared" si="2"/>
        <v>9.9606253799680599E-4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1.3996353099122245E-2</v>
      </c>
      <c r="N40" s="2">
        <f t="shared" si="4"/>
        <v>9.9606253799680599E-4</v>
      </c>
    </row>
    <row r="41" spans="1:14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1.4745675871870237E-2</v>
      </c>
      <c r="J41" s="2">
        <f t="shared" si="2"/>
        <v>1.0699041883839985E-3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1.4745675871870237E-2</v>
      </c>
      <c r="N41" s="2">
        <f t="shared" si="4"/>
        <v>1.0699041883839985E-3</v>
      </c>
    </row>
    <row r="42" spans="1:14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1.5523632077047562E-2</v>
      </c>
      <c r="J42" s="2">
        <f t="shared" si="2"/>
        <v>1.1475825715462004E-3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1.5523632077047562E-2</v>
      </c>
      <c r="N42" s="2">
        <f t="shared" si="4"/>
        <v>1.1475825715462004E-3</v>
      </c>
    </row>
    <row r="43" spans="1:14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1.6329458648974254E-2</v>
      </c>
      <c r="J43" s="2">
        <f t="shared" si="2"/>
        <v>1.2292385327374482E-3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1.6329458648974254E-2</v>
      </c>
      <c r="N43" s="2">
        <f t="shared" si="4"/>
        <v>1.2292385327374482E-3</v>
      </c>
    </row>
    <row r="44" spans="1:14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1.7165270127957936E-2</v>
      </c>
      <c r="J44" s="2">
        <f t="shared" si="2"/>
        <v>1.3150077829976732E-3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1.7165270127957936E-2</v>
      </c>
      <c r="N44" s="2">
        <f t="shared" si="4"/>
        <v>1.3150077829976732E-3</v>
      </c>
    </row>
    <row r="45" spans="1:14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1.8038034016612633E-2</v>
      </c>
      <c r="J45" s="2">
        <f t="shared" si="2"/>
        <v>1.4050372731170475E-3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1.8038034016612633E-2</v>
      </c>
      <c r="N45" s="2">
        <f t="shared" si="4"/>
        <v>1.4050372731170475E-3</v>
      </c>
    </row>
    <row r="46" spans="1:14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1.8945085701487459E-2</v>
      </c>
      <c r="J46" s="2">
        <f t="shared" si="2"/>
        <v>1.4995126946201025E-3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1.8945085701487459E-2</v>
      </c>
      <c r="N46" s="2">
        <f t="shared" si="4"/>
        <v>1.4995126946201025E-3</v>
      </c>
    </row>
    <row r="47" spans="1:14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1.9892239992627011E-2</v>
      </c>
      <c r="J47" s="2">
        <f t="shared" si="2"/>
        <v>1.5986035492991091E-3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1.9892239992627011E-2</v>
      </c>
      <c r="N47" s="2">
        <f t="shared" si="4"/>
        <v>1.5986035492991091E-3</v>
      </c>
    </row>
    <row r="48" spans="1:14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2.0881140230812407E-2</v>
      </c>
      <c r="J48" s="2">
        <f t="shared" si="2"/>
        <v>1.7025114042972117E-3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2.0881140230812407E-2</v>
      </c>
      <c r="N48" s="2">
        <f t="shared" si="4"/>
        <v>1.7025114042972117E-3</v>
      </c>
    </row>
    <row r="49" spans="1:14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2.1909419207912256E-2</v>
      </c>
      <c r="J49" s="2">
        <f t="shared" si="2"/>
        <v>1.811446016031818E-3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2.1909419207912256E-2</v>
      </c>
      <c r="N49" s="2">
        <f t="shared" si="4"/>
        <v>1.811446016031818E-3</v>
      </c>
    </row>
    <row r="50" spans="1:14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2.2973306826336269E-2</v>
      </c>
      <c r="J50" s="2">
        <f t="shared" si="2"/>
        <v>1.9256025037616988E-3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2.2973306826336269E-2</v>
      </c>
      <c r="N50" s="2">
        <f t="shared" si="4"/>
        <v>1.9256025037616988E-3</v>
      </c>
    </row>
    <row r="51" spans="1:14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2.4074163212110252E-2</v>
      </c>
      <c r="J51" s="2">
        <f t="shared" si="2"/>
        <v>2.0451534643139225E-3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2.4074163212110252E-2</v>
      </c>
      <c r="N51" s="2">
        <f t="shared" si="4"/>
        <v>2.0451534643139225E-3</v>
      </c>
    </row>
    <row r="52" spans="1:14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2.5215989256462235E-2</v>
      </c>
      <c r="J52" s="2">
        <f t="shared" si="2"/>
        <v>2.1702782396814057E-3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2.5215989256462235E-2</v>
      </c>
      <c r="N52" s="2">
        <f t="shared" si="4"/>
        <v>2.1702782396814057E-3</v>
      </c>
    </row>
    <row r="53" spans="1:14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2.6399598467734636E-2</v>
      </c>
      <c r="J53" s="2">
        <f t="shared" si="2"/>
        <v>2.301177878256721E-3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2.6399598467734636E-2</v>
      </c>
      <c r="N53" s="2">
        <f t="shared" si="4"/>
        <v>2.301177878256721E-3</v>
      </c>
    </row>
    <row r="54" spans="1:14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2.7628002803431629E-2</v>
      </c>
      <c r="J54" s="2">
        <f t="shared" si="2"/>
        <v>2.4380569072049553E-3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2.7628002803431629E-2</v>
      </c>
      <c r="N54" s="2">
        <f t="shared" si="4"/>
        <v>2.4380569072049553E-3</v>
      </c>
    </row>
    <row r="55" spans="1:14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2.8905080552251477E-2</v>
      </c>
      <c r="J55" s="2">
        <f t="shared" si="2"/>
        <v>2.5811357998955227E-3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2.8905080552251477E-2</v>
      </c>
      <c r="N55" s="2">
        <f t="shared" si="4"/>
        <v>2.5811357998955227E-3</v>
      </c>
    </row>
    <row r="56" spans="1:14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3.0239153215602523E-2</v>
      </c>
      <c r="J56" s="2">
        <f t="shared" si="2"/>
        <v>2.7306558060889046E-3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3.0239153215602523E-2</v>
      </c>
      <c r="N56" s="2">
        <f t="shared" si="4"/>
        <v>2.7306558060889046E-3</v>
      </c>
    </row>
    <row r="57" spans="1:14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3.1633638585542231E-2</v>
      </c>
      <c r="J57" s="2">
        <f t="shared" si="2"/>
        <v>2.886904071374942E-3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3.1633638585542231E-2</v>
      </c>
      <c r="N57" s="2">
        <f t="shared" si="4"/>
        <v>2.886904071374942E-3</v>
      </c>
    </row>
    <row r="58" spans="1:14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3.3089249224793844E-2</v>
      </c>
      <c r="J58" s="2">
        <f t="shared" si="2"/>
        <v>3.0501855234154121E-3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3.3089249224793844E-2</v>
      </c>
      <c r="N58" s="2">
        <f t="shared" si="4"/>
        <v>3.0501855234154121E-3</v>
      </c>
    </row>
    <row r="59" spans="1:14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3.460562872339968E-2</v>
      </c>
      <c r="J59" s="2">
        <f t="shared" si="2"/>
        <v>3.2208074052392415E-3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3.460562872339968E-2</v>
      </c>
      <c r="N59" s="2">
        <f t="shared" si="4"/>
        <v>3.2208074052392415E-3</v>
      </c>
    </row>
    <row r="60" spans="1:14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3.6192858836364271E-2</v>
      </c>
      <c r="J60" s="2">
        <f t="shared" si="2"/>
        <v>3.399073190326393E-3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3.6192858836364271E-2</v>
      </c>
      <c r="N60" s="2">
        <f t="shared" si="4"/>
        <v>3.399073190326393E-3</v>
      </c>
    </row>
    <row r="61" spans="1:14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3.7847842857832659E-2</v>
      </c>
      <c r="J61" s="2">
        <f t="shared" si="2"/>
        <v>3.5853418927958881E-3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3.7847842857832659E-2</v>
      </c>
      <c r="N61" s="2">
        <f t="shared" si="4"/>
        <v>3.5853418927958881E-3</v>
      </c>
    </row>
    <row r="62" spans="1:14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3.9576822132201803E-2</v>
      </c>
      <c r="J62" s="2">
        <f t="shared" si="2"/>
        <v>3.7799528982772972E-3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3.9576822132201803E-2</v>
      </c>
      <c r="N62" s="2">
        <f t="shared" si="4"/>
        <v>3.7799528982772972E-3</v>
      </c>
    </row>
    <row r="63" spans="1:14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4.1386887076618001E-2</v>
      </c>
      <c r="J63" s="2">
        <f t="shared" si="2"/>
        <v>3.9832791155259882E-3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4.1386887076618001E-2</v>
      </c>
      <c r="N63" s="2">
        <f t="shared" si="4"/>
        <v>3.9832791155259882E-3</v>
      </c>
    </row>
    <row r="64" spans="1:14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4.3293732116936795E-2</v>
      </c>
      <c r="J64" s="2">
        <f t="shared" si="2"/>
        <v>4.1957316087449905E-3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4.3293732116936795E-2</v>
      </c>
      <c r="N64" s="2">
        <f t="shared" si="4"/>
        <v>4.1957316087449905E-3</v>
      </c>
    </row>
    <row r="65" spans="1:14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4.5280840453712862E-2</v>
      </c>
      <c r="J65" s="2">
        <f t="shared" si="2"/>
        <v>4.4178082516315199E-3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4.5280840453712862E-2</v>
      </c>
      <c r="N65" s="2">
        <f t="shared" si="4"/>
        <v>4.4178082516315199E-3</v>
      </c>
    </row>
    <row r="66" spans="1:14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4.7352655970678156E-2</v>
      </c>
      <c r="J66" s="2">
        <f t="shared" si="2"/>
        <v>4.6499102745393419E-3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4.7352655970678156E-2</v>
      </c>
      <c r="N66" s="2">
        <f t="shared" si="4"/>
        <v>4.6499102745393419E-3</v>
      </c>
    </row>
    <row r="67" spans="1:14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4.9512892286658602E-2</v>
      </c>
      <c r="J67" s="2">
        <f t="shared" si="2"/>
        <v>4.8924618700934104E-3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4.9512892286658602E-2</v>
      </c>
      <c r="N67" s="2">
        <f t="shared" si="4"/>
        <v>4.8924618700934104E-3</v>
      </c>
    </row>
    <row r="68" spans="1:14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5.1760216596825108E-2</v>
      </c>
      <c r="J68" s="2">
        <f t="shared" si="2"/>
        <v>5.1459059148595008E-3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5.1760216596825108E-2</v>
      </c>
      <c r="N68" s="2">
        <f t="shared" si="4"/>
        <v>5.1459059148595008E-3</v>
      </c>
    </row>
    <row r="69" spans="1:14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5.4100664214813063E-2</v>
      </c>
      <c r="J69" s="2">
        <f t="shared" si="2"/>
        <v>5.4106751995330656E-3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5.4100664214813063E-2</v>
      </c>
      <c r="N69" s="2">
        <f t="shared" si="4"/>
        <v>5.4106751995330656E-3</v>
      </c>
    </row>
    <row r="70" spans="1:14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5.6545512478906275E-2</v>
      </c>
      <c r="J70" s="2">
        <f t="shared" si="2"/>
        <v>5.6872343371398562E-3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5.6545512478906275E-2</v>
      </c>
      <c r="N70" s="2">
        <f t="shared" si="4"/>
        <v>5.6872343371398562E-3</v>
      </c>
    </row>
    <row r="71" spans="1:14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5.9061633710993613E-2</v>
      </c>
      <c r="J71" s="2">
        <f t="shared" ref="J71:J134" si="9">J70+J$3*(I70-J70)</f>
        <v>5.9761093569850893E-3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5.9061633710993613E-2</v>
      </c>
      <c r="N71" s="2">
        <f t="shared" ref="N71:N134" si="11">N70+N$3*(M70-N70)</f>
        <v>5.9761093569850893E-3</v>
      </c>
    </row>
    <row r="72" spans="1:14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6.1641538322351412E-2</v>
      </c>
      <c r="J72" s="2">
        <f t="shared" si="9"/>
        <v>6.2776351353158576E-3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6.1641538322351412E-2</v>
      </c>
      <c r="N72" s="2">
        <f t="shared" si="11"/>
        <v>6.2776351353158576E-3</v>
      </c>
    </row>
    <row r="73" spans="1:14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6.4298860505542302E-2</v>
      </c>
      <c r="J73" s="2">
        <f t="shared" si="9"/>
        <v>6.59210210541822E-3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6.4298860505542302E-2</v>
      </c>
      <c r="N73" s="2">
        <f t="shared" si="11"/>
        <v>6.59210210541822E-3</v>
      </c>
    </row>
    <row r="74" spans="1:14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6.7043201217165976E-2</v>
      </c>
      <c r="J74" s="2">
        <f t="shared" si="9"/>
        <v>6.9198764931309251E-3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6.7043201217165976E-2</v>
      </c>
      <c r="N74" s="2">
        <f t="shared" si="11"/>
        <v>6.9198764931309251E-3</v>
      </c>
    </row>
    <row r="75" spans="1:14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6.9863121567489195E-2</v>
      </c>
      <c r="J75" s="2">
        <f t="shared" si="9"/>
        <v>7.2613769775634442E-3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6.9863121567489195E-2</v>
      </c>
      <c r="N75" s="2">
        <f t="shared" si="11"/>
        <v>7.2613769775634442E-3</v>
      </c>
    </row>
    <row r="76" spans="1:14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7.2717796534304852E-2</v>
      </c>
      <c r="J76" s="2">
        <f t="shared" si="9"/>
        <v>7.6169548868342228E-3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7.2717796534304852E-2</v>
      </c>
      <c r="N76" s="2">
        <f t="shared" si="11"/>
        <v>7.6169548868342228E-3</v>
      </c>
    </row>
    <row r="77" spans="1:14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7.5640527344547723E-2</v>
      </c>
      <c r="J77" s="2">
        <f t="shared" si="9"/>
        <v>7.9867276673918561E-3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7.5640527344547723E-2</v>
      </c>
      <c r="N77" s="2">
        <f t="shared" si="11"/>
        <v>7.9867276673918561E-3</v>
      </c>
    </row>
    <row r="78" spans="1:14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7.8590938646606323E-2</v>
      </c>
      <c r="J78" s="2">
        <f t="shared" si="9"/>
        <v>8.3710012495581011E-3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7.8590938646606323E-2</v>
      </c>
      <c r="N78" s="2">
        <f t="shared" si="11"/>
        <v>8.3710012495581011E-3</v>
      </c>
    </row>
    <row r="79" spans="1:14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8.1579407573629359E-2</v>
      </c>
      <c r="J79" s="2">
        <f t="shared" si="9"/>
        <v>8.7698504939733354E-3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8.1579407573629359E-2</v>
      </c>
      <c r="N79" s="2">
        <f t="shared" si="11"/>
        <v>8.7698504939733354E-3</v>
      </c>
    </row>
    <row r="80" spans="1:14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8.4637671777146511E-2</v>
      </c>
      <c r="J80" s="2">
        <f t="shared" si="9"/>
        <v>9.183408778185782E-3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8.4637671777146511E-2</v>
      </c>
      <c r="N80" s="2">
        <f t="shared" si="11"/>
        <v>9.183408778185782E-3</v>
      </c>
    </row>
    <row r="81" spans="1:14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8.7758153408085585E-2</v>
      </c>
      <c r="J81" s="2">
        <f t="shared" si="9"/>
        <v>9.6119889920198796E-3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8.7758153408085585E-2</v>
      </c>
      <c r="N81" s="2">
        <f t="shared" si="11"/>
        <v>9.6119889920198796E-3</v>
      </c>
    </row>
    <row r="82" spans="1:14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9.0939421173081084E-2</v>
      </c>
      <c r="J82" s="2">
        <f t="shared" si="9"/>
        <v>1.0055859205903133E-2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9.0939421173081084E-2</v>
      </c>
      <c r="N82" s="2">
        <f t="shared" si="11"/>
        <v>1.0055859205903133E-2</v>
      </c>
    </row>
    <row r="83" spans="1:14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9.4179144020665517E-2</v>
      </c>
      <c r="J83" s="2">
        <f t="shared" si="9"/>
        <v>1.0515277837876704E-2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9.4179144020665517E-2</v>
      </c>
      <c r="N83" s="2">
        <f t="shared" si="11"/>
        <v>1.0515277837876704E-2</v>
      </c>
    </row>
    <row r="84" spans="1:14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9.7494617389905336E-2</v>
      </c>
      <c r="J84" s="2">
        <f t="shared" si="9"/>
        <v>1.0990488597794943E-2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9.7494617389905336E-2</v>
      </c>
      <c r="N84" s="2">
        <f t="shared" si="11"/>
        <v>1.0990488597794943E-2</v>
      </c>
    </row>
    <row r="85" spans="1:14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0.10088074349364988</v>
      </c>
      <c r="J85" s="2">
        <f t="shared" si="9"/>
        <v>1.148183204933413E-2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0.10088074349364988</v>
      </c>
      <c r="N85" s="2">
        <f t="shared" si="11"/>
        <v>1.148183204933413E-2</v>
      </c>
    </row>
    <row r="86" spans="1:14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0.10435405455202865</v>
      </c>
      <c r="J86" s="2">
        <f t="shared" si="9"/>
        <v>1.1989617866337843E-2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0.10435405455202865</v>
      </c>
      <c r="N86" s="2">
        <f t="shared" si="11"/>
        <v>1.1989617866337843E-2</v>
      </c>
    </row>
    <row r="87" spans="1:14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0.10788273759051765</v>
      </c>
      <c r="J87" s="2">
        <f t="shared" si="9"/>
        <v>1.2514247866712567E-2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0.10788273759051765</v>
      </c>
      <c r="N87" s="2">
        <f t="shared" si="11"/>
        <v>1.2514247866712567E-2</v>
      </c>
    </row>
    <row r="88" spans="1:14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0.11143246724678528</v>
      </c>
      <c r="J88" s="2">
        <f t="shared" si="9"/>
        <v>1.3055940888343781E-2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0.11143246724678528</v>
      </c>
      <c r="N88" s="2">
        <f t="shared" si="11"/>
        <v>1.3055940888343781E-2</v>
      </c>
    </row>
    <row r="89" spans="1:14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0.11497734851948635</v>
      </c>
      <c r="J89" s="2">
        <f t="shared" si="9"/>
        <v>1.3614719558059728E-2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0.11497734851948635</v>
      </c>
      <c r="N89" s="2">
        <f t="shared" si="11"/>
        <v>1.3614719558059728E-2</v>
      </c>
    </row>
    <row r="90" spans="1:14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0.11853114078028044</v>
      </c>
      <c r="J90" s="2">
        <f t="shared" si="9"/>
        <v>1.419045929056063E-2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0.11853114078028044</v>
      </c>
      <c r="N90" s="2">
        <f t="shared" si="11"/>
        <v>1.419045929056063E-2</v>
      </c>
    </row>
    <row r="91" spans="1:14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0.12211492123721122</v>
      </c>
      <c r="J91" s="2">
        <f t="shared" si="9"/>
        <v>1.4783114361422239E-2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0.12211492123721122</v>
      </c>
      <c r="N91" s="2">
        <f t="shared" si="11"/>
        <v>1.4783114361422239E-2</v>
      </c>
    </row>
    <row r="92" spans="1:14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0.12574048616941072</v>
      </c>
      <c r="J92" s="2">
        <f t="shared" si="9"/>
        <v>1.5392759024476722E-2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0.12574048616941072</v>
      </c>
      <c r="N92" s="2">
        <f t="shared" si="11"/>
        <v>1.5392759024476722E-2</v>
      </c>
    </row>
    <row r="93" spans="1:14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0.12943185856502046</v>
      </c>
      <c r="J93" s="2">
        <f t="shared" si="9"/>
        <v>1.6019534114659947E-2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0.12943185856502046</v>
      </c>
      <c r="N93" s="2">
        <f t="shared" si="11"/>
        <v>1.6019534114659947E-2</v>
      </c>
    </row>
    <row r="94" spans="1:14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0.13320446087376167</v>
      </c>
      <c r="J94" s="2">
        <f t="shared" si="9"/>
        <v>1.6663716117537995E-2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0.13320446087376167</v>
      </c>
      <c r="N94" s="2">
        <f t="shared" si="11"/>
        <v>1.6663716117537995E-2</v>
      </c>
    </row>
    <row r="95" spans="1:14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0.13703316024615658</v>
      </c>
      <c r="J95" s="2">
        <f t="shared" si="9"/>
        <v>1.7325667547753346E-2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0.13703316024615658</v>
      </c>
      <c r="N95" s="2">
        <f t="shared" si="11"/>
        <v>1.7325667547753346E-2</v>
      </c>
    </row>
    <row r="96" spans="1:14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0.14092717648852005</v>
      </c>
      <c r="J96" s="2">
        <f t="shared" si="9"/>
        <v>1.8005606106280277E-2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0.14092717648852005</v>
      </c>
      <c r="N96" s="2">
        <f t="shared" si="11"/>
        <v>1.8005606106280277E-2</v>
      </c>
    </row>
    <row r="97" spans="1:14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0.14491019251513332</v>
      </c>
      <c r="J97" s="2">
        <f t="shared" si="9"/>
        <v>1.8703800626051398E-2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0.14491019251513332</v>
      </c>
      <c r="N97" s="2">
        <f t="shared" si="11"/>
        <v>1.8703800626051398E-2</v>
      </c>
    </row>
    <row r="98" spans="1:14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0.14898432390557681</v>
      </c>
      <c r="J98" s="2">
        <f t="shared" si="9"/>
        <v>1.9420652931981384E-2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0.14898432390557681</v>
      </c>
      <c r="N98" s="2">
        <f t="shared" si="11"/>
        <v>1.9420652931981384E-2</v>
      </c>
    </row>
    <row r="99" spans="1:14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0.15314451616312047</v>
      </c>
      <c r="J99" s="2">
        <f t="shared" si="9"/>
        <v>2.0156574583111406E-2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0.15314451616312047</v>
      </c>
      <c r="N99" s="2">
        <f t="shared" si="11"/>
        <v>2.0156574583111406E-2</v>
      </c>
    </row>
    <row r="100" spans="1:14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0.15739740455844098</v>
      </c>
      <c r="J100" s="2">
        <f t="shared" si="9"/>
        <v>2.0911946091285858E-2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0.15739740455844098</v>
      </c>
      <c r="N100" s="2">
        <f t="shared" si="11"/>
        <v>2.0911946091285858E-2</v>
      </c>
    </row>
    <row r="101" spans="1:14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0.16173376619987798</v>
      </c>
      <c r="J101" s="2">
        <f t="shared" si="9"/>
        <v>2.1687183495379299E-2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0.16173376619987798</v>
      </c>
      <c r="N101" s="2">
        <f t="shared" si="11"/>
        <v>2.1687183495379299E-2</v>
      </c>
    </row>
    <row r="102" spans="1:14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0.1660877613245777</v>
      </c>
      <c r="J102" s="2">
        <f t="shared" si="9"/>
        <v>2.248264808514085E-2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0.1660877613245777</v>
      </c>
      <c r="N102" s="2">
        <f t="shared" si="11"/>
        <v>2.248264808514085E-2</v>
      </c>
    </row>
    <row r="103" spans="1:14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0.17048028900027593</v>
      </c>
      <c r="J103" s="2">
        <f t="shared" si="9"/>
        <v>2.329832512834085E-2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0.17048028900027593</v>
      </c>
      <c r="N103" s="2">
        <f t="shared" si="11"/>
        <v>2.329832512834085E-2</v>
      </c>
    </row>
    <row r="104" spans="1:14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0.17494983710347128</v>
      </c>
      <c r="J104" s="2">
        <f t="shared" si="9"/>
        <v>2.4134318683133441E-2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0.17494983710347128</v>
      </c>
      <c r="N104" s="2">
        <f t="shared" si="11"/>
        <v>2.4134318683133441E-2</v>
      </c>
    </row>
    <row r="105" spans="1:14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0.17951041541613677</v>
      </c>
      <c r="J105" s="2">
        <f t="shared" si="9"/>
        <v>2.4990950827760958E-2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0.17951041541613677</v>
      </c>
      <c r="N105" s="2">
        <f t="shared" si="11"/>
        <v>2.4990950827760958E-2</v>
      </c>
    </row>
    <row r="106" spans="1:14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0.18414108300464452</v>
      </c>
      <c r="J106" s="2">
        <f t="shared" si="9"/>
        <v>2.5868621386622933E-2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0.18414108300464452</v>
      </c>
      <c r="N106" s="2">
        <f t="shared" si="11"/>
        <v>2.5868621386622933E-2</v>
      </c>
    </row>
    <row r="107" spans="1:14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0.18889266811390187</v>
      </c>
      <c r="J107" s="2">
        <f t="shared" si="9"/>
        <v>2.6767608968613296E-2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0.18889266811390187</v>
      </c>
      <c r="N107" s="2">
        <f t="shared" si="11"/>
        <v>2.6767608968613296E-2</v>
      </c>
    </row>
    <row r="108" spans="1:14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0.1937914032063256</v>
      </c>
      <c r="J108" s="2">
        <f t="shared" si="9"/>
        <v>2.7688479304558533E-2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0.1937914032063256</v>
      </c>
      <c r="N108" s="2">
        <f t="shared" si="11"/>
        <v>2.7688479304558533E-2</v>
      </c>
    </row>
    <row r="109" spans="1:14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0.1988325776125166</v>
      </c>
      <c r="J109" s="2">
        <f t="shared" si="9"/>
        <v>2.863194391232057E-2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0.1988325776125166</v>
      </c>
      <c r="N109" s="2">
        <f t="shared" si="11"/>
        <v>2.863194391232057E-2</v>
      </c>
    </row>
    <row r="110" spans="1:14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0.20401728066496838</v>
      </c>
      <c r="J110" s="2">
        <f t="shared" si="9"/>
        <v>2.9598683511737684E-2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0.20401728066496838</v>
      </c>
      <c r="N110" s="2">
        <f t="shared" si="11"/>
        <v>2.9598683511737684E-2</v>
      </c>
    </row>
    <row r="111" spans="1:14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0.20934098146031638</v>
      </c>
      <c r="J111" s="2">
        <f t="shared" si="9"/>
        <v>3.0589381143568035E-2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0.20934098146031638</v>
      </c>
      <c r="N111" s="2">
        <f t="shared" si="11"/>
        <v>3.0589381143568035E-2</v>
      </c>
    </row>
    <row r="112" spans="1:14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0.21484038103639477</v>
      </c>
      <c r="J112" s="2">
        <f t="shared" si="9"/>
        <v>3.1604690233367164E-2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0.21484038103639477</v>
      </c>
      <c r="N112" s="2">
        <f t="shared" si="11"/>
        <v>3.1604690233367164E-2</v>
      </c>
    </row>
    <row r="113" spans="1:14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0.2205370665203705</v>
      </c>
      <c r="J113" s="2">
        <f t="shared" si="9"/>
        <v>3.264546895712836E-2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0.2205370665203705</v>
      </c>
      <c r="N113" s="2">
        <f t="shared" si="11"/>
        <v>3.264546895712836E-2</v>
      </c>
    </row>
    <row r="114" spans="1:14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0.22644013440935773</v>
      </c>
      <c r="J114" s="2">
        <f t="shared" si="9"/>
        <v>3.3712693231287574E-2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0.22644013440935773</v>
      </c>
      <c r="N114" s="2">
        <f t="shared" si="11"/>
        <v>3.3712693231287574E-2</v>
      </c>
    </row>
    <row r="115" spans="1:14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0.23254958704381287</v>
      </c>
      <c r="J115" s="2">
        <f t="shared" si="9"/>
        <v>3.4807385097179011E-2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0.23254958704381287</v>
      </c>
      <c r="N115" s="2">
        <f t="shared" si="11"/>
        <v>3.4807385097179011E-2</v>
      </c>
    </row>
    <row r="116" spans="1:14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0.2388824858611733</v>
      </c>
      <c r="J116" s="2">
        <f t="shared" si="9"/>
        <v>3.5930560804235893E-2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0.2388824858611733</v>
      </c>
      <c r="N116" s="2">
        <f t="shared" si="11"/>
        <v>3.5930560804235893E-2</v>
      </c>
    </row>
    <row r="117" spans="1:14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0.24545203812044405</v>
      </c>
      <c r="J117" s="2">
        <f t="shared" si="9"/>
        <v>3.7083327738559296E-2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0.24545203812044405</v>
      </c>
      <c r="N117" s="2">
        <f t="shared" si="11"/>
        <v>3.7083327738559296E-2</v>
      </c>
    </row>
    <row r="118" spans="1:14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0.25224336625149141</v>
      </c>
      <c r="J118" s="2">
        <f t="shared" si="9"/>
        <v>3.8266862013528399E-2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0.25224336625149141</v>
      </c>
      <c r="N118" s="2">
        <f t="shared" si="11"/>
        <v>3.8266862013528399E-2</v>
      </c>
    </row>
    <row r="119" spans="1:14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0.25926793938231257</v>
      </c>
      <c r="J119" s="2">
        <f t="shared" si="9"/>
        <v>3.9482248557600026E-2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0.25926793938231257</v>
      </c>
      <c r="N119" s="2">
        <f t="shared" si="11"/>
        <v>3.9482248557600026E-2</v>
      </c>
    </row>
    <row r="120" spans="1:14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0.26654663752685981</v>
      </c>
      <c r="J120" s="2">
        <f t="shared" si="9"/>
        <v>4.0730631281484395E-2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0.26654663752685981</v>
      </c>
      <c r="N120" s="2">
        <f t="shared" si="11"/>
        <v>4.0730631281484395E-2</v>
      </c>
    </row>
    <row r="121" spans="1:14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0.27410215960406986</v>
      </c>
      <c r="J121" s="2">
        <f t="shared" si="9"/>
        <v>4.2013266196958124E-2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0.27410215960406986</v>
      </c>
      <c r="N121" s="2">
        <f t="shared" si="11"/>
        <v>4.2013266196958124E-2</v>
      </c>
    </row>
    <row r="122" spans="1:14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0.28194817735994482</v>
      </c>
      <c r="J122" s="2">
        <f t="shared" si="9"/>
        <v>4.3331531111510516E-2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0.28194817735994482</v>
      </c>
      <c r="N122" s="2">
        <f t="shared" si="11"/>
        <v>4.3331531111510516E-2</v>
      </c>
    </row>
    <row r="123" spans="1:14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0.2901031617365426</v>
      </c>
      <c r="J123" s="2">
        <f t="shared" si="9"/>
        <v>4.4686873662201622E-2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0.2901031617365426</v>
      </c>
      <c r="N123" s="2">
        <f t="shared" si="11"/>
        <v>4.4686873662201622E-2</v>
      </c>
    </row>
    <row r="124" spans="1:14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0.29857045079926764</v>
      </c>
      <c r="J124" s="2">
        <f t="shared" si="9"/>
        <v>4.6080838178463882E-2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0.29857045079926764</v>
      </c>
      <c r="N124" s="2">
        <f t="shared" si="11"/>
        <v>4.6080838178463882E-2</v>
      </c>
    </row>
    <row r="125" spans="1:14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0.30737060497598873</v>
      </c>
      <c r="J125" s="2">
        <f t="shared" si="9"/>
        <v>4.7514979178150049E-2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0.30737060497598873</v>
      </c>
      <c r="N125" s="2">
        <f t="shared" si="11"/>
        <v>4.7514979178150049E-2</v>
      </c>
    </row>
    <row r="126" spans="1:14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0.31653259496973318</v>
      </c>
      <c r="J126" s="2">
        <f t="shared" si="9"/>
        <v>4.8990959132681776E-2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0.31653259496973318</v>
      </c>
      <c r="N126" s="2">
        <f t="shared" si="11"/>
        <v>4.8990959132681776E-2</v>
      </c>
    </row>
    <row r="127" spans="1:14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0.32609749087343792</v>
      </c>
      <c r="J127" s="2">
        <f t="shared" si="9"/>
        <v>5.0510595624236231E-2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0.32609749087343792</v>
      </c>
      <c r="N127" s="2">
        <f t="shared" si="11"/>
        <v>5.0510595624236231E-2</v>
      </c>
    </row>
    <row r="128" spans="1:14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0.33607280459443384</v>
      </c>
      <c r="J128" s="2">
        <f t="shared" si="9"/>
        <v>5.2075929189251698E-2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0.33607280459443384</v>
      </c>
      <c r="N128" s="2">
        <f t="shared" si="11"/>
        <v>5.2075929189251698E-2</v>
      </c>
    </row>
    <row r="129" spans="1:14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0.34646902027113224</v>
      </c>
      <c r="J129" s="2">
        <f t="shared" si="9"/>
        <v>5.3689031441553133E-2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0.34646902027113224</v>
      </c>
      <c r="N129" s="2">
        <f t="shared" si="11"/>
        <v>5.3689031441553133E-2</v>
      </c>
    </row>
    <row r="130" spans="1:14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0.35731345961858157</v>
      </c>
      <c r="J130" s="2">
        <f t="shared" si="9"/>
        <v>5.5352021778105144E-2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0.35731345961858157</v>
      </c>
      <c r="N130" s="2">
        <f t="shared" si="11"/>
        <v>5.5352021778105144E-2</v>
      </c>
    </row>
    <row r="131" spans="1:14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0.36857352302183999</v>
      </c>
      <c r="J131" s="2">
        <f t="shared" si="9"/>
        <v>5.7067162745039049E-2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0.36857352302183999</v>
      </c>
      <c r="N131" s="2">
        <f t="shared" si="11"/>
        <v>5.7067162745039049E-2</v>
      </c>
    </row>
    <row r="132" spans="1:14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0.38021163124736207</v>
      </c>
      <c r="J132" s="2">
        <f t="shared" si="9"/>
        <v>5.8836518871411281E-2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0.38021163124736207</v>
      </c>
      <c r="N132" s="2">
        <f t="shared" si="11"/>
        <v>5.8836518871411281E-2</v>
      </c>
    </row>
    <row r="133" spans="1:14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0.39226620905421927</v>
      </c>
      <c r="J133" s="2">
        <f t="shared" si="9"/>
        <v>6.0661929509706683E-2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0.39226620905421927</v>
      </c>
      <c r="N133" s="2">
        <f t="shared" si="11"/>
        <v>6.0661929509706683E-2</v>
      </c>
    </row>
    <row r="134" spans="1:14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0.40474503691664143</v>
      </c>
      <c r="J134" s="2">
        <f t="shared" si="9"/>
        <v>6.2545441817519518E-2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0.40474503691664143</v>
      </c>
      <c r="N134" s="2">
        <f t="shared" si="11"/>
        <v>6.2545441817519518E-2</v>
      </c>
    </row>
    <row r="135" spans="1:14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0.41763032191798866</v>
      </c>
      <c r="J135" s="2">
        <f t="shared" ref="J135:J198" si="16">J134+J$3*(I134-J134)</f>
        <v>6.4489135517682525E-2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0.41763032191798866</v>
      </c>
      <c r="N135" s="2">
        <f t="shared" ref="N135:N198" si="18">N134+N$3*(M134-N134)</f>
        <v>6.4489135517682525E-2</v>
      </c>
    </row>
    <row r="136" spans="1:14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0.43095938200778527</v>
      </c>
      <c r="J136" s="2">
        <f t="shared" si="16"/>
        <v>6.6494977456436261E-2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0.43095938200778527</v>
      </c>
      <c r="N136" s="2">
        <f t="shared" si="18"/>
        <v>6.6494977456436261E-2</v>
      </c>
    </row>
    <row r="137" spans="1:14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0.44468453742751823</v>
      </c>
      <c r="J137" s="2">
        <f t="shared" si="16"/>
        <v>6.8565135274287925E-2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0.44468453742751823</v>
      </c>
      <c r="N137" s="2">
        <f t="shared" si="18"/>
        <v>6.8565135274287925E-2</v>
      </c>
    </row>
    <row r="138" spans="1:14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0.45873651746581345</v>
      </c>
      <c r="J138" s="2">
        <f t="shared" si="16"/>
        <v>7.0701493478518271E-2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0.45873651746581345</v>
      </c>
      <c r="N138" s="2">
        <f t="shared" si="18"/>
        <v>7.0701493478518271E-2</v>
      </c>
    </row>
    <row r="139" spans="1:14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0.47308246752146244</v>
      </c>
      <c r="J139" s="2">
        <f t="shared" si="16"/>
        <v>7.2905532414766105E-2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0.47308246752146244</v>
      </c>
      <c r="N139" s="2">
        <f t="shared" si="18"/>
        <v>7.2905532414766105E-2</v>
      </c>
    </row>
    <row r="140" spans="1:14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0.48769671709739976</v>
      </c>
      <c r="J140" s="2">
        <f t="shared" si="16"/>
        <v>7.5178537406172141E-2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0.48769671709739976</v>
      </c>
      <c r="N140" s="2">
        <f t="shared" si="18"/>
        <v>7.5178537406172141E-2</v>
      </c>
    </row>
    <row r="141" spans="1:14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0.50260372260552422</v>
      </c>
      <c r="J141" s="2">
        <f t="shared" si="16"/>
        <v>7.7521640666818312E-2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0.50260372260552422</v>
      </c>
      <c r="N141" s="2">
        <f t="shared" si="18"/>
        <v>7.7521640666818312E-2</v>
      </c>
    </row>
    <row r="142" spans="1:14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0.51781717901937907</v>
      </c>
      <c r="J142" s="2">
        <f t="shared" si="16"/>
        <v>7.9936106892230158E-2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0.51781717901937907</v>
      </c>
      <c r="N142" s="2">
        <f t="shared" si="18"/>
        <v>7.9936106892230158E-2</v>
      </c>
    </row>
    <row r="143" spans="1:14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0.53335109356462695</v>
      </c>
      <c r="J143" s="2">
        <f t="shared" si="16"/>
        <v>8.2423271381912369E-2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0.53335109356462695</v>
      </c>
      <c r="N143" s="2">
        <f t="shared" si="18"/>
        <v>8.2423271381912369E-2</v>
      </c>
    </row>
    <row r="144" spans="1:14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0.54921252291016842</v>
      </c>
      <c r="J144" s="2">
        <f t="shared" si="16"/>
        <v>8.4984541411910183E-2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0.54921252291016842</v>
      </c>
      <c r="N144" s="2">
        <f t="shared" si="18"/>
        <v>8.4984541411910183E-2</v>
      </c>
    </row>
    <row r="145" spans="1:14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0.56542309979629524</v>
      </c>
      <c r="J145" s="2">
        <f t="shared" si="16"/>
        <v>8.7621356346820292E-2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0.56542309979629524</v>
      </c>
      <c r="N145" s="2">
        <f t="shared" si="18"/>
        <v>8.7621356346820292E-2</v>
      </c>
    </row>
    <row r="146" spans="1:14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0.58198053962297513</v>
      </c>
      <c r="J146" s="2">
        <f t="shared" si="16"/>
        <v>9.0335270249613311E-2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0.58198053962297513</v>
      </c>
      <c r="N146" s="2">
        <f t="shared" si="18"/>
        <v>9.0335270249613311E-2</v>
      </c>
    </row>
    <row r="147" spans="1:14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0.59886970290918362</v>
      </c>
      <c r="J147" s="2">
        <f t="shared" si="16"/>
        <v>9.3127815379654005E-2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0.59886970290918362</v>
      </c>
      <c r="N147" s="2">
        <f t="shared" si="18"/>
        <v>9.3127815379654005E-2</v>
      </c>
    </row>
    <row r="148" spans="1:14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0.61608259274537447</v>
      </c>
      <c r="J148" s="2">
        <f t="shared" si="16"/>
        <v>9.6000429300821727E-2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0.61608259274537447</v>
      </c>
      <c r="N148" s="2">
        <f t="shared" si="18"/>
        <v>9.6000429300821727E-2</v>
      </c>
    </row>
    <row r="149" spans="1:14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0.63357785893029961</v>
      </c>
      <c r="J149" s="2">
        <f t="shared" si="16"/>
        <v>9.8954495989186791E-2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0.63357785893029961</v>
      </c>
      <c r="N149" s="2">
        <f t="shared" si="18"/>
        <v>9.8954495989186791E-2</v>
      </c>
    </row>
    <row r="150" spans="1:14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0.65133050995055364</v>
      </c>
      <c r="J150" s="2">
        <f t="shared" si="16"/>
        <v>0.10199115669069231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0.65133050995055364</v>
      </c>
      <c r="N150" s="2">
        <f t="shared" si="18"/>
        <v>0.10199115669069231</v>
      </c>
    </row>
    <row r="151" spans="1:14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0.66934390572121449</v>
      </c>
      <c r="J151" s="2">
        <f t="shared" si="16"/>
        <v>0.10511140421720833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0.66934390572121449</v>
      </c>
      <c r="N151" s="2">
        <f t="shared" si="18"/>
        <v>0.10511140421720833</v>
      </c>
    </row>
    <row r="152" spans="1:14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0.68762598846179779</v>
      </c>
      <c r="J152" s="2">
        <f t="shared" si="16"/>
        <v>0.10831624482575108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0.68762598846179779</v>
      </c>
      <c r="N152" s="2">
        <f t="shared" si="18"/>
        <v>0.10831624482575108</v>
      </c>
    </row>
    <row r="153" spans="1:14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0.70618100247113536</v>
      </c>
      <c r="J153" s="2">
        <f t="shared" si="16"/>
        <v>0.11160672416960384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0.70618100247113536</v>
      </c>
      <c r="N153" s="2">
        <f t="shared" si="18"/>
        <v>0.11160672416960384</v>
      </c>
    </row>
    <row r="154" spans="1:14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0.72500899117246786</v>
      </c>
      <c r="J154" s="2">
        <f t="shared" si="16"/>
        <v>0.11498390607035654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0.72500899117246786</v>
      </c>
      <c r="N154" s="2">
        <f t="shared" si="18"/>
        <v>0.11498390607035654</v>
      </c>
    </row>
    <row r="155" spans="1:14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0.74407926743636887</v>
      </c>
      <c r="J155" s="2">
        <f t="shared" si="16"/>
        <v>0.11844884855373652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0.74407926743636887</v>
      </c>
      <c r="N155" s="2">
        <f t="shared" si="18"/>
        <v>0.11844884855373652</v>
      </c>
    </row>
    <row r="156" spans="1:14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0.76335772685875258</v>
      </c>
      <c r="J156" s="2">
        <f t="shared" si="16"/>
        <v>0.12200242933298988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0.76335772685875258</v>
      </c>
      <c r="N156" s="2">
        <f t="shared" si="18"/>
        <v>0.12200242933298988</v>
      </c>
    </row>
    <row r="157" spans="1:14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0.78286123490522375</v>
      </c>
      <c r="J157" s="2">
        <f t="shared" si="16"/>
        <v>0.12564532742293621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0.78286123490522375</v>
      </c>
      <c r="N157" s="2">
        <f t="shared" si="18"/>
        <v>0.12564532742293621</v>
      </c>
    </row>
    <row r="158" spans="1:14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0.80260404219969861</v>
      </c>
      <c r="J158" s="2">
        <f t="shared" si="16"/>
        <v>0.12937831377743561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0.80260404219969861</v>
      </c>
      <c r="N158" s="2">
        <f t="shared" si="18"/>
        <v>0.12937831377743561</v>
      </c>
    </row>
    <row r="159" spans="1:14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0.82257663700248562</v>
      </c>
      <c r="J159" s="2">
        <f t="shared" si="16"/>
        <v>0.13320223591487407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0.82257663700248562</v>
      </c>
      <c r="N159" s="2">
        <f t="shared" si="18"/>
        <v>0.13320223591487407</v>
      </c>
    </row>
    <row r="160" spans="1:14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0.84284562133624152</v>
      </c>
      <c r="J160" s="2">
        <f t="shared" si="16"/>
        <v>0.13711788251305171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0.84284562133624152</v>
      </c>
      <c r="N160" s="2">
        <f t="shared" si="18"/>
        <v>0.13711788251305171</v>
      </c>
    </row>
    <row r="161" spans="1:14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0.86346345313218775</v>
      </c>
      <c r="J161" s="2">
        <f t="shared" si="16"/>
        <v>0.14112641606956744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0.86346345313218775</v>
      </c>
      <c r="N161" s="2">
        <f t="shared" si="18"/>
        <v>0.14112641606956744</v>
      </c>
    </row>
    <row r="162" spans="1:14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0.8844600158147744</v>
      </c>
      <c r="J162" s="2">
        <f t="shared" si="16"/>
        <v>0.14522929044008312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0.8844600158147744</v>
      </c>
      <c r="N162" s="2">
        <f t="shared" si="18"/>
        <v>0.14522929044008312</v>
      </c>
    </row>
    <row r="163" spans="1:14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0.90585405086635418</v>
      </c>
      <c r="J163" s="2">
        <f t="shared" si="16"/>
        <v>0.14942812096021135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0.90585405086635418</v>
      </c>
      <c r="N163" s="2">
        <f t="shared" si="18"/>
        <v>0.14942812096021135</v>
      </c>
    </row>
    <row r="164" spans="1:14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0.92764785213815693</v>
      </c>
      <c r="J164" s="2">
        <f t="shared" si="16"/>
        <v>0.15372462024207825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0.92764785213815693</v>
      </c>
      <c r="N164" s="2">
        <f t="shared" si="18"/>
        <v>0.15372462024207825</v>
      </c>
    </row>
    <row r="165" spans="1:14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0.94984646593079902</v>
      </c>
      <c r="J165" s="4">
        <f t="shared" si="16"/>
        <v>0.15812050419924797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0.94984646593079902</v>
      </c>
      <c r="N165" s="4">
        <f t="shared" si="18"/>
        <v>0.15812050419924797</v>
      </c>
    </row>
    <row r="166" spans="1:14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0.9724116233189839</v>
      </c>
      <c r="J166" s="4">
        <f t="shared" si="16"/>
        <v>0.16261750766188318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0.9724116233189839</v>
      </c>
      <c r="N166" s="4">
        <f t="shared" si="18"/>
        <v>0.16261750766188318</v>
      </c>
    </row>
    <row r="167" spans="1:14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0.99529604093976187</v>
      </c>
      <c r="J167" s="4">
        <f t="shared" si="16"/>
        <v>0.16721713823881551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0.99529604093976187</v>
      </c>
      <c r="N167" s="4">
        <f t="shared" si="18"/>
        <v>0.16721713823881551</v>
      </c>
    </row>
    <row r="168" spans="1:14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1.0185142501321358</v>
      </c>
      <c r="J168" s="4">
        <f t="shared" si="16"/>
        <v>0.17192062640615688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1.0185142501321358</v>
      </c>
      <c r="N168" s="4">
        <f t="shared" si="18"/>
        <v>0.17192062640615688</v>
      </c>
    </row>
    <row r="169" spans="1:14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1.0420810202331925</v>
      </c>
      <c r="J169" s="4">
        <f t="shared" si="16"/>
        <v>0.17672927818892045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1.0420810202331925</v>
      </c>
      <c r="N169" s="4">
        <f t="shared" si="18"/>
        <v>0.17672927818892045</v>
      </c>
    </row>
    <row r="170" spans="1:14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1.0660091322431093</v>
      </c>
      <c r="J170" s="4">
        <f t="shared" si="16"/>
        <v>0.18164447608373191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1.0660091322431093</v>
      </c>
      <c r="N170" s="4">
        <f t="shared" si="18"/>
        <v>0.18164447608373191</v>
      </c>
    </row>
    <row r="171" spans="1:14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1.0903097752409501</v>
      </c>
      <c r="J171" s="4">
        <f t="shared" si="16"/>
        <v>0.18666766733071719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1.0903097752409501</v>
      </c>
      <c r="N171" s="4">
        <f t="shared" si="18"/>
        <v>0.18666766733071719</v>
      </c>
    </row>
    <row r="172" spans="1:14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1.1149927956782937</v>
      </c>
      <c r="J172" s="4">
        <f t="shared" si="16"/>
        <v>0.1918003545036473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1.1149929943114292</v>
      </c>
      <c r="N172" s="4">
        <f t="shared" si="18"/>
        <v>0.1918003545036473</v>
      </c>
    </row>
    <row r="173" spans="1:14">
      <c r="A173" s="4">
        <f t="shared" si="21"/>
        <v>2017</v>
      </c>
      <c r="G173" s="4">
        <f>carbondioxide!L273</f>
        <v>395.69639158094321</v>
      </c>
      <c r="H173" s="4">
        <f t="shared" si="15"/>
        <v>1.9467373040894289</v>
      </c>
      <c r="I173" s="4">
        <f t="shared" si="19"/>
        <v>1.1401114757661617</v>
      </c>
      <c r="J173" s="4">
        <f t="shared" si="16"/>
        <v>0.1970440875695193</v>
      </c>
      <c r="K173" s="4">
        <f>carbondioxide!S273</f>
        <v>395.69683361188635</v>
      </c>
      <c r="L173" s="4">
        <f t="shared" si="17"/>
        <v>1.9467432805508658</v>
      </c>
      <c r="M173" s="4">
        <f t="shared" si="20"/>
        <v>1.1401118535079537</v>
      </c>
      <c r="N173" s="4">
        <f t="shared" si="18"/>
        <v>0.1970440886977555</v>
      </c>
    </row>
    <row r="174" spans="1:14">
      <c r="A174" s="4">
        <f t="shared" si="21"/>
        <v>2018</v>
      </c>
      <c r="G174" s="4">
        <f>carbondioxide!L274</f>
        <v>398.63514139410324</v>
      </c>
      <c r="H174" s="4">
        <f t="shared" si="15"/>
        <v>1.9863237552900788</v>
      </c>
      <c r="I174" s="4">
        <f t="shared" si="19"/>
        <v>1.1656701989592866</v>
      </c>
      <c r="J174" s="4">
        <f t="shared" si="16"/>
        <v>0.20240071033447624</v>
      </c>
      <c r="K174" s="4">
        <f>carbondioxide!S274</f>
        <v>398.63556365169308</v>
      </c>
      <c r="L174" s="4">
        <f t="shared" si="17"/>
        <v>1.9863294223190844</v>
      </c>
      <c r="M174" s="4">
        <f t="shared" si="20"/>
        <v>1.165670740298498</v>
      </c>
      <c r="N174" s="4">
        <f t="shared" si="18"/>
        <v>0.20240071360187742</v>
      </c>
    </row>
    <row r="175" spans="1:14">
      <c r="A175" s="4">
        <f t="shared" si="21"/>
        <v>2019</v>
      </c>
      <c r="G175" s="4">
        <f>carbondioxide!L275</f>
        <v>401.6391110119157</v>
      </c>
      <c r="H175" s="4">
        <f t="shared" si="15"/>
        <v>2.0264882686160468</v>
      </c>
      <c r="I175" s="4">
        <f t="shared" si="19"/>
        <v>1.1916732433396151</v>
      </c>
      <c r="J175" s="4">
        <f t="shared" si="16"/>
        <v>0.20787208102986515</v>
      </c>
      <c r="K175" s="4">
        <f>carbondioxide!S275</f>
        <v>401.63951829326203</v>
      </c>
      <c r="L175" s="4">
        <f t="shared" si="17"/>
        <v>2.0264936937702167</v>
      </c>
      <c r="M175" s="4">
        <f t="shared" si="20"/>
        <v>1.1916739353827157</v>
      </c>
      <c r="N175" s="4">
        <f t="shared" si="18"/>
        <v>0.20787208735351423</v>
      </c>
    </row>
    <row r="176" spans="1:14">
      <c r="A176" s="4">
        <f t="shared" si="21"/>
        <v>2020</v>
      </c>
      <c r="G176" s="4">
        <f>carbondioxide!L276</f>
        <v>404.70821510241751</v>
      </c>
      <c r="H176" s="4">
        <f t="shared" si="15"/>
        <v>2.0672146048831985</v>
      </c>
      <c r="I176" s="4">
        <f t="shared" si="19"/>
        <v>1.2181242551392619</v>
      </c>
      <c r="J176" s="4">
        <f t="shared" si="16"/>
        <v>0.21346007163178454</v>
      </c>
      <c r="K176" s="4">
        <f>carbondioxide!S276</f>
        <v>404.70861044901221</v>
      </c>
      <c r="L176" s="4">
        <f t="shared" si="17"/>
        <v>2.0672198311256351</v>
      </c>
      <c r="M176" s="4">
        <f t="shared" si="20"/>
        <v>1.2181250867593731</v>
      </c>
      <c r="N176" s="4">
        <f t="shared" si="18"/>
        <v>0.21346008185032009</v>
      </c>
    </row>
    <row r="177" spans="1:14">
      <c r="A177" s="4">
        <f t="shared" si="21"/>
        <v>2021</v>
      </c>
      <c r="G177" s="4">
        <f>carbondioxide!L277</f>
        <v>407.84205710653617</v>
      </c>
      <c r="H177" s="4">
        <f t="shared" si="15"/>
        <v>2.1084825446705082</v>
      </c>
      <c r="I177" s="4">
        <f t="shared" si="19"/>
        <v>1.2450261460337602</v>
      </c>
      <c r="J177" s="4">
        <f t="shared" si="16"/>
        <v>0.21916656419410702</v>
      </c>
      <c r="K177" s="4">
        <f>carbondioxide!S277</f>
        <v>407.84244248795869</v>
      </c>
      <c r="L177" s="4">
        <f t="shared" si="17"/>
        <v>2.1084876000334858</v>
      </c>
      <c r="M177" s="4">
        <f t="shared" si="20"/>
        <v>1.2450271073479828</v>
      </c>
      <c r="N177" s="4">
        <f t="shared" si="18"/>
        <v>0.2191665790782035</v>
      </c>
    </row>
    <row r="178" spans="1:14">
      <c r="A178" s="4">
        <f t="shared" si="21"/>
        <v>2022</v>
      </c>
      <c r="G178" s="4">
        <f>carbondioxide!L278</f>
        <v>411.04004226231655</v>
      </c>
      <c r="H178" s="4">
        <f t="shared" si="15"/>
        <v>2.1502695310446089</v>
      </c>
      <c r="I178" s="4">
        <f t="shared" si="19"/>
        <v>1.2723810448269759</v>
      </c>
      <c r="J178" s="4">
        <f t="shared" si="16"/>
        <v>0.22499344661895626</v>
      </c>
      <c r="K178" s="4">
        <f>carbondioxide!S278</f>
        <v>411.04041899132039</v>
      </c>
      <c r="L178" s="4">
        <f t="shared" si="17"/>
        <v>2.1502744344579989</v>
      </c>
      <c r="M178" s="4">
        <f t="shared" si="20"/>
        <v>1.2723821268720958</v>
      </c>
      <c r="N178" s="4">
        <f t="shared" si="18"/>
        <v>0.22499346687877583</v>
      </c>
    </row>
    <row r="179" spans="1:14">
      <c r="A179" s="4">
        <f t="shared" si="21"/>
        <v>2023</v>
      </c>
      <c r="G179" s="4">
        <f>carbondioxide!L279</f>
        <v>414.30144955574849</v>
      </c>
      <c r="H179" s="4">
        <f t="shared" si="15"/>
        <v>2.1925517136646109</v>
      </c>
      <c r="I179" s="4">
        <f t="shared" si="19"/>
        <v>1.3001902831334975</v>
      </c>
      <c r="J179" s="4">
        <f t="shared" si="16"/>
        <v>0.23094260817677781</v>
      </c>
      <c r="K179" s="4">
        <f>carbondioxide!S279</f>
        <v>414.30181854039961</v>
      </c>
      <c r="L179" s="4">
        <f t="shared" si="17"/>
        <v>2.1925564784729561</v>
      </c>
      <c r="M179" s="4">
        <f t="shared" si="20"/>
        <v>1.3001914776616983</v>
      </c>
      <c r="N179" s="4">
        <f t="shared" si="18"/>
        <v>0.23094263446753788</v>
      </c>
    </row>
    <row r="180" spans="1:14">
      <c r="A180" s="4">
        <f t="shared" si="21"/>
        <v>2024</v>
      </c>
      <c r="G180" s="4">
        <f>carbondioxide!L280</f>
        <v>417.62547537292795</v>
      </c>
      <c r="H180" s="4">
        <f t="shared" si="15"/>
        <v>2.2353045858837994</v>
      </c>
      <c r="I180" s="4">
        <f t="shared" si="19"/>
        <v>1.328454401291808</v>
      </c>
      <c r="J180" s="4">
        <f t="shared" si="16"/>
        <v>0.23701593497053197</v>
      </c>
      <c r="K180" s="4">
        <f>carbondioxide!S280</f>
        <v>417.62583726988896</v>
      </c>
      <c r="L180" s="4">
        <f t="shared" si="17"/>
        <v>2.2353092219704767</v>
      </c>
      <c r="M180" s="4">
        <f t="shared" si="20"/>
        <v>1.32845570063915</v>
      </c>
      <c r="N180" s="4">
        <f t="shared" si="18"/>
        <v>0.2370159678968807</v>
      </c>
    </row>
    <row r="181" spans="1:14">
      <c r="A181" s="4">
        <f t="shared" si="21"/>
        <v>2025</v>
      </c>
      <c r="G181" s="4">
        <f>carbondioxide!L281</f>
        <v>421.01126002973695</v>
      </c>
      <c r="H181" s="4">
        <f t="shared" si="15"/>
        <v>2.278503376410248</v>
      </c>
      <c r="I181" s="4">
        <f t="shared" si="19"/>
        <v>1.3571731662159556</v>
      </c>
      <c r="J181" s="4">
        <f t="shared" si="16"/>
        <v>0.24321530545923681</v>
      </c>
      <c r="K181" s="4">
        <f>carbondioxide!S281</f>
        <v>421.01161533757198</v>
      </c>
      <c r="L181" s="4">
        <f t="shared" si="17"/>
        <v>2.2785078914821617</v>
      </c>
      <c r="M181" s="4">
        <f t="shared" si="20"/>
        <v>1.3571745632151342</v>
      </c>
      <c r="N181" s="4">
        <f t="shared" si="18"/>
        <v>0.2432153455788568</v>
      </c>
    </row>
    <row r="182" spans="1:14">
      <c r="A182" s="4">
        <f t="shared" si="21"/>
        <v>2026</v>
      </c>
      <c r="G182" s="4">
        <f>carbondioxide!L282</f>
        <v>424.45790392986424</v>
      </c>
      <c r="H182" s="4">
        <f t="shared" si="15"/>
        <v>2.3221232925464794</v>
      </c>
      <c r="I182" s="4">
        <f t="shared" si="19"/>
        <v>1.386345596181713</v>
      </c>
      <c r="J182" s="4">
        <f t="shared" si="16"/>
        <v>0.24954258610833496</v>
      </c>
      <c r="K182" s="4">
        <f>carbondioxide!S282</f>
        <v>424.45825304594706</v>
      </c>
      <c r="L182" s="4">
        <f t="shared" si="17"/>
        <v>2.3221276929128227</v>
      </c>
      <c r="M182" s="4">
        <f t="shared" si="20"/>
        <v>1.386347084101913</v>
      </c>
      <c r="N182" s="4">
        <f t="shared" si="18"/>
        <v>0.24954263393503084</v>
      </c>
    </row>
    <row r="183" spans="1:14">
      <c r="A183" s="4">
        <f t="shared" si="21"/>
        <v>2027</v>
      </c>
      <c r="G183" s="4">
        <f>carbondioxide!L283</f>
        <v>427.96447744495674</v>
      </c>
      <c r="H183" s="4">
        <f t="shared" si="15"/>
        <v>2.3661396734808204</v>
      </c>
      <c r="I183" s="4">
        <f t="shared" si="19"/>
        <v>1.4159699895252054</v>
      </c>
      <c r="J183" s="4">
        <f t="shared" si="16"/>
        <v>0.25599962720555175</v>
      </c>
      <c r="K183" s="4">
        <f>carbondioxide!S283</f>
        <v>427.96482070028378</v>
      </c>
      <c r="L183" s="4">
        <f t="shared" si="17"/>
        <v>2.3661439645268292</v>
      </c>
      <c r="M183" s="4">
        <f t="shared" si="20"/>
        <v>1.415971562028679</v>
      </c>
      <c r="N183" s="4">
        <f t="shared" si="18"/>
        <v>0.25599968321197875</v>
      </c>
    </row>
    <row r="184" spans="1:14">
      <c r="A184" s="4">
        <f t="shared" si="21"/>
        <v>2028</v>
      </c>
      <c r="G184" s="4">
        <f>carbondioxide!L284</f>
        <v>431.53002699911258</v>
      </c>
      <c r="H184" s="4">
        <f t="shared" si="15"/>
        <v>2.4105280888681144</v>
      </c>
      <c r="I184" s="4">
        <f t="shared" si="19"/>
        <v>1.4460439554266014</v>
      </c>
      <c r="J184" s="4">
        <f t="shared" si="16"/>
        <v>0.26258825886352738</v>
      </c>
      <c r="K184" s="4">
        <f>carbondioxide!S284</f>
        <v>431.53036467969849</v>
      </c>
      <c r="L184" s="4">
        <f t="shared" si="17"/>
        <v>2.4105322753448712</v>
      </c>
      <c r="M184" s="4">
        <f t="shared" si="20"/>
        <v>1.4460456065357008</v>
      </c>
      <c r="N184" s="4">
        <f t="shared" si="18"/>
        <v>0.26258832348365763</v>
      </c>
    </row>
    <row r="185" spans="1:14">
      <c r="A185" s="4">
        <f t="shared" si="21"/>
        <v>2029</v>
      </c>
      <c r="G185" s="4">
        <f>carbondioxide!L285</f>
        <v>435.15357886261995</v>
      </c>
      <c r="H185" s="4">
        <f t="shared" si="15"/>
        <v>2.4552644039368774</v>
      </c>
      <c r="I185" s="4">
        <f t="shared" si="19"/>
        <v>1.4765644456716212</v>
      </c>
      <c r="J185" s="4">
        <f t="shared" si="16"/>
        <v>0.26931028722000566</v>
      </c>
      <c r="K185" s="4">
        <f>carbondioxide!S285</f>
        <v>435.15391122273923</v>
      </c>
      <c r="L185" s="4">
        <f t="shared" si="17"/>
        <v>2.4552684901401061</v>
      </c>
      <c r="M185" s="4">
        <f t="shared" si="20"/>
        <v>1.4765661697424914</v>
      </c>
      <c r="N185" s="4">
        <f t="shared" si="18"/>
        <v>0.2693103608513932</v>
      </c>
    </row>
    <row r="186" spans="1:14">
      <c r="A186" s="4">
        <f t="shared" si="21"/>
        <v>2030</v>
      </c>
      <c r="G186" s="4">
        <f>carbondioxide!L286</f>
        <v>438.834141567198</v>
      </c>
      <c r="H186" s="4">
        <f t="shared" si="15"/>
        <v>2.500324823925713</v>
      </c>
      <c r="I186" s="4">
        <f t="shared" si="19"/>
        <v>1.5075277867179286</v>
      </c>
      <c r="J186" s="4">
        <f t="shared" si="16"/>
        <v>0.27616749084001085</v>
      </c>
      <c r="K186" s="4">
        <f>carbondioxide!S286</f>
        <v>438.83446883766533</v>
      </c>
      <c r="L186" s="4">
        <f t="shared" si="17"/>
        <v>2.5003288138074966</v>
      </c>
      <c r="M186" s="4">
        <f t="shared" si="20"/>
        <v>1.5075295784185547</v>
      </c>
      <c r="N186" s="4">
        <f t="shared" si="18"/>
        <v>0.27616757384589463</v>
      </c>
    </row>
    <row r="187" spans="1:14">
      <c r="A187" s="4">
        <f t="shared" si="21"/>
        <v>2031</v>
      </c>
      <c r="G187" s="4">
        <f>carbondioxide!L287</f>
        <v>442.57070749563059</v>
      </c>
      <c r="H187" s="4">
        <f t="shared" si="15"/>
        <v>2.5456859255722537</v>
      </c>
      <c r="I187" s="4">
        <f t="shared" si="19"/>
        <v>1.5389297116556317</v>
      </c>
      <c r="J187" s="4">
        <f t="shared" si="16"/>
        <v>0.28316161732059741</v>
      </c>
      <c r="K187" s="4">
        <f>carbondioxide!S287</f>
        <v>442.57102988905854</v>
      </c>
      <c r="L187" s="4">
        <f t="shared" si="17"/>
        <v>2.5456898228121343</v>
      </c>
      <c r="M187" s="4">
        <f t="shared" si="20"/>
        <v>1.5389315659468352</v>
      </c>
      <c r="N187" s="4">
        <f t="shared" si="18"/>
        <v>0.28316171003186735</v>
      </c>
    </row>
    <row r="188" spans="1:14">
      <c r="A188" s="4">
        <f t="shared" si="21"/>
        <v>2032</v>
      </c>
      <c r="G188" s="4">
        <f>carbondioxide!L288</f>
        <v>446.36225398078363</v>
      </c>
      <c r="H188" s="4">
        <f t="shared" si="15"/>
        <v>2.5913246803196066</v>
      </c>
      <c r="I188" s="4">
        <f t="shared" si="19"/>
        <v>1.5707653918095799</v>
      </c>
      <c r="J188" s="4">
        <f t="shared" si="16"/>
        <v>0.29029438009642039</v>
      </c>
      <c r="K188" s="4">
        <f>carbondioxide!S288</f>
        <v>446.36257169499288</v>
      </c>
      <c r="L188" s="4">
        <f t="shared" si="17"/>
        <v>2.5913284883710253</v>
      </c>
      <c r="M188" s="4">
        <f t="shared" si="20"/>
        <v>1.5707673039280974</v>
      </c>
      <c r="N188" s="4">
        <f t="shared" si="18"/>
        <v>0.29029448281346437</v>
      </c>
    </row>
    <row r="189" spans="1:14">
      <c r="A189" s="4">
        <f t="shared" si="21"/>
        <v>2033</v>
      </c>
      <c r="G189" s="4">
        <f>carbondioxide!L289</f>
        <v>450.20774411688001</v>
      </c>
      <c r="H189" s="4">
        <f t="shared" si="15"/>
        <v>2.6372184720646987</v>
      </c>
      <c r="I189" s="4">
        <f t="shared" si="19"/>
        <v>1.6030294678271957</v>
      </c>
      <c r="J189" s="4">
        <f t="shared" si="16"/>
        <v>0.29756745544295116</v>
      </c>
      <c r="K189" s="4">
        <f>carbondioxide!S289</f>
        <v>450.20805733717748</v>
      </c>
      <c r="L189" s="4">
        <f t="shared" si="17"/>
        <v>2.6372221941863869</v>
      </c>
      <c r="M189" s="4">
        <f t="shared" si="20"/>
        <v>1.6030314332703066</v>
      </c>
      <c r="N189" s="4">
        <f t="shared" si="18"/>
        <v>0.29756756843739551</v>
      </c>
    </row>
    <row r="190" spans="1:14">
      <c r="A190" s="4">
        <f t="shared" si="21"/>
        <v>2034</v>
      </c>
      <c r="G190" s="4">
        <f>carbondioxide!L290</f>
        <v>454.10612740580888</v>
      </c>
      <c r="H190" s="4">
        <f t="shared" si="15"/>
        <v>2.6833451111655688</v>
      </c>
      <c r="I190" s="4">
        <f t="shared" si="19"/>
        <v>1.6357160801540553</v>
      </c>
      <c r="J190" s="4">
        <f t="shared" si="16"/>
        <v>0.30498247967329367</v>
      </c>
      <c r="K190" s="4">
        <f>carbondioxide!S290</f>
        <v>454.10643630656625</v>
      </c>
      <c r="L190" s="4">
        <f t="shared" si="17"/>
        <v>2.6833487504436802</v>
      </c>
      <c r="M190" s="4">
        <f t="shared" si="20"/>
        <v>1.6357180946654148</v>
      </c>
      <c r="N190" s="4">
        <f t="shared" si="18"/>
        <v>0.30498260318964643</v>
      </c>
    </row>
    <row r="191" spans="1:14">
      <c r="A191" s="4">
        <f t="shared" si="21"/>
        <v>2035</v>
      </c>
      <c r="G191" s="4">
        <f>carbondioxide!L291</f>
        <v>458.05634031267948</v>
      </c>
      <c r="H191" s="4">
        <f t="shared" si="15"/>
        <v>2.7296828457587217</v>
      </c>
      <c r="I191" s="4">
        <f t="shared" si="19"/>
        <v>1.6688188988352681</v>
      </c>
      <c r="J191" s="4">
        <f t="shared" si="16"/>
        <v>0.31254104652402442</v>
      </c>
      <c r="K191" s="4">
        <f>carbondioxide!S291</f>
        <v>458.0566450584771</v>
      </c>
      <c r="L191" s="4">
        <f t="shared" si="17"/>
        <v>2.7296864051232181</v>
      </c>
      <c r="M191" s="4">
        <f t="shared" si="20"/>
        <v>1.6688209583917299</v>
      </c>
      <c r="N191" s="4">
        <f t="shared" si="18"/>
        <v>0.31254118078122878</v>
      </c>
    </row>
    <row r="192" spans="1:14">
      <c r="A192" s="4">
        <f t="shared" si="21"/>
        <v>2036</v>
      </c>
      <c r="G192" s="4">
        <f>carbondioxide!L292</f>
        <v>462.0573067753827</v>
      </c>
      <c r="H192" s="4">
        <f t="shared" si="15"/>
        <v>2.7762103710373425</v>
      </c>
      <c r="I192" s="4">
        <f t="shared" si="19"/>
        <v>1.7023311526029463</v>
      </c>
      <c r="J192" s="4">
        <f t="shared" si="16"/>
        <v>0.32024470472515226</v>
      </c>
      <c r="K192" s="4">
        <f>carbondioxide!S292</f>
        <v>462.05760752187837</v>
      </c>
      <c r="L192" s="4">
        <f t="shared" si="17"/>
        <v>2.776213853274728</v>
      </c>
      <c r="M192" s="4">
        <f t="shared" si="20"/>
        <v>1.7023332534022264</v>
      </c>
      <c r="N192" s="4">
        <f t="shared" si="18"/>
        <v>0.32024484991805641</v>
      </c>
    </row>
    <row r="193" spans="1:14">
      <c r="A193" s="4">
        <f t="shared" si="21"/>
        <v>2037</v>
      </c>
      <c r="G193" s="4">
        <f>carbondioxide!L293</f>
        <v>466.10793869506358</v>
      </c>
      <c r="H193" s="4">
        <f t="shared" si="15"/>
        <v>2.8229068369005597</v>
      </c>
      <c r="I193" s="4">
        <f t="shared" si="19"/>
        <v>1.7362456572240599</v>
      </c>
      <c r="J193" s="4">
        <f t="shared" si="16"/>
        <v>0.32809495574909814</v>
      </c>
      <c r="K193" s="4">
        <f>carbondioxide!S293</f>
        <v>466.10823558968565</v>
      </c>
      <c r="L193" s="4">
        <f t="shared" si="17"/>
        <v>2.8229102446642789</v>
      </c>
      <c r="M193" s="4">
        <f t="shared" si="20"/>
        <v>1.736247795673141</v>
      </c>
      <c r="N193" s="4">
        <f t="shared" si="18"/>
        <v>0.32809511204984648</v>
      </c>
    </row>
    <row r="194" spans="1:14">
      <c r="A194" s="4">
        <f t="shared" si="21"/>
        <v>2038</v>
      </c>
      <c r="G194" s="4">
        <f>carbondioxide!L294</f>
        <v>470.2071364235689</v>
      </c>
      <c r="H194" s="4">
        <f t="shared" si="15"/>
        <v>2.8697518542393801</v>
      </c>
      <c r="I194" s="4">
        <f t="shared" si="19"/>
        <v>1.7705548430920406</v>
      </c>
      <c r="J194" s="4">
        <f t="shared" si="16"/>
        <v>0.33609325173347593</v>
      </c>
      <c r="K194" s="4">
        <f>carbondioxide!S294</f>
        <v>470.20742960609215</v>
      </c>
      <c r="L194" s="4">
        <f t="shared" si="17"/>
        <v>2.8697551900586156</v>
      </c>
      <c r="M194" s="4">
        <f t="shared" si="20"/>
        <v>1.7705570157962434</v>
      </c>
      <c r="N194" s="4">
        <f t="shared" si="18"/>
        <v>0.33609341929282677</v>
      </c>
    </row>
    <row r="195" spans="1:14">
      <c r="A195" s="4">
        <f t="shared" si="21"/>
        <v>2039</v>
      </c>
      <c r="G195" s="4">
        <f>carbondioxide!L295</f>
        <v>474.35378925734517</v>
      </c>
      <c r="H195" s="4">
        <f t="shared" si="15"/>
        <v>2.9167255000378418</v>
      </c>
      <c r="I195" s="4">
        <f t="shared" si="19"/>
        <v>1.8052507820515533</v>
      </c>
      <c r="J195" s="4">
        <f t="shared" si="16"/>
        <v>0.34424099357239257</v>
      </c>
      <c r="K195" s="4">
        <f>carbondioxide!S295</f>
        <v>474.35407886038797</v>
      </c>
      <c r="L195" s="4">
        <f t="shared" si="17"/>
        <v>2.9167287663252446</v>
      </c>
      <c r="M195" s="4">
        <f t="shared" si="20"/>
        <v>1.8052529858042168</v>
      </c>
      <c r="N195" s="4">
        <f t="shared" si="18"/>
        <v>0.3442411725209662</v>
      </c>
    </row>
    <row r="196" spans="1:14">
      <c r="A196" s="4">
        <f t="shared" si="21"/>
        <v>2040</v>
      </c>
      <c r="G196" s="4">
        <f>carbondioxide!L296</f>
        <v>478.54677594325358</v>
      </c>
      <c r="H196" s="4">
        <f t="shared" si="15"/>
        <v>2.9638083214155686</v>
      </c>
      <c r="I196" s="4">
        <f t="shared" si="19"/>
        <v>1.8403252134500825</v>
      </c>
      <c r="J196" s="4">
        <f t="shared" si="16"/>
        <v>0.35253952917095421</v>
      </c>
      <c r="K196" s="4">
        <f>carbondioxide!S296</f>
        <v>478.54706209271819</v>
      </c>
      <c r="L196" s="4">
        <f t="shared" si="17"/>
        <v>2.9638115204741666</v>
      </c>
      <c r="M196" s="4">
        <f t="shared" si="20"/>
        <v>1.8403274452228087</v>
      </c>
      <c r="N196" s="4">
        <f t="shared" si="18"/>
        <v>0.35253971962041508</v>
      </c>
    </row>
    <row r="197" spans="1:14">
      <c r="A197" s="4">
        <f t="shared" si="21"/>
        <v>2041</v>
      </c>
      <c r="G197" s="4">
        <f>carbondioxide!L297</f>
        <v>482.78496519931673</v>
      </c>
      <c r="H197" s="4">
        <f t="shared" si="15"/>
        <v>3.0109813387060682</v>
      </c>
      <c r="I197" s="4">
        <f t="shared" si="19"/>
        <v>1.875769569413082</v>
      </c>
      <c r="J197" s="4">
        <f t="shared" si="16"/>
        <v>0.36099015185765965</v>
      </c>
      <c r="K197" s="4">
        <f>carbondioxide!S297</f>
        <v>482.78524801478716</v>
      </c>
      <c r="L197" s="4">
        <f t="shared" si="17"/>
        <v>3.010984472735569</v>
      </c>
      <c r="M197" s="4">
        <f t="shared" si="20"/>
        <v>1.8757718263465082</v>
      </c>
      <c r="N197" s="4">
        <f t="shared" si="18"/>
        <v>0.3609903539018367</v>
      </c>
    </row>
    <row r="198" spans="1:14">
      <c r="A198" s="4">
        <f t="shared" si="21"/>
        <v>2042</v>
      </c>
      <c r="G198" s="4">
        <f>carbondioxide!L298</f>
        <v>487.06721625190181</v>
      </c>
      <c r="H198" s="4">
        <f t="shared" si="15"/>
        <v>3.0582260476457055</v>
      </c>
      <c r="I198" s="4">
        <f t="shared" si="19"/>
        <v>1.9115749993418381</v>
      </c>
      <c r="J198" s="4">
        <f t="shared" si="16"/>
        <v>0.36959409894937445</v>
      </c>
      <c r="K198" s="4">
        <f>carbondioxide!S298</f>
        <v>487.06749584700901</v>
      </c>
      <c r="L198" s="4">
        <f t="shared" si="17"/>
        <v>3.0582291187483057</v>
      </c>
      <c r="M198" s="4">
        <f t="shared" si="20"/>
        <v>1.9115772787369008</v>
      </c>
      <c r="N198" s="4">
        <f t="shared" si="18"/>
        <v>0.36959431266532244</v>
      </c>
    </row>
    <row r="199" spans="1:14">
      <c r="A199" s="4">
        <f t="shared" si="21"/>
        <v>2043</v>
      </c>
      <c r="G199" s="4">
        <f>carbondioxide!L299</f>
        <v>491.39237938991175</v>
      </c>
      <c r="H199" s="4">
        <f t="shared" ref="H199:H262" si="22">H$3*LN(G199/G$3)</f>
        <v>3.1055244207362285</v>
      </c>
      <c r="I199" s="4">
        <f t="shared" si="19"/>
        <v>1.9477323936351252</v>
      </c>
      <c r="J199" s="4">
        <f t="shared" ref="J199:J262" si="23">J198+J$3*(I198-J198)</f>
        <v>0.37835255046360367</v>
      </c>
      <c r="K199" s="4">
        <f>carbondioxide!S299</f>
        <v>491.39265587267175</v>
      </c>
      <c r="L199" s="4">
        <f t="shared" ref="L199:L262" si="24">L$3*LN(K199/K$3)</f>
        <v>3.1055274309220025</v>
      </c>
      <c r="M199" s="4">
        <f t="shared" si="20"/>
        <v>1.9477346929447878</v>
      </c>
      <c r="N199" s="4">
        <f t="shared" ref="N199:N262" si="25">N198+N$3*(M198-N198)</f>
        <v>0.37835277591260902</v>
      </c>
    </row>
    <row r="200" spans="1:14">
      <c r="A200" s="4">
        <f t="shared" si="21"/>
        <v>2044</v>
      </c>
      <c r="G200" s="4">
        <f>carbondioxide!L300</f>
        <v>495.75929653596222</v>
      </c>
      <c r="H200" s="4">
        <f t="shared" si="22"/>
        <v>3.1528589078359448</v>
      </c>
      <c r="I200" s="4">
        <f t="shared" ref="I200:I263" si="26">I199+I$3*(I$4*H200-I199)+I$5*(J199-I199)</f>
        <v>1.9842324066373864</v>
      </c>
      <c r="J200" s="4">
        <f t="shared" si="23"/>
        <v>0.38726662797281791</v>
      </c>
      <c r="K200" s="4">
        <f>carbondioxide!S300</f>
        <v>495.75957000909131</v>
      </c>
      <c r="L200" s="4">
        <f t="shared" si="24"/>
        <v>3.1528618590278787</v>
      </c>
      <c r="M200" s="4">
        <f t="shared" ref="M200:M263" si="27">M199+M$3*(M$4*L200-M199)+M$5*(N199-M199)</f>
        <v>1.984234723458804</v>
      </c>
      <c r="N200" s="4">
        <f t="shared" si="25"/>
        <v>0.38726686520135178</v>
      </c>
    </row>
    <row r="201" spans="1:14">
      <c r="A201" s="4">
        <f t="shared" si="21"/>
        <v>2045</v>
      </c>
      <c r="G201" s="4">
        <f>carbondioxide!L301</f>
        <v>500.16680183414331</v>
      </c>
      <c r="H201" s="4">
        <f t="shared" si="22"/>
        <v>3.2002124360295814</v>
      </c>
      <c r="I201" s="4">
        <f t="shared" si="26"/>
        <v>2.0210654788175835</v>
      </c>
      <c r="J201" s="4">
        <f t="shared" si="23"/>
        <v>0.39633739359563264</v>
      </c>
      <c r="K201" s="4">
        <f>carbondioxide!S301</f>
        <v>500.16707239535265</v>
      </c>
      <c r="L201" s="4">
        <f t="shared" si="24"/>
        <v>3.2002153300682759</v>
      </c>
      <c r="M201" s="4">
        <f t="shared" si="27"/>
        <v>2.021067810884678</v>
      </c>
      <c r="N201" s="4">
        <f t="shared" si="25"/>
        <v>0.39633764263625409</v>
      </c>
    </row>
    <row r="202" spans="1:14">
      <c r="A202" s="4">
        <f t="shared" si="21"/>
        <v>2046</v>
      </c>
      <c r="G202" s="4">
        <f>carbondioxide!L302</f>
        <v>504.61372225371088</v>
      </c>
      <c r="H202" s="4">
        <f t="shared" si="22"/>
        <v>3.2475684088231476</v>
      </c>
      <c r="I202" s="4">
        <f t="shared" si="26"/>
        <v>2.0582218581841314</v>
      </c>
      <c r="J202" s="4">
        <f t="shared" si="23"/>
        <v>0.40556584911969329</v>
      </c>
      <c r="K202" s="4">
        <f>carbondioxide!S302</f>
        <v>504.61398999598373</v>
      </c>
      <c r="L202" s="4">
        <f t="shared" si="24"/>
        <v>3.2475712474712393</v>
      </c>
      <c r="M202" s="4">
        <f t="shared" si="27"/>
        <v>2.0582242033605573</v>
      </c>
      <c r="N202" s="4">
        <f t="shared" si="25"/>
        <v>0.40556610999190512</v>
      </c>
    </row>
    <row r="203" spans="1:14">
      <c r="A203" s="4">
        <f t="shared" si="21"/>
        <v>2047</v>
      </c>
      <c r="G203" s="4">
        <f>carbondioxide!L303</f>
        <v>509.09887820787958</v>
      </c>
      <c r="H203" s="4">
        <f t="shared" si="22"/>
        <v>3.2949107047074548</v>
      </c>
      <c r="I203" s="4">
        <f t="shared" si="26"/>
        <v>2.0956916209424721</v>
      </c>
      <c r="J203" s="4">
        <f t="shared" si="23"/>
        <v>0.41495293525117932</v>
      </c>
      <c r="K203" s="4">
        <f>carbondioxide!S303</f>
        <v>509.09914321973127</v>
      </c>
      <c r="L203" s="4">
        <f t="shared" si="24"/>
        <v>3.2949134896537551</v>
      </c>
      <c r="M203" s="4">
        <f t="shared" si="27"/>
        <v>2.0956939772149474</v>
      </c>
      <c r="N203" s="4">
        <f t="shared" si="25"/>
        <v>0.41495320796223906</v>
      </c>
    </row>
    <row r="204" spans="1:14">
      <c r="A204" s="4">
        <f t="shared" si="21"/>
        <v>2048</v>
      </c>
      <c r="G204" s="4">
        <f>carbondioxide!L304</f>
        <v>513.62108418676246</v>
      </c>
      <c r="H204" s="4">
        <f t="shared" si="22"/>
        <v>3.3422236751316419</v>
      </c>
      <c r="I204" s="4">
        <f t="shared" si="26"/>
        <v>2.1334646914028688</v>
      </c>
      <c r="J204" s="4">
        <f t="shared" si="23"/>
        <v>0.42449953098590587</v>
      </c>
      <c r="K204" s="4">
        <f>carbondioxide!S304</f>
        <v>513.62134655248565</v>
      </c>
      <c r="L204" s="4">
        <f t="shared" si="24"/>
        <v>3.3422264079950388</v>
      </c>
      <c r="M204" s="4">
        <f t="shared" si="27"/>
        <v>2.1334670568748542</v>
      </c>
      <c r="N204" s="4">
        <f t="shared" si="25"/>
        <v>0.42449981553159444</v>
      </c>
    </row>
    <row r="205" spans="1:14">
      <c r="A205" s="4">
        <f t="shared" si="21"/>
        <v>2049</v>
      </c>
      <c r="G205" s="4">
        <f>carbondioxide!L305</f>
        <v>518.17914940340984</v>
      </c>
      <c r="H205" s="4">
        <f t="shared" si="22"/>
        <v>3.3894921419261883</v>
      </c>
      <c r="I205" s="4">
        <f t="shared" si="26"/>
        <v>2.1715308611469464</v>
      </c>
      <c r="J205" s="4">
        <f t="shared" si="23"/>
        <v>0.43420645309707423</v>
      </c>
      <c r="K205" s="4">
        <f>carbondioxide!S305</f>
        <v>518.17940920330534</v>
      </c>
      <c r="L205" s="4">
        <f t="shared" si="24"/>
        <v>3.3894948242593048</v>
      </c>
      <c r="M205" s="4">
        <f t="shared" si="27"/>
        <v>2.1715332340326516</v>
      </c>
      <c r="N205" s="4">
        <f t="shared" si="25"/>
        <v>0.43420674946242416</v>
      </c>
    </row>
    <row r="206" spans="1:14">
      <c r="A206" s="4">
        <f t="shared" si="21"/>
        <v>2050</v>
      </c>
      <c r="G206" s="4">
        <f>carbondioxide!L306</f>
        <v>522.77187845182561</v>
      </c>
      <c r="H206" s="4">
        <f t="shared" si="22"/>
        <v>3.4367013942130784</v>
      </c>
      <c r="I206" s="4">
        <f t="shared" si="26"/>
        <v>2.209879807462352</v>
      </c>
      <c r="J206" s="4">
        <f t="shared" si="23"/>
        <v>0.44407445573479748</v>
      </c>
      <c r="K206" s="4">
        <f>carbondioxide!S306</f>
        <v>522.77213576241991</v>
      </c>
      <c r="L206" s="4">
        <f t="shared" si="24"/>
        <v>3.4367040275057201</v>
      </c>
      <c r="M206" s="4">
        <f t="shared" si="27"/>
        <v>2.2098821860810527</v>
      </c>
      <c r="N206" s="4">
        <f t="shared" si="25"/>
        <v>0.44407476389478306</v>
      </c>
    </row>
    <row r="207" spans="1:14">
      <c r="A207" s="4">
        <f t="shared" si="21"/>
        <v>2051</v>
      </c>
      <c r="G207" s="4">
        <f>carbondioxide!L307</f>
        <v>527.39807197578227</v>
      </c>
      <c r="H207" s="4">
        <f t="shared" si="22"/>
        <v>3.4838371848392047</v>
      </c>
      <c r="I207" s="4">
        <f t="shared" si="26"/>
        <v>2.2485011110556892</v>
      </c>
      <c r="J207" s="4">
        <f t="shared" si="23"/>
        <v>0.45410423013260998</v>
      </c>
      <c r="K207" s="4">
        <f>carbondioxide!S307</f>
        <v>527.39832687003297</v>
      </c>
      <c r="L207" s="4">
        <f t="shared" si="24"/>
        <v>3.4838397705216035</v>
      </c>
      <c r="M207" s="4">
        <f t="shared" si="27"/>
        <v>2.2485034938263371</v>
      </c>
      <c r="N207" s="4">
        <f t="shared" si="25"/>
        <v>0.45410455005280109</v>
      </c>
    </row>
    <row r="208" spans="1:14">
      <c r="A208" s="4">
        <f t="shared" si="21"/>
        <v>2052</v>
      </c>
      <c r="G208" s="4">
        <f>carbondioxide!L308</f>
        <v>532.05652734720718</v>
      </c>
      <c r="H208" s="4">
        <f t="shared" si="22"/>
        <v>3.5308857263674627</v>
      </c>
      <c r="I208" s="4">
        <f t="shared" si="26"/>
        <v>2.2873842730545748</v>
      </c>
      <c r="J208" s="4">
        <f t="shared" si="23"/>
        <v>0.46429640441625308</v>
      </c>
      <c r="K208" s="4">
        <f>carbondioxide!S308</f>
        <v>532.05677989469655</v>
      </c>
      <c r="L208" s="4">
        <f t="shared" si="24"/>
        <v>3.5308882658133265</v>
      </c>
      <c r="M208" s="4">
        <f t="shared" si="27"/>
        <v>2.2873866584906848</v>
      </c>
      <c r="N208" s="4">
        <f t="shared" si="25"/>
        <v>0.4642967360534348</v>
      </c>
    </row>
    <row r="209" spans="1:14">
      <c r="A209" s="4">
        <f t="shared" si="21"/>
        <v>2053</v>
      </c>
      <c r="G209" s="4">
        <f>carbondioxide!L309</f>
        <v>536.7460393528745</v>
      </c>
      <c r="H209" s="4">
        <f t="shared" si="22"/>
        <v>3.5778336866584866</v>
      </c>
      <c r="I209" s="4">
        <f t="shared" si="26"/>
        <v>2.3265187313103048</v>
      </c>
      <c r="J209" s="4">
        <f t="shared" si="23"/>
        <v>0.47465154351011873</v>
      </c>
      <c r="K209" s="4">
        <f>carbondioxide!S309</f>
        <v>536.74628961999201</v>
      </c>
      <c r="L209" s="4">
        <f t="shared" si="24"/>
        <v>3.5778361811878692</v>
      </c>
      <c r="M209" s="4">
        <f t="shared" si="27"/>
        <v>2.3265211180151049</v>
      </c>
      <c r="N209" s="4">
        <f t="shared" si="25"/>
        <v>0.4746518868128784</v>
      </c>
    </row>
    <row r="210" spans="1:14">
      <c r="A210" s="4">
        <f t="shared" si="21"/>
        <v>2054</v>
      </c>
      <c r="G210" s="4">
        <f>carbondioxide!L310</f>
        <v>541.46540088810775</v>
      </c>
      <c r="H210" s="4">
        <f t="shared" si="22"/>
        <v>3.6246681840745154</v>
      </c>
      <c r="I210" s="4">
        <f t="shared" si="26"/>
        <v>2.3658938760131738</v>
      </c>
      <c r="J210" s="4">
        <f t="shared" si="23"/>
        <v>0.48517014913682377</v>
      </c>
      <c r="K210" s="4">
        <f>carbondioxide!S310</f>
        <v>541.46564893822244</v>
      </c>
      <c r="L210" s="4">
        <f t="shared" si="24"/>
        <v>3.6246706349565248</v>
      </c>
      <c r="M210" s="4">
        <f t="shared" si="27"/>
        <v>2.3658962626750024</v>
      </c>
      <c r="N210" s="4">
        <f t="shared" si="25"/>
        <v>0.48517050404610707</v>
      </c>
    </row>
    <row r="211" spans="1:14">
      <c r="A211" s="4">
        <f t="shared" si="21"/>
        <v>2055</v>
      </c>
      <c r="G211" s="4">
        <f>carbondioxide!L311</f>
        <v>546.21340365617277</v>
      </c>
      <c r="H211" s="4">
        <f t="shared" si="22"/>
        <v>3.6713767823354178</v>
      </c>
      <c r="I211" s="4">
        <f t="shared" si="26"/>
        <v>2.4054990646330001</v>
      </c>
      <c r="J211" s="4">
        <f t="shared" si="23"/>
        <v>0.49585265990548144</v>
      </c>
      <c r="K211" s="4">
        <f>carbondioxide!S311</f>
        <v>546.21364954979572</v>
      </c>
      <c r="L211" s="4">
        <f t="shared" si="24"/>
        <v>3.6713791907907538</v>
      </c>
      <c r="M211" s="4">
        <f t="shared" si="27"/>
        <v>2.4055014500209406</v>
      </c>
      <c r="N211" s="4">
        <f t="shared" si="25"/>
        <v>0.49585302635511919</v>
      </c>
    </row>
    <row r="212" spans="1:14">
      <c r="A212" s="4">
        <f t="shared" si="21"/>
        <v>2056</v>
      </c>
      <c r="G212" s="4">
        <f>carbondioxide!L312</f>
        <v>550.98883887202396</v>
      </c>
      <c r="H212" s="4">
        <f t="shared" si="22"/>
        <v>3.717947485055479</v>
      </c>
      <c r="I212" s="4">
        <f t="shared" si="26"/>
        <v>2.4453236361978492</v>
      </c>
      <c r="J212" s="4">
        <f t="shared" si="23"/>
        <v>0.50669945148433371</v>
      </c>
      <c r="K212" s="4">
        <f>carbondioxide!S312</f>
        <v>550.98908266696208</v>
      </c>
      <c r="L212" s="4">
        <f t="shared" si="24"/>
        <v>3.7179498522588386</v>
      </c>
      <c r="M212" s="4">
        <f t="shared" si="27"/>
        <v>2.4453260191575841</v>
      </c>
      <c r="N212" s="4">
        <f t="shared" si="25"/>
        <v>0.50669982940154101</v>
      </c>
    </row>
    <row r="213" spans="1:14">
      <c r="A213" s="4">
        <f t="shared" si="21"/>
        <v>2057</v>
      </c>
      <c r="G213" s="4">
        <f>carbondioxide!L313</f>
        <v>555.79049796905724</v>
      </c>
      <c r="H213" s="4">
        <f t="shared" si="22"/>
        <v>3.7643687299882682</v>
      </c>
      <c r="I213" s="4">
        <f t="shared" si="26"/>
        <v>2.4853569249243339</v>
      </c>
      <c r="J213" s="4">
        <f t="shared" si="23"/>
        <v>0.5177108368535065</v>
      </c>
      <c r="K213" s="4">
        <f>carbondioxide!S313</f>
        <v>555.79073972055744</v>
      </c>
      <c r="L213" s="4">
        <f t="shared" si="24"/>
        <v>3.7643710570705937</v>
      </c>
      <c r="M213" s="4">
        <f t="shared" si="27"/>
        <v>2.485359304374211</v>
      </c>
      <c r="N213" s="4">
        <f t="shared" si="25"/>
        <v>0.51771122615935539</v>
      </c>
    </row>
    <row r="214" spans="1:14">
      <c r="A214" s="4">
        <f t="shared" si="21"/>
        <v>2058</v>
      </c>
      <c r="G214" s="4">
        <f>carbondioxide!L314</f>
        <v>560.61717330751662</v>
      </c>
      <c r="H214" s="4">
        <f t="shared" si="22"/>
        <v>3.8106293830054905</v>
      </c>
      <c r="I214" s="4">
        <f t="shared" si="26"/>
        <v>2.5255882732132058</v>
      </c>
      <c r="J214" s="4">
        <f t="shared" si="23"/>
        <v>0.52888706663374885</v>
      </c>
      <c r="K214" s="4">
        <f>carbondioxide!S314</f>
        <v>560.61741306840315</v>
      </c>
      <c r="L214" s="4">
        <f t="shared" si="24"/>
        <v>3.8106316710561061</v>
      </c>
      <c r="M214" s="4">
        <f t="shared" si="27"/>
        <v>2.5255906481405028</v>
      </c>
      <c r="N214" s="4">
        <f t="shared" si="25"/>
        <v>0.52888746724361579</v>
      </c>
    </row>
    <row r="215" spans="1:14">
      <c r="A215" s="4">
        <f t="shared" si="21"/>
        <v>2059</v>
      </c>
      <c r="G215" s="4">
        <f>carbondioxide!L315</f>
        <v>565.46765888320465</v>
      </c>
      <c r="H215" s="4">
        <f t="shared" si="22"/>
        <v>3.8567187318345453</v>
      </c>
      <c r="I215" s="4">
        <f t="shared" si="26"/>
        <v>2.5660070440242326</v>
      </c>
      <c r="J215" s="4">
        <f t="shared" si="23"/>
        <v>0.54022832948712018</v>
      </c>
      <c r="K215" s="4">
        <f>carbondioxide!S315</f>
        <v>565.46789670400722</v>
      </c>
      <c r="L215" s="4">
        <f t="shared" si="24"/>
        <v>3.85672098190315</v>
      </c>
      <c r="M215" s="4">
        <f t="shared" si="27"/>
        <v>2.5660094134816118</v>
      </c>
      <c r="N215" s="4">
        <f t="shared" si="25"/>
        <v>0.54022874131111009</v>
      </c>
    </row>
    <row r="216" spans="1:14">
      <c r="A216" s="4">
        <f t="shared" si="21"/>
        <v>2060</v>
      </c>
      <c r="G216" s="4">
        <f>carbondioxide!L316</f>
        <v>570.34075103514829</v>
      </c>
      <c r="H216" s="4">
        <f t="shared" si="22"/>
        <v>3.9026264795781818</v>
      </c>
      <c r="I216" s="4">
        <f t="shared" si="26"/>
        <v>2.606602632644599</v>
      </c>
      <c r="J216" s="4">
        <f t="shared" si="23"/>
        <v>0.55173475258569094</v>
      </c>
      <c r="K216" s="4">
        <f>carbondioxide!S316</f>
        <v>570.34098696422461</v>
      </c>
      <c r="L216" s="4">
        <f t="shared" si="24"/>
        <v>3.9026286926767453</v>
      </c>
      <c r="M216" s="4">
        <f t="shared" si="27"/>
        <v>2.6066049957467388</v>
      </c>
      <c r="N216" s="4">
        <f t="shared" si="25"/>
        <v>0.5517351755290385</v>
      </c>
    </row>
    <row r="217" spans="1:14">
      <c r="A217" s="4">
        <f t="shared" si="21"/>
        <v>2061</v>
      </c>
      <c r="G217" s="4">
        <f>carbondioxide!L317</f>
        <v>575.23524915089467</v>
      </c>
      <c r="H217" s="4">
        <f t="shared" si="22"/>
        <v>3.9483427380385745</v>
      </c>
      <c r="I217" s="4">
        <f t="shared" si="26"/>
        <v>2.6473644778652536</v>
      </c>
      <c r="J217" s="4">
        <f t="shared" si="23"/>
        <v>0.5634064021444255</v>
      </c>
      <c r="K217" s="4">
        <f>carbondioxide!S317</f>
        <v>575.23548323454497</v>
      </c>
      <c r="L217" s="4">
        <f t="shared" si="24"/>
        <v>3.9483449151431178</v>
      </c>
      <c r="M217" s="4">
        <f t="shared" si="27"/>
        <v>2.647366833785652</v>
      </c>
      <c r="N217" s="4">
        <f t="shared" si="25"/>
        <v>0.56340683610787501</v>
      </c>
    </row>
    <row r="218" spans="1:14">
      <c r="A218" s="4">
        <f t="shared" si="21"/>
        <v>2062</v>
      </c>
      <c r="G218" s="4">
        <f>carbondioxide!L318</f>
        <v>580.14995636811398</v>
      </c>
      <c r="H218" s="4">
        <f t="shared" si="22"/>
        <v>3.9938580208668686</v>
      </c>
      <c r="I218" s="4">
        <f t="shared" si="26"/>
        <v>2.6882820725797858</v>
      </c>
      <c r="J218" s="4">
        <f t="shared" si="23"/>
        <v>0.57524328401451985</v>
      </c>
      <c r="K218" s="4">
        <f>carbondioxide!S318</f>
        <v>580.15018865068919</v>
      </c>
      <c r="L218" s="4">
        <f t="shared" si="24"/>
        <v>3.9938601629191344</v>
      </c>
      <c r="M218" s="4">
        <f t="shared" si="27"/>
        <v>2.6882844205477205</v>
      </c>
      <c r="N218" s="4">
        <f t="shared" si="25"/>
        <v>0.57524372889468478</v>
      </c>
    </row>
    <row r="219" spans="1:14">
      <c r="A219" s="4">
        <f t="shared" si="21"/>
        <v>2063</v>
      </c>
      <c r="G219" s="4">
        <f>carbondioxide!L319</f>
        <v>585.08368027122265</v>
      </c>
      <c r="H219" s="4">
        <f t="shared" si="22"/>
        <v>4.0391632365582559</v>
      </c>
      <c r="I219" s="4">
        <f t="shared" si="26"/>
        <v>2.7293449738205169</v>
      </c>
      <c r="J219" s="4">
        <f t="shared" si="23"/>
        <v>0.58724534433357056</v>
      </c>
      <c r="K219" s="4">
        <f>carbondioxide!S319</f>
        <v>585.08391079522721</v>
      </c>
      <c r="L219" s="4">
        <f t="shared" si="24"/>
        <v>4.0391653444673006</v>
      </c>
      <c r="M219" s="4">
        <f t="shared" si="27"/>
        <v>2.7293473131181618</v>
      </c>
      <c r="N219" s="4">
        <f t="shared" si="25"/>
        <v>0.58724580002327398</v>
      </c>
    </row>
    <row r="220" spans="1:14">
      <c r="A220" s="4">
        <f t="shared" si="21"/>
        <v>2064</v>
      </c>
      <c r="G220" s="4">
        <f>carbondioxide!L320</f>
        <v>590.0352335817571</v>
      </c>
      <c r="H220" s="4">
        <f t="shared" si="22"/>
        <v>4.0842496813115181</v>
      </c>
      <c r="I220" s="4">
        <f t="shared" si="26"/>
        <v>2.7705428122465836</v>
      </c>
      <c r="J220" s="4">
        <f t="shared" si="23"/>
        <v>0.59941247022905642</v>
      </c>
      <c r="K220" s="4">
        <f>carbondioxide!S320</f>
        <v>590.03546238794547</v>
      </c>
      <c r="L220" s="4">
        <f t="shared" si="24"/>
        <v>4.0842517559552016</v>
      </c>
      <c r="M220" s="4">
        <f t="shared" si="27"/>
        <v>2.770545142206267</v>
      </c>
      <c r="N220" s="4">
        <f t="shared" si="25"/>
        <v>0.59941293661765294</v>
      </c>
    </row>
    <row r="221" spans="1:14">
      <c r="A221" s="4">
        <f t="shared" si="21"/>
        <v>2065</v>
      </c>
      <c r="G221" s="4">
        <f>carbondioxide!L321</f>
        <v>595.00343484126552</v>
      </c>
      <c r="H221" s="4">
        <f t="shared" si="22"/>
        <v>4.1291090317709935</v>
      </c>
      <c r="I221" s="4">
        <f t="shared" si="26"/>
        <v>2.8118653010988242</v>
      </c>
      <c r="J221" s="4">
        <f t="shared" si="23"/>
        <v>0.61174449057171598</v>
      </c>
      <c r="K221" s="4">
        <f>carbondioxide!S321</f>
        <v>595.00366196873347</v>
      </c>
      <c r="L221" s="4">
        <f t="shared" si="24"/>
        <v>4.1291110739973922</v>
      </c>
      <c r="M221" s="4">
        <f t="shared" si="27"/>
        <v>2.8118676211004225</v>
      </c>
      <c r="N221" s="4">
        <f t="shared" si="25"/>
        <v>0.61174496754539631</v>
      </c>
    </row>
    <row r="222" spans="1:14">
      <c r="A222" s="4">
        <f t="shared" si="21"/>
        <v>2066</v>
      </c>
      <c r="G222" s="4">
        <f>carbondioxide!L322</f>
        <v>599.98710908551675</v>
      </c>
      <c r="H222" s="4">
        <f t="shared" si="22"/>
        <v>4.1737333376679553</v>
      </c>
      <c r="I222" s="4">
        <f t="shared" si="26"/>
        <v>2.8533022446362937</v>
      </c>
      <c r="J222" s="4">
        <f t="shared" si="23"/>
        <v>0.62424117677550994</v>
      </c>
      <c r="K222" s="4">
        <f>carbondioxide!S322</f>
        <v>599.98733457178673</v>
      </c>
      <c r="L222" s="4">
        <f t="shared" si="24"/>
        <v>4.1737353482966837</v>
      </c>
      <c r="M222" s="4">
        <f t="shared" si="27"/>
        <v>2.8533045541047564</v>
      </c>
      <c r="N222" s="4">
        <f t="shared" si="25"/>
        <v>0.62424166421758887</v>
      </c>
    </row>
    <row r="223" spans="1:14">
      <c r="A223" s="4">
        <f t="shared" si="21"/>
        <v>2067</v>
      </c>
      <c r="G223" s="4">
        <f>carbondioxide!L323</f>
        <v>604.98508850886492</v>
      </c>
      <c r="H223" s="4">
        <f t="shared" si="22"/>
        <v>4.2181150143774113</v>
      </c>
      <c r="I223" s="4">
        <f t="shared" si="26"/>
        <v>2.8948435460692239</v>
      </c>
      <c r="J223" s="4">
        <f t="shared" si="23"/>
        <v>0.63690224364095915</v>
      </c>
      <c r="K223" s="4">
        <f>carbondioxide!S323</f>
        <v>604.98531238996907</v>
      </c>
      <c r="L223" s="4">
        <f t="shared" si="24"/>
        <v>4.2181169942008943</v>
      </c>
      <c r="M223" s="4">
        <f t="shared" si="27"/>
        <v>2.8948458444722212</v>
      </c>
      <c r="N223" s="4">
        <f t="shared" si="25"/>
        <v>0.63690274143214798</v>
      </c>
    </row>
    <row r="224" spans="1:14">
      <c r="A224" s="4">
        <f t="shared" si="21"/>
        <v>2068</v>
      </c>
      <c r="G224" s="4">
        <f>carbondioxide!L324</f>
        <v>609.99621311765475</v>
      </c>
      <c r="H224" s="4">
        <f t="shared" si="22"/>
        <v>4.2622468354055405</v>
      </c>
      <c r="I224" s="4">
        <f t="shared" si="26"/>
        <v>2.9364792150031995</v>
      </c>
      <c r="J224" s="4">
        <f t="shared" si="23"/>
        <v>0.64972735023875172</v>
      </c>
      <c r="K224" s="4">
        <f>carbondioxide!S324</f>
        <v>609.99643542820991</v>
      </c>
      <c r="L224" s="4">
        <f t="shared" si="24"/>
        <v>4.2622487851901916</v>
      </c>
      <c r="M224" s="4">
        <f t="shared" si="27"/>
        <v>2.936481501848887</v>
      </c>
      <c r="N224" s="4">
        <f t="shared" si="25"/>
        <v>0.64972785825741564</v>
      </c>
    </row>
    <row r="225" spans="1:14">
      <c r="A225" s="4">
        <f t="shared" si="21"/>
        <v>2069</v>
      </c>
      <c r="G225" s="4">
        <f>carbondioxide!L325</f>
        <v>615.01933137159028</v>
      </c>
      <c r="H225" s="4">
        <f t="shared" si="22"/>
        <v>4.3061219248220315</v>
      </c>
      <c r="I225" s="4">
        <f t="shared" si="26"/>
        <v>2.9781993744092565</v>
      </c>
      <c r="J225" s="4">
        <f t="shared" si="23"/>
        <v>0.66271610083061383</v>
      </c>
      <c r="K225" s="4">
        <f>carbondioxide!S325</f>
        <v>615.01955214487157</v>
      </c>
      <c r="L225" s="4">
        <f t="shared" si="24"/>
        <v>4.3061238453093775</v>
      </c>
      <c r="M225" s="4">
        <f t="shared" si="27"/>
        <v>2.9782016492441485</v>
      </c>
      <c r="N225" s="4">
        <f t="shared" si="25"/>
        <v>0.66271661895301515</v>
      </c>
    </row>
    <row r="226" spans="1:14">
      <c r="A226" s="4">
        <f t="shared" si="21"/>
        <v>2070</v>
      </c>
      <c r="G226" s="4">
        <f>carbondioxide!L326</f>
        <v>620.05330081204511</v>
      </c>
      <c r="H226" s="4">
        <f t="shared" si="22"/>
        <v>4.3497337496508148</v>
      </c>
      <c r="I226" s="4">
        <f t="shared" si="26"/>
        <v>3.0199942671345186</v>
      </c>
      <c r="J226" s="4">
        <f t="shared" si="23"/>
        <v>0.67586804582454052</v>
      </c>
      <c r="K226" s="4">
        <f>carbondioxide!S326</f>
        <v>620.05352008005423</v>
      </c>
      <c r="L226" s="4">
        <f t="shared" si="24"/>
        <v>4.3497356415585591</v>
      </c>
      <c r="M226" s="4">
        <f t="shared" si="27"/>
        <v>3.0199965295414675</v>
      </c>
      <c r="N226" s="4">
        <f t="shared" si="25"/>
        <v>0.67586857392506883</v>
      </c>
    </row>
    <row r="227" spans="1:14">
      <c r="A227" s="4">
        <f t="shared" si="21"/>
        <v>2071</v>
      </c>
      <c r="G227" s="4">
        <f>carbondioxide!L327</f>
        <v>625.09698867633892</v>
      </c>
      <c r="H227" s="4">
        <f t="shared" si="22"/>
        <v>4.3930761122319275</v>
      </c>
      <c r="I227" s="4">
        <f t="shared" si="26"/>
        <v>3.0618542619678824</v>
      </c>
      <c r="J227" s="4">
        <f t="shared" si="23"/>
        <v>0.68918268276158123</v>
      </c>
      <c r="K227" s="4">
        <f>carbondioxide!S327</f>
        <v>625.09720646986852</v>
      </c>
      <c r="L227" s="4">
        <f t="shared" si="24"/>
        <v>4.3930779762549523</v>
      </c>
      <c r="M227" s="4">
        <f t="shared" si="27"/>
        <v>3.0618565115641578</v>
      </c>
      <c r="N227" s="4">
        <f t="shared" si="25"/>
        <v>0.68918322071297</v>
      </c>
    </row>
    <row r="228" spans="1:14">
      <c r="A228" s="4">
        <f t="shared" si="21"/>
        <v>2072</v>
      </c>
      <c r="G228" s="4">
        <f>carbondioxide!L328</f>
        <v>630.14927249705818</v>
      </c>
      <c r="H228" s="4">
        <f t="shared" si="22"/>
        <v>4.4361431425664373</v>
      </c>
      <c r="I228" s="4">
        <f t="shared" si="26"/>
        <v>3.1037698592751339</v>
      </c>
      <c r="J228" s="4">
        <f t="shared" si="23"/>
        <v>0.70265945733147306</v>
      </c>
      <c r="K228" s="4">
        <f>carbondioxide!S328</f>
        <v>630.14948884575324</v>
      </c>
      <c r="L228" s="4">
        <f t="shared" si="24"/>
        <v>4.4361449793777616</v>
      </c>
      <c r="M228" s="4">
        <f t="shared" si="27"/>
        <v>3.1037720957105965</v>
      </c>
      <c r="N228" s="4">
        <f t="shared" si="25"/>
        <v>0.7026600050050047</v>
      </c>
    </row>
    <row r="229" spans="1:14">
      <c r="A229" s="4">
        <f t="shared" si="21"/>
        <v>2073</v>
      </c>
      <c r="G229" s="4">
        <f>carbondioxide!L329</f>
        <v>635.20904068555467</v>
      </c>
      <c r="H229" s="4">
        <f t="shared" si="22"/>
        <v>4.4789292906557225</v>
      </c>
      <c r="I229" s="4">
        <f t="shared" si="26"/>
        <v>3.1457316962177346</v>
      </c>
      <c r="J229" s="4">
        <f t="shared" si="23"/>
        <v>0.71629776441451309</v>
      </c>
      <c r="K229" s="4">
        <f>carbondioxide!S329</f>
        <v>635.20925561797048</v>
      </c>
      <c r="L229" s="4">
        <f t="shared" si="24"/>
        <v>4.4789311009073982</v>
      </c>
      <c r="M229" s="4">
        <f t="shared" si="27"/>
        <v>3.145733919173098</v>
      </c>
      <c r="N229" s="4">
        <f t="shared" si="25"/>
        <v>0.71629832168021246</v>
      </c>
    </row>
    <row r="230" spans="1:14">
      <c r="A230" s="4">
        <f t="shared" si="21"/>
        <v>2074</v>
      </c>
      <c r="G230" s="4">
        <f>carbondioxide!L330</f>
        <v>640.27519309880915</v>
      </c>
      <c r="H230" s="4">
        <f t="shared" si="22"/>
        <v>4.5214293188456276</v>
      </c>
      <c r="I230" s="4">
        <f t="shared" si="26"/>
        <v>3.1877305515693459</v>
      </c>
      <c r="J230" s="4">
        <f t="shared" si="23"/>
        <v>0.73009694914715539</v>
      </c>
      <c r="K230" s="4">
        <f>carbondioxide!S330</f>
        <v>640.27540664246521</v>
      </c>
      <c r="L230" s="4">
        <f t="shared" si="24"/>
        <v>4.5214311031695891</v>
      </c>
      <c r="M230" s="4">
        <f t="shared" si="27"/>
        <v>3.1877327607545256</v>
      </c>
      <c r="N230" s="4">
        <f t="shared" si="25"/>
        <v>0.73009751587397209</v>
      </c>
    </row>
    <row r="231" spans="1:14">
      <c r="A231" s="4">
        <f t="shared" si="21"/>
        <v>2075</v>
      </c>
      <c r="G231" s="4">
        <f>carbondioxide!L331</f>
        <v>645.34664158890678</v>
      </c>
      <c r="H231" s="4">
        <f t="shared" si="22"/>
        <v>4.563638294185445</v>
      </c>
      <c r="I231" s="4">
        <f t="shared" si="26"/>
        <v>3.2297573501440056</v>
      </c>
      <c r="J231" s="4">
        <f t="shared" si="23"/>
        <v>0.74405630800891343</v>
      </c>
      <c r="K231" s="4">
        <f>carbondioxide!S331</f>
        <v>645.34685377033861</v>
      </c>
      <c r="L231" s="4">
        <f t="shared" si="24"/>
        <v>4.5636400531943258</v>
      </c>
      <c r="M231" s="4">
        <f t="shared" si="27"/>
        <v>3.2297595452965493</v>
      </c>
      <c r="N231" s="4">
        <f t="shared" si="25"/>
        <v>0.74405688406489368</v>
      </c>
    </row>
    <row r="232" spans="1:14">
      <c r="A232" s="4">
        <f t="shared" si="21"/>
        <v>2076</v>
      </c>
      <c r="G232" s="4">
        <f>carbondioxide!L332</f>
        <v>650.42231053442538</v>
      </c>
      <c r="H232" s="4">
        <f t="shared" si="22"/>
        <v>4.6055515808109888</v>
      </c>
      <c r="I232" s="4">
        <f t="shared" si="26"/>
        <v>3.2718031668496588</v>
      </c>
      <c r="J232" s="4">
        <f t="shared" si="23"/>
        <v>0.75817508992824079</v>
      </c>
      <c r="K232" s="4">
        <f>carbondioxide!S332</f>
        <v>650.42252137923356</v>
      </c>
      <c r="L232" s="4">
        <f t="shared" si="24"/>
        <v>4.6055533150988852</v>
      </c>
      <c r="M232" s="4">
        <f t="shared" si="27"/>
        <v>3.2718053477332516</v>
      </c>
      <c r="N232" s="4">
        <f t="shared" si="25"/>
        <v>0.75817567518068951</v>
      </c>
    </row>
    <row r="233" spans="1:14">
      <c r="A233" s="4">
        <f t="shared" si="21"/>
        <v>2077</v>
      </c>
      <c r="G233" s="4">
        <f>carbondioxide!L333</f>
        <v>655.50113735310197</v>
      </c>
      <c r="H233" s="4">
        <f t="shared" si="22"/>
        <v>4.6471648323604926</v>
      </c>
      <c r="I233" s="4">
        <f t="shared" si="26"/>
        <v>3.313859230380567</v>
      </c>
      <c r="J233" s="4">
        <f t="shared" si="23"/>
        <v>0.77245249740515443</v>
      </c>
      <c r="K233" s="4">
        <f>carbondioxide!S333</f>
        <v>655.50134688599735</v>
      </c>
      <c r="L233" s="4">
        <f t="shared" si="24"/>
        <v>4.6471665425036894</v>
      </c>
      <c r="M233" s="4">
        <f t="shared" si="27"/>
        <v>3.3138613967836101</v>
      </c>
      <c r="N233" s="4">
        <f t="shared" si="25"/>
        <v>0.77245309172078802</v>
      </c>
    </row>
    <row r="234" spans="1:14">
      <c r="A234" s="4">
        <f t="shared" ref="A234:A297" si="28">1+A233</f>
        <v>2078</v>
      </c>
      <c r="G234" s="4">
        <f>carbondioxide!L334</f>
        <v>660.5820729951929</v>
      </c>
      <c r="H234" s="4">
        <f t="shared" si="22"/>
        <v>4.6884739844313907</v>
      </c>
      <c r="I234" s="4">
        <f t="shared" si="26"/>
        <v>3.3559169265618931</v>
      </c>
      <c r="J234" s="4">
        <f t="shared" si="23"/>
        <v>0.78688768764845474</v>
      </c>
      <c r="K234" s="4">
        <f>carbondioxide!S334</f>
        <v>660.58228124004063</v>
      </c>
      <c r="L234" s="4">
        <f t="shared" si="24"/>
        <v>4.6884756709890567</v>
      </c>
      <c r="M234" s="4">
        <f t="shared" si="27"/>
        <v>3.3559190782961537</v>
      </c>
      <c r="N234" s="4">
        <f t="shared" si="25"/>
        <v>0.78688829089354484</v>
      </c>
    </row>
    <row r="235" spans="1:14">
      <c r="A235" s="4">
        <f t="shared" si="28"/>
        <v>2079</v>
      </c>
      <c r="G235" s="4">
        <f>carbondioxide!L335</f>
        <v>665.66408241701072</v>
      </c>
      <c r="H235" s="4">
        <f t="shared" si="22"/>
        <v>4.7294752470856256</v>
      </c>
      <c r="I235" s="4">
        <f t="shared" si="26"/>
        <v>3.397967801359552</v>
      </c>
      <c r="J235" s="4">
        <f t="shared" si="23"/>
        <v>0.80147977372548307</v>
      </c>
      <c r="K235" s="4">
        <f>carbondioxide!S335</f>
        <v>665.66428939687137</v>
      </c>
      <c r="L235" s="4">
        <f t="shared" si="24"/>
        <v>4.7294769106004688</v>
      </c>
      <c r="M235" s="4">
        <f t="shared" si="27"/>
        <v>3.3979699382588779</v>
      </c>
      <c r="N235" s="4">
        <f t="shared" si="25"/>
        <v>0.80148038576599168</v>
      </c>
    </row>
    <row r="236" spans="1:14">
      <c r="A236" s="4">
        <f t="shared" si="28"/>
        <v>2080</v>
      </c>
      <c r="G236" s="4">
        <f>carbondioxide!L336</f>
        <v>670.74614503417331</v>
      </c>
      <c r="H236" s="4">
        <f t="shared" si="22"/>
        <v>4.7701650974104961</v>
      </c>
      <c r="I236" s="4">
        <f t="shared" si="26"/>
        <v>3.440003563568184</v>
      </c>
      <c r="J236" s="4">
        <f t="shared" si="23"/>
        <v>0.81622782572244457</v>
      </c>
      <c r="K236" s="4">
        <f>carbondioxide!S336</f>
        <v>670.74635077134121</v>
      </c>
      <c r="L236" s="4">
        <f t="shared" si="24"/>
        <v>4.7701667384093858</v>
      </c>
      <c r="M236" s="4">
        <f t="shared" si="27"/>
        <v>3.44000568548728</v>
      </c>
      <c r="N236" s="4">
        <f t="shared" si="25"/>
        <v>0.81622844642415127</v>
      </c>
    </row>
    <row r="237" spans="1:14">
      <c r="A237" s="4">
        <f t="shared" si="28"/>
        <v>2081</v>
      </c>
      <c r="G237" s="4">
        <f>carbondioxide!L337</f>
        <v>675.82725515416098</v>
      </c>
      <c r="H237" s="4">
        <f t="shared" si="22"/>
        <v>4.8105402721416093</v>
      </c>
      <c r="I237" s="4">
        <f t="shared" si="26"/>
        <v>3.4820160871898711</v>
      </c>
      <c r="J237" s="4">
        <f t="shared" si="23"/>
        <v>0.8311308719134084</v>
      </c>
      <c r="K237" s="4">
        <f>carbondioxide!S337</f>
        <v>675.82745967020151</v>
      </c>
      <c r="L237" s="4">
        <f t="shared" si="24"/>
        <v>4.8105418911361717</v>
      </c>
      <c r="M237" s="4">
        <f t="shared" si="27"/>
        <v>3.4820181940031372</v>
      </c>
      <c r="N237" s="4">
        <f t="shared" si="25"/>
        <v>0.83113150114202983</v>
      </c>
    </row>
    <row r="238" spans="1:14">
      <c r="A238" s="4">
        <f t="shared" si="28"/>
        <v>2082</v>
      </c>
      <c r="G238" s="4">
        <f>carbondioxide!L338</f>
        <v>680.90642238783562</v>
      </c>
      <c r="H238" s="4">
        <f t="shared" si="22"/>
        <v>4.8505977603540247</v>
      </c>
      <c r="I238" s="4">
        <f t="shared" si="26"/>
        <v>3.5239974135159815</v>
      </c>
      <c r="J238" s="4">
        <f t="shared" si="23"/>
        <v>0.84618789993617871</v>
      </c>
      <c r="K238" s="4">
        <f>carbondioxide!S338</f>
        <v>680.90662570361928</v>
      </c>
      <c r="L238" s="4">
        <f t="shared" si="24"/>
        <v>4.8505993578412037</v>
      </c>
      <c r="M238" s="4">
        <f t="shared" si="27"/>
        <v>3.5239995051164072</v>
      </c>
      <c r="N238" s="4">
        <f t="shared" si="25"/>
        <v>0.84618853755748091</v>
      </c>
    </row>
    <row r="239" spans="1:14">
      <c r="A239" s="4">
        <f t="shared" si="28"/>
        <v>2083</v>
      </c>
      <c r="G239" s="4">
        <f>carbondioxide!L339</f>
        <v>685.98267203962996</v>
      </c>
      <c r="H239" s="4">
        <f t="shared" si="22"/>
        <v>4.8903347962271955</v>
      </c>
      <c r="I239" s="4">
        <f t="shared" si="26"/>
        <v>3.5659397529242747</v>
      </c>
      <c r="J239" s="4">
        <f t="shared" si="23"/>
        <v>0.86139785797331203</v>
      </c>
      <c r="K239" s="4">
        <f>carbondioxide!S339</f>
        <v>685.98287417536585</v>
      </c>
      <c r="L239" s="4">
        <f t="shared" si="24"/>
        <v>4.8903363726897977</v>
      </c>
      <c r="M239" s="4">
        <f t="shared" si="27"/>
        <v>3.5659418292223859</v>
      </c>
      <c r="N239" s="4">
        <f t="shared" si="25"/>
        <v>0.86139850385321559</v>
      </c>
    </row>
    <row r="240" spans="1:14">
      <c r="A240" s="4">
        <f t="shared" si="28"/>
        <v>2084</v>
      </c>
      <c r="G240" s="4">
        <f>carbondioxide!L340</f>
        <v>691.0550454761742</v>
      </c>
      <c r="H240" s="4">
        <f t="shared" si="22"/>
        <v>4.9297488518889203</v>
      </c>
      <c r="I240" s="4">
        <f t="shared" si="26"/>
        <v>3.607835486403149</v>
      </c>
      <c r="J240" s="4">
        <f t="shared" si="23"/>
        <v>0.87675965593663352</v>
      </c>
      <c r="K240" s="4">
        <f>carbondioxide!S340</f>
        <v>691.05524645144055</v>
      </c>
      <c r="L240" s="4">
        <f t="shared" si="24"/>
        <v>4.9297504077961181</v>
      </c>
      <c r="M240" s="4">
        <f t="shared" si="27"/>
        <v>3.607837547326008</v>
      </c>
      <c r="N240" s="4">
        <f t="shared" si="25"/>
        <v>0.87676030994131249</v>
      </c>
    </row>
    <row r="241" spans="1:14">
      <c r="A241" s="4">
        <f t="shared" si="28"/>
        <v>2085</v>
      </c>
      <c r="G241" s="4">
        <f>carbondioxide!L341</f>
        <v>696.12260047317886</v>
      </c>
      <c r="H241" s="4">
        <f t="shared" si="22"/>
        <v>4.968837630343045</v>
      </c>
      <c r="I241" s="4">
        <f t="shared" si="26"/>
        <v>3.6496771668146604</v>
      </c>
      <c r="J241" s="4">
        <f t="shared" si="23"/>
        <v>0.89227216665368336</v>
      </c>
      <c r="K241" s="4">
        <f>carbondioxide!S341</f>
        <v>696.12280030695274</v>
      </c>
      <c r="L241" s="4">
        <f t="shared" si="24"/>
        <v>4.96883916615087</v>
      </c>
      <c r="M241" s="4">
        <f t="shared" si="27"/>
        <v>3.6496792123049144</v>
      </c>
      <c r="N241" s="4">
        <f t="shared" si="25"/>
        <v>0.89227282864965751</v>
      </c>
    </row>
    <row r="242" spans="1:14">
      <c r="A242" s="4">
        <f t="shared" si="28"/>
        <v>2086</v>
      </c>
      <c r="G242" s="4">
        <f>carbondioxide!L342</f>
        <v>701.18441154044592</v>
      </c>
      <c r="H242" s="4">
        <f t="shared" si="22"/>
        <v>5.007599058485309</v>
      </c>
      <c r="I242" s="4">
        <f t="shared" si="26"/>
        <v>3.6914575199076793</v>
      </c>
      <c r="J242" s="4">
        <f t="shared" si="23"/>
        <v>0.9079342270545977</v>
      </c>
      <c r="K242" s="4">
        <f>carbondioxide!S342</f>
        <v>701.18461025113038</v>
      </c>
      <c r="L242" s="4">
        <f t="shared" si="24"/>
        <v>5.0076005746371157</v>
      </c>
      <c r="M242" s="4">
        <f t="shared" si="27"/>
        <v>3.6914595499226546</v>
      </c>
      <c r="N242" s="4">
        <f t="shared" si="25"/>
        <v>0.90793489690881934</v>
      </c>
    </row>
    <row r="243" spans="1:14">
      <c r="A243" s="4">
        <f t="shared" si="28"/>
        <v>2087</v>
      </c>
      <c r="G243" s="4">
        <f>carbondioxide!L343</f>
        <v>706.23957022493551</v>
      </c>
      <c r="H243" s="4">
        <f t="shared" si="22"/>
        <v>5.0460312802113458</v>
      </c>
      <c r="I243" s="4">
        <f t="shared" si="26"/>
        <v>3.7331694450922916</v>
      </c>
      <c r="J243" s="4">
        <f t="shared" si="23"/>
        <v>0.92374463935800322</v>
      </c>
      <c r="K243" s="4">
        <f>carbondioxide!S343</f>
        <v>706.23976783038643</v>
      </c>
      <c r="L243" s="4">
        <f t="shared" si="24"/>
        <v>5.0460327771382518</v>
      </c>
      <c r="M243" s="4">
        <f t="shared" si="27"/>
        <v>3.7331714596031325</v>
      </c>
      <c r="N243" s="4">
        <f t="shared" si="25"/>
        <v>0.92374531693793793</v>
      </c>
    </row>
    <row r="244" spans="1:14">
      <c r="A244" s="4">
        <f t="shared" si="28"/>
        <v>2088</v>
      </c>
      <c r="G244" s="4">
        <f>carbondioxide!L344</f>
        <v>711.28718539185888</v>
      </c>
      <c r="H244" s="4">
        <f t="shared" si="22"/>
        <v>5.08413264962042</v>
      </c>
      <c r="I244" s="4">
        <f t="shared" si="26"/>
        <v>3.7748060159862842</v>
      </c>
      <c r="J244" s="4">
        <f t="shared" si="23"/>
        <v>0.93970217225457398</v>
      </c>
      <c r="K244" s="4">
        <f>carbondioxide!S344</f>
        <v>711.28738190940999</v>
      </c>
      <c r="L244" s="4">
        <f t="shared" si="24"/>
        <v>5.0841341277417396</v>
      </c>
      <c r="M244" s="4">
        <f t="shared" si="27"/>
        <v>3.7748080149771344</v>
      </c>
      <c r="N244" s="4">
        <f t="shared" si="25"/>
        <v>0.93970285742827619</v>
      </c>
    </row>
    <row r="245" spans="1:14">
      <c r="A245" s="4">
        <f t="shared" si="28"/>
        <v>2089</v>
      </c>
      <c r="G245" s="4">
        <f>carbondioxide!L345</f>
        <v>716.32638348382443</v>
      </c>
      <c r="H245" s="4">
        <f t="shared" si="22"/>
        <v>5.1219017243182572</v>
      </c>
      <c r="I245" s="4">
        <f t="shared" si="26"/>
        <v>3.8163604807442946</v>
      </c>
      <c r="J245" s="4">
        <f t="shared" si="23"/>
        <v>0.9558055620869701</v>
      </c>
      <c r="K245" s="4">
        <f>carbondioxide!S345</f>
        <v>716.32657893031023</v>
      </c>
      <c r="L245" s="4">
        <f t="shared" si="24"/>
        <v>5.1219031840418978</v>
      </c>
      <c r="M245" s="4">
        <f t="shared" si="27"/>
        <v>3.8163624642115193</v>
      </c>
      <c r="N245" s="4">
        <f t="shared" si="25"/>
        <v>0.95580625472315373</v>
      </c>
    </row>
    <row r="246" spans="1:14">
      <c r="A246" s="4">
        <f t="shared" si="28"/>
        <v>2090</v>
      </c>
      <c r="G246" s="4">
        <f>carbondioxide!L346</f>
        <v>721.35630875810409</v>
      </c>
      <c r="H246" s="4">
        <f t="shared" si="22"/>
        <v>5.1593372588218847</v>
      </c>
      <c r="I246" s="4">
        <f t="shared" si="26"/>
        <v>3.8578262621799335</v>
      </c>
      <c r="J246" s="4">
        <f t="shared" si="23"/>
        <v>0.97205351402494367</v>
      </c>
      <c r="K246" s="4">
        <f>carbondioxide!S346</f>
        <v>721.35650314988197</v>
      </c>
      <c r="L246" s="4">
        <f t="shared" si="24"/>
        <v>5.1593387005447315</v>
      </c>
      <c r="M246" s="4">
        <f t="shared" si="27"/>
        <v>3.857828230131378</v>
      </c>
      <c r="N246" s="4">
        <f t="shared" si="25"/>
        <v>0.97205421399304759</v>
      </c>
    </row>
    <row r="247" spans="1:14">
      <c r="A247" s="4">
        <f t="shared" si="28"/>
        <v>2091</v>
      </c>
      <c r="G247" s="4">
        <f>carbondioxide!L347</f>
        <v>726.37612350213351</v>
      </c>
      <c r="H247" s="4">
        <f t="shared" si="22"/>
        <v>5.1964381980691305</v>
      </c>
      <c r="I247" s="4">
        <f t="shared" si="26"/>
        <v>3.8991969576909238</v>
      </c>
      <c r="J247" s="4">
        <f t="shared" si="23"/>
        <v>0.98844470323446398</v>
      </c>
      <c r="K247" s="4">
        <f>carbondioxide!S347</f>
        <v>726.37631685510587</v>
      </c>
      <c r="L247" s="4">
        <f t="shared" si="24"/>
        <v>5.1964396221774285</v>
      </c>
      <c r="M247" s="4">
        <f t="shared" si="27"/>
        <v>3.8991989101452096</v>
      </c>
      <c r="N247" s="4">
        <f t="shared" si="25"/>
        <v>0.98844541040471334</v>
      </c>
    </row>
    <row r="248" spans="1:14">
      <c r="A248" s="4">
        <f t="shared" si="28"/>
        <v>2092</v>
      </c>
      <c r="G248" s="4">
        <f>carbondioxide!L348</f>
        <v>731.38500822740548</v>
      </c>
      <c r="H248" s="4">
        <f t="shared" si="22"/>
        <v>5.2332036710351684</v>
      </c>
      <c r="I248" s="4">
        <f t="shared" si="26"/>
        <v>3.9404663389970325</v>
      </c>
      <c r="J248" s="4">
        <f t="shared" si="23"/>
        <v>1.0049777760397767</v>
      </c>
      <c r="K248" s="4">
        <f>carbondioxide!S348</f>
        <v>731.38520055703862</v>
      </c>
      <c r="L248" s="4">
        <f t="shared" si="24"/>
        <v>5.2332050779048611</v>
      </c>
      <c r="M248" s="4">
        <f t="shared" si="27"/>
        <v>3.9404682759828882</v>
      </c>
      <c r="N248" s="4">
        <f t="shared" si="25"/>
        <v>1.0049784902832393</v>
      </c>
    </row>
    <row r="249" spans="1:14">
      <c r="A249" s="4">
        <f t="shared" si="28"/>
        <v>2093</v>
      </c>
      <c r="G249" s="4">
        <f>carbondioxide!L349</f>
        <v>736.3821618419513</v>
      </c>
      <c r="H249" s="4">
        <f t="shared" si="22"/>
        <v>5.2696329844581378</v>
      </c>
      <c r="I249" s="4">
        <f t="shared" si="26"/>
        <v>3.9816283517003086</v>
      </c>
      <c r="J249" s="4">
        <f t="shared" si="23"/>
        <v>1.0216513510773739</v>
      </c>
      <c r="K249" s="4">
        <f>carbondioxide!S349</f>
        <v>736.38235316329451</v>
      </c>
      <c r="L249" s="4">
        <f t="shared" si="24"/>
        <v>5.2696343744552152</v>
      </c>
      <c r="M249" s="4">
        <f t="shared" si="27"/>
        <v>3.9816302732559339</v>
      </c>
      <c r="N249" s="4">
        <f t="shared" si="25"/>
        <v>1.0216520722660132</v>
      </c>
    </row>
    <row r="250" spans="1:14">
      <c r="A250" s="4">
        <f t="shared" si="28"/>
        <v>2094</v>
      </c>
      <c r="G250" s="4">
        <f>carbondioxide!L350</f>
        <v>741.36680180164785</v>
      </c>
      <c r="H250" s="4">
        <f t="shared" si="22"/>
        <v>5.3057256166756659</v>
      </c>
      <c r="I250" s="4">
        <f t="shared" si="26"/>
        <v>4.0226771146768714</v>
      </c>
      <c r="J250" s="4">
        <f t="shared" si="23"/>
        <v>1.0384640204409121</v>
      </c>
      <c r="K250" s="4">
        <f>carbondioxide!S350</f>
        <v>741.36699212935173</v>
      </c>
      <c r="L250" s="4">
        <f t="shared" si="24"/>
        <v>5.3057269901564892</v>
      </c>
      <c r="M250" s="4">
        <f t="shared" si="27"/>
        <v>4.0226790208493313</v>
      </c>
      <c r="N250" s="4">
        <f t="shared" si="25"/>
        <v>1.0384647484476359</v>
      </c>
    </row>
    <row r="251" spans="1:14">
      <c r="A251" s="4">
        <f t="shared" si="28"/>
        <v>2095</v>
      </c>
      <c r="G251" s="4">
        <f>carbondioxide!L351</f>
        <v>746.33816424062138</v>
      </c>
      <c r="H251" s="4">
        <f t="shared" si="22"/>
        <v>5.3414812115738188</v>
      </c>
      <c r="I251" s="4">
        <f t="shared" si="26"/>
        <v>4.0636069193092315</v>
      </c>
      <c r="J251" s="4">
        <f t="shared" si="23"/>
        <v>1.0554143508161724</v>
      </c>
      <c r="K251" s="4">
        <f>carbondioxide!S351</f>
        <v>746.33835358895453</v>
      </c>
      <c r="L251" s="4">
        <f t="shared" si="24"/>
        <v>5.3414825688854277</v>
      </c>
      <c r="M251" s="4">
        <f t="shared" si="27"/>
        <v>4.0636088101538803</v>
      </c>
      <c r="N251" s="4">
        <f t="shared" si="25"/>
        <v>1.0554150855148776</v>
      </c>
    </row>
    <row r="252" spans="1:14">
      <c r="A252" s="4">
        <f t="shared" si="28"/>
        <v>2096</v>
      </c>
      <c r="G252" s="4">
        <f>carbondioxide!L352</f>
        <v>751.29550408105729</v>
      </c>
      <c r="H252" s="4">
        <f t="shared" si="22"/>
        <v>5.3768995726498074</v>
      </c>
      <c r="I252" s="4">
        <f t="shared" si="26"/>
        <v>4.1044122285678561</v>
      </c>
      <c r="J252" s="4">
        <f t="shared" si="23"/>
        <v>1.0725008846052131</v>
      </c>
      <c r="K252" s="4">
        <f>carbondioxide!S352</f>
        <v>751.29569246392248</v>
      </c>
      <c r="L252" s="4">
        <f t="shared" si="24"/>
        <v>5.3769009141302195</v>
      </c>
      <c r="M252" s="4">
        <f t="shared" si="27"/>
        <v>4.1044141041477946</v>
      </c>
      <c r="N252" s="4">
        <f t="shared" si="25"/>
        <v>1.0725016258708271</v>
      </c>
    </row>
    <row r="253" spans="1:14">
      <c r="A253" s="4">
        <f t="shared" si="28"/>
        <v>2097</v>
      </c>
      <c r="G253" s="4">
        <f>carbondioxide!L353</f>
        <v>756.23809512275238</v>
      </c>
      <c r="H253" s="4">
        <f t="shared" si="22"/>
        <v>5.4119806571894973</v>
      </c>
      <c r="I253" s="4">
        <f t="shared" si="26"/>
        <v>4.1450876759504567</v>
      </c>
      <c r="J253" s="4">
        <f t="shared" si="23"/>
        <v>1.0897221410389208</v>
      </c>
      <c r="K253" s="4">
        <f>carbondioxide!S353</f>
        <v>756.23828255370108</v>
      </c>
      <c r="L253" s="4">
        <f t="shared" si="24"/>
        <v>5.4119819831679932</v>
      </c>
      <c r="M253" s="4">
        <f t="shared" si="27"/>
        <v>4.1450895363360099</v>
      </c>
      <c r="N253" s="4">
        <f t="shared" si="25"/>
        <v>1.0897228887474402</v>
      </c>
    </row>
    <row r="254" spans="1:14">
      <c r="A254" s="4">
        <f t="shared" si="28"/>
        <v>2098</v>
      </c>
      <c r="G254" s="4">
        <f>carbondioxide!L354</f>
        <v>761.16523011277991</v>
      </c>
      <c r="H254" s="4">
        <f t="shared" si="22"/>
        <v>5.4467245705605922</v>
      </c>
      <c r="I254" s="4">
        <f t="shared" si="26"/>
        <v>4.1856280642871742</v>
      </c>
      <c r="J254" s="4">
        <f t="shared" si="23"/>
        <v>1.1070766172772184</v>
      </c>
      <c r="K254" s="4">
        <f>carbondioxide!S354</f>
        <v>761.16541660502753</v>
      </c>
      <c r="L254" s="4">
        <f t="shared" si="24"/>
        <v>5.4467258813579891</v>
      </c>
      <c r="M254" s="4">
        <f t="shared" si="27"/>
        <v>4.1856299095553986</v>
      </c>
      <c r="N254" s="4">
        <f t="shared" si="25"/>
        <v>1.1070773713057434</v>
      </c>
    </row>
    <row r="255" spans="1:14">
      <c r="A255" s="4">
        <f t="shared" si="28"/>
        <v>2099</v>
      </c>
      <c r="G255" s="4">
        <f>carbondioxide!L355</f>
        <v>766.07622079566499</v>
      </c>
      <c r="H255" s="4">
        <f t="shared" si="22"/>
        <v>5.4811315606221491</v>
      </c>
      <c r="I255" s="4">
        <f t="shared" si="26"/>
        <v>4.2260283644196273</v>
      </c>
      <c r="J255" s="4">
        <f t="shared" si="23"/>
        <v>1.1245627894962349</v>
      </c>
      <c r="K255" s="4">
        <f>carbondioxide!S355</f>
        <v>766.07640636210454</v>
      </c>
      <c r="L255" s="4">
        <f t="shared" si="24"/>
        <v>5.4811328565510724</v>
      </c>
      <c r="M255" s="4">
        <f t="shared" si="27"/>
        <v>4.226030194653843</v>
      </c>
      <c r="N255" s="4">
        <f t="shared" si="25"/>
        <v>1.1245635497230013</v>
      </c>
    </row>
    <row r="256" spans="1:14">
      <c r="A256" s="4">
        <f t="shared" si="28"/>
        <v>2100</v>
      </c>
      <c r="G256" s="4">
        <f>carbondioxide!L356</f>
        <v>770.9703979444937</v>
      </c>
      <c r="H256" s="4">
        <f t="shared" si="22"/>
        <v>5.5152020122508807</v>
      </c>
      <c r="I256" s="4">
        <f t="shared" si="26"/>
        <v>4.2662837137615055</v>
      </c>
      <c r="J256" s="4">
        <f t="shared" si="23"/>
        <v>1.1421791139617998</v>
      </c>
      <c r="K256" s="4">
        <f>carbondioxide!S356</f>
        <v>770.97058259770824</v>
      </c>
      <c r="L256" s="4">
        <f t="shared" si="24"/>
        <v>5.5152032936160049</v>
      </c>
      <c r="M256" s="4">
        <f t="shared" si="27"/>
        <v>4.2662855290508501</v>
      </c>
      <c r="N256" s="4">
        <f t="shared" si="25"/>
        <v>1.1421798802662084</v>
      </c>
    </row>
    <row r="257" spans="1:14">
      <c r="A257" s="4">
        <f t="shared" si="28"/>
        <v>2101</v>
      </c>
      <c r="G257" s="4">
        <f>carbondioxide!L357</f>
        <v>775.84711137340014</v>
      </c>
      <c r="H257" s="4">
        <f t="shared" si="22"/>
        <v>5.5489364419845009</v>
      </c>
      <c r="I257" s="4">
        <f t="shared" si="26"/>
        <v>4.3063894147481481</v>
      </c>
      <c r="J257" s="4">
        <f t="shared" si="23"/>
        <v>1.1599240280886622</v>
      </c>
      <c r="K257" s="4">
        <f>carbondioxide!S357</f>
        <v>775.84729512567537</v>
      </c>
      <c r="L257" s="4">
        <f t="shared" si="24"/>
        <v>5.5489377090828</v>
      </c>
      <c r="M257" s="4">
        <f t="shared" si="27"/>
        <v>4.3063912151871557</v>
      </c>
      <c r="N257" s="4">
        <f t="shared" si="25"/>
        <v>1.1599248003513052</v>
      </c>
    </row>
    <row r="258" spans="1:14">
      <c r="A258" s="4">
        <f t="shared" si="28"/>
        <v>2102</v>
      </c>
      <c r="G258" s="4">
        <f>carbondioxide!L358</f>
        <v>780.70572993190331</v>
      </c>
      <c r="H258" s="4">
        <f t="shared" si="22"/>
        <v>5.5823354927822493</v>
      </c>
      <c r="I258" s="4">
        <f t="shared" si="26"/>
        <v>4.3463409331823151</v>
      </c>
      <c r="J258" s="4">
        <f t="shared" si="23"/>
        <v>1.1777959514848881</v>
      </c>
      <c r="K258" s="4">
        <f>carbondioxide!S358</f>
        <v>780.7059127952391</v>
      </c>
      <c r="L258" s="4">
        <f t="shared" si="24"/>
        <v>5.5823367459032331</v>
      </c>
      <c r="M258" s="4">
        <f t="shared" si="27"/>
        <v>4.3463427188705133</v>
      </c>
      <c r="N258" s="4">
        <f t="shared" si="25"/>
        <v>1.1777967295875729</v>
      </c>
    </row>
    <row r="259" spans="1:14">
      <c r="A259" s="4">
        <f t="shared" si="28"/>
        <v>2103</v>
      </c>
      <c r="G259" s="4">
        <f>carbondioxide!L359</f>
        <v>785.54564148157908</v>
      </c>
      <c r="H259" s="4">
        <f t="shared" si="22"/>
        <v>5.6153999289025283</v>
      </c>
      <c r="I259" s="4">
        <f t="shared" si="26"/>
        <v>4.3861338964830869</v>
      </c>
      <c r="J259" s="4">
        <f t="shared" si="23"/>
        <v>1.1957932869809296</v>
      </c>
      <c r="K259" s="4">
        <f>carbondioxide!S359</f>
        <v>785.54582346770053</v>
      </c>
      <c r="L259" s="4">
        <f t="shared" si="24"/>
        <v>5.6154011683284581</v>
      </c>
      <c r="M259" s="4">
        <f t="shared" si="27"/>
        <v>4.3861356675246181</v>
      </c>
      <c r="N259" s="4">
        <f t="shared" si="25"/>
        <v>1.1957940708066999</v>
      </c>
    </row>
    <row r="260" spans="1:14">
      <c r="A260" s="4">
        <f t="shared" si="28"/>
        <v>2104</v>
      </c>
      <c r="G260" s="4">
        <f>carbondioxide!L360</f>
        <v>790.3662528555725</v>
      </c>
      <c r="H260" s="4">
        <f t="shared" si="22"/>
        <v>5.6481306308974046</v>
      </c>
      <c r="I260" s="4">
        <f t="shared" si="26"/>
        <v>4.4257640918446208</v>
      </c>
      <c r="J260" s="4">
        <f t="shared" si="23"/>
        <v>1.2139144216429019</v>
      </c>
      <c r="K260" s="4">
        <f>carbondioxide!S360</f>
        <v>790.36643397594094</v>
      </c>
      <c r="L260" s="4">
        <f t="shared" si="24"/>
        <v>5.6481318569035208</v>
      </c>
      <c r="M260" s="4">
        <f t="shared" si="27"/>
        <v>4.4257658483478819</v>
      </c>
      <c r="N260" s="4">
        <f t="shared" si="25"/>
        <v>1.2139152110760576</v>
      </c>
    </row>
    <row r="261" spans="1:14">
      <c r="A261" s="4">
        <f t="shared" si="28"/>
        <v>2105</v>
      </c>
      <c r="G261" s="4">
        <f>carbondioxide!L361</f>
        <v>795.16698980147441</v>
      </c>
      <c r="H261" s="4">
        <f t="shared" si="22"/>
        <v>5.6805285907236893</v>
      </c>
      <c r="I261" s="4">
        <f t="shared" si="26"/>
        <v>4.46522746431123</v>
      </c>
      <c r="J261" s="4">
        <f t="shared" si="23"/>
        <v>1.2321577277696476</v>
      </c>
      <c r="K261" s="4">
        <f>carbondioxide!S361</f>
        <v>795.16717006729652</v>
      </c>
      <c r="L261" s="4">
        <f t="shared" si="24"/>
        <v>5.6805298035784118</v>
      </c>
      <c r="M261" s="4">
        <f t="shared" si="27"/>
        <v>4.4652292063885248</v>
      </c>
      <c r="N261" s="4">
        <f t="shared" si="25"/>
        <v>1.2321585226957616</v>
      </c>
    </row>
    <row r="262" spans="1:14">
      <c r="A262" s="4">
        <f t="shared" si="28"/>
        <v>2106</v>
      </c>
      <c r="G262" s="4">
        <f>carbondioxide!L362</f>
        <v>799.94729690809424</v>
      </c>
      <c r="H262" s="4">
        <f t="shared" si="22"/>
        <v>5.7125949069700583</v>
      </c>
      <c r="I262" s="4">
        <f t="shared" si="26"/>
        <v>4.504520114775036</v>
      </c>
      <c r="J262" s="4">
        <f t="shared" si="23"/>
        <v>1.2505215638732039</v>
      </c>
      <c r="K262" s="4">
        <f>carbondioxide!S362</f>
        <v>799.94747633033228</v>
      </c>
      <c r="L262" s="4">
        <f t="shared" si="24"/>
        <v>5.7125961069351927</v>
      </c>
      <c r="M262" s="4">
        <f t="shared" si="27"/>
        <v>4.5045218425422551</v>
      </c>
      <c r="N262" s="4">
        <f t="shared" si="25"/>
        <v>1.2505223641791365</v>
      </c>
    </row>
    <row r="263" spans="1:14">
      <c r="A263" s="4">
        <f t="shared" si="28"/>
        <v>2107</v>
      </c>
      <c r="G263" s="4">
        <f>carbondioxide!L363</f>
        <v>804.70663751667496</v>
      </c>
      <c r="H263" s="4">
        <f t="shared" ref="H263:H326" si="29">H$3*LN(G263/G$3)</f>
        <v>5.7443307801996122</v>
      </c>
      <c r="I263" s="4">
        <f t="shared" si="26"/>
        <v>4.5436382979022127</v>
      </c>
      <c r="J263" s="4">
        <f t="shared" ref="J263:J326" si="30">J262+J$3*(I262-J262)</f>
        <v>1.2690042756423263</v>
      </c>
      <c r="K263" s="4">
        <f>carbondioxide!S363</f>
        <v>804.70681610605538</v>
      </c>
      <c r="L263" s="4">
        <f t="shared" ref="L263:L326" si="31">L$3*LN(K263/K$3)</f>
        <v>5.7443319675305426</v>
      </c>
      <c r="M263" s="4">
        <f t="shared" si="27"/>
        <v>4.5436400114785211</v>
      </c>
      <c r="N263" s="4">
        <f t="shared" ref="N263:N326" si="32">N262+N$3*(M262-N262)</f>
        <v>1.269005081216239</v>
      </c>
    </row>
    <row r="264" spans="1:14">
      <c r="A264" s="4">
        <f t="shared" si="28"/>
        <v>2108</v>
      </c>
      <c r="G264" s="4">
        <f>carbondioxide!L364</f>
        <v>809.44449361711099</v>
      </c>
      <c r="H264" s="4">
        <f t="shared" si="29"/>
        <v>5.7757375084071807</v>
      </c>
      <c r="I264" s="4">
        <f t="shared" ref="I264:I327" si="33">I263+I$3*(I$4*H264-I263)+I$5*(J263-I263)</f>
        <v>4.5825784199936086</v>
      </c>
      <c r="J264" s="4">
        <f t="shared" si="30"/>
        <v>1.2876041968887624</v>
      </c>
      <c r="K264" s="4">
        <f>carbondioxide!S364</f>
        <v>809.44467138413279</v>
      </c>
      <c r="L264" s="4">
        <f t="shared" si="31"/>
        <v>5.7757386833530484</v>
      </c>
      <c r="M264" s="4">
        <f t="shared" ref="M264:M327" si="34">M263+M$3*(M$4*L264-M263)+M$5*(N263-M263)</f>
        <v>4.5825801195011575</v>
      </c>
      <c r="N264" s="4">
        <f t="shared" si="32"/>
        <v>1.2876050076201289</v>
      </c>
    </row>
    <row r="265" spans="1:14">
      <c r="A265" s="4">
        <f t="shared" si="28"/>
        <v>2109</v>
      </c>
      <c r="G265" s="4">
        <f>carbondioxide!L365</f>
        <v>814.16036572972803</v>
      </c>
      <c r="H265" s="4">
        <f t="shared" si="29"/>
        <v>5.8068164825904791</v>
      </c>
      <c r="I265" s="4">
        <f t="shared" si="33"/>
        <v>4.6213370367853335</v>
      </c>
      <c r="J265" s="4">
        <f t="shared" si="30"/>
        <v>1.306319650475998</v>
      </c>
      <c r="K265" s="4">
        <f>carbondioxide!S365</f>
        <v>814.16054268467144</v>
      </c>
      <c r="L265" s="4">
        <f t="shared" si="31"/>
        <v>5.8068176453943741</v>
      </c>
      <c r="M265" s="4">
        <f t="shared" si="34"/>
        <v>4.6213387223489795</v>
      </c>
      <c r="N265" s="4">
        <f t="shared" si="32"/>
        <v>1.3063204662556132</v>
      </c>
    </row>
    <row r="266" spans="1:14">
      <c r="A266" s="4">
        <f t="shared" si="28"/>
        <v>2110</v>
      </c>
      <c r="G266" s="4">
        <f>carbondioxide!L366</f>
        <v>818.85377277319981</v>
      </c>
      <c r="H266" s="4">
        <f t="shared" si="29"/>
        <v>5.8375691824342342</v>
      </c>
      <c r="I266" s="4">
        <f t="shared" si="33"/>
        <v>4.6599108511946552</v>
      </c>
      <c r="J266" s="4">
        <f t="shared" si="30"/>
        <v>1.3251489492302351</v>
      </c>
      <c r="K266" s="4">
        <f>carbondioxide!S366</f>
        <v>818.85394892613363</v>
      </c>
      <c r="L266" s="4">
        <f t="shared" si="31"/>
        <v>5.8375703333333648</v>
      </c>
      <c r="M266" s="4">
        <f t="shared" si="34"/>
        <v>4.6599125229417018</v>
      </c>
      <c r="N266" s="4">
        <f t="shared" si="32"/>
        <v>1.3251497699502235</v>
      </c>
    </row>
    <row r="267" spans="1:14">
      <c r="A267" s="4">
        <f t="shared" si="28"/>
        <v>2111</v>
      </c>
      <c r="G267" s="4">
        <f>carbondioxide!L367</f>
        <v>823.52425191917814</v>
      </c>
      <c r="H267" s="4">
        <f t="shared" si="29"/>
        <v>5.8679971721062305</v>
      </c>
      <c r="I267" s="4">
        <f t="shared" si="33"/>
        <v>4.6982967110163711</v>
      </c>
      <c r="J267" s="4">
        <f t="shared" si="30"/>
        <v>1.344090396833393</v>
      </c>
      <c r="K267" s="4">
        <f>carbondioxide!S367</f>
        <v>823.5244272799672</v>
      </c>
      <c r="L267" s="4">
        <f t="shared" si="31"/>
        <v>5.8679983113320882</v>
      </c>
      <c r="M267" s="4">
        <f t="shared" si="34"/>
        <v>4.6982983690763183</v>
      </c>
      <c r="N267" s="4">
        <f t="shared" si="32"/>
        <v>1.344091222387215</v>
      </c>
    </row>
    <row r="268" spans="1:14">
      <c r="A268" s="4">
        <f t="shared" si="28"/>
        <v>2112</v>
      </c>
      <c r="G268" s="4">
        <f>carbondioxide!L368</f>
        <v>828.17135843421249</v>
      </c>
      <c r="H268" s="4">
        <f t="shared" si="29"/>
        <v>5.8981020961641493</v>
      </c>
      <c r="I268" s="4">
        <f t="shared" si="33"/>
        <v>4.7364916065745852</v>
      </c>
      <c r="J268" s="4">
        <f t="shared" si="30"/>
        <v>1.3631422886979523</v>
      </c>
      <c r="K268" s="4">
        <f>carbondioxide!S368</f>
        <v>828.17153301252449</v>
      </c>
      <c r="L268" s="4">
        <f t="shared" si="31"/>
        <v>5.8981032239426723</v>
      </c>
      <c r="M268" s="4">
        <f t="shared" si="34"/>
        <v>4.736493251078894</v>
      </c>
      <c r="N268" s="4">
        <f t="shared" si="32"/>
        <v>1.3631431189804091</v>
      </c>
    </row>
    <row r="269" spans="1:14">
      <c r="A269" s="4">
        <f t="shared" si="28"/>
        <v>2113</v>
      </c>
      <c r="G269" s="4">
        <f>carbondioxide!L369</f>
        <v>832.79466550954407</v>
      </c>
      <c r="H269" s="4">
        <f t="shared" si="29"/>
        <v>5.9278856755720302</v>
      </c>
      <c r="I269" s="4">
        <f t="shared" si="33"/>
        <v>4.7744926683346334</v>
      </c>
      <c r="J269" s="4">
        <f t="shared" si="30"/>
        <v>1.3823029128234916</v>
      </c>
      <c r="K269" s="4">
        <f>carbondioxide!S369</f>
        <v>832.79483931485652</v>
      </c>
      <c r="L269" s="4">
        <f t="shared" si="31"/>
        <v>5.9278867921237595</v>
      </c>
      <c r="M269" s="4">
        <f t="shared" si="34"/>
        <v>4.7744942994165047</v>
      </c>
      <c r="N269" s="4">
        <f t="shared" si="32"/>
        <v>1.3823037477307285</v>
      </c>
    </row>
    <row r="270" spans="1:14">
      <c r="A270" s="4">
        <f t="shared" si="28"/>
        <v>2114</v>
      </c>
      <c r="G270" s="4">
        <f>carbondioxide!L370</f>
        <v>837.39376407935379</v>
      </c>
      <c r="H270" s="4">
        <f t="shared" si="29"/>
        <v>5.9573497038250629</v>
      </c>
      <c r="I270" s="4">
        <f t="shared" si="33"/>
        <v>4.8122971644797126</v>
      </c>
      <c r="J270" s="4">
        <f t="shared" si="30"/>
        <v>1.4015705506347949</v>
      </c>
      <c r="K270" s="4">
        <f>carbondioxide!S370</f>
        <v>837.39393712096023</v>
      </c>
      <c r="L270" s="4">
        <f t="shared" si="31"/>
        <v>5.9573508093652974</v>
      </c>
      <c r="M270" s="4">
        <f t="shared" si="34"/>
        <v>4.8122987822738752</v>
      </c>
      <c r="N270" s="4">
        <f t="shared" si="32"/>
        <v>1.4015713900643036</v>
      </c>
    </row>
    <row r="271" spans="1:14">
      <c r="A271" s="4">
        <f t="shared" si="28"/>
        <v>2115</v>
      </c>
      <c r="G271" s="4">
        <f>carbondioxide!L371</f>
        <v>841.96826262804711</v>
      </c>
      <c r="H271" s="4">
        <f t="shared" si="29"/>
        <v>5.9864960431814129</v>
      </c>
      <c r="I271" s="4">
        <f t="shared" si="33"/>
        <v>4.8499024984565517</v>
      </c>
      <c r="J271" s="4">
        <f t="shared" si="30"/>
        <v>1.420943477801434</v>
      </c>
      <c r="K271" s="4">
        <f>carbondioxide!S371</f>
        <v>841.96843491506297</v>
      </c>
      <c r="L271" s="4">
        <f t="shared" si="31"/>
        <v>5.9864971379203498</v>
      </c>
      <c r="M271" s="4">
        <f t="shared" si="34"/>
        <v>4.8499041030990648</v>
      </c>
      <c r="N271" s="4">
        <f t="shared" si="32"/>
        <v>1.4209443216520541</v>
      </c>
    </row>
    <row r="272" spans="1:14">
      <c r="A272" s="4">
        <f t="shared" si="28"/>
        <v>2116</v>
      </c>
      <c r="G272" s="4">
        <f>carbondioxide!L372</f>
        <v>846.51778698715157</v>
      </c>
      <c r="H272" s="4">
        <f t="shared" si="29"/>
        <v>6.0153266209996437</v>
      </c>
      <c r="I272" s="4">
        <f t="shared" si="33"/>
        <v>4.8873062064943014</v>
      </c>
      <c r="J272" s="4">
        <f t="shared" si="30"/>
        <v>1.440419965038755</v>
      </c>
      <c r="K272" s="4">
        <f>carbondioxide!S372</f>
        <v>846.51795852852001</v>
      </c>
      <c r="L272" s="4">
        <f t="shared" si="31"/>
        <v>6.0153277051425196</v>
      </c>
      <c r="M272" s="4">
        <f t="shared" si="34"/>
        <v>4.8873077981223663</v>
      </c>
      <c r="N272" s="4">
        <f t="shared" si="32"/>
        <v>1.4404208132106731</v>
      </c>
    </row>
    <row r="273" spans="1:14">
      <c r="A273" s="4">
        <f t="shared" si="28"/>
        <v>2117</v>
      </c>
      <c r="G273" s="4">
        <f>carbondioxide!L373</f>
        <v>851.04198012240511</v>
      </c>
      <c r="H273" s="4">
        <f t="shared" si="29"/>
        <v>6.0438434261803113</v>
      </c>
      <c r="I273" s="4">
        <f t="shared" si="33"/>
        <v>4.9245059551006172</v>
      </c>
      <c r="J273" s="4">
        <f t="shared" si="30"/>
        <v>1.4599982788902226</v>
      </c>
      <c r="K273" s="4">
        <f>carbondioxide!S373</f>
        <v>851.04215092690265</v>
      </c>
      <c r="L273" s="4">
        <f t="shared" si="31"/>
        <v>6.0438444999275438</v>
      </c>
      <c r="M273" s="4">
        <f t="shared" si="34"/>
        <v>4.9245075338523998</v>
      </c>
      <c r="N273" s="4">
        <f t="shared" si="32"/>
        <v>1.4599991312849714</v>
      </c>
    </row>
    <row r="274" spans="1:14">
      <c r="A274" s="4">
        <f t="shared" si="28"/>
        <v>2118</v>
      </c>
      <c r="G274" s="4">
        <f>carbondioxide!L374</f>
        <v>855.54050191160547</v>
      </c>
      <c r="H274" s="4">
        <f t="shared" si="29"/>
        <v>6.0720485057102485</v>
      </c>
      <c r="I274" s="4">
        <f t="shared" si="33"/>
        <v>4.9614995385387433</v>
      </c>
      <c r="J274" s="4">
        <f t="shared" si="30"/>
        <v>1.4796766824910976</v>
      </c>
      <c r="K274" s="4">
        <f>carbondioxide!S374</f>
        <v>855.54067198784719</v>
      </c>
      <c r="L274" s="4">
        <f t="shared" si="31"/>
        <v>6.0720495692575627</v>
      </c>
      <c r="M274" s="4">
        <f t="shared" si="34"/>
        <v>4.9615011045532054</v>
      </c>
      <c r="N274" s="4">
        <f t="shared" si="32"/>
        <v>1.4796775390115544</v>
      </c>
    </row>
    <row r="275" spans="1:14">
      <c r="A275" s="4">
        <f t="shared" si="28"/>
        <v>2119</v>
      </c>
      <c r="G275" s="4">
        <f>carbondioxide!L375</f>
        <v>860.01302891378327</v>
      </c>
      <c r="H275" s="4">
        <f t="shared" si="29"/>
        <v>6.0999439613079476</v>
      </c>
      <c r="I275" s="4">
        <f t="shared" si="33"/>
        <v>4.9982848762892278</v>
      </c>
      <c r="J275" s="4">
        <f t="shared" si="30"/>
        <v>1.4994534363134482</v>
      </c>
      <c r="K275" s="4">
        <f>carbondioxide!S375</f>
        <v>860.01319827022758</v>
      </c>
      <c r="L275" s="4">
        <f t="shared" si="31"/>
        <v>6.0999450148465071</v>
      </c>
      <c r="M275" s="4">
        <f t="shared" si="34"/>
        <v>4.9982864297059706</v>
      </c>
      <c r="N275" s="4">
        <f t="shared" si="32"/>
        <v>1.4994542968638309</v>
      </c>
    </row>
    <row r="276" spans="1:14">
      <c r="A276" s="4">
        <f t="shared" si="28"/>
        <v>2120</v>
      </c>
      <c r="G276" s="4">
        <f>carbondioxide!L376</f>
        <v>864.45925413026123</v>
      </c>
      <c r="H276" s="4">
        <f t="shared" si="29"/>
        <v>6.1275319461685145</v>
      </c>
      <c r="I276" s="4">
        <f t="shared" si="33"/>
        <v>5.0348600104997283</v>
      </c>
      <c r="J276" s="4">
        <f t="shared" si="30"/>
        <v>1.5193267988925105</v>
      </c>
      <c r="K276" s="4">
        <f>carbondioxide!S376</f>
        <v>864.45942277521465</v>
      </c>
      <c r="L276" s="4">
        <f t="shared" si="31"/>
        <v>6.1275329898850437</v>
      </c>
      <c r="M276" s="4">
        <f t="shared" si="34"/>
        <v>5.0348615514588433</v>
      </c>
      <c r="N276" s="4">
        <f t="shared" si="32"/>
        <v>1.5193276633783743</v>
      </c>
    </row>
    <row r="277" spans="1:14">
      <c r="A277" s="4">
        <f t="shared" si="28"/>
        <v>2121</v>
      </c>
      <c r="G277" s="4">
        <f>carbondioxide!L377</f>
        <v>868.87888675814736</v>
      </c>
      <c r="H277" s="4">
        <f t="shared" si="29"/>
        <v>6.1548146618065376</v>
      </c>
      <c r="I277" s="4">
        <f t="shared" si="33"/>
        <v>5.0712231034262123</v>
      </c>
      <c r="J277" s="4">
        <f t="shared" si="30"/>
        <v>1.5392950275344395</v>
      </c>
      <c r="K277" s="4">
        <f>carbondioxide!S377</f>
        <v>868.8790546997692</v>
      </c>
      <c r="L277" s="4">
        <f t="shared" si="31"/>
        <v>6.1548156958834426</v>
      </c>
      <c r="M277" s="4">
        <f t="shared" si="34"/>
        <v>5.0712246320681391</v>
      </c>
      <c r="N277" s="4">
        <f t="shared" si="32"/>
        <v>1.5392958958626715</v>
      </c>
    </row>
    <row r="278" spans="1:14">
      <c r="A278" s="4">
        <f t="shared" si="28"/>
        <v>2122</v>
      </c>
      <c r="G278" s="4">
        <f>carbondioxide!L378</f>
        <v>873.27165193680628</v>
      </c>
      <c r="H278" s="4">
        <f t="shared" si="29"/>
        <v>6.1817943549952448</v>
      </c>
      <c r="I278" s="4">
        <f t="shared" si="33"/>
        <v>5.1073724348686733</v>
      </c>
      <c r="J278" s="4">
        <f t="shared" si="30"/>
        <v>1.5593563790055047</v>
      </c>
      <c r="K278" s="4">
        <f>carbondioxide!S378</f>
        <v>873.27181918311305</v>
      </c>
      <c r="L278" s="4">
        <f t="shared" si="31"/>
        <v>6.1817953796107297</v>
      </c>
      <c r="M278" s="4">
        <f t="shared" si="34"/>
        <v>5.1073739513340692</v>
      </c>
      <c r="N278" s="4">
        <f t="shared" si="32"/>
        <v>1.5593572510843186</v>
      </c>
    </row>
    <row r="279" spans="1:14">
      <c r="A279" s="4">
        <f t="shared" si="28"/>
        <v>2123</v>
      </c>
      <c r="G279" s="4">
        <f>carbondioxide!L379</f>
        <v>877.63729048784194</v>
      </c>
      <c r="H279" s="4">
        <f t="shared" si="29"/>
        <v>6.2084733148002647</v>
      </c>
      <c r="I279" s="4">
        <f t="shared" si="33"/>
        <v>5.14330639960437</v>
      </c>
      <c r="J279" s="4">
        <f t="shared" si="30"/>
        <v>1.5795091102028076</v>
      </c>
      <c r="K279" s="4">
        <f>carbondioxide!S379</f>
        <v>877.63745704671123</v>
      </c>
      <c r="L279" s="4">
        <f t="shared" si="31"/>
        <v>6.2084743301284364</v>
      </c>
      <c r="M279" s="4">
        <f t="shared" si="34"/>
        <v>5.1433079040339855</v>
      </c>
      <c r="N279" s="4">
        <f t="shared" si="32"/>
        <v>1.5795099859417372</v>
      </c>
    </row>
    <row r="280" spans="1:14">
      <c r="A280" s="4">
        <f t="shared" si="28"/>
        <v>2124</v>
      </c>
      <c r="G280" s="4">
        <f>carbondioxide!L380</f>
        <v>881.97555864911453</v>
      </c>
      <c r="H280" s="4">
        <f t="shared" si="29"/>
        <v>6.2348538697062867</v>
      </c>
      <c r="I280" s="4">
        <f t="shared" si="33"/>
        <v>5.1790235048213971</v>
      </c>
      <c r="J280" s="4">
        <f t="shared" si="30"/>
        <v>1.5997514788066085</v>
      </c>
      <c r="K280" s="4">
        <f>carbondioxide!S380</f>
        <v>881.97572452828911</v>
      </c>
      <c r="L280" s="4">
        <f t="shared" si="31"/>
        <v>6.2348548759172768</v>
      </c>
      <c r="M280" s="4">
        <f t="shared" si="34"/>
        <v>5.1790249973559561</v>
      </c>
      <c r="N280" s="4">
        <f t="shared" si="32"/>
        <v>1.5997523581165012</v>
      </c>
    </row>
    <row r="281" spans="1:14">
      <c r="A281" s="4">
        <f t="shared" si="28"/>
        <v>2125</v>
      </c>
      <c r="G281" s="4">
        <f>carbondioxide!L381</f>
        <v>886.28622780330522</v>
      </c>
      <c r="H281" s="4">
        <f t="shared" si="29"/>
        <v>6.2609383848349376</v>
      </c>
      <c r="I281" s="4">
        <f t="shared" si="33"/>
        <v>5.2145223675552854</v>
      </c>
      <c r="J281" s="4">
        <f t="shared" si="30"/>
        <v>1.6200817439143724</v>
      </c>
      <c r="K281" s="4">
        <f>carbondioxide!S381</f>
        <v>886.28639301039675</v>
      </c>
      <c r="L281" s="4">
        <f t="shared" si="31"/>
        <v>6.2609393820949979</v>
      </c>
      <c r="M281" s="4">
        <f t="shared" si="34"/>
        <v>5.2145238483353804</v>
      </c>
      <c r="N281" s="4">
        <f t="shared" si="32"/>
        <v>1.6200826267073813</v>
      </c>
    </row>
    <row r="282" spans="1:14">
      <c r="A282" s="4">
        <f t="shared" si="28"/>
        <v>2126</v>
      </c>
      <c r="G282" s="4">
        <f>carbondioxide!L382</f>
        <v>890.56908420152945</v>
      </c>
      <c r="H282" s="4">
        <f t="shared" si="29"/>
        <v>6.2867292592520982</v>
      </c>
      <c r="I282" s="4">
        <f t="shared" si="33"/>
        <v>5.2498017121311795</v>
      </c>
      <c r="J282" s="4">
        <f t="shared" si="30"/>
        <v>1.6404981666566527</v>
      </c>
      <c r="K282" s="4">
        <f>carbondioxide!S382</f>
        <v>890.56924874402193</v>
      </c>
      <c r="L282" s="4">
        <f t="shared" si="31"/>
        <v>6.286730247723705</v>
      </c>
      <c r="M282" s="4">
        <f t="shared" si="34"/>
        <v>5.2498031812971631</v>
      </c>
      <c r="N282" s="4">
        <f t="shared" si="32"/>
        <v>1.6404990528462284</v>
      </c>
    </row>
    <row r="283" spans="1:14">
      <c r="A283" s="4">
        <f t="shared" si="28"/>
        <v>2127</v>
      </c>
      <c r="G283" s="4">
        <f>carbondioxide!L383</f>
        <v>894.82392868248996</v>
      </c>
      <c r="H283" s="4">
        <f t="shared" si="29"/>
        <v>6.3122289233629463</v>
      </c>
      <c r="I283" s="4">
        <f t="shared" si="33"/>
        <v>5.2848603676139865</v>
      </c>
      <c r="J283" s="4">
        <f t="shared" si="30"/>
        <v>1.6609990107949479</v>
      </c>
      <c r="K283" s="4">
        <f>carbondioxide!S383</f>
        <v>894.82409256774406</v>
      </c>
      <c r="L283" s="4">
        <f t="shared" si="31"/>
        <v>6.3122299032049041</v>
      </c>
      <c r="M283" s="4">
        <f t="shared" si="34"/>
        <v>5.2848618253058772</v>
      </c>
      <c r="N283" s="4">
        <f t="shared" si="32"/>
        <v>1.6609999002958298</v>
      </c>
    </row>
    <row r="284" spans="1:14">
      <c r="A284" s="4">
        <f t="shared" si="28"/>
        <v>2128</v>
      </c>
      <c r="G284" s="4">
        <f>carbondioxide!L384</f>
        <v>899.05057638764629</v>
      </c>
      <c r="H284" s="4">
        <f t="shared" si="29"/>
        <v>6.3374398363929716</v>
      </c>
      <c r="I284" s="4">
        <f t="shared" si="33"/>
        <v>5.3196972652687826</v>
      </c>
      <c r="J284" s="4">
        <f t="shared" si="30"/>
        <v>1.68158254330168</v>
      </c>
      <c r="K284" s="4">
        <f>carbondioxide!S384</f>
        <v>899.05073962290146</v>
      </c>
      <c r="L284" s="4">
        <f t="shared" si="31"/>
        <v>6.3374408077604993</v>
      </c>
      <c r="M284" s="4">
        <f t="shared" si="34"/>
        <v>5.3196987116261729</v>
      </c>
      <c r="N284" s="4">
        <f t="shared" si="32"/>
        <v>1.6815834360298869</v>
      </c>
    </row>
    <row r="285" spans="1:14">
      <c r="A285" s="4">
        <f t="shared" si="28"/>
        <v>2129</v>
      </c>
      <c r="G285" s="4">
        <f>carbondioxide!L385</f>
        <v>903.24885647286567</v>
      </c>
      <c r="H285" s="4">
        <f t="shared" si="29"/>
        <v>6.3623644839531828</v>
      </c>
      <c r="I285" s="4">
        <f t="shared" si="33"/>
        <v>5.3543114360336181</v>
      </c>
      <c r="J285" s="4">
        <f t="shared" si="30"/>
        <v>1.7022470349224532</v>
      </c>
      <c r="K285" s="4">
        <f>carbondioxide!S385</f>
        <v>903.24901906524417</v>
      </c>
      <c r="L285" s="4">
        <f t="shared" si="31"/>
        <v>6.3623654469980186</v>
      </c>
      <c r="M285" s="4">
        <f t="shared" si="34"/>
        <v>5.3543128711955932</v>
      </c>
      <c r="N285" s="4">
        <f t="shared" si="32"/>
        <v>1.7022479307952738</v>
      </c>
    </row>
    <row r="286" spans="1:14">
      <c r="A286" s="4">
        <f t="shared" si="28"/>
        <v>2130</v>
      </c>
      <c r="G286" s="4">
        <f>carbondioxide!L386</f>
        <v>907.41861181700733</v>
      </c>
      <c r="H286" s="4">
        <f t="shared" si="29"/>
        <v>6.3870053756877736</v>
      </c>
      <c r="I286" s="4">
        <f t="shared" si="33"/>
        <v>5.3887020080067431</v>
      </c>
      <c r="J286" s="4">
        <f t="shared" si="30"/>
        <v>1.7229907607207646</v>
      </c>
      <c r="K286" s="4">
        <f>carbondioxide!S386</f>
        <v>907.41877377351648</v>
      </c>
      <c r="L286" s="4">
        <f t="shared" si="31"/>
        <v>6.3870063305582541</v>
      </c>
      <c r="M286" s="4">
        <f t="shared" si="34"/>
        <v>5.3887034321117975</v>
      </c>
      <c r="N286" s="4">
        <f t="shared" si="32"/>
        <v>1.7229916596567476</v>
      </c>
    </row>
    <row r="287" spans="1:14">
      <c r="A287" s="4">
        <f t="shared" si="28"/>
        <v>2131</v>
      </c>
      <c r="G287" s="4">
        <f>carbondioxide!L387</f>
        <v>911.55969872787853</v>
      </c>
      <c r="H287" s="4">
        <f t="shared" si="29"/>
        <v>6.4113650430024567</v>
      </c>
      <c r="I287" s="4">
        <f t="shared" si="33"/>
        <v>5.4228682039501548</v>
      </c>
      <c r="J287" s="4">
        <f t="shared" si="30"/>
        <v>1.743812000605349</v>
      </c>
      <c r="K287" s="4">
        <f>carbondioxide!S387</f>
        <v>911.55986005541467</v>
      </c>
      <c r="L287" s="4">
        <f t="shared" si="31"/>
        <v>6.4113659898436151</v>
      </c>
      <c r="M287" s="4">
        <f t="shared" si="34"/>
        <v>5.4228696171361204</v>
      </c>
      <c r="N287" s="4">
        <f t="shared" si="32"/>
        <v>1.7438129025242923</v>
      </c>
    </row>
    <row r="288" spans="1:14">
      <c r="A288" s="4">
        <f t="shared" si="28"/>
        <v>2132</v>
      </c>
      <c r="G288" s="4">
        <f>carbondioxide!L388</f>
        <v>915.6719866459888</v>
      </c>
      <c r="H288" s="4">
        <f t="shared" si="29"/>
        <v>6.4354460368717294</v>
      </c>
      <c r="I288" s="4">
        <f t="shared" si="33"/>
        <v>5.4568093388112526</v>
      </c>
      <c r="J288" s="4">
        <f t="shared" si="30"/>
        <v>1.7647090398403475</v>
      </c>
      <c r="K288" s="4">
        <f>carbondioxide!S388</f>
        <v>915.67214735133928</v>
      </c>
      <c r="L288" s="4">
        <f t="shared" si="31"/>
        <v>6.4354469758253758</v>
      </c>
      <c r="M288" s="4">
        <f t="shared" si="34"/>
        <v>5.4568107412152287</v>
      </c>
      <c r="N288" s="4">
        <f t="shared" si="32"/>
        <v>1.7647099446632875</v>
      </c>
    </row>
    <row r="289" spans="1:14">
      <c r="A289" s="4">
        <f t="shared" si="28"/>
        <v>2133</v>
      </c>
      <c r="G289" s="4">
        <f>carbondioxide!L389</f>
        <v>919.75535784650992</v>
      </c>
      <c r="H289" s="4">
        <f t="shared" si="29"/>
        <v>6.4592509257232908</v>
      </c>
      <c r="I289" s="4">
        <f t="shared" si="33"/>
        <v>5.4905248172642702</v>
      </c>
      <c r="J289" s="4">
        <f t="shared" si="30"/>
        <v>1.7856801695385023</v>
      </c>
      <c r="K289" s="4">
        <f>carbondioxide!S389</f>
        <v>919.75551793635623</v>
      </c>
      <c r="L289" s="4">
        <f t="shared" si="31"/>
        <v>6.4592518569280895</v>
      </c>
      <c r="M289" s="4">
        <f t="shared" si="34"/>
        <v>5.4905262090225584</v>
      </c>
      <c r="N289" s="4">
        <f t="shared" si="32"/>
        <v>1.7856810771877025</v>
      </c>
    </row>
    <row r="290" spans="1:14">
      <c r="A290" s="4">
        <f t="shared" si="28"/>
        <v>2134</v>
      </c>
      <c r="G290" s="4">
        <f>carbondioxide!L390</f>
        <v>923.8097071398422</v>
      </c>
      <c r="H290" s="4">
        <f t="shared" si="29"/>
        <v>6.4827822933978627</v>
      </c>
      <c r="I290" s="4">
        <f t="shared" si="33"/>
        <v>5.5240141312730566</v>
      </c>
      <c r="J290" s="4">
        <f t="shared" si="30"/>
        <v>1.8067236871375847</v>
      </c>
      <c r="K290" s="4">
        <f>carbondioxide!S390</f>
        <v>923.80986662076214</v>
      </c>
      <c r="L290" s="4">
        <f t="shared" si="31"/>
        <v>6.4827832169894215</v>
      </c>
      <c r="M290" s="4">
        <f t="shared" si="34"/>
        <v>5.5240155125211032</v>
      </c>
      <c r="N290" s="4">
        <f t="shared" si="32"/>
        <v>1.8067245975365245</v>
      </c>
    </row>
    <row r="291" spans="1:14">
      <c r="A291" s="4">
        <f t="shared" si="28"/>
        <v>2135</v>
      </c>
      <c r="G291" s="4">
        <f>carbondioxide!L391</f>
        <v>927.83494157116638</v>
      </c>
      <c r="H291" s="4">
        <f t="shared" si="29"/>
        <v>6.5060427371826908</v>
      </c>
      <c r="I291" s="4">
        <f t="shared" si="33"/>
        <v>5.5572768576766602</v>
      </c>
      <c r="J291" s="4">
        <f t="shared" si="30"/>
        <v>1.8278378968602742</v>
      </c>
      <c r="K291" s="4">
        <f>carbondioxide!S391</f>
        <v>927.83510044963657</v>
      </c>
      <c r="L291" s="4">
        <f t="shared" si="31"/>
        <v>6.5060436532936325</v>
      </c>
      <c r="M291" s="4">
        <f t="shared" si="34"/>
        <v>5.5572782285490003</v>
      </c>
      <c r="N291" s="4">
        <f t="shared" si="32"/>
        <v>1.8278388099336369</v>
      </c>
    </row>
    <row r="292" spans="1:14">
      <c r="A292" s="4">
        <f t="shared" si="28"/>
        <v>2136</v>
      </c>
      <c r="G292" s="4">
        <f>carbondioxide!L392</f>
        <v>931.83098011935124</v>
      </c>
      <c r="H292" s="4">
        <f t="shared" si="29"/>
        <v>6.5290348659169419</v>
      </c>
      <c r="I292" s="4">
        <f t="shared" si="33"/>
        <v>5.5903126557990817</v>
      </c>
      <c r="J292" s="4">
        <f t="shared" si="30"/>
        <v>1.8490211101577112</v>
      </c>
      <c r="K292" s="4">
        <f>carbondioxide!S392</f>
        <v>931.83113840175042</v>
      </c>
      <c r="L292" s="4">
        <f t="shared" si="31"/>
        <v>6.5290357746769869</v>
      </c>
      <c r="M292" s="4">
        <f t="shared" si="34"/>
        <v>5.5903140164292857</v>
      </c>
      <c r="N292" s="4">
        <f t="shared" si="32"/>
        <v>1.8490220258313721</v>
      </c>
    </row>
    <row r="293" spans="1:14">
      <c r="A293" s="4">
        <f t="shared" si="28"/>
        <v>2137</v>
      </c>
      <c r="G293" s="4">
        <f>carbondioxide!L393</f>
        <v>935.79775339557216</v>
      </c>
      <c r="H293" s="4">
        <f t="shared" si="29"/>
        <v>6.5517612981673485</v>
      </c>
      <c r="I293" s="4">
        <f t="shared" si="33"/>
        <v>5.6231212650844524</v>
      </c>
      <c r="J293" s="4">
        <f t="shared" si="30"/>
        <v>1.8702716461369542</v>
      </c>
      <c r="K293" s="4">
        <f>carbondioxide!S393</f>
        <v>935.79791108818199</v>
      </c>
      <c r="L293" s="4">
        <f t="shared" si="31"/>
        <v>6.5517621997033784</v>
      </c>
      <c r="M293" s="4">
        <f t="shared" si="34"/>
        <v>5.623122615605082</v>
      </c>
      <c r="N293" s="4">
        <f t="shared" si="32"/>
        <v>1.8702725643379683</v>
      </c>
    </row>
    <row r="294" spans="1:14">
      <c r="A294" s="4">
        <f t="shared" si="28"/>
        <v>2138</v>
      </c>
      <c r="G294" s="4">
        <f>carbondioxide!L394</f>
        <v>939.73520334197508</v>
      </c>
      <c r="H294" s="4">
        <f t="shared" si="29"/>
        <v>6.5742246604722929</v>
      </c>
      <c r="I294" s="4">
        <f t="shared" si="33"/>
        <v>5.655702502758813</v>
      </c>
      <c r="J294" s="4">
        <f t="shared" si="30"/>
        <v>1.8915878319725761</v>
      </c>
      <c r="K294" s="4">
        <f>carbondioxide!S394</f>
        <v>939.73536045098342</v>
      </c>
      <c r="L294" s="4">
        <f t="shared" si="31"/>
        <v>6.5742255549084296</v>
      </c>
      <c r="M294" s="4">
        <f t="shared" si="34"/>
        <v>5.6557038433013744</v>
      </c>
      <c r="N294" s="4">
        <f t="shared" si="32"/>
        <v>1.8915887526291655</v>
      </c>
    </row>
    <row r="295" spans="1:14">
      <c r="A295" s="4">
        <f t="shared" si="28"/>
        <v>2139</v>
      </c>
      <c r="G295" s="4">
        <f>carbondioxide!L395</f>
        <v>943.64328293071537</v>
      </c>
      <c r="H295" s="4">
        <f t="shared" si="29"/>
        <v>6.5964275856527124</v>
      </c>
      <c r="I295" s="4">
        <f t="shared" si="33"/>
        <v>5.6880562615195753</v>
      </c>
      <c r="J295" s="4">
        <f t="shared" si="30"/>
        <v>1.9129680033026419</v>
      </c>
      <c r="K295" s="4">
        <f>carbondioxide!S395</f>
        <v>943.643439462218</v>
      </c>
      <c r="L295" s="4">
        <f t="shared" si="31"/>
        <v>6.5964284731103815</v>
      </c>
      <c r="M295" s="4">
        <f t="shared" si="34"/>
        <v>5.6880575922144798</v>
      </c>
      <c r="N295" s="4">
        <f t="shared" si="32"/>
        <v>1.9129689263441836</v>
      </c>
    </row>
    <row r="296" spans="1:14">
      <c r="A296" s="4">
        <f t="shared" si="28"/>
        <v>2140</v>
      </c>
      <c r="G296" s="4">
        <f>carbondioxide!L396</f>
        <v>947.52195586368214</v>
      </c>
      <c r="H296" s="4">
        <f t="shared" si="29"/>
        <v>6.6183727111881074</v>
      </c>
      <c r="I296" s="4">
        <f t="shared" si="33"/>
        <v>5.7201825072536527</v>
      </c>
      <c r="J296" s="4">
        <f t="shared" si="30"/>
        <v>1.9344105046093141</v>
      </c>
      <c r="K296" s="4">
        <f>carbondioxide!S396</f>
        <v>947.52211182368512</v>
      </c>
      <c r="L296" s="4">
        <f t="shared" si="31"/>
        <v>6.6183735917861162</v>
      </c>
      <c r="M296" s="4">
        <f t="shared" si="34"/>
        <v>5.7201838282301818</v>
      </c>
      <c r="N296" s="4">
        <f t="shared" si="32"/>
        <v>1.9344114299663269</v>
      </c>
    </row>
    <row r="297" spans="1:14">
      <c r="A297" s="4">
        <f t="shared" si="28"/>
        <v>2141</v>
      </c>
      <c r="G297" s="4">
        <f>carbondioxide!L397</f>
        <v>951.3711962731993</v>
      </c>
      <c r="H297" s="4">
        <f t="shared" si="29"/>
        <v>6.6400626776559859</v>
      </c>
      <c r="I297" s="4">
        <f t="shared" si="33"/>
        <v>5.7520812767851837</v>
      </c>
      <c r="J297" s="4">
        <f t="shared" si="30"/>
        <v>1.9559136895843339</v>
      </c>
      <c r="K297" s="4">
        <f>carbondioxide!S397</f>
        <v>951.3713516676205</v>
      </c>
      <c r="L297" s="4">
        <f t="shared" si="31"/>
        <v>6.6400635515105737</v>
      </c>
      <c r="M297" s="4">
        <f t="shared" si="34"/>
        <v>5.7520825881714526</v>
      </c>
      <c r="N297" s="4">
        <f t="shared" si="32"/>
        <v>1.9559146171884656</v>
      </c>
    </row>
    <row r="298" spans="1:14">
      <c r="A298" s="4">
        <f t="shared" ref="A298:A361" si="35">1+A297</f>
        <v>2142</v>
      </c>
      <c r="G298" s="4">
        <f>carbondioxide!L398</f>
        <v>955.19098842399171</v>
      </c>
      <c r="H298" s="4">
        <f t="shared" si="29"/>
        <v>6.6615001272330918</v>
      </c>
      <c r="I298" s="4">
        <f t="shared" si="33"/>
        <v>5.7837526756536661</v>
      </c>
      <c r="J298" s="4">
        <f t="shared" si="30"/>
        <v>1.9774759214796347</v>
      </c>
      <c r="K298" s="4">
        <f>carbondioxide!S398</f>
        <v>955.19114325866281</v>
      </c>
      <c r="L298" s="4">
        <f t="shared" si="31"/>
        <v>6.6615009944580068</v>
      </c>
      <c r="M298" s="4">
        <f t="shared" si="34"/>
        <v>5.7837539775765929</v>
      </c>
      <c r="N298" s="4">
        <f t="shared" si="32"/>
        <v>1.9774768512636489</v>
      </c>
    </row>
    <row r="299" spans="1:14">
      <c r="A299" s="4">
        <f t="shared" si="35"/>
        <v>2143</v>
      </c>
      <c r="G299" s="4">
        <f>carbondioxide!L399</f>
        <v>958.9813264166778</v>
      </c>
      <c r="H299" s="4">
        <f t="shared" si="29"/>
        <v>6.6826877022568008</v>
      </c>
      <c r="I299" s="4">
        <f t="shared" si="33"/>
        <v>5.8151968759232702</v>
      </c>
      <c r="J299" s="4">
        <f t="shared" si="30"/>
        <v>1.9990955734433431</v>
      </c>
      <c r="K299" s="4">
        <f>carbondioxide!S399</f>
        <v>958.98148069734623</v>
      </c>
      <c r="L299" s="4">
        <f t="shared" si="31"/>
        <v>6.682688562963353</v>
      </c>
      <c r="M299" s="4">
        <f t="shared" si="34"/>
        <v>5.815198168508549</v>
      </c>
      <c r="N299" s="4">
        <f t="shared" si="32"/>
        <v>1.9990965053411065</v>
      </c>
    </row>
    <row r="300" spans="1:14">
      <c r="A300" s="4">
        <f t="shared" si="35"/>
        <v>2144</v>
      </c>
      <c r="G300" s="4">
        <f>carbondioxide!L400</f>
        <v>962.7422138930483</v>
      </c>
      <c r="H300" s="4">
        <f t="shared" si="29"/>
        <v>6.7036280438450531</v>
      </c>
      <c r="I300" s="4">
        <f t="shared" si="33"/>
        <v>5.8464141140240047</v>
      </c>
      <c r="J300" s="4">
        <f t="shared" si="30"/>
        <v>2.0207710288414291</v>
      </c>
      <c r="K300" s="4">
        <f>carbondioxide!S400</f>
        <v>962.74236762537919</v>
      </c>
      <c r="L300" s="4">
        <f t="shared" si="31"/>
        <v>6.7036288981421777</v>
      </c>
      <c r="M300" s="4">
        <f t="shared" si="34"/>
        <v>5.8464153973960826</v>
      </c>
      <c r="N300" s="4">
        <f t="shared" si="32"/>
        <v>2.0207719627878977</v>
      </c>
    </row>
    <row r="301" spans="1:14">
      <c r="A301" s="4">
        <f t="shared" si="35"/>
        <v>2145</v>
      </c>
      <c r="G301" s="4">
        <f>carbondioxide!L401</f>
        <v>966.47366374336639</v>
      </c>
      <c r="H301" s="4">
        <f t="shared" si="29"/>
        <v>6.7243237905732336</v>
      </c>
      <c r="I301" s="4">
        <f t="shared" si="33"/>
        <v>5.8774046886253597</v>
      </c>
      <c r="J301" s="4">
        <f t="shared" si="30"/>
        <v>2.042500681565266</v>
      </c>
      <c r="K301" s="4">
        <f>carbondioxide!S401</f>
        <v>966.47381693294381</v>
      </c>
      <c r="L301" s="4">
        <f t="shared" si="31"/>
        <v>6.7243246385675501</v>
      </c>
      <c r="M301" s="4">
        <f t="shared" si="34"/>
        <v>5.8774059629074085</v>
      </c>
      <c r="N301" s="4">
        <f t="shared" si="32"/>
        <v>2.0425016174964723</v>
      </c>
    </row>
    <row r="302" spans="1:14">
      <c r="A302" s="4">
        <f t="shared" si="35"/>
        <v>2146</v>
      </c>
      <c r="G302" s="4">
        <f>carbondioxide!L402</f>
        <v>970.17569781591669</v>
      </c>
      <c r="H302" s="4">
        <f t="shared" si="29"/>
        <v>6.7447775772064391</v>
      </c>
      <c r="I302" s="4">
        <f t="shared" si="33"/>
        <v>5.9081689585429542</v>
      </c>
      <c r="J302" s="4">
        <f t="shared" si="30"/>
        <v>2.0642829363253674</v>
      </c>
      <c r="K302" s="4">
        <f>carbondioxide!S402</f>
        <v>970.17585046824581</v>
      </c>
      <c r="L302" s="4">
        <f t="shared" si="31"/>
        <v>6.7447784190023095</v>
      </c>
      <c r="M302" s="4">
        <f t="shared" si="34"/>
        <v>5.908170223856855</v>
      </c>
      <c r="N302" s="4">
        <f t="shared" si="32"/>
        <v>2.0642838741784062</v>
      </c>
    </row>
    <row r="303" spans="1:14">
      <c r="A303" s="4">
        <f t="shared" si="35"/>
        <v>2147</v>
      </c>
      <c r="G303" s="4">
        <f>carbondioxide!L403</f>
        <v>973.84834662901721</v>
      </c>
      <c r="H303" s="4">
        <f t="shared" si="29"/>
        <v>6.7649920334855551</v>
      </c>
      <c r="I303" s="4">
        <f t="shared" si="33"/>
        <v>5.9387073406786834</v>
      </c>
      <c r="J303" s="4">
        <f t="shared" si="30"/>
        <v>2.0861162089315632</v>
      </c>
      <c r="K303" s="4">
        <f>carbondioxide!S403</f>
        <v>973.84849874952545</v>
      </c>
      <c r="L303" s="4">
        <f t="shared" si="31"/>
        <v>6.7649928691851358</v>
      </c>
      <c r="M303" s="4">
        <f t="shared" si="34"/>
        <v>5.9387085971450064</v>
      </c>
      <c r="N303" s="4">
        <f t="shared" si="32"/>
        <v>2.08611714864458</v>
      </c>
    </row>
    <row r="304" spans="1:14">
      <c r="A304" s="4">
        <f t="shared" si="35"/>
        <v>2148</v>
      </c>
      <c r="G304" s="4">
        <f>carbondioxide!L404</f>
        <v>977.49164908569071</v>
      </c>
      <c r="H304" s="4">
        <f t="shared" si="29"/>
        <v>6.7849697829656321</v>
      </c>
      <c r="I304" s="4">
        <f t="shared" si="33"/>
        <v>5.9690203079947874</v>
      </c>
      <c r="J304" s="4">
        <f t="shared" si="30"/>
        <v>2.1079989265598869</v>
      </c>
      <c r="K304" s="4">
        <f>carbondioxide!S404</f>
        <v>977.49180067972975</v>
      </c>
      <c r="L304" s="4">
        <f t="shared" si="31"/>
        <v>6.7849706126689302</v>
      </c>
      <c r="M304" s="4">
        <f t="shared" si="34"/>
        <v>5.9690215557327777</v>
      </c>
      <c r="N304" s="4">
        <f t="shared" si="32"/>
        <v>2.1079998680720622</v>
      </c>
    </row>
    <row r="305" spans="1:14">
      <c r="A305" s="4">
        <f t="shared" si="35"/>
        <v>2149</v>
      </c>
      <c r="G305" s="4">
        <f>carbondioxide!L405</f>
        <v>981.10565219118382</v>
      </c>
      <c r="H305" s="4">
        <f t="shared" si="29"/>
        <v>6.8047134419050401</v>
      </c>
      <c r="I305" s="4">
        <f t="shared" si="33"/>
        <v>5.9991083875221873</v>
      </c>
      <c r="J305" s="4">
        <f t="shared" si="30"/>
        <v>2.129929528006437</v>
      </c>
      <c r="K305" s="4">
        <f>carbondioxide!S405</f>
        <v>981.10580326403056</v>
      </c>
      <c r="L305" s="4">
        <f t="shared" si="31"/>
        <v>6.8047142657099648</v>
      </c>
      <c r="M305" s="4">
        <f t="shared" si="34"/>
        <v>5.9991096266497488</v>
      </c>
      <c r="N305" s="4">
        <f t="shared" si="32"/>
        <v>2.1299304712579752</v>
      </c>
    </row>
    <row r="306" spans="1:14">
      <c r="A306" s="4">
        <f t="shared" si="35"/>
        <v>2150</v>
      </c>
      <c r="G306" s="4">
        <f>carbondioxide!L406</f>
        <v>984.69041077350664</v>
      </c>
      <c r="H306" s="4">
        <f t="shared" si="29"/>
        <v>6.8242256182039176</v>
      </c>
      <c r="I306" s="4">
        <f t="shared" si="33"/>
        <v>6.0289721584034091</v>
      </c>
      <c r="J306" s="4">
        <f t="shared" si="30"/>
        <v>2.1519064639284866</v>
      </c>
      <c r="K306" s="4">
        <f>carbondioxide!S406</f>
        <v>984.69056133036497</v>
      </c>
      <c r="L306" s="4">
        <f t="shared" si="31"/>
        <v>6.8242264362063301</v>
      </c>
      <c r="M306" s="4">
        <f t="shared" si="34"/>
        <v>6.0289733890370947</v>
      </c>
      <c r="N306" s="4">
        <f t="shared" si="32"/>
        <v>2.1519074088606005</v>
      </c>
    </row>
    <row r="307" spans="1:14">
      <c r="A307" s="4">
        <f t="shared" si="35"/>
        <v>2151</v>
      </c>
      <c r="G307" s="4">
        <f>carbondioxide!L407</f>
        <v>988.24598720715142</v>
      </c>
      <c r="H307" s="4">
        <f t="shared" si="29"/>
        <v>6.8435089103904332</v>
      </c>
      <c r="I307" s="4">
        <f t="shared" si="33"/>
        <v>6.0586122499703325</v>
      </c>
      <c r="J307" s="4">
        <f t="shared" si="30"/>
        <v>2.1739281970731041</v>
      </c>
      <c r="K307" s="4">
        <f>carbondioxide!S407</f>
        <v>988.24613725315362</v>
      </c>
      <c r="L307" s="4">
        <f t="shared" si="31"/>
        <v>6.8435097226841943</v>
      </c>
      <c r="M307" s="4">
        <f t="shared" si="34"/>
        <v>6.0586134722253338</v>
      </c>
      <c r="N307" s="4">
        <f t="shared" si="32"/>
        <v>2.173929143628003</v>
      </c>
    </row>
    <row r="308" spans="1:14">
      <c r="A308" s="4">
        <f t="shared" si="35"/>
        <v>2152</v>
      </c>
      <c r="G308" s="4">
        <f>carbondioxide!L408</f>
        <v>991.77245114014249</v>
      </c>
      <c r="H308" s="4">
        <f t="shared" si="29"/>
        <v>6.8625659066534448</v>
      </c>
      <c r="I308" s="4">
        <f t="shared" si="33"/>
        <v>6.0880293398569831</v>
      </c>
      <c r="J308" s="4">
        <f t="shared" si="30"/>
        <v>2.1959932024935602</v>
      </c>
      <c r="K308" s="4">
        <f>carbondioxide!S408</f>
        <v>991.77260068035037</v>
      </c>
      <c r="L308" s="4">
        <f t="shared" si="31"/>
        <v>6.8625667133304713</v>
      </c>
      <c r="M308" s="4">
        <f t="shared" si="34"/>
        <v>6.08803055384712</v>
      </c>
      <c r="N308" s="4">
        <f t="shared" si="32"/>
        <v>2.1959941506144358</v>
      </c>
    </row>
    <row r="309" spans="1:14">
      <c r="A309" s="4">
        <f t="shared" si="35"/>
        <v>2153</v>
      </c>
      <c r="G309" s="4">
        <f>carbondioxide!L409</f>
        <v>995.26987922454805</v>
      </c>
      <c r="H309" s="4">
        <f t="shared" si="29"/>
        <v>6.8813991839200961</v>
      </c>
      <c r="I309" s="4">
        <f t="shared" si="33"/>
        <v>6.1172241521474957</v>
      </c>
      <c r="J309" s="4">
        <f t="shared" si="30"/>
        <v>2.2180999677537843</v>
      </c>
      <c r="K309" s="4">
        <f>carbondioxide!S409</f>
        <v>995.2700282639546</v>
      </c>
      <c r="L309" s="4">
        <f t="shared" si="31"/>
        <v>6.8813999850703995</v>
      </c>
      <c r="M309" s="4">
        <f t="shared" si="34"/>
        <v>6.1172253579852116</v>
      </c>
      <c r="N309" s="4">
        <f t="shared" si="32"/>
        <v>2.2181009173847976</v>
      </c>
    </row>
    <row r="310" spans="1:14">
      <c r="A310" s="4">
        <f t="shared" si="35"/>
        <v>2154</v>
      </c>
      <c r="G310" s="4">
        <f>carbondioxide!L410</f>
        <v>998.73835485058328</v>
      </c>
      <c r="H310" s="4">
        <f t="shared" si="29"/>
        <v>6.9000113069769844</v>
      </c>
      <c r="I310" s="4">
        <f t="shared" si="33"/>
        <v>6.1461974555593724</v>
      </c>
      <c r="J310" s="4">
        <f t="shared" si="30"/>
        <v>2.2402469931211404</v>
      </c>
      <c r="K310" s="4">
        <f>carbondioxide!S410</f>
        <v>998.73850339411376</v>
      </c>
      <c r="L310" s="4">
        <f t="shared" si="31"/>
        <v>6.9000121026887191</v>
      </c>
      <c r="M310" s="4">
        <f t="shared" si="34"/>
        <v>6.1461986533557296</v>
      </c>
      <c r="N310" s="4">
        <f t="shared" si="32"/>
        <v>2.2402479442074079</v>
      </c>
    </row>
    <row r="311" spans="1:14">
      <c r="A311" s="4">
        <f t="shared" si="35"/>
        <v>2155</v>
      </c>
      <c r="G311" s="4">
        <f>carbondioxide!L411</f>
        <v>1002.1779678844117</v>
      </c>
      <c r="H311" s="4">
        <f t="shared" si="29"/>
        <v>6.9184048276334824</v>
      </c>
      <c r="I311" s="4">
        <f t="shared" si="33"/>
        <v>6.1749500616620869</v>
      </c>
      <c r="J311" s="4">
        <f t="shared" si="30"/>
        <v>2.2624327917477896</v>
      </c>
      <c r="K311" s="4">
        <f>carbondioxide!S411</f>
        <v>1002.1781159369245</v>
      </c>
      <c r="L311" s="4">
        <f t="shared" si="31"/>
        <v>6.9184056179929891</v>
      </c>
      <c r="M311" s="4">
        <f t="shared" si="34"/>
        <v>6.1749512515267613</v>
      </c>
      <c r="N311" s="4">
        <f t="shared" si="32"/>
        <v>2.2624337442353704</v>
      </c>
    </row>
    <row r="312" spans="1:14">
      <c r="A312" s="4">
        <f t="shared" si="35"/>
        <v>2156</v>
      </c>
      <c r="G312" s="4">
        <f>carbondioxide!L412</f>
        <v>1005.5888144097495</v>
      </c>
      <c r="H312" s="4">
        <f t="shared" si="29"/>
        <v>6.9365822839258913</v>
      </c>
      <c r="I312" s="4">
        <f t="shared" si="33"/>
        <v>6.2034828231310524</v>
      </c>
      <c r="J312" s="4">
        <f t="shared" si="30"/>
        <v>2.2846558898409026</v>
      </c>
      <c r="K312" s="4">
        <f>carbondioxide!S412</f>
        <v>1005.588961976038</v>
      </c>
      <c r="L312" s="4">
        <f t="shared" si="31"/>
        <v>6.936583069017745</v>
      </c>
      <c r="M312" s="4">
        <f t="shared" si="34"/>
        <v>6.2034840051723323</v>
      </c>
      <c r="N312" s="4">
        <f t="shared" si="32"/>
        <v>2.2846568436767853</v>
      </c>
    </row>
    <row r="313" spans="1:14">
      <c r="A313" s="4">
        <f t="shared" si="35"/>
        <v>2157</v>
      </c>
      <c r="G313" s="4">
        <f>carbondioxide!L413</f>
        <v>1008.9709964733602</v>
      </c>
      <c r="H313" s="4">
        <f t="shared" si="29"/>
        <v>6.9545461993610651</v>
      </c>
      <c r="I313" s="4">
        <f t="shared" si="33"/>
        <v>6.2317966320369358</v>
      </c>
      <c r="J313" s="4">
        <f t="shared" si="30"/>
        <v>2.3069148268219908</v>
      </c>
      <c r="K313" s="4">
        <f>carbondioxide!S413</f>
        <v>1008.9711435581535</v>
      </c>
      <c r="L313" s="4">
        <f t="shared" si="31"/>
        <v>6.9545469792681098</v>
      </c>
      <c r="M313" s="4">
        <f t="shared" si="34"/>
        <v>6.2317978063617208</v>
      </c>
      <c r="N313" s="4">
        <f t="shared" si="32"/>
        <v>2.3069157819540802</v>
      </c>
    </row>
    <row r="314" spans="1:14">
      <c r="A314" s="4">
        <f t="shared" si="35"/>
        <v>2158</v>
      </c>
      <c r="G314" s="4">
        <f>carbondioxide!L414</f>
        <v>1012.3246218345178</v>
      </c>
      <c r="H314" s="4">
        <f t="shared" si="29"/>
        <v>6.9722990821981892</v>
      </c>
      <c r="I314" s="4">
        <f t="shared" si="33"/>
        <v>6.2598924181702529</v>
      </c>
      <c r="J314" s="4">
        <f t="shared" si="30"/>
        <v>2.3292081554756119</v>
      </c>
      <c r="K314" s="4">
        <f>carbondioxide!S414</f>
        <v>1012.3247684424821</v>
      </c>
      <c r="L314" s="4">
        <f t="shared" si="31"/>
        <v>6.9722998570015831</v>
      </c>
      <c r="M314" s="4">
        <f t="shared" si="34"/>
        <v>6.2598935848840522</v>
      </c>
      <c r="N314" s="4">
        <f t="shared" si="32"/>
        <v>2.3292091118527156</v>
      </c>
    </row>
    <row r="315" spans="1:14">
      <c r="A315" s="4">
        <f t="shared" si="35"/>
        <v>2159</v>
      </c>
      <c r="G315" s="4">
        <f>carbondioxide!L415</f>
        <v>1015.6498037185071</v>
      </c>
      <c r="H315" s="4">
        <f t="shared" si="29"/>
        <v>6.9898434247674208</v>
      </c>
      <c r="I315" s="4">
        <f t="shared" si="33"/>
        <v>6.2877711474011484</v>
      </c>
      <c r="J315" s="4">
        <f t="shared" si="30"/>
        <v>2.3515344420877176</v>
      </c>
      <c r="K315" s="4">
        <f>carbondioxide!S415</f>
        <v>1015.6499498542465</v>
      </c>
      <c r="L315" s="4">
        <f t="shared" si="31"/>
        <v>6.9898441945466772</v>
      </c>
      <c r="M315" s="4">
        <f t="shared" si="34"/>
        <v>6.2877723066080859</v>
      </c>
      <c r="N315" s="4">
        <f t="shared" si="32"/>
        <v>2.3515353996595336</v>
      </c>
    </row>
    <row r="316" spans="1:14">
      <c r="A316" s="4">
        <f t="shared" si="35"/>
        <v>2160</v>
      </c>
      <c r="G316" s="4">
        <f>carbondioxide!L416</f>
        <v>1018.9466605742166</v>
      </c>
      <c r="H316" s="4">
        <f t="shared" si="29"/>
        <v>7.0071817028241217</v>
      </c>
      <c r="I316" s="4">
        <f t="shared" si="33"/>
        <v>6.3154338200742348</v>
      </c>
      <c r="J316" s="4">
        <f t="shared" si="30"/>
        <v>2.3738922665738977</v>
      </c>
      <c r="K316" s="4">
        <f>carbondioxide!S416</f>
        <v>1018.9468062422746</v>
      </c>
      <c r="L316" s="4">
        <f t="shared" si="31"/>
        <v>7.0071824676571444</v>
      </c>
      <c r="M316" s="4">
        <f t="shared" si="34"/>
        <v>6.3154349718770479</v>
      </c>
      <c r="N316" s="4">
        <f t="shared" si="32"/>
        <v>2.3738932252910012</v>
      </c>
    </row>
    <row r="317" spans="1:14">
      <c r="A317" s="4">
        <f t="shared" si="35"/>
        <v>2161</v>
      </c>
      <c r="G317" s="4">
        <f>carbondioxide!L417</f>
        <v>1022.2153158358715</v>
      </c>
      <c r="H317" s="4">
        <f t="shared" si="29"/>
        <v>7.0243163749374027</v>
      </c>
      <c r="I317" s="4">
        <f t="shared" si="33"/>
        <v>6.3428814694383142</v>
      </c>
      <c r="J317" s="4">
        <f t="shared" si="30"/>
        <v>2.3962802225977797</v>
      </c>
      <c r="K317" s="4">
        <f>carbondioxide!S417</f>
        <v>1022.2154610407318</v>
      </c>
      <c r="L317" s="4">
        <f t="shared" si="31"/>
        <v>7.024317134900528</v>
      </c>
      <c r="M317" s="4">
        <f t="shared" si="34"/>
        <v>6.3428826139383592</v>
      </c>
      <c r="N317" s="4">
        <f t="shared" si="32"/>
        <v>2.3962811824116099</v>
      </c>
    </row>
    <row r="318" spans="1:14">
      <c r="A318" s="4">
        <f t="shared" si="35"/>
        <v>2162</v>
      </c>
      <c r="G318" s="4">
        <f>carbondioxide!L418</f>
        <v>1025.4558976889409</v>
      </c>
      <c r="H318" s="4">
        <f t="shared" si="29"/>
        <v>7.0412498819117459</v>
      </c>
      <c r="I318" s="4">
        <f t="shared" si="33"/>
        <v>6.3701151601108004</v>
      </c>
      <c r="J318" s="4">
        <f t="shared" si="30"/>
        <v>2.4186969176798341</v>
      </c>
      <c r="K318" s="4">
        <f>carbondioxide!S418</f>
        <v>1025.4560424350284</v>
      </c>
      <c r="L318" s="4">
        <f t="shared" si="31"/>
        <v>7.0412506370797789</v>
      </c>
      <c r="M318" s="4">
        <f t="shared" si="34"/>
        <v>6.3701162974080558</v>
      </c>
      <c r="N318" s="4">
        <f t="shared" si="32"/>
        <v>2.418697878542682</v>
      </c>
    </row>
    <row r="319" spans="1:14">
      <c r="A319" s="4">
        <f t="shared" si="35"/>
        <v>2163</v>
      </c>
      <c r="G319" s="4">
        <f>carbondioxide!L419</f>
        <v>1028.6685388402477</v>
      </c>
      <c r="H319" s="4">
        <f t="shared" si="29"/>
        <v>7.0579846462405023</v>
      </c>
      <c r="I319" s="4">
        <f t="shared" si="33"/>
        <v>6.3971359865766075</v>
      </c>
      <c r="J319" s="4">
        <f t="shared" si="30"/>
        <v>2.4411409732968421</v>
      </c>
      <c r="K319" s="4">
        <f>carbondioxide!S419</f>
        <v>1028.6686831319289</v>
      </c>
      <c r="L319" s="4">
        <f t="shared" si="31"/>
        <v>7.0579853966867452</v>
      </c>
      <c r="M319" s="4">
        <f t="shared" si="34"/>
        <v>6.3971371167696809</v>
      </c>
      <c r="N319" s="4">
        <f t="shared" si="32"/>
        <v>2.4411419351618373</v>
      </c>
    </row>
    <row r="320" spans="1:14">
      <c r="A320" s="4">
        <f t="shared" si="35"/>
        <v>2164</v>
      </c>
      <c r="G320" s="4">
        <f>carbondioxide!L420</f>
        <v>1031.8533762922925</v>
      </c>
      <c r="H320" s="4">
        <f t="shared" si="29"/>
        <v>7.0745230715899972</v>
      </c>
      <c r="I320" s="4">
        <f t="shared" si="33"/>
        <v>6.4239450717212536</v>
      </c>
      <c r="J320" s="4">
        <f t="shared" si="30"/>
        <v>2.4636110249722711</v>
      </c>
      <c r="K320" s="4">
        <f>carbondioxide!S420</f>
        <v>1031.8535201338782</v>
      </c>
      <c r="L320" s="4">
        <f t="shared" si="31"/>
        <v>7.0745238173862974</v>
      </c>
      <c r="M320" s="4">
        <f t="shared" si="34"/>
        <v>6.4239461949073853</v>
      </c>
      <c r="N320" s="4">
        <f t="shared" si="32"/>
        <v>2.46361198779337</v>
      </c>
    </row>
    <row r="321" spans="1:14">
      <c r="A321" s="4">
        <f t="shared" si="35"/>
        <v>2165</v>
      </c>
      <c r="G321" s="4">
        <f>carbondioxide!L421</f>
        <v>1035.0105511218035</v>
      </c>
      <c r="H321" s="4">
        <f t="shared" si="29"/>
        <v>7.0908675423131289</v>
      </c>
      <c r="I321" s="4">
        <f t="shared" si="33"/>
        <v>6.450543565397898</v>
      </c>
      <c r="J321" s="4">
        <f t="shared" si="30"/>
        <v>2.4861057223578054</v>
      </c>
      <c r="K321" s="4">
        <f>carbondioxide!S421</f>
        <v>1035.0106945175473</v>
      </c>
      <c r="L321" s="4">
        <f t="shared" si="31"/>
        <v>7.0908682835298977</v>
      </c>
      <c r="M321" s="4">
        <f t="shared" si="34"/>
        <v>6.4505446816729695</v>
      </c>
      <c r="N321" s="4">
        <f t="shared" si="32"/>
        <v>2.4861066860897778</v>
      </c>
    </row>
    <row r="322" spans="1:14">
      <c r="A322" s="4">
        <f t="shared" si="35"/>
        <v>2166</v>
      </c>
      <c r="G322" s="4">
        <f>carbondioxide!L422</f>
        <v>1038.1402082624982</v>
      </c>
      <c r="H322" s="4">
        <f t="shared" si="29"/>
        <v>7.1070204229911775</v>
      </c>
      <c r="I322" s="4">
        <f t="shared" si="33"/>
        <v>6.4769326430280074</v>
      </c>
      <c r="J322" s="4">
        <f t="shared" si="30"/>
        <v>2.5086237293062732</v>
      </c>
      <c r="K322" s="4">
        <f>carbondioxide!S422</f>
        <v>1038.1403512165998</v>
      </c>
      <c r="L322" s="4">
        <f t="shared" si="31"/>
        <v>7.107021159697438</v>
      </c>
      <c r="M322" s="4">
        <f t="shared" si="34"/>
        <v>6.4769337524865485</v>
      </c>
      <c r="N322" s="4">
        <f t="shared" si="32"/>
        <v>2.5086246939046903</v>
      </c>
    </row>
    <row r="323" spans="1:14">
      <c r="A323" s="4">
        <f t="shared" si="35"/>
        <v>2167</v>
      </c>
      <c r="G323" s="4">
        <f>carbondioxide!L423</f>
        <v>1041.242496292055</v>
      </c>
      <c r="H323" s="4">
        <f t="shared" si="29"/>
        <v>7.1229840580027606</v>
      </c>
      <c r="I323" s="4">
        <f t="shared" si="33"/>
        <v>6.5031135042353192</v>
      </c>
      <c r="J323" s="4">
        <f t="shared" si="30"/>
        <v>2.5311637239362126</v>
      </c>
      <c r="K323" s="4">
        <f>carbondioxide!S423</f>
        <v>1041.2426388086596</v>
      </c>
      <c r="L323" s="4">
        <f t="shared" si="31"/>
        <v>7.1229847902661723</v>
      </c>
      <c r="M323" s="4">
        <f t="shared" si="34"/>
        <v>6.5031146069705157</v>
      </c>
      <c r="N323" s="4">
        <f t="shared" si="32"/>
        <v>2.5311646893574351</v>
      </c>
    </row>
    <row r="324" spans="1:14">
      <c r="A324" s="4">
        <f t="shared" si="35"/>
        <v>2168</v>
      </c>
      <c r="G324" s="4">
        <f>carbondioxide!L424</f>
        <v>1044.3175672232594</v>
      </c>
      <c r="H324" s="4">
        <f t="shared" si="29"/>
        <v>7.138760771118684</v>
      </c>
      <c r="I324" s="4">
        <f t="shared" si="33"/>
        <v>6.5290873715127473</v>
      </c>
      <c r="J324" s="4">
        <f t="shared" si="30"/>
        <v>2.5537243986883116</v>
      </c>
      <c r="K324" s="4">
        <f>carbondioxide!S424</f>
        <v>1044.3177093064592</v>
      </c>
      <c r="L324" s="4">
        <f t="shared" si="31"/>
        <v>7.1387614990055743</v>
      </c>
      <c r="M324" s="4">
        <f t="shared" si="34"/>
        <v>6.5290884676164502</v>
      </c>
      <c r="N324" s="4">
        <f t="shared" si="32"/>
        <v>2.5537253648894773</v>
      </c>
    </row>
    <row r="325" spans="1:14">
      <c r="A325" s="4">
        <f t="shared" si="35"/>
        <v>2169</v>
      </c>
      <c r="G325" s="4">
        <f>carbondioxide!L425</f>
        <v>1047.3655762992942</v>
      </c>
      <c r="H325" s="4">
        <f t="shared" si="29"/>
        <v>7.1543528651215667</v>
      </c>
      <c r="I325" s="4">
        <f t="shared" si="33"/>
        <v>6.5548554889218531</v>
      </c>
      <c r="J325" s="4">
        <f t="shared" si="30"/>
        <v>2.5763044603739544</v>
      </c>
      <c r="K325" s="4">
        <f>carbondioxide!S425</f>
        <v>1047.3657179531281</v>
      </c>
      <c r="L325" s="4">
        <f t="shared" si="31"/>
        <v>7.1543535886969609</v>
      </c>
      <c r="M325" s="4">
        <f t="shared" si="34"/>
        <v>6.5548565784845874</v>
      </c>
      <c r="N325" s="4">
        <f t="shared" si="32"/>
        <v>2.5763054273129664</v>
      </c>
    </row>
    <row r="326" spans="1:14">
      <c r="A326" s="4">
        <f t="shared" si="35"/>
        <v>2170</v>
      </c>
      <c r="G326" s="4">
        <f>carbondioxide!L426</f>
        <v>1050.38668179313</v>
      </c>
      <c r="H326" s="4">
        <f t="shared" si="29"/>
        <v>7.1697626214491041</v>
      </c>
      <c r="I326" s="4">
        <f t="shared" si="33"/>
        <v>6.5804191208244838</v>
      </c>
      <c r="J326" s="4">
        <f t="shared" si="30"/>
        <v>2.5989026302161067</v>
      </c>
      <c r="K326" s="4">
        <f>carbondioxide!S426</f>
        <v>1050.3868230215867</v>
      </c>
      <c r="L326" s="4">
        <f t="shared" si="31"/>
        <v>7.1697633407767638</v>
      </c>
      <c r="M326" s="4">
        <f t="shared" si="34"/>
        <v>6.5804202039354589</v>
      </c>
      <c r="N326" s="4">
        <f t="shared" si="32"/>
        <v>2.5989035978516211</v>
      </c>
    </row>
    <row r="327" spans="1:14">
      <c r="A327" s="4">
        <f t="shared" si="35"/>
        <v>2171</v>
      </c>
      <c r="G327" s="4">
        <f>carbondioxide!L427</f>
        <v>1053.3810448109602</v>
      </c>
      <c r="H327" s="4">
        <f t="shared" ref="H327:H390" si="36">H$3*LN(G327/G$3)</f>
        <v>7.1849922998597977</v>
      </c>
      <c r="I327" s="4">
        <f t="shared" si="33"/>
        <v>6.6057795506461598</v>
      </c>
      <c r="J327" s="4">
        <f t="shared" ref="J327:J390" si="37">J326+J$3*(I326-J326)</f>
        <v>2.6215176438827621</v>
      </c>
      <c r="K327" s="4">
        <f>carbondioxide!S427</f>
        <v>1053.3811856179766</v>
      </c>
      <c r="L327" s="4">
        <f t="shared" ref="L327:L390" si="38">L$3*LN(K327/K$3)</f>
        <v>7.1849930150022354</v>
      </c>
      <c r="M327" s="4">
        <f t="shared" si="34"/>
        <v>6.6057806273932806</v>
      </c>
      <c r="N327" s="4">
        <f t="shared" ref="N327:N390" si="39">N326+N$3*(M326-N326)</f>
        <v>2.6215186121741771</v>
      </c>
    </row>
    <row r="328" spans="1:14">
      <c r="A328" s="4">
        <f t="shared" si="35"/>
        <v>2172</v>
      </c>
      <c r="G328" s="4">
        <f>carbondioxide!L428</f>
        <v>1056.3488290996111</v>
      </c>
      <c r="H328" s="4">
        <f t="shared" si="36"/>
        <v>7.2000441381199991</v>
      </c>
      <c r="I328" s="4">
        <f t="shared" ref="I328:I391" si="40">I327+I$3*(I$4*H328-I327)+I$5*(J327-I327)</f>
        <v>6.6309380796707691</v>
      </c>
      <c r="J328" s="4">
        <f t="shared" si="37"/>
        <v>2.6441482515131782</v>
      </c>
      <c r="K328" s="4">
        <f>carbondioxide!S428</f>
        <v>1056.3489694890745</v>
      </c>
      <c r="L328" s="4">
        <f t="shared" si="38"/>
        <v>7.2000448491385169</v>
      </c>
      <c r="M328" s="4">
        <f t="shared" ref="M328:M391" si="41">M327+M$3*(M$4*L328-M327)+M$5*(N327-M327)</f>
        <v>6.6309391501406463</v>
      </c>
      <c r="N328" s="4">
        <f t="shared" si="39"/>
        <v>2.6441492204206218</v>
      </c>
    </row>
    <row r="329" spans="1:14">
      <c r="A329" s="4">
        <f t="shared" si="35"/>
        <v>2173</v>
      </c>
      <c r="G329" s="4">
        <f>carbondioxide!L429</f>
        <v>1059.2902008578535</v>
      </c>
      <c r="H329" s="4">
        <f t="shared" si="36"/>
        <v>7.2149203517111413</v>
      </c>
      <c r="I329" s="4">
        <f t="shared" si="40"/>
        <v>6.6558960258661148</v>
      </c>
      <c r="J329" s="4">
        <f t="shared" si="37"/>
        <v>2.6667932177371134</v>
      </c>
      <c r="K329" s="4">
        <f>carbondioxide!S429</f>
        <v>1059.2903408336024</v>
      </c>
      <c r="L329" s="4">
        <f t="shared" si="38"/>
        <v>7.2149210586658619</v>
      </c>
      <c r="M329" s="4">
        <f t="shared" si="41"/>
        <v>6.6558970901440757</v>
      </c>
      <c r="N329" s="4">
        <f t="shared" si="39"/>
        <v>2.6667941872214316</v>
      </c>
    </row>
    <row r="330" spans="1:14">
      <c r="A330" s="4">
        <f t="shared" si="35"/>
        <v>2174</v>
      </c>
      <c r="G330" s="4">
        <f>carbondioxide!L430</f>
        <v>1062.2053285515231</v>
      </c>
      <c r="H330" s="4">
        <f t="shared" si="36"/>
        <v>7.2296231335559655</v>
      </c>
      <c r="I330" s="4">
        <f t="shared" si="40"/>
        <v>6.6806547227398276</v>
      </c>
      <c r="J330" s="4">
        <f t="shared" si="37"/>
        <v>2.6894513216872862</v>
      </c>
      <c r="K330" s="4">
        <f>carbondioxide!S430</f>
        <v>1062.2054681173474</v>
      </c>
      <c r="L330" s="4">
        <f t="shared" si="38"/>
        <v>7.2296238365058487</v>
      </c>
      <c r="M330" s="4">
        <f t="shared" si="41"/>
        <v>6.6806557809099294</v>
      </c>
      <c r="N330" s="4">
        <f t="shared" si="39"/>
        <v>2.6894522917100323</v>
      </c>
    </row>
    <row r="331" spans="1:14">
      <c r="A331" s="4">
        <f t="shared" si="35"/>
        <v>2175</v>
      </c>
      <c r="G331" s="4">
        <f>carbondioxide!L431</f>
        <v>1065.0943827323517</v>
      </c>
      <c r="H331" s="4">
        <f t="shared" si="36"/>
        <v>7.2441546537625943</v>
      </c>
      <c r="I331" s="4">
        <f t="shared" si="40"/>
        <v>6.7052155182251587</v>
      </c>
      <c r="J331" s="4">
        <f t="shared" si="37"/>
        <v>2.7121213570052647</v>
      </c>
      <c r="K331" s="4">
        <f>carbondioxide!S431</f>
        <v>1065.0945218919933</v>
      </c>
      <c r="L331" s="4">
        <f t="shared" si="38"/>
        <v>7.2441553527654685</v>
      </c>
      <c r="M331" s="4">
        <f t="shared" si="41"/>
        <v>6.7052165703701965</v>
      </c>
      <c r="N331" s="4">
        <f t="shared" si="39"/>
        <v>2.7121223275286876</v>
      </c>
    </row>
    <row r="332" spans="1:14">
      <c r="A332" s="4">
        <f t="shared" si="35"/>
        <v>2176</v>
      </c>
      <c r="G332" s="4">
        <f>carbondioxide!L432</f>
        <v>1067.9575358603888</v>
      </c>
      <c r="H332" s="4">
        <f t="shared" si="36"/>
        <v>7.2585170593852357</v>
      </c>
      <c r="I332" s="4">
        <f t="shared" si="40"/>
        <v>6.7295797735961198</v>
      </c>
      <c r="J332" s="4">
        <f t="shared" si="37"/>
        <v>2.7348021318409939</v>
      </c>
      <c r="K332" s="4">
        <f>carbondioxide!S432</f>
        <v>1067.957674617543</v>
      </c>
      <c r="L332" s="4">
        <f t="shared" si="38"/>
        <v>7.2585177544978237</v>
      </c>
      <c r="M332" s="4">
        <f t="shared" si="41"/>
        <v>6.7295808197976426</v>
      </c>
      <c r="N332" s="4">
        <f t="shared" si="39"/>
        <v>2.7348031028280273</v>
      </c>
    </row>
    <row r="333" spans="1:14">
      <c r="A333" s="4">
        <f t="shared" si="35"/>
        <v>2177</v>
      </c>
      <c r="G333" s="4">
        <f>carbondioxide!L433</f>
        <v>1070.7949621298899</v>
      </c>
      <c r="H333" s="4">
        <f t="shared" si="36"/>
        <v>7.2727124742003273</v>
      </c>
      <c r="I333" s="4">
        <f t="shared" si="40"/>
        <v>6.7537488624114541</v>
      </c>
      <c r="J333" s="4">
        <f t="shared" si="37"/>
        <v>2.7574924688461628</v>
      </c>
      <c r="K333" s="4">
        <f>carbondioxide!S433</f>
        <v>1070.7951004882054</v>
      </c>
      <c r="L333" s="4">
        <f t="shared" si="38"/>
        <v>7.2727131654782715</v>
      </c>
      <c r="M333" s="4">
        <f t="shared" si="41"/>
        <v>6.7537499027497772</v>
      </c>
      <c r="N333" s="4">
        <f t="shared" si="39"/>
        <v>2.7574934402604145</v>
      </c>
    </row>
    <row r="334" spans="1:14">
      <c r="A334" s="4">
        <f t="shared" si="35"/>
        <v>2178</v>
      </c>
      <c r="G334" s="4">
        <f>carbondioxide!L434</f>
        <v>1073.6068372985226</v>
      </c>
      <c r="H334" s="4">
        <f t="shared" si="36"/>
        <v>7.2867429984968553</v>
      </c>
      <c r="I334" s="4">
        <f t="shared" si="40"/>
        <v>6.7777241694868664</v>
      </c>
      <c r="J334" s="4">
        <f t="shared" si="37"/>
        <v>2.7801912051616138</v>
      </c>
      <c r="K334" s="4">
        <f>carbondioxide!S434</f>
        <v>1073.6069752616031</v>
      </c>
      <c r="L334" s="4">
        <f t="shared" si="38"/>
        <v>7.2867436859947432</v>
      </c>
      <c r="M334" s="4">
        <f t="shared" si="41"/>
        <v>6.7777252040410829</v>
      </c>
      <c r="N334" s="4">
        <f t="shared" si="39"/>
        <v>2.7801921769673541</v>
      </c>
    </row>
    <row r="335" spans="1:14">
      <c r="A335" s="4">
        <f t="shared" si="35"/>
        <v>2179</v>
      </c>
      <c r="G335" s="4">
        <f>carbondioxide!L435</f>
        <v>1076.3933385197329</v>
      </c>
      <c r="H335" s="4">
        <f t="shared" si="36"/>
        <v>7.3006107088795895</v>
      </c>
      <c r="I335" s="4">
        <f t="shared" si="40"/>
        <v>6.8015070898949457</v>
      </c>
      <c r="J335" s="4">
        <f t="shared" si="37"/>
        <v>2.8028971923989814</v>
      </c>
      <c r="K335" s="4">
        <f>carbondioxide!S435</f>
        <v>1076.393476091137</v>
      </c>
      <c r="L335" s="4">
        <f t="shared" si="38"/>
        <v>7.3006113926509757</v>
      </c>
      <c r="M335" s="4">
        <f t="shared" si="41"/>
        <v>6.80150811874294</v>
      </c>
      <c r="N335" s="4">
        <f t="shared" si="39"/>
        <v>2.8028981645611331</v>
      </c>
    </row>
    <row r="336" spans="1:14">
      <c r="A336" s="4">
        <f t="shared" si="35"/>
        <v>2180</v>
      </c>
      <c r="G336" s="4">
        <f>carbondioxide!L436</f>
        <v>1079.1546441780879</v>
      </c>
      <c r="H336" s="4">
        <f t="shared" si="36"/>
        <v>7.314317658083878</v>
      </c>
      <c r="I336" s="4">
        <f t="shared" si="40"/>
        <v>6.825099027992179</v>
      </c>
      <c r="J336" s="4">
        <f t="shared" si="37"/>
        <v>2.8256092966167583</v>
      </c>
      <c r="K336" s="4">
        <f>carbondioxide!S436</f>
        <v>1079.1547813613302</v>
      </c>
      <c r="L336" s="4">
        <f t="shared" si="38"/>
        <v>7.3143183381813079</v>
      </c>
      <c r="M336" s="4">
        <f t="shared" si="41"/>
        <v>6.825100051210641</v>
      </c>
      <c r="N336" s="4">
        <f t="shared" si="39"/>
        <v>2.8256102691008858</v>
      </c>
    </row>
    <row r="337" spans="1:14">
      <c r="A337" s="4">
        <f t="shared" si="35"/>
        <v>2181</v>
      </c>
      <c r="G337" s="4">
        <f>carbondioxide!L437</f>
        <v>1081.8909337273981</v>
      </c>
      <c r="H337" s="4">
        <f t="shared" si="36"/>
        <v>7.3278658748006409</v>
      </c>
      <c r="I337" s="4">
        <f t="shared" si="40"/>
        <v>6.8485013964724448</v>
      </c>
      <c r="J337" s="4">
        <f t="shared" si="37"/>
        <v>2.8483263982909706</v>
      </c>
      <c r="K337" s="4">
        <f>carbondioxide!S437</f>
        <v>1081.8910705259486</v>
      </c>
      <c r="L337" s="4">
        <f t="shared" si="38"/>
        <v>7.327866551275668</v>
      </c>
      <c r="M337" s="4">
        <f t="shared" si="41"/>
        <v>6.848502414136882</v>
      </c>
      <c r="N337" s="4">
        <f t="shared" si="39"/>
        <v>2.8483273710632693</v>
      </c>
    </row>
    <row r="338" spans="1:14">
      <c r="A338" s="4">
        <f t="shared" si="35"/>
        <v>2182</v>
      </c>
      <c r="G338" s="4">
        <f>carbondioxide!L438</f>
        <v>1084.6023875313927</v>
      </c>
      <c r="H338" s="4">
        <f t="shared" si="36"/>
        <v>7.3412573635100866</v>
      </c>
      <c r="I338" s="4">
        <f t="shared" si="40"/>
        <v>6.8717156154463366</v>
      </c>
      <c r="J338" s="4">
        <f t="shared" si="37"/>
        <v>2.8710473922806412</v>
      </c>
      <c r="K338" s="4">
        <f>carbondioxide!S438</f>
        <v>1084.6025239486801</v>
      </c>
      <c r="L338" s="4">
        <f t="shared" si="38"/>
        <v>7.3412580364133087</v>
      </c>
      <c r="M338" s="4">
        <f t="shared" si="41"/>
        <v>6.8717166276310895</v>
      </c>
      <c r="N338" s="4">
        <f t="shared" si="39"/>
        <v>2.8710483653079275</v>
      </c>
    </row>
    <row r="339" spans="1:14">
      <c r="A339" s="4">
        <f t="shared" si="35"/>
        <v>2183</v>
      </c>
      <c r="G339" s="4">
        <f>carbondioxide!L439</f>
        <v>1087.2891867067044</v>
      </c>
      <c r="H339" s="4">
        <f t="shared" si="36"/>
        <v>7.3544941043226499</v>
      </c>
      <c r="I339" s="4">
        <f t="shared" si="40"/>
        <v>6.8947431115456581</v>
      </c>
      <c r="J339" s="4">
        <f t="shared" si="37"/>
        <v>2.8937711877882224</v>
      </c>
      <c r="K339" s="4">
        <f>carbondioxide!S439</f>
        <v>1087.2893227461143</v>
      </c>
      <c r="L339" s="4">
        <f t="shared" si="38"/>
        <v>7.3544947737037178</v>
      </c>
      <c r="M339" s="4">
        <f t="shared" si="41"/>
        <v>6.8947441183239127</v>
      </c>
      <c r="N339" s="4">
        <f t="shared" si="39"/>
        <v>2.8937721610379232</v>
      </c>
    </row>
    <row r="340" spans="1:14">
      <c r="A340" s="4">
        <f t="shared" si="35"/>
        <v>2184</v>
      </c>
      <c r="G340" s="4">
        <f>carbondioxide!L440</f>
        <v>1089.9515129678775</v>
      </c>
      <c r="H340" s="4">
        <f t="shared" si="36"/>
        <v>7.3675780528254622</v>
      </c>
      <c r="I340" s="4">
        <f t="shared" si="40"/>
        <v>6.917585317052386</v>
      </c>
      <c r="J340" s="4">
        <f t="shared" si="37"/>
        <v>2.9164967083151647</v>
      </c>
      <c r="K340" s="4">
        <f>carbondioxide!S440</f>
        <v>1089.9516486327539</v>
      </c>
      <c r="L340" s="4">
        <f t="shared" si="38"/>
        <v>7.3675787187331059</v>
      </c>
      <c r="M340" s="4">
        <f t="shared" si="41"/>
        <v>6.9175863184961877</v>
      </c>
      <c r="N340" s="4">
        <f t="shared" si="39"/>
        <v>2.9164976817553074</v>
      </c>
    </row>
    <row r="341" spans="1:14">
      <c r="A341" s="4">
        <f t="shared" si="35"/>
        <v>2185</v>
      </c>
      <c r="G341" s="4">
        <f>carbondioxide!L441</f>
        <v>1092.5895484740979</v>
      </c>
      <c r="H341" s="4">
        <f t="shared" si="36"/>
        <v>7.3805111399326639</v>
      </c>
      <c r="I341" s="4">
        <f t="shared" si="40"/>
        <v>6.9402436690513865</v>
      </c>
      <c r="J341" s="4">
        <f t="shared" si="37"/>
        <v>2.939222891612792</v>
      </c>
      <c r="K341" s="4">
        <f>carbondioxide!S441</f>
        <v>1092.5896837677435</v>
      </c>
      <c r="L341" s="4">
        <f t="shared" si="38"/>
        <v>7.3805118024147109</v>
      </c>
      <c r="M341" s="4">
        <f t="shared" si="41"/>
        <v>6.9402446652316545</v>
      </c>
      <c r="N341" s="4">
        <f t="shared" si="39"/>
        <v>2.9392238652119955</v>
      </c>
    </row>
    <row r="342" spans="1:14">
      <c r="A342" s="4">
        <f t="shared" si="35"/>
        <v>2186</v>
      </c>
      <c r="G342" s="4">
        <f>carbondioxide!L442</f>
        <v>1095.2034756772832</v>
      </c>
      <c r="H342" s="4">
        <f t="shared" si="36"/>
        <v>7.3932952717375855</v>
      </c>
      <c r="I342" s="4">
        <f t="shared" si="40"/>
        <v>6.9627196086061165</v>
      </c>
      <c r="J342" s="4">
        <f t="shared" si="37"/>
        <v>2.9619486896286431</v>
      </c>
      <c r="K342" s="4">
        <f>carbondioxide!S442</f>
        <v>1095.2036106029609</v>
      </c>
      <c r="L342" s="4">
        <f t="shared" si="38"/>
        <v>7.3932959308409814</v>
      </c>
      <c r="M342" s="4">
        <f t="shared" si="41"/>
        <v>6.9627205995926573</v>
      </c>
      <c r="N342" s="4">
        <f t="shared" si="39"/>
        <v>2.9619496633561071</v>
      </c>
    </row>
    <row r="343" spans="1:14">
      <c r="A343" s="4">
        <f t="shared" si="35"/>
        <v>2187</v>
      </c>
      <c r="G343" s="4">
        <f>carbondioxide!L443</f>
        <v>1097.7934771711539</v>
      </c>
      <c r="H343" s="4">
        <f t="shared" si="36"/>
        <v>7.4059323293648163</v>
      </c>
      <c r="I343" s="4">
        <f t="shared" si="40"/>
        <v>6.9850145799565198</v>
      </c>
      <c r="J343" s="4">
        <f t="shared" si="37"/>
        <v>2.9846730684484353</v>
      </c>
      <c r="K343" s="4">
        <f>carbondioxide!S443</f>
        <v>1097.793611732086</v>
      </c>
      <c r="L343" s="4">
        <f t="shared" si="38"/>
        <v>7.4059329851356495</v>
      </c>
      <c r="M343" s="4">
        <f t="shared" si="41"/>
        <v>6.9850155658180428</v>
      </c>
      <c r="N343" s="4">
        <f t="shared" si="39"/>
        <v>2.9846740422739306</v>
      </c>
    </row>
    <row r="344" spans="1:14">
      <c r="A344" s="4">
        <f t="shared" si="35"/>
        <v>2188</v>
      </c>
      <c r="G344" s="4">
        <f>carbondioxide!L444</f>
        <v>1100.3597355408231</v>
      </c>
      <c r="H344" s="4">
        <f t="shared" si="36"/>
        <v>7.4184241688198105</v>
      </c>
      <c r="I344" s="4">
        <f t="shared" si="40"/>
        <v>7.0071300297382804</v>
      </c>
      <c r="J344" s="4">
        <f t="shared" si="37"/>
        <v>3.007395008233801</v>
      </c>
      <c r="K344" s="4">
        <f>carbondioxide!S444</f>
        <v>1100.3598697401935</v>
      </c>
      <c r="L344" s="4">
        <f t="shared" si="38"/>
        <v>7.4184248213033266</v>
      </c>
      <c r="M344" s="4">
        <f t="shared" si="41"/>
        <v>7.0071310105424107</v>
      </c>
      <c r="N344" s="4">
        <f t="shared" si="39"/>
        <v>3.0073959821276612</v>
      </c>
    </row>
    <row r="345" spans="1:14">
      <c r="A345" s="4">
        <f t="shared" si="35"/>
        <v>2189</v>
      </c>
      <c r="G345" s="4">
        <f>carbondioxide!L445</f>
        <v>1102.9024332124179</v>
      </c>
      <c r="H345" s="4">
        <f t="shared" si="36"/>
        <v>7.4307726208335829</v>
      </c>
      <c r="I345" s="4">
        <f t="shared" si="40"/>
        <v>7.0290674062225342</v>
      </c>
      <c r="J345" s="4">
        <f t="shared" si="37"/>
        <v>3.0301135031559463</v>
      </c>
      <c r="K345" s="4">
        <f>carbondioxide!S445</f>
        <v>1102.9025670533706</v>
      </c>
      <c r="L345" s="4">
        <f t="shared" si="38"/>
        <v>7.430773270074198</v>
      </c>
      <c r="M345" s="4">
        <f t="shared" si="41"/>
        <v>7.0290683820358266</v>
      </c>
      <c r="N345" s="4">
        <f t="shared" si="39"/>
        <v>3.0301144770890569</v>
      </c>
    </row>
    <row r="346" spans="1:14">
      <c r="A346" s="4">
        <f t="shared" si="35"/>
        <v>2190</v>
      </c>
      <c r="G346" s="4">
        <f>carbondioxide!L446</f>
        <v>1105.42175230214</v>
      </c>
      <c r="H346" s="4">
        <f t="shared" si="36"/>
        <v>7.4429794906996491</v>
      </c>
      <c r="I346" s="4">
        <f t="shared" si="40"/>
        <v>7.0508281585751025</v>
      </c>
      <c r="J346" s="4">
        <f t="shared" si="37"/>
        <v>3.0528275613253646</v>
      </c>
      <c r="K346" s="4">
        <f>carbondioxide!S446</f>
        <v>1105.4218857877818</v>
      </c>
      <c r="L346" s="4">
        <f t="shared" si="38"/>
        <v>7.4429801367409816</v>
      </c>
      <c r="M346" s="4">
        <f t="shared" si="41"/>
        <v>7.0508291294630601</v>
      </c>
      <c r="N346" s="4">
        <f t="shared" si="39"/>
        <v>3.0528285352691547</v>
      </c>
    </row>
    <row r="347" spans="1:14">
      <c r="A347" s="4">
        <f t="shared" si="35"/>
        <v>2191</v>
      </c>
      <c r="G347" s="4">
        <f>carbondioxide!L447</f>
        <v>1107.9178744641192</v>
      </c>
      <c r="H347" s="4">
        <f t="shared" si="36"/>
        <v>7.4550465581000891</v>
      </c>
      <c r="I347" s="4">
        <f t="shared" si="40"/>
        <v>7.072413736134239</v>
      </c>
      <c r="J347" s="4">
        <f t="shared" si="37"/>
        <v>3.0755362047177432</v>
      </c>
      <c r="K347" s="4">
        <f>carbondioxide!S447</f>
        <v>1107.9180075975189</v>
      </c>
      <c r="L347" s="4">
        <f t="shared" si="38"/>
        <v>7.4550472009849642</v>
      </c>
      <c r="M347" s="4">
        <f t="shared" si="41"/>
        <v>7.0724147021613222</v>
      </c>
      <c r="N347" s="4">
        <f t="shared" si="39"/>
        <v>3.0755371786441761</v>
      </c>
    </row>
    <row r="348" spans="1:14">
      <c r="A348" s="4">
        <f t="shared" si="35"/>
        <v>2192</v>
      </c>
      <c r="G348" s="4">
        <f>carbondioxide!L448</f>
        <v>1110.3909807362952</v>
      </c>
      <c r="H348" s="4">
        <f t="shared" si="36"/>
        <v>7.4669755769171458</v>
      </c>
      <c r="I348" s="4">
        <f t="shared" si="40"/>
        <v>7.0938255877057879</v>
      </c>
      <c r="J348" s="4">
        <f t="shared" si="37"/>
        <v>3.0982384690961888</v>
      </c>
      <c r="K348" s="4">
        <f>carbondioxide!S448</f>
        <v>1110.3911135204844</v>
      </c>
      <c r="L348" s="4">
        <f t="shared" si="38"/>
        <v>7.4669762166876241</v>
      </c>
      <c r="M348" s="4">
        <f t="shared" si="41"/>
        <v>7.0938265489354313</v>
      </c>
      <c r="N348" s="4">
        <f t="shared" si="39"/>
        <v>3.0982394429777536</v>
      </c>
    </row>
    <row r="349" spans="1:14">
      <c r="A349" s="4">
        <f t="shared" si="35"/>
        <v>2193</v>
      </c>
      <c r="G349" s="4">
        <f>carbondioxide!L449</f>
        <v>1112.8412513834569</v>
      </c>
      <c r="H349" s="4">
        <f t="shared" si="36"/>
        <v>7.4787682750263338</v>
      </c>
      <c r="I349" s="4">
        <f t="shared" si="40"/>
        <v>7.1150651608745941</v>
      </c>
      <c r="J349" s="4">
        <f t="shared" si="37"/>
        <v>3.1209334039298913</v>
      </c>
      <c r="K349" s="4">
        <f>carbondioxide!S449</f>
        <v>1112.8413838214306</v>
      </c>
      <c r="L349" s="4">
        <f t="shared" si="38"/>
        <v>7.478768911723721</v>
      </c>
      <c r="M349" s="4">
        <f t="shared" si="41"/>
        <v>7.1150661173692189</v>
      </c>
      <c r="N349" s="4">
        <f t="shared" si="39"/>
        <v>3.120934377739593</v>
      </c>
    </row>
    <row r="350" spans="1:14">
      <c r="A350" s="4">
        <f t="shared" si="35"/>
        <v>2194</v>
      </c>
      <c r="G350" s="4">
        <f>carbondioxide!L450</f>
        <v>1115.2688657364195</v>
      </c>
      <c r="H350" s="4">
        <f t="shared" si="36"/>
        <v>7.4904263540663187</v>
      </c>
      <c r="I350" s="4">
        <f t="shared" si="40"/>
        <v>7.1361339013308704</v>
      </c>
      <c r="J350" s="4">
        <f t="shared" si="37"/>
        <v>3.143620072309337</v>
      </c>
      <c r="K350" s="4">
        <f>carbondioxide!S450</f>
        <v>1115.2689978311364</v>
      </c>
      <c r="L350" s="4">
        <f t="shared" si="38"/>
        <v>7.4904269877311833</v>
      </c>
      <c r="M350" s="4">
        <f t="shared" si="41"/>
        <v>7.1361348531519022</v>
      </c>
      <c r="N350" s="4">
        <f t="shared" si="39"/>
        <v>3.1436210460206895</v>
      </c>
    </row>
    <row r="351" spans="1:14">
      <c r="A351" s="4">
        <f t="shared" si="35"/>
        <v>2195</v>
      </c>
      <c r="G351" s="4">
        <f>carbondioxide!L451</f>
        <v>1117.6740020261564</v>
      </c>
      <c r="H351" s="4">
        <f t="shared" si="36"/>
        <v>7.5019514891802066</v>
      </c>
      <c r="I351" s="4">
        <f t="shared" si="40"/>
        <v>7.1570332522101197</v>
      </c>
      <c r="J351" s="4">
        <f t="shared" si="37"/>
        <v>3.1662975508581792</v>
      </c>
      <c r="K351" s="4">
        <f>carbondioxide!S451</f>
        <v>1117.6741337805404</v>
      </c>
      <c r="L351" s="4">
        <f t="shared" si="38"/>
        <v>7.5019521198523993</v>
      </c>
      <c r="M351" s="4">
        <f t="shared" si="41"/>
        <v>7.1570341994180007</v>
      </c>
      <c r="N351" s="4">
        <f t="shared" si="39"/>
        <v>3.1662985244451947</v>
      </c>
    </row>
    <row r="352" spans="1:14">
      <c r="A352" s="4">
        <f t="shared" si="35"/>
        <v>2196</v>
      </c>
      <c r="G352" s="4">
        <f>carbondioxide!L452</f>
        <v>1120.0568372114922</v>
      </c>
      <c r="H352" s="4">
        <f t="shared" si="36"/>
        <v>7.5133453287219174</v>
      </c>
      <c r="I352" s="4">
        <f t="shared" si="40"/>
        <v>7.1777646534450561</v>
      </c>
      <c r="J352" s="4">
        <f t="shared" si="37"/>
        <v>3.1889649296418581</v>
      </c>
      <c r="K352" s="4">
        <f>carbondioxide!S452</f>
        <v>1120.0569686284312</v>
      </c>
      <c r="L352" s="4">
        <f t="shared" si="38"/>
        <v>7.5133459564405838</v>
      </c>
      <c r="M352" s="4">
        <f t="shared" si="41"/>
        <v>7.1777655960992579</v>
      </c>
      <c r="N352" s="4">
        <f t="shared" si="39"/>
        <v>3.18896590307904</v>
      </c>
    </row>
    <row r="353" spans="1:14">
      <c r="A353" s="4">
        <f t="shared" si="35"/>
        <v>2197</v>
      </c>
      <c r="G353" s="4">
        <f>carbondioxide!L453</f>
        <v>1122.4175467987122</v>
      </c>
      <c r="H353" s="4">
        <f t="shared" si="36"/>
        <v>7.5246094939202033</v>
      </c>
      <c r="I353" s="4">
        <f t="shared" si="40"/>
        <v>7.1983295411277819</v>
      </c>
      <c r="J353" s="4">
        <f t="shared" si="37"/>
        <v>3.2116213120730603</v>
      </c>
      <c r="K353" s="4">
        <f>carbondioxide!S453</f>
        <v>1122.4176778810602</v>
      </c>
      <c r="L353" s="4">
        <f t="shared" si="38"/>
        <v>7.5246101187238006</v>
      </c>
      <c r="M353" s="4">
        <f t="shared" si="41"/>
        <v>7.1983304792868221</v>
      </c>
      <c r="N353" s="4">
        <f t="shared" si="39"/>
        <v>3.2116222853353951</v>
      </c>
    </row>
    <row r="354" spans="1:14">
      <c r="A354" s="4">
        <f t="shared" si="35"/>
        <v>2198</v>
      </c>
      <c r="G354" s="4">
        <f>carbondioxide!L454</f>
        <v>1124.7563046511377</v>
      </c>
      <c r="H354" s="4">
        <f t="shared" si="36"/>
        <v>7.5357455784915688</v>
      </c>
      <c r="I354" s="4">
        <f t="shared" si="40"/>
        <v>7.2187293468802869</v>
      </c>
      <c r="J354" s="4">
        <f t="shared" si="37"/>
        <v>3.234265814814091</v>
      </c>
      <c r="K354" s="4">
        <f>carbondioxide!S454</f>
        <v>1124.7564354017145</v>
      </c>
      <c r="L354" s="4">
        <f t="shared" si="38"/>
        <v>7.5357462004178846</v>
      </c>
      <c r="M354" s="4">
        <f t="shared" si="41"/>
        <v>7.2187302806017426</v>
      </c>
      <c r="N354" s="4">
        <f t="shared" si="39"/>
        <v>3.234266787877039</v>
      </c>
    </row>
    <row r="355" spans="1:14">
      <c r="A355" s="4">
        <f t="shared" si="35"/>
        <v>2199</v>
      </c>
      <c r="G355" s="4">
        <f>carbondioxide!L455</f>
        <v>1127.0732827863378</v>
      </c>
      <c r="H355" s="4">
        <f t="shared" si="36"/>
        <v>7.5467551481916617</v>
      </c>
      <c r="I355" s="4">
        <f t="shared" si="40"/>
        <v>7.2389654972310451</v>
      </c>
      <c r="J355" s="4">
        <f t="shared" si="37"/>
        <v>3.2568975676762268</v>
      </c>
      <c r="K355" s="4">
        <f>carbondioxide!S455</f>
        <v>1127.0734132079288</v>
      </c>
      <c r="L355" s="4">
        <f t="shared" si="38"/>
        <v>7.5467557672778218</v>
      </c>
      <c r="M355" s="4">
        <f t="shared" si="41"/>
        <v>7.2389664265715661</v>
      </c>
      <c r="N355" s="4">
        <f t="shared" si="39"/>
        <v>3.2568985405157154</v>
      </c>
    </row>
    <row r="356" spans="1:14">
      <c r="A356" s="4">
        <f t="shared" si="35"/>
        <v>2200</v>
      </c>
      <c r="G356" s="4">
        <f>carbondioxide!L456</f>
        <v>1129.3686511581645</v>
      </c>
      <c r="H356" s="4">
        <f t="shared" si="36"/>
        <v>7.5576397402925242</v>
      </c>
      <c r="I356" s="4">
        <f t="shared" si="40"/>
        <v>7.2590394129951887</v>
      </c>
      <c r="J356" s="4">
        <f t="shared" si="37"/>
        <v>3.2795157135160982</v>
      </c>
      <c r="K356" s="4">
        <f>carbondioxide!S456</f>
        <v>1129.3687812535225</v>
      </c>
      <c r="L356" s="4">
        <f t="shared" si="38"/>
        <v>7.557640356575015</v>
      </c>
      <c r="M356" s="4">
        <f t="shared" si="41"/>
        <v>7.2590403380105144</v>
      </c>
      <c r="N356" s="4">
        <f t="shared" si="39"/>
        <v>3.2795166861085128</v>
      </c>
    </row>
    <row r="357" spans="1:14">
      <c r="A357" s="4">
        <f t="shared" si="35"/>
        <v>2201</v>
      </c>
      <c r="G357" s="4">
        <f>carbondioxide!L457</f>
        <v>1131.6425774202307</v>
      </c>
      <c r="H357" s="4">
        <f t="shared" si="36"/>
        <v>7.5684008629706581</v>
      </c>
      <c r="I357" s="4">
        <f t="shared" si="40"/>
        <v>7.2789525086553573</v>
      </c>
      <c r="J357" s="4">
        <f t="shared" si="37"/>
        <v>3.3021194081291396</v>
      </c>
      <c r="K357" s="4">
        <f>carbondioxide!S457</f>
        <v>1131.6427071920759</v>
      </c>
      <c r="L357" s="4">
        <f t="shared" si="38"/>
        <v>7.5684014764853362</v>
      </c>
      <c r="M357" s="4">
        <f t="shared" si="41"/>
        <v>7.2789534294003264</v>
      </c>
      <c r="N357" s="4">
        <f t="shared" si="39"/>
        <v>3.3021203804513162</v>
      </c>
    </row>
    <row r="358" spans="1:14">
      <c r="A358" s="4">
        <f t="shared" si="35"/>
        <v>2202</v>
      </c>
      <c r="G358" s="4">
        <f>carbondioxide!L458</f>
        <v>1133.8952266666806</v>
      </c>
      <c r="H358" s="4">
        <f t="shared" si="36"/>
        <v>7.579039994587367</v>
      </c>
      <c r="I358" s="4">
        <f t="shared" si="40"/>
        <v>7.2987061917398153</v>
      </c>
      <c r="J358" s="4">
        <f t="shared" si="37"/>
        <v>3.3247078201401283</v>
      </c>
      <c r="K358" s="4">
        <f>carbondioxide!S458</f>
        <v>1133.8953561177004</v>
      </c>
      <c r="L358" s="4">
        <f t="shared" si="38"/>
        <v>7.5790406053694737</v>
      </c>
      <c r="M358" s="4">
        <f t="shared" si="41"/>
        <v>7.2987071082683812</v>
      </c>
      <c r="N358" s="4">
        <f t="shared" si="39"/>
        <v>3.3247087921693463</v>
      </c>
    </row>
    <row r="359" spans="1:14">
      <c r="A359" s="4">
        <f t="shared" si="35"/>
        <v>2203</v>
      </c>
      <c r="G359" s="4">
        <f>carbondioxide!L459</f>
        <v>1136.1267611451763</v>
      </c>
      <c r="H359" s="4">
        <f t="shared" si="36"/>
        <v>7.5895585828387802</v>
      </c>
      <c r="I359" s="4">
        <f t="shared" si="40"/>
        <v>7.3183018621938691</v>
      </c>
      <c r="J359" s="4">
        <f t="shared" si="37"/>
        <v>3.3472801308908147</v>
      </c>
      <c r="K359" s="4">
        <f>carbondioxide!S459</f>
        <v>1136.1268902780275</v>
      </c>
      <c r="L359" s="4">
        <f t="shared" si="38"/>
        <v>7.589559190922964</v>
      </c>
      <c r="M359" s="4">
        <f t="shared" si="41"/>
        <v>7.3183027745591156</v>
      </c>
      <c r="N359" s="4">
        <f t="shared" si="39"/>
        <v>3.3472811026047888</v>
      </c>
    </row>
    <row r="360" spans="1:14">
      <c r="A360" s="4">
        <f t="shared" si="35"/>
        <v>2204</v>
      </c>
      <c r="G360" s="4">
        <f>carbondioxide!L460</f>
        <v>1138.3373399358179</v>
      </c>
      <c r="H360" s="4">
        <f t="shared" si="36"/>
        <v>7.5999580437475416</v>
      </c>
      <c r="I360" s="4">
        <f t="shared" si="40"/>
        <v>7.337740911739866</v>
      </c>
      <c r="J360" s="4">
        <f t="shared" si="37"/>
        <v>3.3698355343246158</v>
      </c>
      <c r="K360" s="4">
        <f>carbondioxide!S460</f>
        <v>1138.3374687531241</v>
      </c>
      <c r="L360" s="4">
        <f t="shared" si="38"/>
        <v>7.5999586491678537</v>
      </c>
      <c r="M360" s="4">
        <f t="shared" si="41"/>
        <v>7.3377418199940188</v>
      </c>
      <c r="N360" s="4">
        <f t="shared" si="39"/>
        <v>3.3698365057014894</v>
      </c>
    </row>
    <row r="361" spans="1:14">
      <c r="A361" s="4">
        <f t="shared" si="35"/>
        <v>2205</v>
      </c>
      <c r="G361" s="4">
        <f>carbondioxide!L461</f>
        <v>1140.5271185881397</v>
      </c>
      <c r="H361" s="4">
        <f t="shared" si="36"/>
        <v>7.6102397604611953</v>
      </c>
      <c r="I361" s="4">
        <f t="shared" si="40"/>
        <v>7.3570247232201167</v>
      </c>
      <c r="J361" s="4">
        <f t="shared" si="37"/>
        <v>3.3923732368683344</v>
      </c>
      <c r="K361" s="4">
        <f>carbondioxide!S461</f>
        <v>1140.5272470924947</v>
      </c>
      <c r="L361" s="4">
        <f t="shared" si="38"/>
        <v>7.6102403632511226</v>
      </c>
      <c r="M361" s="4">
        <f t="shared" si="41"/>
        <v>7.3570256274145578</v>
      </c>
      <c r="N361" s="4">
        <f t="shared" si="39"/>
        <v>3.3923742078866708</v>
      </c>
    </row>
    <row r="362" spans="1:14">
      <c r="A362" s="4">
        <f t="shared" ref="A362:A425" si="42">1+A361</f>
        <v>2206</v>
      </c>
      <c r="G362" s="4">
        <f>carbondioxide!L462</f>
        <v>1142.6962487063247</v>
      </c>
      <c r="H362" s="4">
        <f t="shared" si="36"/>
        <v>7.6204050818133364</v>
      </c>
      <c r="I362" s="4">
        <f t="shared" si="40"/>
        <v>7.3761546699159188</v>
      </c>
      <c r="J362" s="4">
        <f t="shared" si="37"/>
        <v>3.4148924573108124</v>
      </c>
      <c r="K362" s="4">
        <f>carbondioxide!S462</f>
        <v>1142.6963769002914</v>
      </c>
      <c r="L362" s="4">
        <f t="shared" si="38"/>
        <v>7.6204056820058064</v>
      </c>
      <c r="M362" s="4">
        <f t="shared" si="41"/>
        <v>7.3761555701012016</v>
      </c>
      <c r="N362" s="4">
        <f t="shared" si="39"/>
        <v>3.4148934279495893</v>
      </c>
    </row>
    <row r="363" spans="1:14">
      <c r="A363" s="4">
        <f t="shared" si="42"/>
        <v>2207</v>
      </c>
      <c r="G363" s="4">
        <f>carbondioxide!L463</f>
        <v>1144.8448774700789</v>
      </c>
      <c r="H363" s="4">
        <f t="shared" si="36"/>
        <v>7.6304553205915875</v>
      </c>
      <c r="I363" s="4">
        <f t="shared" si="40"/>
        <v>7.395132114834337</v>
      </c>
      <c r="J363" s="4">
        <f t="shared" si="37"/>
        <v>3.4373924266784095</v>
      </c>
      <c r="K363" s="4">
        <f>carbondioxide!S463</f>
        <v>1144.8450053561901</v>
      </c>
      <c r="L363" s="4">
        <f t="shared" si="38"/>
        <v>7.6304559182189786</v>
      </c>
      <c r="M363" s="4">
        <f t="shared" si="41"/>
        <v>7.3951330110601985</v>
      </c>
      <c r="N363" s="4">
        <f t="shared" si="39"/>
        <v>3.4373933969170105</v>
      </c>
    </row>
    <row r="364" spans="1:14">
      <c r="A364" s="4">
        <f t="shared" si="42"/>
        <v>2208</v>
      </c>
      <c r="G364" s="4">
        <f>carbondioxide!L464</f>
        <v>1146.9731470750862</v>
      </c>
      <c r="H364" s="4">
        <f t="shared" si="36"/>
        <v>7.6403917514407143</v>
      </c>
      <c r="I364" s="4">
        <f t="shared" si="40"/>
        <v>7.4139584099524507</v>
      </c>
      <c r="J364" s="4">
        <f t="shared" si="37"/>
        <v>3.4598723881071352</v>
      </c>
      <c r="K364" s="4">
        <f>carbondioxide!S464</f>
        <v>1146.9732746558452</v>
      </c>
      <c r="L364" s="4">
        <f t="shared" si="38"/>
        <v>7.6403923465348749</v>
      </c>
      <c r="M364" s="4">
        <f t="shared" si="41"/>
        <v>7.4139593022678252</v>
      </c>
      <c r="N364" s="4">
        <f t="shared" si="39"/>
        <v>3.459873357925344</v>
      </c>
    </row>
    <row r="365" spans="1:14">
      <c r="A365" s="4">
        <f t="shared" si="42"/>
        <v>2209</v>
      </c>
      <c r="G365" s="4">
        <f>carbondioxide!L465</f>
        <v>1149.0811940721715</v>
      </c>
      <c r="H365" s="4">
        <f t="shared" si="36"/>
        <v>7.6502156083078612</v>
      </c>
      <c r="I365" s="4">
        <f t="shared" si="40"/>
        <v>7.4326348954062125</v>
      </c>
      <c r="J365" s="4">
        <f t="shared" si="37"/>
        <v>3.4823315967112167</v>
      </c>
      <c r="K365" s="4">
        <f>carbondioxide!S465</f>
        <v>1149.0813213500519</v>
      </c>
      <c r="L365" s="4">
        <f t="shared" si="38"/>
        <v>7.6502162009001218</v>
      </c>
      <c r="M365" s="4">
        <f t="shared" si="41"/>
        <v>7.4326357838592427</v>
      </c>
      <c r="N365" s="4">
        <f t="shared" si="39"/>
        <v>3.4823325660892093</v>
      </c>
    </row>
    <row r="366" spans="1:14">
      <c r="A366" s="4">
        <f t="shared" si="42"/>
        <v>2210</v>
      </c>
      <c r="G366" s="4">
        <f>carbondioxide!L466</f>
        <v>1151.1691485777997</v>
      </c>
      <c r="H366" s="4">
        <f t="shared" si="36"/>
        <v>7.6599280813077995</v>
      </c>
      <c r="I366" s="4">
        <f t="shared" si="40"/>
        <v>7.4511628986077083</v>
      </c>
      <c r="J366" s="4">
        <f t="shared" si="37"/>
        <v>3.5047693194478042</v>
      </c>
      <c r="K366" s="4">
        <f>carbondioxide!S466</f>
        <v>1151.1692755552458</v>
      </c>
      <c r="L366" s="4">
        <f t="shared" si="38"/>
        <v>7.6599286714289816</v>
      </c>
      <c r="M366" s="4">
        <f t="shared" si="41"/>
        <v>7.4511637832457618</v>
      </c>
      <c r="N366" s="4">
        <f t="shared" si="39"/>
        <v>3.5047702883661431</v>
      </c>
    </row>
    <row r="367" spans="1:14">
      <c r="A367" s="4">
        <f t="shared" si="42"/>
        <v>2211</v>
      </c>
      <c r="G367" s="4">
        <f>carbondioxide!L467</f>
        <v>1153.2371333195501</v>
      </c>
      <c r="H367" s="4">
        <f t="shared" si="36"/>
        <v>7.6695303128459438</v>
      </c>
      <c r="I367" s="4">
        <f t="shared" si="40"/>
        <v>7.469543733270096</v>
      </c>
      <c r="J367" s="4">
        <f t="shared" si="37"/>
        <v>3.5271848349774326</v>
      </c>
      <c r="K367" s="4">
        <f>carbondioxide!S467</f>
        <v>1153.2372599989785</v>
      </c>
      <c r="L367" s="4">
        <f t="shared" si="38"/>
        <v>7.6695309005263814</v>
      </c>
      <c r="M367" s="4">
        <f t="shared" si="41"/>
        <v>7.4695446141397754</v>
      </c>
      <c r="N367" s="4">
        <f t="shared" si="39"/>
        <v>3.5271858034170593</v>
      </c>
    </row>
    <row r="368" spans="1:14">
      <c r="A368" s="4">
        <f t="shared" si="42"/>
        <v>2212</v>
      </c>
      <c r="G368" s="4">
        <f>carbondioxide!L468</f>
        <v>1155.2852624676107</v>
      </c>
      <c r="H368" s="4">
        <f t="shared" si="36"/>
        <v>7.6790233927806328</v>
      </c>
      <c r="I368" s="4">
        <f t="shared" si="40"/>
        <v>7.4877786983133827</v>
      </c>
      <c r="J368" s="4">
        <f t="shared" si="37"/>
        <v>3.549577433519735</v>
      </c>
      <c r="K368" s="4">
        <f>carbondioxide!S468</f>
        <v>1155.2853888514094</v>
      </c>
      <c r="L368" s="4">
        <f t="shared" si="38"/>
        <v>7.6790239780501839</v>
      </c>
      <c r="M368" s="4">
        <f t="shared" si="41"/>
        <v>7.4877795754605421</v>
      </c>
      <c r="N368" s="4">
        <f t="shared" si="39"/>
        <v>3.5495784014619645</v>
      </c>
    </row>
    <row r="369" spans="1:14">
      <c r="A369" s="4">
        <f t="shared" si="42"/>
        <v>2213</v>
      </c>
      <c r="G369" s="4">
        <f>carbondioxide!L469</f>
        <v>1157.313640185364</v>
      </c>
      <c r="H369" s="4">
        <f t="shared" si="36"/>
        <v>7.6884083523257667</v>
      </c>
      <c r="I369" s="4">
        <f t="shared" si="40"/>
        <v>7.5058690766158147</v>
      </c>
      <c r="J369" s="4">
        <f t="shared" si="37"/>
        <v>3.5719464167037631</v>
      </c>
      <c r="K369" s="4">
        <f>carbondioxide!S469</f>
        <v>1157.3137662758936</v>
      </c>
      <c r="L369" s="4">
        <f t="shared" si="38"/>
        <v>7.6884089352138218</v>
      </c>
      <c r="M369" s="4">
        <f t="shared" si="41"/>
        <v>7.5058699500855699</v>
      </c>
      <c r="N369" s="4">
        <f t="shared" si="39"/>
        <v>3.5719473841302762</v>
      </c>
    </row>
    <row r="370" spans="1:14">
      <c r="A370" s="4">
        <f t="shared" si="42"/>
        <v>2214</v>
      </c>
      <c r="G370" s="4">
        <f>carbondioxide!L470</f>
        <v>1159.322358806086</v>
      </c>
      <c r="H370" s="4">
        <f t="shared" si="36"/>
        <v>7.6976861562783743</v>
      </c>
      <c r="I370" s="4">
        <f t="shared" si="40"/>
        <v>7.5238161335638836</v>
      </c>
      <c r="J370" s="4">
        <f t="shared" si="37"/>
        <v>3.5942910974120634</v>
      </c>
      <c r="K370" s="4">
        <f>carbondioxide!S470</f>
        <v>1159.3224846056789</v>
      </c>
      <c r="L370" s="4">
        <f t="shared" si="38"/>
        <v>7.6976867368138757</v>
      </c>
      <c r="M370" s="4">
        <f t="shared" si="41"/>
        <v>7.5238170034006275</v>
      </c>
      <c r="N370" s="4">
        <f t="shared" si="39"/>
        <v>3.5942920643049021</v>
      </c>
    </row>
    <row r="371" spans="1:14">
      <c r="A371" s="4">
        <f t="shared" si="42"/>
        <v>2215</v>
      </c>
      <c r="G371" s="4">
        <f>carbondioxide!L471</f>
        <v>1161.3114965041807</v>
      </c>
      <c r="H371" s="4">
        <f t="shared" si="36"/>
        <v>7.706857692983049</v>
      </c>
      <c r="I371" s="4">
        <f t="shared" si="40"/>
        <v>7.5416211153372519</v>
      </c>
      <c r="J371" s="4">
        <f t="shared" si="37"/>
        <v>3.6166107996174057</v>
      </c>
      <c r="K371" s="4">
        <f>carbondioxide!S471</f>
        <v>1161.3116220151428</v>
      </c>
      <c r="L371" s="4">
        <f t="shared" si="38"/>
        <v>7.7068582711945055</v>
      </c>
      <c r="M371" s="4">
        <f t="shared" si="41"/>
        <v>7.5416219815846661</v>
      </c>
      <c r="N371" s="4">
        <f t="shared" si="39"/>
        <v>3.6166117659589658</v>
      </c>
    </row>
    <row r="372" spans="1:14">
      <c r="A372" s="4">
        <f t="shared" si="42"/>
        <v>2216</v>
      </c>
      <c r="G372" s="4">
        <f>carbondioxide!L472</f>
        <v>1163.2811142709681</v>
      </c>
      <c r="H372" s="4">
        <f t="shared" si="36"/>
        <v>7.7159237611836611</v>
      </c>
      <c r="I372" s="4">
        <f t="shared" si="40"/>
        <v>7.5592852468405836</v>
      </c>
      <c r="J372" s="4">
        <f t="shared" si="37"/>
        <v>3.6389048582106946</v>
      </c>
      <c r="K372" s="4">
        <f>carbondioxide!S472</f>
        <v>1163.2812394955786</v>
      </c>
      <c r="L372" s="4">
        <f t="shared" si="38"/>
        <v>7.7159243370991657</v>
      </c>
      <c r="M372" s="4">
        <f t="shared" si="41"/>
        <v>7.5592861095416515</v>
      </c>
      <c r="N372" s="4">
        <f t="shared" si="39"/>
        <v>3.6389058239837198</v>
      </c>
    </row>
    <row r="373" spans="1:14">
      <c r="A373" s="4">
        <f t="shared" si="42"/>
        <v>2217</v>
      </c>
      <c r="G373" s="4">
        <f>carbondioxide!L473</f>
        <v>1165.2312519143929</v>
      </c>
      <c r="H373" s="4">
        <f t="shared" si="36"/>
        <v>7.7248850525069708</v>
      </c>
      <c r="I373" s="4">
        <f t="shared" si="40"/>
        <v>7.5768097291581578</v>
      </c>
      <c r="J373" s="4">
        <f t="shared" si="37"/>
        <v>3.6611726188181124</v>
      </c>
      <c r="K373" s="4">
        <f>carbondioxide!S473</f>
        <v>1165.2313768549047</v>
      </c>
      <c r="L373" s="4">
        <f t="shared" si="38"/>
        <v>7.7248856261542196</v>
      </c>
      <c r="M373" s="4">
        <f t="shared" si="41"/>
        <v>7.5768105883551788</v>
      </c>
      <c r="N373" s="4">
        <f t="shared" si="39"/>
        <v>3.6611735840056889</v>
      </c>
    </row>
    <row r="374" spans="1:14">
      <c r="A374" s="4">
        <f t="shared" si="42"/>
        <v>2218</v>
      </c>
      <c r="G374" s="4">
        <f>carbondioxide!L474</f>
        <v>1167.1619226573862</v>
      </c>
      <c r="H374" s="4">
        <f t="shared" si="36"/>
        <v>7.7337421276748834</v>
      </c>
      <c r="I374" s="4">
        <f t="shared" si="40"/>
        <v>7.594195736352118</v>
      </c>
      <c r="J374" s="4">
        <f t="shared" si="37"/>
        <v>3.6834134376048437</v>
      </c>
      <c r="K374" s="4">
        <f>carbondioxide!S474</f>
        <v>1167.1620473160251</v>
      </c>
      <c r="L374" s="4">
        <f t="shared" si="38"/>
        <v>7.7337426990811888</v>
      </c>
      <c r="M374" s="4">
        <f t="shared" si="41"/>
        <v>7.5941965920867194</v>
      </c>
      <c r="N374" s="4">
        <f t="shared" si="39"/>
        <v>3.6834144021903938</v>
      </c>
    </row>
    <row r="375" spans="1:14">
      <c r="A375" s="4">
        <f t="shared" si="42"/>
        <v>2219</v>
      </c>
      <c r="G375" s="4">
        <f>carbondioxide!L475</f>
        <v>1169.0731056713485</v>
      </c>
      <c r="H375" s="4">
        <f t="shared" si="36"/>
        <v>7.7424953834745907</v>
      </c>
      <c r="I375" s="4">
        <f t="shared" si="40"/>
        <v>7.6114444113387831</v>
      </c>
      <c r="J375" s="4">
        <f t="shared" si="37"/>
        <v>3.7056266810617284</v>
      </c>
      <c r="K375" s="4">
        <f>carbondioxide!S475</f>
        <v>1169.0732300503169</v>
      </c>
      <c r="L375" s="4">
        <f t="shared" si="38"/>
        <v>7.7424959526669221</v>
      </c>
      <c r="M375" s="4">
        <f t="shared" si="41"/>
        <v>7.6114452636519356</v>
      </c>
      <c r="N375" s="4">
        <f t="shared" si="39"/>
        <v>3.7056276450290051</v>
      </c>
    </row>
    <row r="376" spans="1:14">
      <c r="A376" s="4">
        <f t="shared" si="42"/>
        <v>2220</v>
      </c>
      <c r="G376" s="4">
        <f>carbondioxide!L476</f>
        <v>1170.9647354742667</v>
      </c>
      <c r="H376" s="4">
        <f t="shared" si="36"/>
        <v>7.7511450056918827</v>
      </c>
      <c r="I376" s="4">
        <f t="shared" si="40"/>
        <v>7.6285568604372571</v>
      </c>
      <c r="J376" s="4">
        <f t="shared" si="37"/>
        <v>3.7278117257697021</v>
      </c>
      <c r="K376" s="4">
        <f>carbondioxide!S476</f>
        <v>1170.9648595757394</v>
      </c>
      <c r="L376" s="4">
        <f t="shared" si="38"/>
        <v>7.7511455726968679</v>
      </c>
      <c r="M376" s="4">
        <f t="shared" si="41"/>
        <v>7.6285577093692858</v>
      </c>
      <c r="N376" s="4">
        <f t="shared" si="39"/>
        <v>3.7278126891027834</v>
      </c>
    </row>
    <row r="377" spans="1:14">
      <c r="A377" s="4">
        <f t="shared" si="42"/>
        <v>2221</v>
      </c>
      <c r="G377" s="4">
        <f>carbondioxide!L477</f>
        <v>1172.836686397965</v>
      </c>
      <c r="H377" s="4">
        <f t="shared" si="36"/>
        <v>7.7596908999624548</v>
      </c>
      <c r="I377" s="4">
        <f t="shared" si="40"/>
        <v>7.6455341459479644</v>
      </c>
      <c r="J377" s="4">
        <f t="shared" si="37"/>
        <v>3.7499679581346137</v>
      </c>
      <c r="K377" s="4">
        <f>carbondioxide!S477</f>
        <v>1172.8368102240929</v>
      </c>
      <c r="L377" s="4">
        <f t="shared" si="38"/>
        <v>7.7596914648064423</v>
      </c>
      <c r="M377" s="4">
        <f t="shared" si="41"/>
        <v>7.6455349915385682</v>
      </c>
      <c r="N377" s="4">
        <f t="shared" si="39"/>
        <v>3.749968920817897</v>
      </c>
    </row>
    <row r="378" spans="1:14">
      <c r="A378" s="4">
        <f t="shared" si="42"/>
        <v>2222</v>
      </c>
      <c r="G378" s="4">
        <f>carbondioxide!L478</f>
        <v>1174.6887489722524</v>
      </c>
      <c r="H378" s="4">
        <f t="shared" si="36"/>
        <v>7.7681325864114594</v>
      </c>
      <c r="I378" s="4">
        <f t="shared" si="40"/>
        <v>7.6623772757009636</v>
      </c>
      <c r="J378" s="4">
        <f t="shared" si="37"/>
        <v>3.7720947740813937</v>
      </c>
      <c r="K378" s="4">
        <f>carbondioxide!S478</f>
        <v>1174.6888725251622</v>
      </c>
      <c r="L378" s="4">
        <f t="shared" si="38"/>
        <v>7.7681331491205468</v>
      </c>
      <c r="M378" s="4">
        <f t="shared" si="41"/>
        <v>7.662378117989225</v>
      </c>
      <c r="N378" s="4">
        <f t="shared" si="39"/>
        <v>3.7720957360995904</v>
      </c>
    </row>
    <row r="379" spans="1:14">
      <c r="A379" s="4">
        <f t="shared" si="42"/>
        <v>2223</v>
      </c>
      <c r="G379" s="4">
        <f>carbondioxide!L479</f>
        <v>1176.5205923815442</v>
      </c>
      <c r="H379" s="4">
        <f t="shared" si="36"/>
        <v>7.7764690318740621</v>
      </c>
      <c r="I379" s="4">
        <f t="shared" si="40"/>
        <v>7.6790871877345968</v>
      </c>
      <c r="J379" s="4">
        <f t="shared" si="37"/>
        <v>3.7941915786905929</v>
      </c>
      <c r="K379" s="4">
        <f>carbondioxide!S479</f>
        <v>1176.5207156633373</v>
      </c>
      <c r="L379" s="4">
        <f t="shared" si="38"/>
        <v>7.7764695924741591</v>
      </c>
      <c r="M379" s="4">
        <f t="shared" si="41"/>
        <v>7.6790880267590023</v>
      </c>
      <c r="N379" s="4">
        <f t="shared" si="39"/>
        <v>3.7941925400287233</v>
      </c>
    </row>
    <row r="380" spans="1:14">
      <c r="A380" s="4">
        <f t="shared" si="42"/>
        <v>2224</v>
      </c>
      <c r="G380" s="4">
        <f>carbondioxide!L480</f>
        <v>1178.3317014145096</v>
      </c>
      <c r="H380" s="4">
        <f t="shared" si="36"/>
        <v>7.7846983677541557</v>
      </c>
      <c r="I380" s="4">
        <f t="shared" si="40"/>
        <v>7.6956647267120069</v>
      </c>
      <c r="J380" s="4">
        <f t="shared" si="37"/>
        <v>3.8162577857499627</v>
      </c>
      <c r="K380" s="4">
        <f>carbondioxide!S480</f>
        <v>1178.3318244272641</v>
      </c>
      <c r="L380" s="4">
        <f t="shared" si="38"/>
        <v>7.7846989262710853</v>
      </c>
      <c r="M380" s="4">
        <f t="shared" si="41"/>
        <v>7.6956655625104657</v>
      </c>
      <c r="N380" s="4">
        <f t="shared" si="39"/>
        <v>3.8162587463933515</v>
      </c>
    </row>
    <row r="381" spans="1:14">
      <c r="A381" s="4">
        <f t="shared" si="42"/>
        <v>2225</v>
      </c>
      <c r="G381" s="4">
        <f>carbondioxide!L481</f>
        <v>1180.121262985457</v>
      </c>
      <c r="H381" s="4">
        <f t="shared" si="36"/>
        <v>7.7928173816896029</v>
      </c>
      <c r="I381" s="4">
        <f t="shared" si="40"/>
        <v>7.7121106053206399</v>
      </c>
      <c r="J381" s="4">
        <f t="shared" si="37"/>
        <v>3.8382928171746271</v>
      </c>
      <c r="K381" s="4">
        <f>carbondioxide!S481</f>
        <v>1180.1213857312268</v>
      </c>
      <c r="L381" s="4">
        <f t="shared" si="38"/>
        <v>7.792817938149228</v>
      </c>
      <c r="M381" s="4">
        <f t="shared" si="41"/>
        <v>7.7121114379305071</v>
      </c>
      <c r="N381" s="4">
        <f t="shared" si="39"/>
        <v>3.8382937771088965</v>
      </c>
    </row>
    <row r="382" spans="1:14">
      <c r="A382" s="4">
        <f t="shared" si="42"/>
        <v>2226</v>
      </c>
      <c r="G382" s="4">
        <f>carbondioxide!L482</f>
        <v>1181.8879425615976</v>
      </c>
      <c r="H382" s="4">
        <f t="shared" si="36"/>
        <v>7.8008205151851975</v>
      </c>
      <c r="I382" s="4">
        <f t="shared" si="40"/>
        <v>7.7284253358018429</v>
      </c>
      <c r="J382" s="4">
        <f t="shared" si="37"/>
        <v>3.8602961022112963</v>
      </c>
      <c r="K382" s="4">
        <f>carbondioxide!S482</f>
        <v>1181.8880650424139</v>
      </c>
      <c r="L382" s="4">
        <f t="shared" si="38"/>
        <v>7.8008210696136766</v>
      </c>
      <c r="M382" s="4">
        <f t="shared" si="41"/>
        <v>7.7284261652599469</v>
      </c>
      <c r="N382" s="4">
        <f t="shared" si="39"/>
        <v>3.8602970614223633</v>
      </c>
    </row>
    <row r="383" spans="1:14">
      <c r="A383" s="4">
        <f t="shared" si="42"/>
        <v>2227</v>
      </c>
      <c r="G383" s="4">
        <f>carbondioxide!L483</f>
        <v>1183.6293856008483</v>
      </c>
      <c r="H383" s="4">
        <f t="shared" si="36"/>
        <v>7.8086976267431352</v>
      </c>
      <c r="I383" s="4">
        <f t="shared" si="40"/>
        <v>7.7446090942440922</v>
      </c>
      <c r="J383" s="4">
        <f t="shared" si="37"/>
        <v>3.8822670762580906</v>
      </c>
      <c r="K383" s="4">
        <f>carbondioxide!S483</f>
        <v>1183.6295078187186</v>
      </c>
      <c r="L383" s="4">
        <f t="shared" si="38"/>
        <v>7.808698179167382</v>
      </c>
      <c r="M383" s="4">
        <f t="shared" si="41"/>
        <v>7.7446099205867789</v>
      </c>
      <c r="N383" s="4">
        <f t="shared" si="39"/>
        <v>3.882268034732161</v>
      </c>
    </row>
    <row r="384" spans="1:14">
      <c r="A384" s="4">
        <f t="shared" si="42"/>
        <v>2228</v>
      </c>
      <c r="G384" s="4">
        <f>carbondioxide!L484</f>
        <v>1185.3408834367842</v>
      </c>
      <c r="H384" s="4">
        <f t="shared" si="36"/>
        <v>7.8164280023709178</v>
      </c>
      <c r="I384" s="4">
        <f t="shared" si="40"/>
        <v>7.7606614032787444</v>
      </c>
      <c r="J384" s="4">
        <f t="shared" si="37"/>
        <v>3.9042051789202512</v>
      </c>
      <c r="K384" s="4">
        <f>carbondioxide!S484</f>
        <v>1185.3410053936936</v>
      </c>
      <c r="L384" s="4">
        <f t="shared" si="38"/>
        <v>7.816428552819688</v>
      </c>
      <c r="M384" s="4">
        <f t="shared" si="41"/>
        <v>7.760662226541954</v>
      </c>
      <c r="N384" s="4">
        <f t="shared" si="39"/>
        <v>3.9042061366438152</v>
      </c>
    </row>
    <row r="385" spans="1:14">
      <c r="A385" s="4">
        <f t="shared" si="42"/>
        <v>2229</v>
      </c>
      <c r="G385" s="4">
        <f>carbondioxide!L485</f>
        <v>1187.0105333412428</v>
      </c>
      <c r="H385" s="4">
        <f t="shared" si="36"/>
        <v>7.8239586138988217</v>
      </c>
      <c r="I385" s="4">
        <f t="shared" si="40"/>
        <v>7.7765801498178462</v>
      </c>
      <c r="J385" s="4">
        <f t="shared" si="37"/>
        <v>3.9261098502746075</v>
      </c>
      <c r="K385" s="4">
        <f>carbondioxide!S485</f>
        <v>1187.0106550391536</v>
      </c>
      <c r="L385" s="4">
        <f t="shared" si="38"/>
        <v>7.8239591624059921</v>
      </c>
      <c r="M385" s="4">
        <f t="shared" si="41"/>
        <v>7.7765809700372834</v>
      </c>
      <c r="N385" s="4">
        <f t="shared" si="39"/>
        <v>3.9261108072344366</v>
      </c>
    </row>
    <row r="386" spans="1:14">
      <c r="A386" s="4">
        <f t="shared" si="42"/>
        <v>2230</v>
      </c>
      <c r="G386" s="4">
        <f>carbondioxide!L486</f>
        <v>1188.6399791584345</v>
      </c>
      <c r="H386" s="4">
        <f t="shared" si="36"/>
        <v>7.8312976870858639</v>
      </c>
      <c r="I386" s="4">
        <f t="shared" si="40"/>
        <v>7.792363541865158</v>
      </c>
      <c r="J386" s="4">
        <f t="shared" si="37"/>
        <v>3.9479805215760129</v>
      </c>
      <c r="K386" s="4">
        <f>carbondioxide!S486</f>
        <v>1188.6401005992871</v>
      </c>
      <c r="L386" s="4">
        <f t="shared" si="38"/>
        <v>7.8312982336841088</v>
      </c>
      <c r="M386" s="4">
        <f t="shared" si="41"/>
        <v>7.7923643590762692</v>
      </c>
      <c r="N386" s="4">
        <f t="shared" si="39"/>
        <v>3.9479814777591566</v>
      </c>
    </row>
    <row r="387" spans="1:14">
      <c r="A387" s="4">
        <f t="shared" si="42"/>
        <v>2231</v>
      </c>
      <c r="G387" s="4">
        <f>carbondioxide!L487</f>
        <v>1190.263395452962</v>
      </c>
      <c r="H387" s="4">
        <f t="shared" si="36"/>
        <v>7.8385996049499171</v>
      </c>
      <c r="I387" s="4">
        <f t="shared" si="40"/>
        <v>7.8080146382563278</v>
      </c>
      <c r="J387" s="4">
        <f t="shared" si="37"/>
        <v>3.9698166171312552</v>
      </c>
      <c r="K387" s="4">
        <f>carbondioxide!S487</f>
        <v>1190.2635166386749</v>
      </c>
      <c r="L387" s="4">
        <f t="shared" si="38"/>
        <v>7.8386001496558491</v>
      </c>
      <c r="M387" s="4">
        <f t="shared" si="41"/>
        <v>7.8080154524938123</v>
      </c>
      <c r="N387" s="4">
        <f t="shared" si="39"/>
        <v>3.969817572525038</v>
      </c>
    </row>
    <row r="388" spans="1:14">
      <c r="A388" s="4">
        <f t="shared" si="42"/>
        <v>2232</v>
      </c>
      <c r="G388" s="4">
        <f>carbondioxide!L488</f>
        <v>1191.8795969903947</v>
      </c>
      <c r="H388" s="4">
        <f t="shared" si="36"/>
        <v>7.8458591855707516</v>
      </c>
      <c r="I388" s="4">
        <f t="shared" si="40"/>
        <v>7.8235362317209409</v>
      </c>
      <c r="J388" s="4">
        <f t="shared" si="37"/>
        <v>3.9916175818912456</v>
      </c>
      <c r="K388" s="4">
        <f>carbondioxide!S488</f>
        <v>1191.879717922865</v>
      </c>
      <c r="L388" s="4">
        <f t="shared" si="38"/>
        <v>7.8458597284013223</v>
      </c>
      <c r="M388" s="4">
        <f t="shared" si="41"/>
        <v>7.8235370430187849</v>
      </c>
      <c r="N388" s="4">
        <f t="shared" si="39"/>
        <v>3.9916185364832608</v>
      </c>
    </row>
    <row r="389" spans="1:14">
      <c r="A389" s="4">
        <f t="shared" si="42"/>
        <v>2233</v>
      </c>
      <c r="G389" s="4">
        <f>carbondioxide!L489</f>
        <v>1193.4878357181169</v>
      </c>
      <c r="H389" s="4">
        <f t="shared" si="36"/>
        <v>7.8530732343407825</v>
      </c>
      <c r="I389" s="4">
        <f t="shared" si="40"/>
        <v>7.8389309195471855</v>
      </c>
      <c r="J389" s="4">
        <f t="shared" si="37"/>
        <v>4.0133828798222781</v>
      </c>
      <c r="K389" s="4">
        <f>carbondioxide!S489</f>
        <v>1193.4879563992195</v>
      </c>
      <c r="L389" s="4">
        <f t="shared" si="38"/>
        <v>7.8530737753130886</v>
      </c>
      <c r="M389" s="4">
        <f t="shared" si="41"/>
        <v>7.838931727938693</v>
      </c>
      <c r="N389" s="4">
        <f t="shared" si="39"/>
        <v>4.0133838336003826</v>
      </c>
    </row>
    <row r="390" spans="1:14">
      <c r="A390" s="4">
        <f t="shared" si="42"/>
        <v>2234</v>
      </c>
      <c r="G390" s="4">
        <f>carbondioxide!L490</f>
        <v>1195.0876270130525</v>
      </c>
      <c r="H390" s="4">
        <f t="shared" si="36"/>
        <v>7.8602397524945999</v>
      </c>
      <c r="I390" s="4">
        <f t="shared" si="40"/>
        <v>7.8542011473168385</v>
      </c>
      <c r="J390" s="4">
        <f t="shared" si="37"/>
        <v>4.0351119926879155</v>
      </c>
      <c r="K390" s="4">
        <f>carbondioxide!S490</f>
        <v>1195.0877474446424</v>
      </c>
      <c r="L390" s="4">
        <f t="shared" si="38"/>
        <v>7.8602402916257557</v>
      </c>
      <c r="M390" s="4">
        <f t="shared" si="41"/>
        <v>7.8542019528346581</v>
      </c>
      <c r="N390" s="4">
        <f t="shared" si="39"/>
        <v>4.0351129456402246</v>
      </c>
    </row>
    <row r="391" spans="1:14">
      <c r="A391" s="4">
        <f t="shared" si="42"/>
        <v>2235</v>
      </c>
      <c r="G391" s="4">
        <f>carbondioxide!L491</f>
        <v>1196.6786481269837</v>
      </c>
      <c r="H391" s="4">
        <f t="shared" ref="H391:H454" si="43">H$3*LN(G391/G$3)</f>
        <v>7.8673574749104764</v>
      </c>
      <c r="I391" s="4">
        <f t="shared" si="40"/>
        <v>7.8693492368306295</v>
      </c>
      <c r="J391" s="4">
        <f t="shared" ref="J391:J454" si="44">J390+J$3*(I390-J390)</f>
        <v>4.056804419086208</v>
      </c>
      <c r="K391" s="4">
        <f>carbondioxide!S491</f>
        <v>1196.6787683108946</v>
      </c>
      <c r="L391" s="4">
        <f t="shared" ref="L391:L454" si="45">L$3*LN(K391/K$3)</f>
        <v>7.8673580122175411</v>
      </c>
      <c r="M391" s="4">
        <f t="shared" si="41"/>
        <v>7.8693500395067755</v>
      </c>
      <c r="N391" s="4">
        <f t="shared" ref="N391:N454" si="46">N390+N$3*(M390-N390)</f>
        <v>4.0568053712010892</v>
      </c>
    </row>
    <row r="392" spans="1:14">
      <c r="A392" s="4">
        <f t="shared" si="42"/>
        <v>2236</v>
      </c>
      <c r="G392" s="4">
        <f>carbondioxide!L492</f>
        <v>1198.2606769849483</v>
      </c>
      <c r="H392" s="4">
        <f t="shared" si="43"/>
        <v>7.8744255918622867</v>
      </c>
      <c r="I392" s="4">
        <f t="shared" ref="I392:I455" si="47">I391+I$3*(I$4*H392-I391)+I$5*(J391-I391)</f>
        <v>7.884377404461703</v>
      </c>
      <c r="J392" s="4">
        <f t="shared" si="44"/>
        <v>4.0784596736509959</v>
      </c>
      <c r="K392" s="4">
        <f>carbondioxide!S492</f>
        <v>1198.2607969229934</v>
      </c>
      <c r="L392" s="4">
        <f t="shared" si="45"/>
        <v>7.8744261273622183</v>
      </c>
      <c r="M392" s="4">
        <f t="shared" ref="M392:M455" si="48">M391+M$3*(M$4*L392-M391)+M$5*(N391-M391)</f>
        <v>7.8843782043275743</v>
      </c>
      <c r="N392" s="4">
        <f t="shared" si="46"/>
        <v>4.0784606249170654</v>
      </c>
    </row>
    <row r="393" spans="1:14">
      <c r="A393" s="4">
        <f t="shared" si="42"/>
        <v>2237</v>
      </c>
      <c r="G393" s="4">
        <f>carbondioxide!L493</f>
        <v>1199.833554980351</v>
      </c>
      <c r="H393" s="4">
        <f t="shared" si="43"/>
        <v>7.8814435800379812</v>
      </c>
      <c r="I393" s="4">
        <f t="shared" si="47"/>
        <v>7.8992877736484539</v>
      </c>
      <c r="J393" s="4">
        <f t="shared" si="44"/>
        <v>4.1000772863620005</v>
      </c>
      <c r="K393" s="4">
        <f>carbondioxide!S493</f>
        <v>1199.8336746743234</v>
      </c>
      <c r="L393" s="4">
        <f t="shared" si="45"/>
        <v>7.8814441137476106</v>
      </c>
      <c r="M393" s="4">
        <f t="shared" si="48"/>
        <v>7.8992885707348544</v>
      </c>
      <c r="N393" s="4">
        <f t="shared" si="46"/>
        <v>4.100078236768117</v>
      </c>
    </row>
    <row r="394" spans="1:14">
      <c r="A394" s="4">
        <f t="shared" si="42"/>
        <v>2238</v>
      </c>
      <c r="G394" s="4">
        <f>carbondioxide!L494</f>
        <v>1201.3971642657793</v>
      </c>
      <c r="H394" s="4">
        <f t="shared" si="43"/>
        <v>7.8884110994790344</v>
      </c>
      <c r="I394" s="4">
        <f t="shared" si="47"/>
        <v>7.9140823837686751</v>
      </c>
      <c r="J394" s="4">
        <f t="shared" si="44"/>
        <v>4.1216568019297872</v>
      </c>
      <c r="K394" s="4">
        <f>carbondioxide!S494</f>
        <v>1201.397283717452</v>
      </c>
      <c r="L394" s="4">
        <f t="shared" si="45"/>
        <v>7.8884116314150461</v>
      </c>
      <c r="M394" s="4">
        <f t="shared" si="48"/>
        <v>7.9140831781058276</v>
      </c>
      <c r="N394" s="4">
        <f t="shared" si="46"/>
        <v>4.1216577514650483</v>
      </c>
    </row>
    <row r="395" spans="1:14">
      <c r="A395" s="4">
        <f t="shared" si="42"/>
        <v>2239</v>
      </c>
      <c r="G395" s="4">
        <f>carbondioxide!L495</f>
        <v>1202.9514138365948</v>
      </c>
      <c r="H395" s="4">
        <f t="shared" si="43"/>
        <v>7.8953279304559052</v>
      </c>
      <c r="I395" s="4">
        <f t="shared" si="47"/>
        <v>7.9287631967555141</v>
      </c>
      <c r="J395" s="4">
        <f t="shared" si="44"/>
        <v>4.1431977792346322</v>
      </c>
      <c r="K395" s="4">
        <f>carbondioxide!S495</f>
        <v>1202.9515330477216</v>
      </c>
      <c r="L395" s="4">
        <f t="shared" si="45"/>
        <v>7.8953284606348388</v>
      </c>
      <c r="M395" s="4">
        <f t="shared" si="48"/>
        <v>7.9287639883730776</v>
      </c>
      <c r="N395" s="4">
        <f t="shared" si="46"/>
        <v>4.1431987278883682</v>
      </c>
    </row>
    <row r="396" spans="1:14">
      <c r="A396" s="4">
        <f t="shared" si="42"/>
        <v>2240</v>
      </c>
      <c r="G396" s="4">
        <f>carbondioxide!L496</f>
        <v>1204.4962309561906</v>
      </c>
      <c r="H396" s="4">
        <f t="shared" si="43"/>
        <v>7.9021939345761378</v>
      </c>
      <c r="I396" s="4">
        <f t="shared" si="47"/>
        <v>7.9433321022829197</v>
      </c>
      <c r="J396" s="4">
        <f t="shared" si="44"/>
        <v>4.1646997908061509</v>
      </c>
      <c r="K396" s="4">
        <f>carbondioxide!S496</f>
        <v>1204.496349928505</v>
      </c>
      <c r="L396" s="4">
        <f t="shared" si="45"/>
        <v>7.9021944630143626</v>
      </c>
      <c r="M396" s="4">
        <f t="shared" si="48"/>
        <v>7.9433328912100052</v>
      </c>
      <c r="N396" s="4">
        <f t="shared" si="46"/>
        <v>4.1647007385679213</v>
      </c>
    </row>
    <row r="397" spans="1:14">
      <c r="A397" s="4">
        <f t="shared" si="42"/>
        <v>2241</v>
      </c>
      <c r="G397" s="4">
        <f>carbondioxide!L497</f>
        <v>1206.0315558300849</v>
      </c>
      <c r="H397" s="4">
        <f t="shared" si="43"/>
        <v>7.9090090306153469</v>
      </c>
      <c r="I397" s="4">
        <f t="shared" si="47"/>
        <v>7.9577909220254162</v>
      </c>
      <c r="J397" s="4">
        <f t="shared" si="44"/>
        <v>4.1861624223353386</v>
      </c>
      <c r="K397" s="4">
        <f>carbondioxide!S497</f>
        <v>1206.0316745653015</v>
      </c>
      <c r="L397" s="4">
        <f t="shared" si="45"/>
        <v>7.9090095573290764</v>
      </c>
      <c r="M397" s="4">
        <f t="shared" si="48"/>
        <v>7.9577917082906007</v>
      </c>
      <c r="N397" s="4">
        <f t="shared" si="46"/>
        <v>4.1861633691949285</v>
      </c>
    </row>
    <row r="398" spans="1:14">
      <c r="A398" s="4">
        <f t="shared" si="42"/>
        <v>2242</v>
      </c>
      <c r="G398" s="4">
        <f>carbondioxide!L498</f>
        <v>1207.5573382589107</v>
      </c>
      <c r="H398" s="4">
        <f t="shared" si="43"/>
        <v>7.9157731793082711</v>
      </c>
      <c r="I398" s="4">
        <f t="shared" si="47"/>
        <v>7.9721414133013209</v>
      </c>
      <c r="J398" s="4">
        <f t="shared" si="44"/>
        <v>4.2075852722135787</v>
      </c>
      <c r="K398" s="4">
        <f>carbondioxide!S498</f>
        <v>1207.5574567587255</v>
      </c>
      <c r="L398" s="4">
        <f t="shared" si="45"/>
        <v>7.9157737043135512</v>
      </c>
      <c r="M398" s="4">
        <f t="shared" si="48"/>
        <v>7.9721421969326638</v>
      </c>
      <c r="N398" s="4">
        <f t="shared" si="46"/>
        <v>4.2075862181609915</v>
      </c>
    </row>
    <row r="399" spans="1:14">
      <c r="A399" s="4">
        <f t="shared" si="42"/>
        <v>2243</v>
      </c>
      <c r="G399" s="4">
        <f>carbondioxide!L499</f>
        <v>1209.0735354993774</v>
      </c>
      <c r="H399" s="4">
        <f t="shared" si="43"/>
        <v>7.9224863736060991</v>
      </c>
      <c r="I399" s="4">
        <f t="shared" si="47"/>
        <v>7.9863852722897501</v>
      </c>
      <c r="J399" s="4">
        <f t="shared" si="44"/>
        <v>4.2289679510949574</v>
      </c>
      <c r="K399" s="4">
        <f>carbondioxide!S499</f>
        <v>1209.0736537654677</v>
      </c>
      <c r="L399" s="4">
        <f t="shared" si="45"/>
        <v>7.9224868969188122</v>
      </c>
      <c r="M399" s="4">
        <f t="shared" si="48"/>
        <v>7.9863860533148037</v>
      </c>
      <c r="N399" s="4">
        <f t="shared" si="46"/>
        <v>4.2289688961204144</v>
      </c>
    </row>
    <row r="400" spans="1:14">
      <c r="A400" s="4">
        <f t="shared" si="42"/>
        <v>2244</v>
      </c>
      <c r="G400" s="4">
        <f>carbondioxide!L500</f>
        <v>1210.5801108650348</v>
      </c>
      <c r="H400" s="4">
        <f t="shared" si="43"/>
        <v>7.9291486322809908</v>
      </c>
      <c r="I400" s="4">
        <f t="shared" si="47"/>
        <v>8.0005241369396174</v>
      </c>
      <c r="J400" s="4">
        <f t="shared" si="44"/>
        <v>4.250310081479344</v>
      </c>
      <c r="K400" s="4">
        <f>carbondioxide!S500</f>
        <v>1210.580228899059</v>
      </c>
      <c r="L400" s="4">
        <f t="shared" si="45"/>
        <v>7.9291491539168524</v>
      </c>
      <c r="M400" s="4">
        <f t="shared" si="48"/>
        <v>8.0005249153854425</v>
      </c>
      <c r="N400" s="4">
        <f t="shared" si="46"/>
        <v>4.2503110255732786</v>
      </c>
    </row>
    <row r="401" spans="1:14">
      <c r="A401" s="4">
        <f t="shared" si="42"/>
        <v>2245</v>
      </c>
      <c r="G401" s="4">
        <f>carbondioxide!L501</f>
        <v>1212.0770327823589</v>
      </c>
      <c r="H401" s="4">
        <f t="shared" si="43"/>
        <v>7.9357599955916029</v>
      </c>
      <c r="I401" s="4">
        <f t="shared" si="47"/>
        <v>8.0145595896449731</v>
      </c>
      <c r="J401" s="4">
        <f t="shared" si="44"/>
        <v>4.2716112973143581</v>
      </c>
      <c r="K401" s="4">
        <f>carbondioxide!S501</f>
        <v>1212.077150585957</v>
      </c>
      <c r="L401" s="4">
        <f t="shared" si="45"/>
        <v>7.9357605155661606</v>
      </c>
      <c r="M401" s="4">
        <f t="shared" si="48"/>
        <v>8.0145603655381485</v>
      </c>
      <c r="N401" s="4">
        <f t="shared" si="46"/>
        <v>4.2716122404674115</v>
      </c>
    </row>
    <row r="402" spans="1:14">
      <c r="A402" s="4">
        <f t="shared" si="42"/>
        <v>2246</v>
      </c>
      <c r="G402" s="4">
        <f>carbondioxide!L502</f>
        <v>1213.564274129141</v>
      </c>
      <c r="H402" s="4">
        <f t="shared" si="43"/>
        <v>7.9423205222281501</v>
      </c>
      <c r="I402" s="4">
        <f t="shared" si="47"/>
        <v>8.0284931597342641</v>
      </c>
      <c r="J402" s="4">
        <f t="shared" si="44"/>
        <v>4.2928712436147958</v>
      </c>
      <c r="K402" s="4">
        <f>carbondioxide!S502</f>
        <v>1213.5643917039361</v>
      </c>
      <c r="L402" s="4">
        <f t="shared" si="45"/>
        <v>7.9423210405567923</v>
      </c>
      <c r="M402" s="4">
        <f t="shared" si="48"/>
        <v>8.0284939331009006</v>
      </c>
      <c r="N402" s="4">
        <f t="shared" si="46"/>
        <v>4.2928721858178136</v>
      </c>
    </row>
    <row r="403" spans="1:14">
      <c r="A403" s="4">
        <f t="shared" si="42"/>
        <v>2247</v>
      </c>
      <c r="G403" s="4">
        <f>carbondioxide!L503</f>
        <v>1215.0418117498148</v>
      </c>
      <c r="H403" s="4">
        <f t="shared" si="43"/>
        <v>7.9488302870614493</v>
      </c>
      <c r="I403" s="4">
        <f t="shared" si="47"/>
        <v>8.0423263258047655</v>
      </c>
      <c r="J403" s="4">
        <f t="shared" si="44"/>
        <v>4.314089576098354</v>
      </c>
      <c r="K403" s="4">
        <f>carbondioxide!S503</f>
        <v>1215.0419290974114</v>
      </c>
      <c r="L403" s="4">
        <f t="shared" si="45"/>
        <v>7.9488308037593978</v>
      </c>
      <c r="M403" s="4">
        <f t="shared" si="48"/>
        <v>8.0423270966705189</v>
      </c>
      <c r="N403" s="4">
        <f t="shared" si="46"/>
        <v>4.3140905173423816</v>
      </c>
    </row>
    <row r="404" spans="1:14">
      <c r="A404" s="4">
        <f t="shared" si="42"/>
        <v>2248</v>
      </c>
      <c r="G404" s="4">
        <f>carbondioxide!L504</f>
        <v>1216.5096260834191</v>
      </c>
      <c r="H404" s="4">
        <f t="shared" si="43"/>
        <v>7.9552893794059054</v>
      </c>
      <c r="I404" s="4">
        <f t="shared" si="47"/>
        <v>8.0560605179233757</v>
      </c>
      <c r="J404" s="4">
        <f t="shared" si="44"/>
        <v>4.3352659608366864</v>
      </c>
      <c r="K404" s="4">
        <f>carbondioxide!S504</f>
        <v>1216.509743205404</v>
      </c>
      <c r="L404" s="4">
        <f t="shared" si="45"/>
        <v>7.9552898944882164</v>
      </c>
      <c r="M404" s="4">
        <f t="shared" si="48"/>
        <v>8.056061286313458</v>
      </c>
      <c r="N404" s="4">
        <f t="shared" si="46"/>
        <v>4.3352669011129654</v>
      </c>
    </row>
    <row r="405" spans="1:14">
      <c r="A405" s="4">
        <f t="shared" si="42"/>
        <v>2249</v>
      </c>
      <c r="G405" s="4">
        <f>carbondioxide!L505</f>
        <v>1217.96770086484</v>
      </c>
      <c r="H405" s="4">
        <f t="shared" si="43"/>
        <v>7.9616979016188605</v>
      </c>
      <c r="I405" s="4">
        <f t="shared" si="47"/>
        <v>8.0696971197087386</v>
      </c>
      <c r="J405" s="4">
        <f t="shared" si="44"/>
        <v>4.3564000739209385</v>
      </c>
      <c r="K405" s="4">
        <f>carbondioxide!S505</f>
        <v>1217.9678177627834</v>
      </c>
      <c r="L405" s="4">
        <f t="shared" si="45"/>
        <v>7.9616984151004315</v>
      </c>
      <c r="M405" s="4">
        <f t="shared" si="48"/>
        <v>8.069697885647928</v>
      </c>
      <c r="N405" s="4">
        <f t="shared" si="46"/>
        <v>4.3564010132209043</v>
      </c>
    </row>
    <row r="406" spans="1:14">
      <c r="A406" s="4">
        <f t="shared" si="42"/>
        <v>2250</v>
      </c>
      <c r="G406" s="4">
        <f>carbondioxide!L506</f>
        <v>1219.416022875125</v>
      </c>
      <c r="H406" s="4">
        <f t="shared" si="43"/>
        <v>7.9680559679270289</v>
      </c>
      <c r="I406" s="4">
        <f t="shared" si="47"/>
        <v>8.083237470305777</v>
      </c>
      <c r="J406" s="4">
        <f t="shared" si="44"/>
        <v>4.3774916011410134</v>
      </c>
      <c r="K406" s="4">
        <f>carbondioxide!S506</f>
        <v>1219.4161395505794</v>
      </c>
      <c r="L406" s="4">
        <f t="shared" si="45"/>
        <v>7.9680564798225921</v>
      </c>
      <c r="M406" s="4">
        <f t="shared" si="48"/>
        <v>8.0832382338184292</v>
      </c>
      <c r="N406" s="4">
        <f t="shared" si="46"/>
        <v>4.3774925394562896</v>
      </c>
    </row>
    <row r="407" spans="1:14">
      <c r="A407" s="4">
        <f t="shared" si="42"/>
        <v>2251</v>
      </c>
      <c r="G407" s="4">
        <f>carbondioxide!L507</f>
        <v>1220.8545817258787</v>
      </c>
      <c r="H407" s="4">
        <f t="shared" si="43"/>
        <v>7.9743637034122328</v>
      </c>
      <c r="I407" s="4">
        <f t="shared" si="47"/>
        <v>8.0966828662612276</v>
      </c>
      <c r="J407" s="4">
        <f t="shared" si="44"/>
        <v>4.3985402376778691</v>
      </c>
      <c r="K407" s="4">
        <f>carbondioxide!S507</f>
        <v>1220.8546981803802</v>
      </c>
      <c r="L407" s="4">
        <f t="shared" si="45"/>
        <v>7.9743642137363624</v>
      </c>
      <c r="M407" s="4">
        <f t="shared" si="48"/>
        <v>8.0966836273712879</v>
      </c>
      <c r="N407" s="4">
        <f t="shared" si="46"/>
        <v>4.3985411750002665</v>
      </c>
    </row>
    <row r="408" spans="1:14">
      <c r="A408" s="4">
        <f t="shared" si="42"/>
        <v>2252</v>
      </c>
      <c r="G408" s="4">
        <f>carbondioxide!L508</f>
        <v>1222.2833696683633</v>
      </c>
      <c r="H408" s="4">
        <f t="shared" si="43"/>
        <v>7.9806212431138892</v>
      </c>
      <c r="I408" s="4">
        <f t="shared" si="47"/>
        <v>8.1100345633071704</v>
      </c>
      <c r="J408" s="4">
        <f t="shared" si="44"/>
        <v>4.4195456878082222</v>
      </c>
      <c r="K408" s="4">
        <f>carbondioxide!S508</f>
        <v>1222.283485903431</v>
      </c>
      <c r="L408" s="4">
        <f t="shared" si="45"/>
        <v>7.980621751881003</v>
      </c>
      <c r="M408" s="4">
        <f t="shared" si="48"/>
        <v>8.1100353220381791</v>
      </c>
      <c r="N408" s="4">
        <f t="shared" si="46"/>
        <v>4.4195466241297341</v>
      </c>
    </row>
    <row r="409" spans="1:14">
      <c r="A409" s="4">
        <f t="shared" si="42"/>
        <v>2253</v>
      </c>
      <c r="G409" s="4">
        <f>carbondioxide!L509</f>
        <v>1223.7023814213476</v>
      </c>
      <c r="H409" s="4">
        <f t="shared" si="43"/>
        <v>7.9868287312211077</v>
      </c>
      <c r="I409" s="4">
        <f t="shared" si="47"/>
        <v>8.1232937780584553</v>
      </c>
      <c r="J409" s="4">
        <f t="shared" si="44"/>
        <v>4.4405076646210562</v>
      </c>
      <c r="K409" s="4">
        <f>carbondioxide!S509</f>
        <v>1223.7024974384844</v>
      </c>
      <c r="L409" s="4">
        <f t="shared" si="45"/>
        <v>7.9868292384454644</v>
      </c>
      <c r="M409" s="4">
        <f t="shared" si="48"/>
        <v>8.1232945344335601</v>
      </c>
      <c r="N409" s="4">
        <f t="shared" si="46"/>
        <v>4.4405085999338541</v>
      </c>
    </row>
    <row r="410" spans="1:14">
      <c r="A410" s="4">
        <f t="shared" si="42"/>
        <v>2254</v>
      </c>
      <c r="G410" s="4">
        <f>carbondioxide!L510</f>
        <v>1225.1116140138452</v>
      </c>
      <c r="H410" s="4">
        <f t="shared" si="43"/>
        <v>7.9929863203366525</v>
      </c>
      <c r="I410" s="4">
        <f t="shared" si="47"/>
        <v>8.136461689629197</v>
      </c>
      <c r="J410" s="4">
        <f t="shared" si="44"/>
        <v>4.4614258897453807</v>
      </c>
      <c r="K410" s="4">
        <f>carbondioxide!S510</f>
        <v>1225.1117298145375</v>
      </c>
      <c r="L410" s="4">
        <f t="shared" si="45"/>
        <v>7.992986826032352</v>
      </c>
      <c r="M410" s="4">
        <f t="shared" si="48"/>
        <v>8.1364624436711619</v>
      </c>
      <c r="N410" s="4">
        <f t="shared" si="46"/>
        <v>4.461426824041812</v>
      </c>
    </row>
    <row r="411" spans="1:14">
      <c r="A411" s="4">
        <f t="shared" si="42"/>
        <v>2255</v>
      </c>
      <c r="G411" s="4">
        <f>carbondioxide!L511</f>
        <v>1226.511066640172</v>
      </c>
      <c r="H411" s="4">
        <f t="shared" si="43"/>
        <v>7.9990941708008645</v>
      </c>
      <c r="I411" s="4">
        <f t="shared" si="47"/>
        <v>8.1495394411729407</v>
      </c>
      <c r="J411" s="4">
        <f t="shared" si="44"/>
        <v>4.4823000930887211</v>
      </c>
      <c r="K411" s="4">
        <f>carbondioxide!S511</f>
        <v>1226.5111822258903</v>
      </c>
      <c r="L411" s="4">
        <f t="shared" si="45"/>
        <v>7.9990946749818548</v>
      </c>
      <c r="M411" s="4">
        <f t="shared" si="48"/>
        <v>8.1495401929041602</v>
      </c>
      <c r="N411" s="4">
        <f t="shared" si="46"/>
        <v>4.4823010263613066</v>
      </c>
    </row>
    <row r="412" spans="1:14">
      <c r="A412" s="4">
        <f t="shared" si="42"/>
        <v>2256</v>
      </c>
      <c r="G412" s="4">
        <f>carbondioxide!L512</f>
        <v>1227.9007405255438</v>
      </c>
      <c r="H412" s="4">
        <f t="shared" si="43"/>
        <v>8.0051524500672038</v>
      </c>
      <c r="I412" s="4">
        <f t="shared" si="47"/>
        <v>8.162528141350716</v>
      </c>
      <c r="J412" s="4">
        <f t="shared" si="44"/>
        <v>4.5031300125858396</v>
      </c>
      <c r="K412" s="4">
        <f>carbondioxide!S512</f>
        <v>1227.9008558977434</v>
      </c>
      <c r="L412" s="4">
        <f t="shared" si="45"/>
        <v>8.0051529527472827</v>
      </c>
      <c r="M412" s="4">
        <f t="shared" si="48"/>
        <v>8.1625288907932134</v>
      </c>
      <c r="N412" s="4">
        <f t="shared" si="46"/>
        <v>4.5031309448272703</v>
      </c>
    </row>
    <row r="413" spans="1:14">
      <c r="A413" s="4">
        <f t="shared" si="42"/>
        <v>2257</v>
      </c>
      <c r="G413" s="4">
        <f>carbondioxide!L513</f>
        <v>1229.2806388009451</v>
      </c>
      <c r="H413" s="4">
        <f t="shared" si="43"/>
        <v>8.0111613321233506</v>
      </c>
      <c r="I413" s="4">
        <f t="shared" si="47"/>
        <v>8.1754288657308134</v>
      </c>
      <c r="J413" s="4">
        <f t="shared" si="44"/>
        <v>4.5239153939572239</v>
      </c>
      <c r="K413" s="4">
        <f>carbondioxide!S513</f>
        <v>1229.2807539610649</v>
      </c>
      <c r="L413" s="4">
        <f t="shared" si="45"/>
        <v>8.0111618333161552</v>
      </c>
      <c r="M413" s="4">
        <f t="shared" si="48"/>
        <v>8.1754296129062602</v>
      </c>
      <c r="N413" s="4">
        <f t="shared" si="46"/>
        <v>4.5239163251603571</v>
      </c>
    </row>
    <row r="414" spans="1:14">
      <c r="A414" s="4">
        <f t="shared" si="42"/>
        <v>2258</v>
      </c>
      <c r="G414" s="4">
        <f>carbondioxide!L514</f>
        <v>1230.6507663862953</v>
      </c>
      <c r="H414" s="4">
        <f t="shared" si="43"/>
        <v>8.0171209969531656</v>
      </c>
      <c r="I414" s="4">
        <f t="shared" si="47"/>
        <v>8.1882426581239276</v>
      </c>
      <c r="J414" s="4">
        <f t="shared" si="44"/>
        <v>4.5446559904768975</v>
      </c>
      <c r="K414" s="4">
        <f>carbondioxide!S514</f>
        <v>1230.6508813357591</v>
      </c>
      <c r="L414" s="4">
        <f t="shared" si="45"/>
        <v>8.0171214966721891</v>
      </c>
      <c r="M414" s="4">
        <f t="shared" si="48"/>
        <v>8.1882434030536455</v>
      </c>
      <c r="N414" s="4">
        <f t="shared" si="46"/>
        <v>4.544656920634754</v>
      </c>
    </row>
    <row r="415" spans="1:14">
      <c r="A415" s="4">
        <f t="shared" si="42"/>
        <v>2259</v>
      </c>
      <c r="G415" s="4">
        <f>carbondioxide!L515</f>
        <v>1232.0111298811692</v>
      </c>
      <c r="H415" s="4">
        <f t="shared" si="43"/>
        <v>8.0230316300359057</v>
      </c>
      <c r="I415" s="4">
        <f t="shared" si="47"/>
        <v>8.2009705318569708</v>
      </c>
      <c r="J415" s="4">
        <f t="shared" si="44"/>
        <v>4.5653515627491323</v>
      </c>
      <c r="K415" s="4">
        <f>carbondioxide!S515</f>
        <v>1232.0112446213857</v>
      </c>
      <c r="L415" s="4">
        <f t="shared" si="45"/>
        <v>8.0230321282944956</v>
      </c>
      <c r="M415" s="4">
        <f t="shared" si="48"/>
        <v>8.2009712745619421</v>
      </c>
      <c r="N415" s="4">
        <f t="shared" si="46"/>
        <v>4.5653524918548936</v>
      </c>
    </row>
    <row r="416" spans="1:14">
      <c r="A416" s="4">
        <f t="shared" si="42"/>
        <v>2260</v>
      </c>
      <c r="G416" s="4">
        <f>carbondioxide!L516</f>
        <v>1233.3617374624389</v>
      </c>
      <c r="H416" s="4">
        <f t="shared" si="43"/>
        <v>8.0288934218795376</v>
      </c>
      <c r="I416" s="4">
        <f t="shared" si="47"/>
        <v>8.2136134709887525</v>
      </c>
      <c r="J416" s="4">
        <f t="shared" si="44"/>
        <v>4.5860018784936649</v>
      </c>
      <c r="K416" s="4">
        <f>carbondioxide!S516</f>
        <v>1233.3618519948016</v>
      </c>
      <c r="L416" s="4">
        <f t="shared" si="45"/>
        <v>8.0288939186908888</v>
      </c>
      <c r="M416" s="4">
        <f t="shared" si="48"/>
        <v>8.2136142114896273</v>
      </c>
      <c r="N416" s="4">
        <f t="shared" si="46"/>
        <v>4.5860028065406695</v>
      </c>
    </row>
    <row r="417" spans="1:14">
      <c r="A417" s="4">
        <f t="shared" si="42"/>
        <v>2261</v>
      </c>
      <c r="G417" s="4">
        <f>carbondioxide!L517</f>
        <v>1234.7025987883133</v>
      </c>
      <c r="H417" s="4">
        <f t="shared" si="43"/>
        <v>8.0347065675855429</v>
      </c>
      <c r="I417" s="4">
        <f t="shared" si="47"/>
        <v>8.2261724314704487</v>
      </c>
      <c r="J417" s="4">
        <f t="shared" si="44"/>
        <v>4.6066067123390368</v>
      </c>
      <c r="K417" s="4">
        <f>carbondioxide!S517</f>
        <v>1234.7027131142006</v>
      </c>
      <c r="L417" s="4">
        <f t="shared" si="45"/>
        <v>8.0347070629627044</v>
      </c>
      <c r="M417" s="4">
        <f t="shared" si="48"/>
        <v>8.2261731697875504</v>
      </c>
      <c r="N417" s="4">
        <f t="shared" si="46"/>
        <v>4.6066076393207798</v>
      </c>
    </row>
    <row r="418" spans="1:14">
      <c r="A418" s="4">
        <f t="shared" si="42"/>
        <v>2262</v>
      </c>
      <c r="G418" s="4">
        <f>carbondioxide!L518</f>
        <v>1236.0337249083118</v>
      </c>
      <c r="H418" s="4">
        <f t="shared" si="43"/>
        <v>8.0404712664428981</v>
      </c>
      <c r="I418" s="4">
        <f t="shared" si="47"/>
        <v>8.2386483422536632</v>
      </c>
      <c r="J418" s="4">
        <f t="shared" si="44"/>
        <v>4.6271658456237033</v>
      </c>
      <c r="K418" s="4">
        <f>carbondioxide!S518</f>
        <v>1236.0338390290881</v>
      </c>
      <c r="L418" s="4">
        <f t="shared" si="45"/>
        <v>8.0404717603987788</v>
      </c>
      <c r="M418" s="4">
        <f t="shared" si="48"/>
        <v>8.2386490784069952</v>
      </c>
      <c r="N418" s="4">
        <f t="shared" si="46"/>
        <v>4.6271667715338314</v>
      </c>
    </row>
    <row r="419" spans="1:14">
      <c r="A419" s="4">
        <f t="shared" si="42"/>
        <v>2263</v>
      </c>
      <c r="G419" s="4">
        <f>carbondioxide!L519</f>
        <v>1237.35512817876</v>
      </c>
      <c r="H419" s="4">
        <f t="shared" si="43"/>
        <v>8.0461877215491544</v>
      </c>
      <c r="I419" s="4">
        <f t="shared" si="47"/>
        <v>8.2510421063487023</v>
      </c>
      <c r="J419" s="4">
        <f t="shared" si="44"/>
        <v>4.6476790662045611</v>
      </c>
      <c r="K419" s="4">
        <f>carbondioxide!S519</f>
        <v>1237.3552420957749</v>
      </c>
      <c r="L419" s="4">
        <f t="shared" si="45"/>
        <v>8.0461882140965155</v>
      </c>
      <c r="M419" s="4">
        <f t="shared" si="48"/>
        <v>8.2510428403579628</v>
      </c>
      <c r="N419" s="4">
        <f t="shared" si="46"/>
        <v>4.6476799910368713</v>
      </c>
    </row>
    <row r="420" spans="1:14">
      <c r="A420" s="4">
        <f t="shared" si="42"/>
        <v>2264</v>
      </c>
      <c r="G420" s="4">
        <f>carbondioxide!L520</f>
        <v>1238.666822183432</v>
      </c>
      <c r="H420" s="4">
        <f t="shared" si="43"/>
        <v>8.0518561394567172</v>
      </c>
      <c r="I420" s="4">
        <f t="shared" si="47"/>
        <v>8.2633546018355588</v>
      </c>
      <c r="J420" s="4">
        <f t="shared" si="44"/>
        <v>4.66814616827258</v>
      </c>
      <c r="K420" s="4">
        <f>carbondioxide!S520</f>
        <v>1238.6669358980207</v>
      </c>
      <c r="L420" s="4">
        <f t="shared" si="45"/>
        <v>8.0518566306081816</v>
      </c>
      <c r="M420" s="4">
        <f t="shared" si="48"/>
        <v>8.263355333720142</v>
      </c>
      <c r="N420" s="4">
        <f t="shared" si="46"/>
        <v>4.6681470920210151</v>
      </c>
    </row>
    <row r="421" spans="1:14">
      <c r="A421" s="4">
        <f t="shared" si="42"/>
        <v>2265</v>
      </c>
      <c r="G421" s="4">
        <f>carbondioxide!L521</f>
        <v>1239.9688216589989</v>
      </c>
      <c r="H421" s="4">
        <f t="shared" si="43"/>
        <v>8.0574767298426124</v>
      </c>
      <c r="I421" s="4">
        <f t="shared" si="47"/>
        <v>8.2755866828299194</v>
      </c>
      <c r="J421" s="4">
        <f t="shared" si="44"/>
        <v>4.6885669521752176</v>
      </c>
      <c r="K421" s="4">
        <f>carbondioxide!S521</f>
        <v>1239.9689351724828</v>
      </c>
      <c r="L421" s="4">
        <f t="shared" si="45"/>
        <v>8.0574772196106625</v>
      </c>
      <c r="M421" s="4">
        <f t="shared" si="48"/>
        <v>8.2755874126089228</v>
      </c>
      <c r="N421" s="4">
        <f t="shared" si="46"/>
        <v>4.6885678748338657</v>
      </c>
    </row>
    <row r="422" spans="1:14">
      <c r="A422" s="4">
        <f t="shared" si="42"/>
        <v>2266</v>
      </c>
      <c r="G422" s="4">
        <f>carbondioxide!L522</f>
        <v>1241.2611424249687</v>
      </c>
      <c r="H422" s="4">
        <f t="shared" si="43"/>
        <v>8.0630497052001626</v>
      </c>
      <c r="I422" s="4">
        <f t="shared" si="47"/>
        <v>8.2877391804064349</v>
      </c>
      <c r="J422" s="4">
        <f t="shared" si="44"/>
        <v>4.7089412242453363</v>
      </c>
      <c r="K422" s="4">
        <f>carbondioxide!S522</f>
        <v>1241.2612557386553</v>
      </c>
      <c r="L422" s="4">
        <f t="shared" si="45"/>
        <v>8.0630501935971441</v>
      </c>
      <c r="M422" s="4">
        <f t="shared" si="48"/>
        <v>8.2877399080986649</v>
      </c>
      <c r="N422" s="4">
        <f t="shared" si="46"/>
        <v>4.708942145808428</v>
      </c>
    </row>
    <row r="423" spans="1:14">
      <c r="A423" s="4">
        <f t="shared" si="42"/>
        <v>2267</v>
      </c>
      <c r="G423" s="4">
        <f>carbondioxide!L523</f>
        <v>1242.5438013178248</v>
      </c>
      <c r="H423" s="4">
        <f t="shared" si="43"/>
        <v>8.0685752805510518</v>
      </c>
      <c r="I423" s="4">
        <f t="shared" si="47"/>
        <v>8.2998129034813246</v>
      </c>
      <c r="J423" s="4">
        <f t="shared" si="44"/>
        <v>4.7292687966363314</v>
      </c>
      <c r="K423" s="4">
        <f>carbondioxide!S523</f>
        <v>1242.543914433008</v>
      </c>
      <c r="L423" s="4">
        <f t="shared" si="45"/>
        <v>8.0685757675891772</v>
      </c>
      <c r="M423" s="4">
        <f t="shared" si="48"/>
        <v>8.2998136291053051</v>
      </c>
      <c r="N423" s="4">
        <f t="shared" si="46"/>
        <v>4.7292697170982363</v>
      </c>
    </row>
    <row r="424" spans="1:14">
      <c r="A424" s="4">
        <f t="shared" si="42"/>
        <v>2268</v>
      </c>
      <c r="G424" s="4">
        <f>carbondioxide!L524</f>
        <v>1243.8168161290905</v>
      </c>
      <c r="H424" s="4">
        <f t="shared" si="43"/>
        <v>8.0740536731764827</v>
      </c>
      <c r="I424" s="4">
        <f t="shared" si="47"/>
        <v>8.3118086396563182</v>
      </c>
      <c r="J424" s="4">
        <f t="shared" si="44"/>
        <v>4.7495494871632111</v>
      </c>
      <c r="K424" s="4">
        <f>carbondioxide!S524</f>
        <v>1243.8169290470503</v>
      </c>
      <c r="L424" s="4">
        <f t="shared" si="45"/>
        <v>8.0740541588678241</v>
      </c>
      <c r="M424" s="4">
        <f t="shared" si="48"/>
        <v>8.3118093632302958</v>
      </c>
      <c r="N424" s="4">
        <f t="shared" si="46"/>
        <v>4.7495504065184369</v>
      </c>
    </row>
    <row r="425" spans="1:14">
      <c r="A425" s="4">
        <f t="shared" si="42"/>
        <v>2269</v>
      </c>
      <c r="G425" s="4">
        <f>carbondioxide!L525</f>
        <v>1245.080205547072</v>
      </c>
      <c r="H425" s="4">
        <f t="shared" si="43"/>
        <v>8.0794851023660978</v>
      </c>
      <c r="I425" s="4">
        <f t="shared" si="47"/>
        <v>8.3237271560257753</v>
      </c>
      <c r="J425" s="4">
        <f t="shared" si="44"/>
        <v>4.7697831191493716</v>
      </c>
      <c r="K425" s="4">
        <f>carbondioxide!S525</f>
        <v>1245.0803182690747</v>
      </c>
      <c r="L425" s="4">
        <f t="shared" si="45"/>
        <v>8.0794855867225959</v>
      </c>
      <c r="M425" s="4">
        <f t="shared" si="48"/>
        <v>8.3237278775677233</v>
      </c>
      <c r="N425" s="4">
        <f t="shared" si="46"/>
        <v>4.7697840373925606</v>
      </c>
    </row>
    <row r="426" spans="1:14">
      <c r="A426" s="4">
        <f t="shared" ref="A426:A456" si="49">1+A425</f>
        <v>2270</v>
      </c>
      <c r="G426" s="4">
        <f>carbondioxide!L526</f>
        <v>1246.3339891020373</v>
      </c>
      <c r="H426" s="4">
        <f t="shared" si="43"/>
        <v>8.0848697891835073</v>
      </c>
      <c r="I426" s="4">
        <f t="shared" si="47"/>
        <v>8.3355691999487771</v>
      </c>
      <c r="J426" s="4">
        <f t="shared" si="44"/>
        <v>4.7899695212788291</v>
      </c>
      <c r="K426" s="4">
        <f>carbondioxide!S526</f>
        <v>1246.3341016293368</v>
      </c>
      <c r="L426" s="4">
        <f t="shared" si="45"/>
        <v>8.0848702722169712</v>
      </c>
      <c r="M426" s="4">
        <f t="shared" si="48"/>
        <v>8.3355699194764057</v>
      </c>
      <c r="N426" s="4">
        <f t="shared" si="46"/>
        <v>4.7899704384047554</v>
      </c>
    </row>
    <row r="427" spans="1:14">
      <c r="A427" s="4">
        <f t="shared" si="49"/>
        <v>2271</v>
      </c>
      <c r="G427" s="4">
        <f>carbondioxide!L527</f>
        <v>1247.5781871146201</v>
      </c>
      <c r="H427" s="4">
        <f t="shared" si="43"/>
        <v>8.0902079562473279</v>
      </c>
      <c r="I427" s="4">
        <f t="shared" si="47"/>
        <v>8.3473354997878726</v>
      </c>
      <c r="J427" s="4">
        <f t="shared" si="44"/>
        <v>4.8101085274536741</v>
      </c>
      <c r="K427" s="4">
        <f>carbondioxide!S527</f>
        <v>1247.5782994484566</v>
      </c>
      <c r="L427" s="4">
        <f t="shared" si="45"/>
        <v>8.090208437969439</v>
      </c>
      <c r="M427" s="4">
        <f t="shared" si="48"/>
        <v>8.347336217318631</v>
      </c>
      <c r="N427" s="4">
        <f t="shared" si="46"/>
        <v>4.8101094434572422</v>
      </c>
    </row>
    <row r="428" spans="1:14">
      <c r="A428" s="4">
        <f t="shared" si="49"/>
        <v>2272</v>
      </c>
      <c r="G428" s="4">
        <f>carbondioxide!L528</f>
        <v>1248.8128206472325</v>
      </c>
      <c r="H428" s="4">
        <f t="shared" si="43"/>
        <v>8.0954998275266927</v>
      </c>
      <c r="I428" s="4">
        <f t="shared" si="47"/>
        <v>8.35902676561604</v>
      </c>
      <c r="J428" s="4">
        <f t="shared" si="44"/>
        <v>4.830199976656532</v>
      </c>
      <c r="K428" s="4">
        <f>carbondioxide!S528</f>
        <v>1248.8129327888339</v>
      </c>
      <c r="L428" s="4">
        <f t="shared" si="45"/>
        <v>8.0955003079490027</v>
      </c>
      <c r="M428" s="4">
        <f t="shared" si="48"/>
        <v>8.3590274811671232</v>
      </c>
      <c r="N428" s="4">
        <f t="shared" si="46"/>
        <v>4.8302008915327752</v>
      </c>
    </row>
    <row r="429" spans="1:14">
      <c r="A429" s="4">
        <f t="shared" si="49"/>
        <v>2273</v>
      </c>
      <c r="G429" s="4">
        <f>carbondioxide!L529</f>
        <v>1250.0379114583066</v>
      </c>
      <c r="H429" s="4">
        <f t="shared" si="43"/>
        <v>8.1007456281502783</v>
      </c>
      <c r="I429" s="4">
        <f t="shared" si="47"/>
        <v>8.3706436898933951</v>
      </c>
      <c r="J429" s="4">
        <f t="shared" si="44"/>
        <v>4.8502437128178224</v>
      </c>
      <c r="K429" s="4">
        <f>carbondioxide!S529</f>
        <v>1250.038023408888</v>
      </c>
      <c r="L429" s="4">
        <f t="shared" si="45"/>
        <v>8.1007461072842144</v>
      </c>
      <c r="M429" s="4">
        <f t="shared" si="48"/>
        <v>8.3706444034817515</v>
      </c>
      <c r="N429" s="4">
        <f t="shared" si="46"/>
        <v>4.8502446265618984</v>
      </c>
    </row>
    <row r="430" spans="1:14">
      <c r="A430" s="4">
        <f t="shared" si="49"/>
        <v>2274</v>
      </c>
      <c r="G430" s="4">
        <f>carbondioxide!L530</f>
        <v>1251.2534819591747</v>
      </c>
      <c r="H430" s="4">
        <f t="shared" si="43"/>
        <v>8.1059455842279515</v>
      </c>
      <c r="I430" s="4">
        <f t="shared" si="47"/>
        <v>8.382186948115061</v>
      </c>
      <c r="J430" s="4">
        <f t="shared" si="44"/>
        <v>4.8702395846876119</v>
      </c>
      <c r="K430" s="4">
        <f>carbondioxide!S530</f>
        <v>1251.2535937199382</v>
      </c>
      <c r="L430" s="4">
        <f t="shared" si="45"/>
        <v>8.1059460620848078</v>
      </c>
      <c r="M430" s="4">
        <f t="shared" si="48"/>
        <v>8.3821876597573919</v>
      </c>
      <c r="N430" s="4">
        <f t="shared" si="46"/>
        <v>4.8702404972948035</v>
      </c>
    </row>
    <row r="431" spans="1:14">
      <c r="A431" s="4">
        <f t="shared" si="49"/>
        <v>2275</v>
      </c>
      <c r="G431" s="4">
        <f>carbondioxide!L531</f>
        <v>1252.4595551734269</v>
      </c>
      <c r="H431" s="4">
        <f t="shared" si="43"/>
        <v>8.1110999226841951</v>
      </c>
      <c r="I431" s="4">
        <f t="shared" si="47"/>
        <v>8.3936571994315425</v>
      </c>
      <c r="J431" s="4">
        <f t="shared" si="44"/>
        <v>4.8901874457118799</v>
      </c>
      <c r="K431" s="4">
        <f>carbondioxide!S531</f>
        <v>1252.4596667455619</v>
      </c>
      <c r="L431" s="4">
        <f t="shared" si="45"/>
        <v>8.1111003992751503</v>
      </c>
      <c r="M431" s="4">
        <f t="shared" si="48"/>
        <v>8.3936579091443129</v>
      </c>
      <c r="N431" s="4">
        <f t="shared" si="46"/>
        <v>4.8901883571775908</v>
      </c>
    </row>
    <row r="432" spans="1:14">
      <c r="A432" s="4">
        <f t="shared" si="49"/>
        <v>2276</v>
      </c>
      <c r="G432" s="4">
        <f>carbondioxide!L532</f>
        <v>1253.656154698584</v>
      </c>
      <c r="H432" s="4">
        <f t="shared" si="43"/>
        <v>8.1162088711025504</v>
      </c>
      <c r="I432" s="4">
        <f t="shared" si="47"/>
        <v>8.4050550872429106</v>
      </c>
      <c r="J432" s="4">
        <f t="shared" si="44"/>
        <v>4.9100871539130075</v>
      </c>
      <c r="K432" s="4">
        <f>carbondioxide!S532</f>
        <v>1253.6562660832687</v>
      </c>
      <c r="L432" s="4">
        <f t="shared" si="45"/>
        <v>8.1162093464386587</v>
      </c>
      <c r="M432" s="4">
        <f t="shared" si="48"/>
        <v>8.405055795042351</v>
      </c>
      <c r="N432" s="4">
        <f t="shared" si="46"/>
        <v>4.9100880642327622</v>
      </c>
    </row>
    <row r="433" spans="1:14">
      <c r="A433" s="4">
        <f t="shared" si="49"/>
        <v>2277</v>
      </c>
      <c r="G433" s="4">
        <f>carbondioxide!L533</f>
        <v>1254.8433046699433</v>
      </c>
      <c r="H433" s="4">
        <f t="shared" si="43"/>
        <v>8.1212726575803256</v>
      </c>
      <c r="I433" s="4">
        <f t="shared" si="47"/>
        <v>8.4163812397679774</v>
      </c>
      <c r="J433" s="4">
        <f t="shared" si="44"/>
        <v>4.9299385717743212</v>
      </c>
      <c r="K433" s="4">
        <f>carbondioxide!S533</f>
        <v>1254.8434158683435</v>
      </c>
      <c r="L433" s="4">
        <f t="shared" si="45"/>
        <v>8.1212731316725186</v>
      </c>
      <c r="M433" s="4">
        <f t="shared" si="48"/>
        <v>8.4163819456700892</v>
      </c>
      <c r="N433" s="4">
        <f t="shared" si="46"/>
        <v>4.9299394809437604</v>
      </c>
    </row>
    <row r="434" spans="1:14">
      <c r="A434" s="4">
        <f t="shared" si="49"/>
        <v>2278</v>
      </c>
      <c r="G434" s="4">
        <f>carbondioxide!L534</f>
        <v>1256.021029726455</v>
      </c>
      <c r="H434" s="4">
        <f t="shared" si="43"/>
        <v>8.1262915105928943</v>
      </c>
      <c r="I434" s="4">
        <f t="shared" si="47"/>
        <v>8.4276362705896446</v>
      </c>
      <c r="J434" s="4">
        <f t="shared" si="44"/>
        <v>4.9497415661285249</v>
      </c>
      <c r="K434" s="4">
        <f>carbondioxide!S534</f>
        <v>1256.0211407397242</v>
      </c>
      <c r="L434" s="4">
        <f t="shared" si="45"/>
        <v>8.1262919834519867</v>
      </c>
      <c r="M434" s="4">
        <f t="shared" si="48"/>
        <v>8.4276369746102073</v>
      </c>
      <c r="N434" s="4">
        <f t="shared" si="46"/>
        <v>4.949742474143406</v>
      </c>
    </row>
    <row r="435" spans="1:14">
      <c r="A435" s="4">
        <f t="shared" si="49"/>
        <v>2279</v>
      </c>
      <c r="G435" s="4">
        <f>carbondioxide!L535</f>
        <v>1257.1893549784998</v>
      </c>
      <c r="H435" s="4">
        <f t="shared" si="43"/>
        <v>8.1312656588669441</v>
      </c>
      <c r="I435" s="4">
        <f t="shared" si="47"/>
        <v>8.4388207791774992</v>
      </c>
      <c r="J435" s="4">
        <f t="shared" si="44"/>
        <v>4.9694960080498642</v>
      </c>
      <c r="K435" s="4">
        <f>carbondioxide!S535</f>
        <v>1257.1894658077795</v>
      </c>
      <c r="L435" s="4">
        <f t="shared" si="45"/>
        <v>8.1312661305036293</v>
      </c>
      <c r="M435" s="4">
        <f t="shared" si="48"/>
        <v>8.4388214813320701</v>
      </c>
      <c r="N435" s="4">
        <f t="shared" si="46"/>
        <v>4.9694969149060571</v>
      </c>
    </row>
    <row r="436" spans="1:14">
      <c r="A436" s="4">
        <f t="shared" si="49"/>
        <v>2280</v>
      </c>
      <c r="G436" s="4">
        <f>carbondioxide!L536</f>
        <v>1258.348305977448</v>
      </c>
      <c r="H436" s="4">
        <f t="shared" si="43"/>
        <v>8.1361953312620834</v>
      </c>
      <c r="I436" s="4">
        <f t="shared" si="47"/>
        <v>8.4499353513887048</v>
      </c>
      <c r="J436" s="4">
        <f t="shared" si="44"/>
        <v>4.989201772749869</v>
      </c>
      <c r="K436" s="4">
        <f>carbondioxide!S536</f>
        <v>1258.3484166238691</v>
      </c>
      <c r="L436" s="4">
        <f t="shared" si="45"/>
        <v>8.1361958016869433</v>
      </c>
      <c r="M436" s="4">
        <f t="shared" si="48"/>
        <v>8.4499360516926281</v>
      </c>
      <c r="N436" s="4">
        <f t="shared" si="46"/>
        <v>4.9892026784433572</v>
      </c>
    </row>
    <row r="437" spans="1:14">
      <c r="A437" s="4">
        <f t="shared" si="49"/>
        <v>2281</v>
      </c>
      <c r="G437" s="4">
        <f>carbondioxide!L537</f>
        <v>1259.4979086868861</v>
      </c>
      <c r="H437" s="4">
        <f t="shared" si="43"/>
        <v>8.1410807566602319</v>
      </c>
      <c r="I437" s="4">
        <f t="shared" si="47"/>
        <v>8.4609805599481653</v>
      </c>
      <c r="J437" s="4">
        <f t="shared" si="44"/>
        <v>5.0088587394765378</v>
      </c>
      <c r="K437" s="4">
        <f>carbondioxide!S537</f>
        <v>1259.498019151567</v>
      </c>
      <c r="L437" s="4">
        <f t="shared" si="45"/>
        <v>8.1410812258837311</v>
      </c>
      <c r="M437" s="4">
        <f t="shared" si="48"/>
        <v>8.4609812584165738</v>
      </c>
      <c r="N437" s="4">
        <f t="shared" si="46"/>
        <v>5.0088596440034134</v>
      </c>
    </row>
    <row r="438" spans="1:14">
      <c r="A438" s="4">
        <f t="shared" si="49"/>
        <v>2282</v>
      </c>
      <c r="G438" s="4">
        <f>carbondioxide!L538</f>
        <v>1260.6381894554008</v>
      </c>
      <c r="H438" s="4">
        <f t="shared" si="43"/>
        <v>8.1459221638622967</v>
      </c>
      <c r="I438" s="4">
        <f t="shared" si="47"/>
        <v>8.4719569649088964</v>
      </c>
      <c r="J438" s="4">
        <f t="shared" si="44"/>
        <v>5.0284667914168164</v>
      </c>
      <c r="K438" s="4">
        <f>carbondioxide!S538</f>
        <v>1260.6382997394489</v>
      </c>
      <c r="L438" s="4">
        <f t="shared" si="45"/>
        <v>8.1459226318947877</v>
      </c>
      <c r="M438" s="4">
        <f t="shared" si="48"/>
        <v>8.4719576615567167</v>
      </c>
      <c r="N438" s="4">
        <f t="shared" si="46"/>
        <v>5.0284676947732798</v>
      </c>
    </row>
    <row r="439" spans="1:14">
      <c r="A439" s="4">
        <f t="shared" si="49"/>
        <v>2283</v>
      </c>
      <c r="G439" s="4">
        <f>carbondioxide!L539</f>
        <v>1261.7691749908238</v>
      </c>
      <c r="H439" s="4">
        <f t="shared" si="43"/>
        <v>8.1507197814916168</v>
      </c>
      <c r="I439" s="4">
        <f t="shared" si="47"/>
        <v>8.4828651140935012</v>
      </c>
      <c r="J439" s="4">
        <f t="shared" si="44"/>
        <v>5.0480258156022515</v>
      </c>
      <c r="K439" s="4">
        <f>carbondioxide!S539</f>
        <v>1261.7692850953354</v>
      </c>
      <c r="L439" s="4">
        <f t="shared" si="45"/>
        <v>8.1507202483433385</v>
      </c>
      <c r="M439" s="4">
        <f t="shared" si="48"/>
        <v>8.4828658089354594</v>
      </c>
      <c r="N439" s="4">
        <f t="shared" si="46"/>
        <v>5.0480267177846097</v>
      </c>
    </row>
    <row r="440" spans="1:14">
      <c r="A440" s="4">
        <f t="shared" si="49"/>
        <v>2284</v>
      </c>
      <c r="G440" s="4">
        <f>carbondioxide!L540</f>
        <v>1262.8908923358385</v>
      </c>
      <c r="H440" s="4">
        <f t="shared" si="43"/>
        <v>8.1554738379037133</v>
      </c>
      <c r="I440" s="4">
        <f t="shared" si="47"/>
        <v>8.4937055435175797</v>
      </c>
      <c r="J440" s="4">
        <f t="shared" si="44"/>
        <v>5.0675357028176817</v>
      </c>
      <c r="K440" s="4">
        <f>carbondioxide!S540</f>
        <v>1262.8910022618988</v>
      </c>
      <c r="L440" s="4">
        <f t="shared" si="45"/>
        <v>8.1554743035847963</v>
      </c>
      <c r="M440" s="4">
        <f t="shared" si="48"/>
        <v>8.493706236568201</v>
      </c>
      <c r="N440" s="4">
        <f t="shared" si="46"/>
        <v>5.0675366038223464</v>
      </c>
    </row>
    <row r="441" spans="1:14">
      <c r="A441" s="4">
        <f t="shared" si="49"/>
        <v>2285</v>
      </c>
      <c r="G441" s="4">
        <f>carbondioxide!L541</f>
        <v>1264.0033688448639</v>
      </c>
      <c r="H441" s="4">
        <f t="shared" si="43"/>
        <v>8.1601845611019499</v>
      </c>
      <c r="I441" s="4">
        <f t="shared" si="47"/>
        <v>8.504478777795887</v>
      </c>
      <c r="J441" s="4">
        <f t="shared" si="44"/>
        <v>5.0869963475128568</v>
      </c>
      <c r="K441" s="4">
        <f>carbondioxide!S541</f>
        <v>1264.0034785935468</v>
      </c>
      <c r="L441" s="4">
        <f t="shared" si="45"/>
        <v>8.1601850256224093</v>
      </c>
      <c r="M441" s="4">
        <f t="shared" si="48"/>
        <v>8.5044794690695031</v>
      </c>
      <c r="N441" s="4">
        <f t="shared" si="46"/>
        <v>5.0869972473363427</v>
      </c>
    </row>
    <row r="442" spans="1:14">
      <c r="A442" s="4">
        <f t="shared" si="49"/>
        <v>2286</v>
      </c>
      <c r="G442" s="4">
        <f>carbondioxide!L542</f>
        <v>1265.1066321621261</v>
      </c>
      <c r="H442" s="4">
        <f t="shared" si="43"/>
        <v>8.1648521786586397</v>
      </c>
      <c r="I442" s="4">
        <f t="shared" si="47"/>
        <v>8.5151853305319847</v>
      </c>
      <c r="J442" s="4">
        <f t="shared" si="44"/>
        <v>5.1064076477168641</v>
      </c>
      <c r="K442" s="4">
        <f>carbondioxide!S542</f>
        <v>1265.1067417344957</v>
      </c>
      <c r="L442" s="4">
        <f t="shared" si="45"/>
        <v>8.1648526420283982</v>
      </c>
      <c r="M442" s="4">
        <f t="shared" si="48"/>
        <v>8.5151860200427372</v>
      </c>
      <c r="N442" s="4">
        <f t="shared" si="46"/>
        <v>5.1064085463557873</v>
      </c>
    </row>
    <row r="443" spans="1:14">
      <c r="A443" s="4">
        <f t="shared" si="49"/>
        <v>2287</v>
      </c>
      <c r="G443" s="4">
        <f>carbondioxide!L543</f>
        <v>1266.2007102008461</v>
      </c>
      <c r="H443" s="4">
        <f t="shared" si="43"/>
        <v>8.1694769176412869</v>
      </c>
      <c r="I443" s="4">
        <f t="shared" si="47"/>
        <v>8.5258257046921262</v>
      </c>
      <c r="J443" s="4">
        <f t="shared" si="44"/>
        <v>5.1257695049552536</v>
      </c>
      <c r="K443" s="4">
        <f>carbondioxide!S543</f>
        <v>1266.2008195979547</v>
      </c>
      <c r="L443" s="4">
        <f t="shared" si="45"/>
        <v>8.1694773798701448</v>
      </c>
      <c r="M443" s="4">
        <f t="shared" si="48"/>
        <v>8.5258263924539719</v>
      </c>
      <c r="N443" s="4">
        <f t="shared" si="46"/>
        <v>5.1257704024063289</v>
      </c>
    </row>
    <row r="444" spans="1:14">
      <c r="A444" s="4">
        <f t="shared" si="49"/>
        <v>2288</v>
      </c>
      <c r="G444" s="4">
        <f>carbondioxide!L544</f>
        <v>1267.28563112346</v>
      </c>
      <c r="H444" s="4">
        <f t="shared" si="43"/>
        <v>8.1740590045435244</v>
      </c>
      <c r="I444" s="4">
        <f t="shared" si="47"/>
        <v>8.5364003929640546</v>
      </c>
      <c r="J444" s="4">
        <f t="shared" si="44"/>
        <v>5.1450818241697593</v>
      </c>
      <c r="K444" s="4">
        <f>carbondioxide!S544</f>
        <v>1267.2857403463499</v>
      </c>
      <c r="L444" s="4">
        <f t="shared" si="45"/>
        <v>8.174059465641184</v>
      </c>
      <c r="M444" s="4">
        <f t="shared" si="48"/>
        <v>8.5364010789907638</v>
      </c>
      <c r="N444" s="4">
        <f t="shared" si="46"/>
        <v>5.1450827204297997</v>
      </c>
    </row>
    <row r="445" spans="1:14">
      <c r="A445" s="4">
        <f t="shared" si="49"/>
        <v>2289</v>
      </c>
      <c r="G445" s="4">
        <f>carbondioxide!L545</f>
        <v>1268.3614233228109</v>
      </c>
      <c r="H445" s="4">
        <f t="shared" si="43"/>
        <v>8.1785986652204858</v>
      </c>
      <c r="I445" s="4">
        <f t="shared" si="47"/>
        <v>8.5469098781013582</v>
      </c>
      <c r="J445" s="4">
        <f t="shared" si="44"/>
        <v>5.1643445136405113</v>
      </c>
      <c r="K445" s="4">
        <f>carbondioxide!S545</f>
        <v>1268.3615323725141</v>
      </c>
      <c r="L445" s="4">
        <f t="shared" si="45"/>
        <v>8.1785991251965449</v>
      </c>
      <c r="M445" s="4">
        <f t="shared" si="48"/>
        <v>8.5469105624065236</v>
      </c>
      <c r="N445" s="4">
        <f t="shared" si="46"/>
        <v>5.164345408706426</v>
      </c>
    </row>
    <row r="446" spans="1:14">
      <c r="A446" s="4">
        <f t="shared" si="49"/>
        <v>2290</v>
      </c>
      <c r="G446" s="4">
        <f>carbondioxide!L546</f>
        <v>1269.4281154042351</v>
      </c>
      <c r="H446" s="4">
        <f t="shared" si="43"/>
        <v>8.1830961248282357</v>
      </c>
      <c r="I446" s="4">
        <f t="shared" si="47"/>
        <v>8.5573546332540236</v>
      </c>
      <c r="J446" s="4">
        <f t="shared" si="44"/>
        <v>5.1835574849106489</v>
      </c>
      <c r="K446" s="4">
        <f>carbondioxide!S546</f>
        <v>1269.4282242817731</v>
      </c>
      <c r="L446" s="4">
        <f t="shared" si="45"/>
        <v>8.1830965836921887</v>
      </c>
      <c r="M446" s="4">
        <f t="shared" si="48"/>
        <v>8.557355315851062</v>
      </c>
      <c r="N446" s="4">
        <f t="shared" si="46"/>
        <v>5.1835583787794421</v>
      </c>
    </row>
    <row r="447" spans="1:14">
      <c r="A447" s="4">
        <f t="shared" si="49"/>
        <v>2291</v>
      </c>
      <c r="G447" s="4">
        <f>carbondioxide!L547</f>
        <v>1270.4857361684901</v>
      </c>
      <c r="H447" s="4">
        <f t="shared" si="43"/>
        <v>8.1875516077669879</v>
      </c>
      <c r="I447" s="4">
        <f t="shared" si="47"/>
        <v>8.5677351222857627</v>
      </c>
      <c r="J447" s="4">
        <f t="shared" si="44"/>
        <v>5.2027206527132392</v>
      </c>
      <c r="K447" s="4">
        <f>carbondioxide!S547</f>
        <v>1270.4858448748746</v>
      </c>
      <c r="L447" s="4">
        <f t="shared" si="45"/>
        <v>8.1875520655282319</v>
      </c>
      <c r="M447" s="4">
        <f t="shared" si="48"/>
        <v>8.5677358031879187</v>
      </c>
      <c r="N447" s="4">
        <f t="shared" si="46"/>
        <v>5.2027215453820093</v>
      </c>
    </row>
    <row r="448" spans="1:14">
      <c r="A448" s="4">
        <f t="shared" si="49"/>
        <v>2292</v>
      </c>
      <c r="G448" s="4">
        <f>carbondioxide!L548</f>
        <v>1271.5343145954562</v>
      </c>
      <c r="H448" s="4">
        <f t="shared" si="43"/>
        <v>8.1919653376278259</v>
      </c>
      <c r="I448" s="4">
        <f t="shared" si="47"/>
        <v>8.5780518000786792</v>
      </c>
      <c r="J448" s="4">
        <f t="shared" si="44"/>
        <v>5.2218339349004115</v>
      </c>
      <c r="K448" s="4">
        <f>carbondioxide!S548</f>
        <v>1271.5344231316885</v>
      </c>
      <c r="L448" s="4">
        <f t="shared" si="45"/>
        <v>8.1919657942956583</v>
      </c>
      <c r="M448" s="4">
        <f t="shared" si="48"/>
        <v>8.5780524792990249</v>
      </c>
      <c r="N448" s="4">
        <f t="shared" si="46"/>
        <v>5.2218348263663472</v>
      </c>
    </row>
    <row r="449" spans="1:14">
      <c r="A449" s="4">
        <f t="shared" si="49"/>
        <v>2293</v>
      </c>
      <c r="G449" s="4">
        <f>carbondioxide!L549</f>
        <v>1272.5738798285597</v>
      </c>
      <c r="H449" s="4">
        <f t="shared" si="43"/>
        <v>8.1963375371426359</v>
      </c>
      <c r="I449" s="4">
        <f t="shared" si="47"/>
        <v>8.5883051128258074</v>
      </c>
      <c r="J449" s="4">
        <f t="shared" si="44"/>
        <v>5.2408972523746238</v>
      </c>
      <c r="K449" s="4">
        <f>carbondioxide!S549</f>
        <v>1272.5739881956315</v>
      </c>
      <c r="L449" s="4">
        <f t="shared" si="45"/>
        <v>8.1963379927262512</v>
      </c>
      <c r="M449" s="4">
        <f t="shared" si="48"/>
        <v>8.5883057903772517</v>
      </c>
      <c r="N449" s="4">
        <f t="shared" si="46"/>
        <v>5.2408981426350048</v>
      </c>
    </row>
    <row r="450" spans="1:14">
      <c r="A450" s="4">
        <f t="shared" si="49"/>
        <v>2294</v>
      </c>
      <c r="G450" s="4">
        <f>carbondioxide!L550</f>
        <v>1273.6044611598604</v>
      </c>
      <c r="H450" s="4">
        <f t="shared" si="43"/>
        <v>8.2006684281370301</v>
      </c>
      <c r="I450" s="4">
        <f t="shared" si="47"/>
        <v>8.5984954983120403</v>
      </c>
      <c r="J450" s="4">
        <f t="shared" si="44"/>
        <v>5.2599105290219867</v>
      </c>
      <c r="K450" s="4">
        <f>carbondioxide!S550</f>
        <v>1273.6045693587537</v>
      </c>
      <c r="L450" s="4">
        <f t="shared" si="45"/>
        <v>8.2006688826455303</v>
      </c>
      <c r="M450" s="4">
        <f t="shared" si="48"/>
        <v>8.5984961742073285</v>
      </c>
      <c r="N450" s="4">
        <f t="shared" si="46"/>
        <v>5.2599114180741804</v>
      </c>
    </row>
    <row r="451" spans="1:14">
      <c r="A451" s="4">
        <f t="shared" si="49"/>
        <v>2295</v>
      </c>
      <c r="G451" s="4">
        <f>carbondioxide!L551</f>
        <v>1274.6260880157527</v>
      </c>
      <c r="H451" s="4">
        <f t="shared" si="43"/>
        <v>8.2049582314859713</v>
      </c>
      <c r="I451" s="4">
        <f t="shared" si="47"/>
        <v>8.6086233861839165</v>
      </c>
      <c r="J451" s="4">
        <f t="shared" si="44"/>
        <v>5.2788736916475543</v>
      </c>
      <c r="K451" s="4">
        <f>carbondioxide!S551</f>
        <v>1274.6261960474394</v>
      </c>
      <c r="L451" s="4">
        <f t="shared" si="45"/>
        <v>8.2049586849283607</v>
      </c>
      <c r="M451" s="4">
        <f t="shared" si="48"/>
        <v>8.6086240604356306</v>
      </c>
      <c r="N451" s="4">
        <f t="shared" si="46"/>
        <v>5.2788745794890168</v>
      </c>
    </row>
    <row r="452" spans="1:14">
      <c r="A452" s="4">
        <f t="shared" si="49"/>
        <v>2296</v>
      </c>
      <c r="G452" s="4">
        <f>carbondioxide!L552</f>
        <v>1275.6387899432323</v>
      </c>
      <c r="H452" s="4">
        <f t="shared" si="43"/>
        <v>8.2092071670719324</v>
      </c>
      <c r="I452" s="4">
        <f t="shared" si="47"/>
        <v>8.6186891982087275</v>
      </c>
      <c r="J452" s="4">
        <f t="shared" si="44"/>
        <v>5.2977866699125205</v>
      </c>
      <c r="K452" s="4">
        <f>carbondioxide!S552</f>
        <v>1275.6388978086754</v>
      </c>
      <c r="L452" s="4">
        <f t="shared" si="45"/>
        <v>8.2092076194571231</v>
      </c>
      <c r="M452" s="4">
        <f t="shared" si="48"/>
        <v>8.6186898708292965</v>
      </c>
      <c r="N452" s="4">
        <f t="shared" si="46"/>
        <v>5.2977875565407935</v>
      </c>
    </row>
    <row r="453" spans="1:14">
      <c r="A453" s="4">
        <f t="shared" si="49"/>
        <v>2297</v>
      </c>
      <c r="G453" s="4">
        <f>carbondioxide!L553</f>
        <v>1276.6425965966769</v>
      </c>
      <c r="H453" s="4">
        <f t="shared" si="43"/>
        <v>8.2134154537453004</v>
      </c>
      <c r="I453" s="4">
        <f t="shared" si="47"/>
        <v>8.6286933485233988</v>
      </c>
      <c r="J453" s="4">
        <f t="shared" si="44"/>
        <v>5.3166493962732426</v>
      </c>
      <c r="K453" s="4">
        <f>carbondioxide!S553</f>
        <v>1276.6427042968294</v>
      </c>
      <c r="L453" s="4">
        <f t="shared" si="45"/>
        <v>8.2134159050821065</v>
      </c>
      <c r="M453" s="4">
        <f t="shared" si="48"/>
        <v>8.6286940195250974</v>
      </c>
      <c r="N453" s="4">
        <f t="shared" si="46"/>
        <v>5.316650281685952</v>
      </c>
    </row>
    <row r="454" spans="1:14">
      <c r="A454" s="4">
        <f t="shared" si="49"/>
        <v>2298</v>
      </c>
      <c r="G454" s="4">
        <f>carbondioxide!L554</f>
        <v>1277.6375377250988</v>
      </c>
      <c r="H454" s="4">
        <f t="shared" si="43"/>
        <v>8.2175833092868604</v>
      </c>
      <c r="I454" s="4">
        <f t="shared" si="47"/>
        <v>8.6386362438735365</v>
      </c>
      <c r="J454" s="4">
        <f t="shared" si="44"/>
        <v>5.3354618059220238</v>
      </c>
      <c r="K454" s="4">
        <f>carbondioxide!S554</f>
        <v>1277.6376452609052</v>
      </c>
      <c r="L454" s="4">
        <f t="shared" si="45"/>
        <v>8.2175837595840093</v>
      </c>
      <c r="M454" s="4">
        <f t="shared" si="48"/>
        <v>8.6386369132684848</v>
      </c>
      <c r="N454" s="4">
        <f t="shared" si="46"/>
        <v>5.335462690116878</v>
      </c>
    </row>
    <row r="455" spans="1:14">
      <c r="A455" s="4">
        <f t="shared" si="49"/>
        <v>2299</v>
      </c>
      <c r="G455" s="4">
        <f>carbondioxide!L555</f>
        <v>1278.6236431598254</v>
      </c>
      <c r="H455" s="4">
        <f t="shared" ref="H455:H456" si="50">H$3*LN(G455/G$3)</f>
        <v>8.2217109503721542</v>
      </c>
      <c r="I455" s="4">
        <f t="shared" si="47"/>
        <v>8.6485182838430497</v>
      </c>
      <c r="J455" s="4">
        <f t="shared" ref="J455:J456" si="51">J454+J$3*(I454-J454)</f>
        <v>5.354223836729588</v>
      </c>
      <c r="K455" s="4">
        <f>carbondioxide!S555</f>
        <v>1278.6237505322204</v>
      </c>
      <c r="L455" s="4">
        <f t="shared" ref="L455:L456" si="52">L$3*LN(K455/K$3)</f>
        <v>8.2217113996382789</v>
      </c>
      <c r="M455" s="4">
        <f t="shared" si="48"/>
        <v>8.6485189516432222</v>
      </c>
      <c r="N455" s="4">
        <f t="shared" ref="N455:N456" si="53">N454+N$3*(M454-N454)</f>
        <v>5.3542247197043791</v>
      </c>
    </row>
    <row r="456" spans="1:14">
      <c r="A456" s="4">
        <f t="shared" si="49"/>
        <v>2300</v>
      </c>
      <c r="G456" s="4">
        <f>carbondioxide!L556</f>
        <v>1279.6009428025591</v>
      </c>
      <c r="H456" s="4">
        <f t="shared" si="50"/>
        <v>8.2257985925374832</v>
      </c>
      <c r="I456" s="4">
        <f t="shared" ref="I456" si="54">I455+I$3*(I$4*H456-I455)+I$5*(J455-I455)</f>
        <v>8.6583398610747189</v>
      </c>
      <c r="J456" s="4">
        <f t="shared" si="51"/>
        <v>5.3729354291891926</v>
      </c>
      <c r="K456" s="4">
        <f>carbondioxide!S556</f>
        <v>1279.6010500124678</v>
      </c>
      <c r="L456" s="4">
        <f t="shared" si="52"/>
        <v>8.2257990407811246</v>
      </c>
      <c r="M456" s="4">
        <f t="shared" ref="M456" si="55">M455+M$3*(M$4*L456-M455)+M$5*(N455-M455)</f>
        <v>8.658340527291946</v>
      </c>
      <c r="N456" s="4">
        <f t="shared" si="53"/>
        <v>5.3729363109417916</v>
      </c>
    </row>
    <row r="457" spans="1:14">
      <c r="A457" s="4"/>
    </row>
    <row r="458" spans="1:14">
      <c r="A458" s="4"/>
    </row>
    <row r="459" spans="1:14">
      <c r="A459" s="4"/>
    </row>
    <row r="460" spans="1:14">
      <c r="A460" s="4"/>
    </row>
    <row r="461" spans="1:14">
      <c r="A461" s="4"/>
    </row>
    <row r="462" spans="1:14">
      <c r="A462" s="4"/>
    </row>
    <row r="463" spans="1:14">
      <c r="A463" s="4"/>
    </row>
    <row r="464" spans="1:14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364"/>
  <sheetViews>
    <sheetView tabSelected="1" workbookViewId="0">
      <pane xSplit="1" ySplit="5" topLeftCell="BS329" activePane="bottomRight" state="frozen"/>
      <selection pane="topRight" activeCell="B1" sqref="B1"/>
      <selection pane="bottomLeft" activeCell="A6" sqref="A6"/>
      <selection pane="bottomRight" activeCell="CD331" sqref="CD331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0" max="56" width="9.140625" style="2"/>
    <col min="58" max="59" width="9.28515625" bestFit="1" customWidth="1"/>
    <col min="60" max="60" width="12.7109375" style="2" bestFit="1" customWidth="1"/>
    <col min="70" max="70" width="15.28515625" bestFit="1" customWidth="1"/>
    <col min="71" max="72" width="15.28515625" style="2" customWidth="1"/>
    <col min="79" max="81" width="9.28515625" bestFit="1" customWidth="1"/>
    <col min="82" max="82" width="9.28515625" style="2" customWidth="1"/>
    <col min="83" max="83" width="10.5703125" bestFit="1" customWidth="1"/>
  </cols>
  <sheetData>
    <row r="1" spans="1:86" s="2" customFormat="1">
      <c r="B1" s="2" t="s">
        <v>43</v>
      </c>
      <c r="AI1" s="2" t="s">
        <v>11</v>
      </c>
      <c r="AR1" s="1"/>
      <c r="AS1" s="1"/>
      <c r="AT1" s="1"/>
      <c r="BF1" s="2">
        <v>0</v>
      </c>
      <c r="BG1" s="2">
        <v>0</v>
      </c>
      <c r="BH1" s="2">
        <v>0</v>
      </c>
      <c r="BU1" s="2" t="s">
        <v>71</v>
      </c>
      <c r="BV1"/>
      <c r="BW1" s="2">
        <v>-0.25</v>
      </c>
      <c r="BX1" s="2" t="s">
        <v>58</v>
      </c>
      <c r="CA1" s="2" t="s">
        <v>60</v>
      </c>
      <c r="CE1" s="2" t="s">
        <v>66</v>
      </c>
    </row>
    <row r="2" spans="1:86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68</v>
      </c>
      <c r="BA2" s="2" t="s">
        <v>69</v>
      </c>
      <c r="BD2" s="2" t="s">
        <v>70</v>
      </c>
      <c r="BE2" s="2" t="s">
        <v>49</v>
      </c>
      <c r="BF2" s="2">
        <v>0</v>
      </c>
      <c r="BG2" s="2">
        <v>0</v>
      </c>
      <c r="BH2" s="2">
        <v>0</v>
      </c>
      <c r="BI2" s="2" t="s">
        <v>50</v>
      </c>
      <c r="BL2" s="2" t="s">
        <v>51</v>
      </c>
      <c r="BO2" s="2" t="s">
        <v>52</v>
      </c>
      <c r="BR2" s="2" t="s">
        <v>61</v>
      </c>
      <c r="BS2" s="2" t="s">
        <v>62</v>
      </c>
      <c r="BT2" s="2" t="s">
        <v>63</v>
      </c>
      <c r="BU2" s="2" t="s">
        <v>25</v>
      </c>
      <c r="BV2" s="2" t="s">
        <v>26</v>
      </c>
      <c r="BW2" s="2" t="s">
        <v>27</v>
      </c>
      <c r="BX2" s="2" t="s">
        <v>25</v>
      </c>
      <c r="BY2" s="2" t="s">
        <v>26</v>
      </c>
      <c r="BZ2" s="2" t="s">
        <v>27</v>
      </c>
      <c r="CA2" s="2" t="s">
        <v>71</v>
      </c>
      <c r="CB2" s="2"/>
      <c r="CC2" s="2"/>
      <c r="CE2" s="2" t="s">
        <v>67</v>
      </c>
    </row>
    <row r="3" spans="1:86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BD3" s="1">
        <f>SUM(BD6:BD346)</f>
        <v>2312117.3474618867</v>
      </c>
      <c r="BE3" s="2" t="s">
        <v>54</v>
      </c>
      <c r="BI3" s="2" t="s">
        <v>53</v>
      </c>
      <c r="BL3" s="2" t="s">
        <v>55</v>
      </c>
      <c r="BO3" s="2" t="s">
        <v>56</v>
      </c>
      <c r="BU3" s="12">
        <v>5.8778483527024656</v>
      </c>
      <c r="BV3" s="12">
        <v>3.5745087861510476</v>
      </c>
      <c r="BW3" s="12">
        <v>1.9617168218307965</v>
      </c>
      <c r="BX3" s="12">
        <f t="shared" ref="BX3:BZ5" si="0">BU3</f>
        <v>5.8778483527024656</v>
      </c>
      <c r="BY3" s="12">
        <f t="shared" si="0"/>
        <v>3.5745087861510476</v>
      </c>
      <c r="BZ3" s="12">
        <f t="shared" si="0"/>
        <v>1.9617168218307965</v>
      </c>
      <c r="CA3" s="2" t="s">
        <v>25</v>
      </c>
      <c r="CB3" s="2" t="s">
        <v>26</v>
      </c>
      <c r="CC3" s="2" t="s">
        <v>27</v>
      </c>
      <c r="CD3" s="2" t="s">
        <v>57</v>
      </c>
      <c r="CE3" s="2" t="s">
        <v>64</v>
      </c>
    </row>
    <row r="4" spans="1:86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25</v>
      </c>
      <c r="BB4" s="2" t="s">
        <v>26</v>
      </c>
      <c r="BC4" s="2" t="s">
        <v>27</v>
      </c>
      <c r="BD4" s="2" t="s">
        <v>57</v>
      </c>
      <c r="BE4" s="2" t="s">
        <v>25</v>
      </c>
      <c r="BF4" s="2" t="s">
        <v>26</v>
      </c>
      <c r="BG4" s="2" t="s">
        <v>27</v>
      </c>
      <c r="BH4" s="2" t="s">
        <v>57</v>
      </c>
      <c r="BI4" s="2" t="s">
        <v>25</v>
      </c>
      <c r="BJ4" s="2" t="s">
        <v>26</v>
      </c>
      <c r="BK4" s="2" t="s">
        <v>27</v>
      </c>
      <c r="BL4" s="2" t="s">
        <v>25</v>
      </c>
      <c r="BM4" s="2" t="s">
        <v>26</v>
      </c>
      <c r="BN4" s="2" t="s">
        <v>27</v>
      </c>
      <c r="BO4" s="2" t="s">
        <v>25</v>
      </c>
      <c r="BP4" s="2" t="s">
        <v>26</v>
      </c>
      <c r="BQ4" s="2" t="s">
        <v>27</v>
      </c>
      <c r="BR4" s="2" t="s">
        <v>57</v>
      </c>
      <c r="BU4" s="12">
        <v>-2.3072726579415157</v>
      </c>
      <c r="BV4" s="12">
        <v>-1.7044356336003916</v>
      </c>
      <c r="BW4" s="12">
        <v>-1.2610689014879743</v>
      </c>
      <c r="BX4" s="12">
        <f t="shared" si="0"/>
        <v>-2.3072726579415157</v>
      </c>
      <c r="BY4" s="12">
        <f t="shared" si="0"/>
        <v>-1.7044356336003916</v>
      </c>
      <c r="BZ4" s="12">
        <f t="shared" si="0"/>
        <v>-1.2610689014879743</v>
      </c>
      <c r="CA4" s="2" t="s">
        <v>42</v>
      </c>
      <c r="CD4" s="2" t="s">
        <v>65</v>
      </c>
      <c r="CG4" s="2"/>
      <c r="CH4" s="2"/>
    </row>
    <row r="5" spans="1:86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I5" s="2">
        <v>0.1</v>
      </c>
      <c r="BJ5" s="2">
        <v>0.1</v>
      </c>
      <c r="BK5" s="2">
        <v>0.1</v>
      </c>
      <c r="BR5" s="2">
        <v>0.03</v>
      </c>
      <c r="BU5" s="2">
        <v>0</v>
      </c>
      <c r="BV5" s="2">
        <v>0</v>
      </c>
      <c r="BW5" s="2">
        <v>0</v>
      </c>
      <c r="BX5" s="12">
        <f t="shared" si="0"/>
        <v>0</v>
      </c>
      <c r="BY5" s="12">
        <f t="shared" si="0"/>
        <v>0</v>
      </c>
      <c r="BZ5" s="12">
        <f t="shared" si="0"/>
        <v>0</v>
      </c>
      <c r="CE5" s="3">
        <f>-SUM(CE6:CE346)*1000</f>
        <v>133.46988185801692</v>
      </c>
      <c r="CF5" s="3"/>
      <c r="CG5" s="3"/>
      <c r="CH5" s="3"/>
    </row>
    <row r="6" spans="1:86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 s="1">
        <f>(AR6-AU6)/B6*1000</f>
        <v>8010.7750775140103</v>
      </c>
      <c r="AY6" s="1">
        <f t="shared" ref="AY6:AY69" si="5">(AS6-AV6)/C6*1000</f>
        <v>557.80690607462418</v>
      </c>
      <c r="AZ6" s="1">
        <f t="shared" ref="AZ6:AZ69" si="6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>SUM(BA6:BC6)*BT6</f>
        <v>0</v>
      </c>
      <c r="BE6">
        <v>0</v>
      </c>
      <c r="BF6" s="2">
        <v>0</v>
      </c>
      <c r="BG6" s="2">
        <v>0</v>
      </c>
      <c r="BH6" s="2">
        <f t="shared" ref="BH6:BH69" si="7">(BE6*Z6+BF6*AA6+BG6*AB6)/(Z6+AA6+AB6)</f>
        <v>0</v>
      </c>
      <c r="BI6">
        <f>BI$5*BE6^2</f>
        <v>0</v>
      </c>
      <c r="BJ6" s="2">
        <f t="shared" ref="BJ6:BJ69" si="8">BJ$5*BF6^2</f>
        <v>0</v>
      </c>
      <c r="BK6" s="2">
        <f t="shared" ref="BK6:BK69" si="9">BK$5*BG6^2</f>
        <v>0</v>
      </c>
      <c r="BL6">
        <f t="shared" ref="BL6:BL69" si="10">BI6*AR6</f>
        <v>0</v>
      </c>
      <c r="BM6" s="2">
        <f t="shared" ref="BM6:BM69" si="11">BJ6*AS6</f>
        <v>0</v>
      </c>
      <c r="BN6" s="2">
        <f t="shared" ref="BN6:BN69" si="12">BK6*AT6</f>
        <v>0</v>
      </c>
      <c r="BO6">
        <f>2*BI$5*BE6*AR6/Z6*1000</f>
        <v>0</v>
      </c>
      <c r="BP6" s="2">
        <f>2*BJ$5*BF6*AS6/AA6*1000</f>
        <v>0</v>
      </c>
      <c r="BQ6" s="2">
        <f>2*BK$5*BG6*AT6/AB6*1000</f>
        <v>0</v>
      </c>
      <c r="BS6" s="17">
        <v>0</v>
      </c>
      <c r="BT6" s="17">
        <v>0</v>
      </c>
      <c r="BU6" s="12">
        <f>(BU$3*temperature!$I116+BU$4*temperature!$I116^2+BU$5*temperature!$I116^6)*(K6/K$56)^$BW$1</f>
        <v>1.7208749378006247</v>
      </c>
      <c r="BV6" s="12">
        <f>(BV$3*temperature!$I116+BV$4*temperature!$I116^2+BV$5*temperature!$I116^6)*(L6/L$56)^$BW$1</f>
        <v>1.1048573493220157</v>
      </c>
      <c r="BW6" s="12">
        <f>(BW$3*temperature!$I116+BW$4*temperature!$I116^2+BW$5*temperature!$I116^6)*(M6/M$56)^$BW$1</f>
        <v>0.55691692988682728</v>
      </c>
      <c r="BX6" s="12">
        <f>(BX$3*temperature!$M116+BX$4*temperature!$M116^2+BX$5*temperature!$M116^6)*(K6/K$56)^$BW$1</f>
        <v>1.7208749378006247</v>
      </c>
      <c r="BY6" s="12">
        <f>(BY$3*temperature!$M116+BY$4*temperature!$M116^2+BY$5*temperature!$M116^6)*(L6/L$56)^$BW$1</f>
        <v>1.1048573493220157</v>
      </c>
      <c r="BZ6" s="12">
        <f>(BZ$3*temperature!$M116+BZ$4*temperature!$M116^2+BZ$5*temperature!$M116^6)*(M6/M$56)^$BW$1</f>
        <v>0.55691692988682728</v>
      </c>
      <c r="CA6" s="19">
        <f t="shared" ref="CA6:CA69" si="13">BX6-BU6</f>
        <v>0</v>
      </c>
      <c r="CB6" s="19">
        <f t="shared" ref="CB6:CB69" si="14">BY6-BV6</f>
        <v>0</v>
      </c>
      <c r="CC6" s="19">
        <f t="shared" ref="CC6:CC69" si="15">BZ6-BW6</f>
        <v>0</v>
      </c>
      <c r="CD6" s="19">
        <f t="shared" ref="CD6:CD69" si="16">SUMPRODUCT(CA6:CC6,AR6:AT6)/100</f>
        <v>0</v>
      </c>
      <c r="CE6" s="19">
        <f t="shared" ref="CE6:CE69" si="17">CD6*BS6</f>
        <v>0</v>
      </c>
      <c r="CF6" s="19"/>
      <c r="CG6" s="19"/>
      <c r="CH6" s="19"/>
    </row>
    <row r="7" spans="1:86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8">C7/C6-1</f>
        <v>4.4742751822579585E-3</v>
      </c>
      <c r="G7" s="11">
        <f t="shared" ref="G7:G56" si="19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0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1">L7/L6-1</f>
        <v>2.7065536731051054E-2</v>
      </c>
      <c r="P7" s="11">
        <f t="shared" ref="P7:P56" si="22">M7/M6-1</f>
        <v>1.5383374150363061E-2</v>
      </c>
      <c r="Q7" s="1">
        <v>1869.6711979999998</v>
      </c>
      <c r="R7" s="1"/>
      <c r="S7" s="1"/>
      <c r="T7" s="1">
        <f t="shared" ref="T7:T56" si="23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4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5">(1+AL$5)*AL6</f>
        <v>5.6121102369488263</v>
      </c>
      <c r="AM7" s="14">
        <f t="shared" ref="AM7:AM38" si="26">(1+AM$5)*AM6</f>
        <v>0.66934006151772185</v>
      </c>
      <c r="AN7" s="14">
        <f t="shared" ref="AN7:AN38" si="27">(1+AN$5)*AN6</f>
        <v>0.28975039091570642</v>
      </c>
      <c r="AO7" s="11">
        <f>AL7/AL6-1</f>
        <v>2.0621120954280148E-2</v>
      </c>
      <c r="AP7" s="11">
        <f t="shared" ref="AP7:AP56" si="28">AM7/AM6-1</f>
        <v>2.5977173653231045E-2</v>
      </c>
      <c r="AQ7" s="11">
        <f t="shared" ref="AQ7:AQ56" si="29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1">
        <f t="shared" ref="AX7:AX70" si="30">(AR7-AU7)/B7*1000</f>
        <v>8153.2164565423827</v>
      </c>
      <c r="AY7" s="1">
        <f t="shared" si="5"/>
        <v>571.78640028164352</v>
      </c>
      <c r="AZ7" s="1">
        <f t="shared" si="6"/>
        <v>200.12572423162729</v>
      </c>
      <c r="BA7" s="1">
        <f t="shared" ref="BA7:BA70" si="31">LN(AX7)*B7</f>
        <v>6891.5772663348662</v>
      </c>
      <c r="BB7" s="1">
        <f t="shared" ref="BB7:BB70" si="32">LN(AY7)*C7</f>
        <v>7616.6390780397314</v>
      </c>
      <c r="BC7" s="1">
        <f t="shared" ref="BC7:BC70" si="33">LN(AZ7)*D7</f>
        <v>5787.5726573781021</v>
      </c>
      <c r="BD7" s="1">
        <f t="shared" ref="BD7:BD70" si="34">SUM(BA7:BC7)*BT7</f>
        <v>0</v>
      </c>
      <c r="BE7" s="2">
        <v>0</v>
      </c>
      <c r="BF7" s="2">
        <v>0</v>
      </c>
      <c r="BG7" s="2">
        <v>0</v>
      </c>
      <c r="BH7" s="2">
        <f t="shared" si="7"/>
        <v>0</v>
      </c>
      <c r="BI7" s="2">
        <f t="shared" ref="BI7:BI70" si="35">BI$5*BE7^2</f>
        <v>0</v>
      </c>
      <c r="BJ7" s="2">
        <f t="shared" si="8"/>
        <v>0</v>
      </c>
      <c r="BK7" s="2">
        <f t="shared" si="9"/>
        <v>0</v>
      </c>
      <c r="BL7" s="2">
        <f t="shared" si="10"/>
        <v>0</v>
      </c>
      <c r="BM7" s="2">
        <f t="shared" si="11"/>
        <v>0</v>
      </c>
      <c r="BN7" s="2">
        <f t="shared" si="12"/>
        <v>0</v>
      </c>
      <c r="BO7" s="2">
        <f t="shared" ref="BO7:BO70" si="36">2*BI$5*BE7*AR7/Z7*1000</f>
        <v>0</v>
      </c>
      <c r="BP7" s="2">
        <f t="shared" ref="BP7:BP70" si="37">2*BJ$5*BF7*AS7/AA7*1000</f>
        <v>0</v>
      </c>
      <c r="BQ7" s="2">
        <f t="shared" ref="BQ7:BQ70" si="38">2*BK$5*BG7*AT7/AB7*1000</f>
        <v>0</v>
      </c>
      <c r="BR7" s="11">
        <f t="shared" ref="BR7:BR70" si="39">SUM(H7:J7)*SUM(B6:D6)/SUM(H6:J6)/SUM(B7:D7)-1+BR$5</f>
        <v>6.4255530852422166E-2</v>
      </c>
      <c r="BS7" s="17">
        <v>0</v>
      </c>
      <c r="BT7" s="17">
        <v>0</v>
      </c>
      <c r="BU7" s="12">
        <f>(BU$3*temperature!$I117+BU$4*temperature!$I117^2+BU$5*temperature!$I117^6)*(K7/K$56)^$BW$1</f>
        <v>1.7476237130283054</v>
      </c>
      <c r="BV7" s="12">
        <f>(BV$3*temperature!$I117+BV$4*temperature!$I117^2+BV$5*temperature!$I117^6)*(L7/L$56)^$BW$1</f>
        <v>1.1237014506465755</v>
      </c>
      <c r="BW7" s="12">
        <f>(BW$3*temperature!$I117+BW$4*temperature!$I117^2+BW$5*temperature!$I117^6)*(M7/M$56)^$BW$1</f>
        <v>0.56720881538852252</v>
      </c>
      <c r="BX7" s="12">
        <f>(BX$3*temperature!$M117+BX$4*temperature!$M117^2+BX$5*temperature!$M117^6)*(K7/K$56)^$BW$1</f>
        <v>1.7476237130283054</v>
      </c>
      <c r="BY7" s="12">
        <f>(BY$3*temperature!$M117+BY$4*temperature!$M117^2+BY$5*temperature!$M117^6)*(L7/L$56)^$BW$1</f>
        <v>1.1237014506465755</v>
      </c>
      <c r="BZ7" s="12">
        <f>(BZ$3*temperature!$M117+BZ$4*temperature!$M117^2+BZ$5*temperature!$M117^6)*(M7/M$56)^$BW$1</f>
        <v>0.56720881538852252</v>
      </c>
      <c r="CA7" s="19">
        <f t="shared" si="13"/>
        <v>0</v>
      </c>
      <c r="CB7" s="19">
        <f t="shared" si="14"/>
        <v>0</v>
      </c>
      <c r="CC7" s="19">
        <f t="shared" si="15"/>
        <v>0</v>
      </c>
      <c r="CD7" s="19">
        <f t="shared" si="16"/>
        <v>0</v>
      </c>
      <c r="CE7" s="19">
        <f t="shared" si="17"/>
        <v>0</v>
      </c>
      <c r="CF7" s="19"/>
      <c r="CG7" s="19"/>
      <c r="CH7" s="19"/>
    </row>
    <row r="8" spans="1:86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40">B8/B7-1</f>
        <v>1.2011608277962216E-2</v>
      </c>
      <c r="F8" s="11">
        <f t="shared" si="18"/>
        <v>1.4934227690272417E-2</v>
      </c>
      <c r="G8" s="11">
        <f t="shared" si="19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0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41">K8/K7-1</f>
        <v>4.6140630528093363E-2</v>
      </c>
      <c r="O8" s="11">
        <f t="shared" si="21"/>
        <v>1.9331405760087295E-2</v>
      </c>
      <c r="P8" s="11">
        <f t="shared" si="22"/>
        <v>1.3612154993765335E-2</v>
      </c>
      <c r="Q8" s="1">
        <v>1971.492958</v>
      </c>
      <c r="R8" s="1"/>
      <c r="S8" s="1"/>
      <c r="T8" s="1">
        <f t="shared" si="23"/>
        <v>234.56978602809116</v>
      </c>
      <c r="U8" s="1"/>
      <c r="V8" s="1"/>
      <c r="W8" s="11">
        <f t="shared" ref="W8:W56" si="42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4"/>
        <v>2.8012025142140393</v>
      </c>
      <c r="AD8" s="12"/>
      <c r="AE8" s="12"/>
      <c r="AF8" s="11">
        <f t="shared" ref="AF8:AF54" si="43">AC8/AC7-1</f>
        <v>-8.1868518598653406E-3</v>
      </c>
      <c r="AG8" s="11"/>
      <c r="AH8" s="11"/>
      <c r="AI8" s="1">
        <f t="shared" ref="AI8:AI56" si="44">(1-$AI$5)*AI7+AU7</f>
        <v>15161.168894687262</v>
      </c>
      <c r="AJ8" s="1">
        <f t="shared" ref="AJ8:AJ56" si="45">(1-$AI$5)*AJ7+AV7</f>
        <v>1670.4937536078194</v>
      </c>
      <c r="AK8" s="1">
        <f t="shared" ref="AK8:AK56" si="46">(1-$AI$5)*AK7+AW7</f>
        <v>526.15827388927767</v>
      </c>
      <c r="AL8" s="14">
        <f t="shared" si="25"/>
        <v>5.7278382409537016</v>
      </c>
      <c r="AM8" s="14">
        <f t="shared" si="26"/>
        <v>0.68672762452883207</v>
      </c>
      <c r="AN8" s="14">
        <f t="shared" si="27"/>
        <v>0.296578235488827</v>
      </c>
      <c r="AO8" s="11">
        <f t="shared" ref="AO8:AO56" si="47">AL8/AL7-1</f>
        <v>2.0621120954280148E-2</v>
      </c>
      <c r="AP8" s="11">
        <f t="shared" si="28"/>
        <v>2.5977173653231045E-2</v>
      </c>
      <c r="AQ8" s="11">
        <f t="shared" si="29"/>
        <v>2.3564574154817608E-2</v>
      </c>
      <c r="AR8" s="1">
        <f t="shared" ref="AR8:AR56" si="48">AL8*AI8^$AR$5*B8^(1-$AR$5)</f>
        <v>8040.9720755346516</v>
      </c>
      <c r="AS8" s="1">
        <f t="shared" ref="AS8:AS56" si="49">AM8*AJ8^$AR$5*C8^(1-$AR$5)</f>
        <v>890.76486958931548</v>
      </c>
      <c r="AT8" s="1">
        <f t="shared" ref="AT8:AT56" si="50">AN8*AK8^$AR$5*D8^(1-$AR$5)</f>
        <v>285.29465243098974</v>
      </c>
      <c r="AU8" s="1">
        <f t="shared" ref="AU8:AU56" si="51">$AU$5*AR8</f>
        <v>1608.1944151069304</v>
      </c>
      <c r="AV8" s="1">
        <f t="shared" ref="AV8:AV56" si="52">$AU$5*AS8</f>
        <v>178.15297391786311</v>
      </c>
      <c r="AW8" s="1">
        <f t="shared" ref="AW8:AW56" si="53">$AU$5*AT8</f>
        <v>57.058930486197951</v>
      </c>
      <c r="AX8" s="1">
        <f t="shared" si="30"/>
        <v>8306.8133222963606</v>
      </c>
      <c r="AY8" s="1">
        <f t="shared" si="5"/>
        <v>585.24953603652284</v>
      </c>
      <c r="AZ8" s="1">
        <f t="shared" si="6"/>
        <v>204.04209614316704</v>
      </c>
      <c r="BA8" s="1">
        <f t="shared" si="31"/>
        <v>6988.8092070671009</v>
      </c>
      <c r="BB8" s="1">
        <f t="shared" si="32"/>
        <v>7758.7251631226291</v>
      </c>
      <c r="BC8" s="1">
        <f t="shared" si="33"/>
        <v>5948.9295176931428</v>
      </c>
      <c r="BD8" s="1">
        <f t="shared" si="34"/>
        <v>0</v>
      </c>
      <c r="BE8" s="2">
        <v>0</v>
      </c>
      <c r="BF8" s="2">
        <v>0</v>
      </c>
      <c r="BG8" s="2">
        <v>0</v>
      </c>
      <c r="BH8" s="2">
        <f t="shared" si="7"/>
        <v>0</v>
      </c>
      <c r="BI8" s="2">
        <f t="shared" si="35"/>
        <v>0</v>
      </c>
      <c r="BJ8" s="2">
        <f t="shared" si="8"/>
        <v>0</v>
      </c>
      <c r="BK8" s="2">
        <f t="shared" si="9"/>
        <v>0</v>
      </c>
      <c r="BL8" s="2">
        <f t="shared" si="10"/>
        <v>0</v>
      </c>
      <c r="BM8" s="2">
        <f t="shared" si="11"/>
        <v>0</v>
      </c>
      <c r="BN8" s="2">
        <f t="shared" si="12"/>
        <v>0</v>
      </c>
      <c r="BO8" s="2">
        <f t="shared" si="36"/>
        <v>0</v>
      </c>
      <c r="BP8" s="2">
        <f t="shared" si="37"/>
        <v>0</v>
      </c>
      <c r="BQ8" s="2">
        <f t="shared" si="38"/>
        <v>0</v>
      </c>
      <c r="BR8" s="11">
        <f t="shared" si="39"/>
        <v>6.7651233799188554E-2</v>
      </c>
      <c r="BS8" s="17">
        <v>0</v>
      </c>
      <c r="BT8" s="17">
        <v>0</v>
      </c>
      <c r="BU8" s="12">
        <f>(BU$3*temperature!$I118+BU$4*temperature!$I118^2+BU$5*temperature!$I118^6)*(K8/K$56)^$BW$1</f>
        <v>1.7705998504712626</v>
      </c>
      <c r="BV8" s="12">
        <f>(BV$3*temperature!$I118+BV$4*temperature!$I118^2+BV$5*temperature!$I118^6)*(L8/L$56)^$BW$1</f>
        <v>1.1450632359938837</v>
      </c>
      <c r="BW8" s="12">
        <f>(BW$3*temperature!$I118+BW$4*temperature!$I118^2+BW$5*temperature!$I118^6)*(M8/M$56)^$BW$1</f>
        <v>0.57792442398984278</v>
      </c>
      <c r="BX8" s="12">
        <f>(BX$3*temperature!$M118+BX$4*temperature!$M118^2+BX$5*temperature!$M118^6)*(K8/K$56)^$BW$1</f>
        <v>1.7705998504712626</v>
      </c>
      <c r="BY8" s="12">
        <f>(BY$3*temperature!$M118+BY$4*temperature!$M118^2+BY$5*temperature!$M118^6)*(L8/L$56)^$BW$1</f>
        <v>1.1450632359938837</v>
      </c>
      <c r="BZ8" s="12">
        <f>(BZ$3*temperature!$M118+BZ$4*temperature!$M118^2+BZ$5*temperature!$M118^6)*(M8/M$56)^$BW$1</f>
        <v>0.57792442398984278</v>
      </c>
      <c r="CA8" s="19">
        <f t="shared" si="13"/>
        <v>0</v>
      </c>
      <c r="CB8" s="19">
        <f t="shared" si="14"/>
        <v>0</v>
      </c>
      <c r="CC8" s="19">
        <f t="shared" si="15"/>
        <v>0</v>
      </c>
      <c r="CD8" s="19">
        <f t="shared" si="16"/>
        <v>0</v>
      </c>
      <c r="CE8" s="19">
        <f t="shared" si="17"/>
        <v>0</v>
      </c>
      <c r="CF8" s="19"/>
      <c r="CG8" s="19"/>
      <c r="CH8" s="19"/>
    </row>
    <row r="9" spans="1:86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40"/>
        <v>1.1472857576961815E-2</v>
      </c>
      <c r="F9" s="11">
        <f t="shared" si="18"/>
        <v>2.4002005327018905E-2</v>
      </c>
      <c r="G9" s="11">
        <f t="shared" si="19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0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41"/>
        <v>3.9754761794000393E-2</v>
      </c>
      <c r="O9" s="11">
        <f t="shared" si="21"/>
        <v>-4.9414636340145979E-3</v>
      </c>
      <c r="P9" s="11">
        <f t="shared" si="22"/>
        <v>4.0228159465534929E-2</v>
      </c>
      <c r="Q9" s="1">
        <v>2097.4392969999994</v>
      </c>
      <c r="R9" s="1"/>
      <c r="S9" s="1"/>
      <c r="T9" s="1">
        <f t="shared" si="23"/>
        <v>237.29090404547492</v>
      </c>
      <c r="U9" s="1"/>
      <c r="V9" s="1"/>
      <c r="W9" s="11">
        <f t="shared" si="42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4"/>
        <v>2.7826587622513963</v>
      </c>
      <c r="AD9" s="12"/>
      <c r="AE9" s="12"/>
      <c r="AF9" s="11">
        <f t="shared" si="43"/>
        <v>-6.6199255029035786E-3</v>
      </c>
      <c r="AG9" s="11"/>
      <c r="AH9" s="11"/>
      <c r="AI9" s="1">
        <f t="shared" si="44"/>
        <v>15253.246420325468</v>
      </c>
      <c r="AJ9" s="1">
        <f t="shared" si="45"/>
        <v>1681.5973521649007</v>
      </c>
      <c r="AK9" s="1">
        <f t="shared" si="46"/>
        <v>530.60137698654785</v>
      </c>
      <c r="AL9" s="14">
        <f t="shared" si="25"/>
        <v>5.8459526861269593</v>
      </c>
      <c r="AM9" s="14">
        <f t="shared" si="26"/>
        <v>0.70456686728368834</v>
      </c>
      <c r="AN9" s="14">
        <f t="shared" si="27"/>
        <v>0.3035669753117084</v>
      </c>
      <c r="AO9" s="11">
        <f t="shared" si="47"/>
        <v>2.0621120954280148E-2</v>
      </c>
      <c r="AP9" s="11">
        <f t="shared" si="28"/>
        <v>2.5977173653231045E-2</v>
      </c>
      <c r="AQ9" s="11">
        <f t="shared" si="29"/>
        <v>2.3564574154817608E-2</v>
      </c>
      <c r="AR9" s="1">
        <f t="shared" si="48"/>
        <v>8292.059544327125</v>
      </c>
      <c r="AS9" s="1">
        <f t="shared" si="49"/>
        <v>932.64605335154022</v>
      </c>
      <c r="AT9" s="1">
        <f t="shared" si="50"/>
        <v>298.20656550399173</v>
      </c>
      <c r="AU9" s="1">
        <f t="shared" si="51"/>
        <v>1658.4119088654252</v>
      </c>
      <c r="AV9" s="1">
        <f t="shared" si="52"/>
        <v>186.52921067030806</v>
      </c>
      <c r="AW9" s="1">
        <f t="shared" si="53"/>
        <v>59.641313100798349</v>
      </c>
      <c r="AX9" s="1">
        <f t="shared" si="30"/>
        <v>8469.0378868422667</v>
      </c>
      <c r="AY9" s="1">
        <f t="shared" si="5"/>
        <v>598.40339243214942</v>
      </c>
      <c r="AZ9" s="1">
        <f t="shared" si="6"/>
        <v>208.19530628042756</v>
      </c>
      <c r="BA9" s="1">
        <f t="shared" si="31"/>
        <v>7084.1401665527183</v>
      </c>
      <c r="BB9" s="1">
        <f t="shared" si="32"/>
        <v>7972.6634990587372</v>
      </c>
      <c r="BC9" s="1">
        <f t="shared" si="33"/>
        <v>6117.212933657921</v>
      </c>
      <c r="BD9" s="1">
        <f t="shared" si="34"/>
        <v>0</v>
      </c>
      <c r="BE9" s="2">
        <v>0</v>
      </c>
      <c r="BF9" s="2">
        <v>0</v>
      </c>
      <c r="BG9" s="2">
        <v>0</v>
      </c>
      <c r="BH9" s="2">
        <f t="shared" si="7"/>
        <v>0</v>
      </c>
      <c r="BI9" s="2">
        <f t="shared" si="35"/>
        <v>0</v>
      </c>
      <c r="BJ9" s="2">
        <f t="shared" si="8"/>
        <v>0</v>
      </c>
      <c r="BK9" s="2">
        <f t="shared" si="9"/>
        <v>0</v>
      </c>
      <c r="BL9" s="2">
        <f t="shared" si="10"/>
        <v>0</v>
      </c>
      <c r="BM9" s="2">
        <f t="shared" si="11"/>
        <v>0</v>
      </c>
      <c r="BN9" s="2">
        <f t="shared" si="12"/>
        <v>0</v>
      </c>
      <c r="BO9" s="2">
        <f t="shared" si="36"/>
        <v>0</v>
      </c>
      <c r="BP9" s="2">
        <f t="shared" si="37"/>
        <v>0</v>
      </c>
      <c r="BQ9" s="2">
        <f t="shared" si="38"/>
        <v>0</v>
      </c>
      <c r="BR9" s="11">
        <f t="shared" si="39"/>
        <v>5.7450470942512738E-2</v>
      </c>
      <c r="BS9" s="17">
        <v>0</v>
      </c>
      <c r="BT9" s="17">
        <v>0</v>
      </c>
      <c r="BU9" s="12">
        <f>(BU$3*temperature!$I119+BU$4*temperature!$I119^2+BU$5*temperature!$I119^6)*(K9/K$56)^$BW$1</f>
        <v>1.7967414590461557</v>
      </c>
      <c r="BV9" s="12">
        <f>(BV$3*temperature!$I119+BV$4*temperature!$I119^2+BV$5*temperature!$I119^6)*(L9/L$56)^$BW$1</f>
        <v>1.1739231029343784</v>
      </c>
      <c r="BW9" s="12">
        <f>(BW$3*temperature!$I119+BW$4*temperature!$I119^2+BW$5*temperature!$I119^6)*(M9/M$56)^$BW$1</f>
        <v>0.58502032158611061</v>
      </c>
      <c r="BX9" s="12">
        <f>(BX$3*temperature!$M119+BX$4*temperature!$M119^2+BX$5*temperature!$M119^6)*(K9/K$56)^$BW$1</f>
        <v>1.7967414590461557</v>
      </c>
      <c r="BY9" s="12">
        <f>(BY$3*temperature!$M119+BY$4*temperature!$M119^2+BY$5*temperature!$M119^6)*(L9/L$56)^$BW$1</f>
        <v>1.1739231029343784</v>
      </c>
      <c r="BZ9" s="12">
        <f>(BZ$3*temperature!$M119+BZ$4*temperature!$M119^2+BZ$5*temperature!$M119^6)*(M9/M$56)^$BW$1</f>
        <v>0.58502032158611061</v>
      </c>
      <c r="CA9" s="19">
        <f t="shared" si="13"/>
        <v>0</v>
      </c>
      <c r="CB9" s="19">
        <f t="shared" si="14"/>
        <v>0</v>
      </c>
      <c r="CC9" s="19">
        <f t="shared" si="15"/>
        <v>0</v>
      </c>
      <c r="CD9" s="19">
        <f t="shared" si="16"/>
        <v>0</v>
      </c>
      <c r="CE9" s="19">
        <f t="shared" si="17"/>
        <v>0</v>
      </c>
      <c r="CF9" s="19"/>
      <c r="CG9" s="19"/>
      <c r="CH9" s="19"/>
    </row>
    <row r="10" spans="1:86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40"/>
        <v>1.1221189204017934E-2</v>
      </c>
      <c r="F10" s="11">
        <f t="shared" si="18"/>
        <v>2.3075207768730399E-2</v>
      </c>
      <c r="G10" s="11">
        <f t="shared" si="19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0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41"/>
        <v>5.1935523359457392E-2</v>
      </c>
      <c r="O10" s="11">
        <f t="shared" si="21"/>
        <v>7.2869919706941344E-2</v>
      </c>
      <c r="P10" s="11">
        <f t="shared" si="22"/>
        <v>3.5313486037005015E-2</v>
      </c>
      <c r="Q10" s="1">
        <v>2194.1947959999998</v>
      </c>
      <c r="R10" s="1"/>
      <c r="S10" s="1"/>
      <c r="T10" s="1">
        <f t="shared" si="23"/>
        <v>233.36277932201324</v>
      </c>
      <c r="U10" s="1"/>
      <c r="V10" s="1"/>
      <c r="W10" s="11">
        <f t="shared" si="42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4"/>
        <v>2.7947889818749663</v>
      </c>
      <c r="AD10" s="12"/>
      <c r="AE10" s="12"/>
      <c r="AF10" s="11">
        <f t="shared" si="43"/>
        <v>4.359219243165624E-3</v>
      </c>
      <c r="AG10" s="11"/>
      <c r="AH10" s="11"/>
      <c r="AI10" s="1">
        <f t="shared" si="44"/>
        <v>15386.333687158345</v>
      </c>
      <c r="AJ10" s="1">
        <f t="shared" si="45"/>
        <v>1699.9668276187188</v>
      </c>
      <c r="AK10" s="1">
        <f t="shared" si="46"/>
        <v>537.18255238869142</v>
      </c>
      <c r="AL10" s="14">
        <f t="shared" si="25"/>
        <v>5.9665027835605819</v>
      </c>
      <c r="AM10" s="14">
        <f t="shared" si="26"/>
        <v>0.72286952314542974</v>
      </c>
      <c r="AN10" s="14">
        <f t="shared" si="27"/>
        <v>0.31072040181239485</v>
      </c>
      <c r="AO10" s="11">
        <f t="shared" si="47"/>
        <v>2.0621120954280148E-2</v>
      </c>
      <c r="AP10" s="11">
        <f t="shared" si="28"/>
        <v>2.5977173653231045E-2</v>
      </c>
      <c r="AQ10" s="11">
        <f t="shared" si="29"/>
        <v>2.3564574154817608E-2</v>
      </c>
      <c r="AR10" s="1">
        <f t="shared" si="48"/>
        <v>8553.7876507887431</v>
      </c>
      <c r="AS10" s="1">
        <f t="shared" si="49"/>
        <v>976.61702321789789</v>
      </c>
      <c r="AT10" s="1">
        <f t="shared" si="50"/>
        <v>312.01186130975947</v>
      </c>
      <c r="AU10" s="1">
        <f t="shared" si="51"/>
        <v>1710.7575301577488</v>
      </c>
      <c r="AV10" s="1">
        <f t="shared" si="52"/>
        <v>195.32340464357958</v>
      </c>
      <c r="AW10" s="1">
        <f t="shared" si="53"/>
        <v>62.402372261951896</v>
      </c>
      <c r="AX10" s="1">
        <f t="shared" si="30"/>
        <v>8639.4076572490994</v>
      </c>
      <c r="AY10" s="1">
        <f t="shared" si="5"/>
        <v>612.48283186490301</v>
      </c>
      <c r="AZ10" s="1">
        <f t="shared" si="6"/>
        <v>212.58856373957593</v>
      </c>
      <c r="BA10" s="1">
        <f t="shared" si="31"/>
        <v>7179.4084230486624</v>
      </c>
      <c r="BB10" s="1">
        <f t="shared" si="32"/>
        <v>8186.2998848025645</v>
      </c>
      <c r="BC10" s="1">
        <f t="shared" si="33"/>
        <v>6292.6563697956881</v>
      </c>
      <c r="BD10" s="1">
        <f t="shared" si="34"/>
        <v>0</v>
      </c>
      <c r="BE10" s="2">
        <v>0</v>
      </c>
      <c r="BF10" s="2">
        <v>0</v>
      </c>
      <c r="BG10" s="2">
        <v>0</v>
      </c>
      <c r="BH10" s="2">
        <f t="shared" si="7"/>
        <v>0</v>
      </c>
      <c r="BI10" s="2">
        <f t="shared" si="35"/>
        <v>0</v>
      </c>
      <c r="BJ10" s="2">
        <f t="shared" si="8"/>
        <v>0</v>
      </c>
      <c r="BK10" s="2">
        <f t="shared" si="9"/>
        <v>0</v>
      </c>
      <c r="BL10" s="2">
        <f t="shared" si="10"/>
        <v>0</v>
      </c>
      <c r="BM10" s="2">
        <f t="shared" si="11"/>
        <v>0</v>
      </c>
      <c r="BN10" s="2">
        <f t="shared" si="12"/>
        <v>0</v>
      </c>
      <c r="BO10" s="2">
        <f t="shared" si="36"/>
        <v>0</v>
      </c>
      <c r="BP10" s="2">
        <f t="shared" si="37"/>
        <v>0</v>
      </c>
      <c r="BQ10" s="2">
        <f t="shared" si="38"/>
        <v>0</v>
      </c>
      <c r="BR10" s="11">
        <f t="shared" si="39"/>
        <v>7.5046453543986508E-2</v>
      </c>
      <c r="BS10" s="17">
        <v>0</v>
      </c>
      <c r="BT10" s="17">
        <v>0</v>
      </c>
      <c r="BU10" s="12">
        <f>(BU$3*temperature!$I120+BU$4*temperature!$I120^2+BU$5*temperature!$I120^6)*(K10/K$56)^$BW$1</f>
        <v>1.8181472737484821</v>
      </c>
      <c r="BV10" s="12">
        <f>(BV$3*temperature!$I120+BV$4*temperature!$I120^2+BV$5*temperature!$I120^6)*(L10/L$56)^$BW$1</f>
        <v>1.1811469156353522</v>
      </c>
      <c r="BW10" s="12">
        <f>(BW$3*temperature!$I120+BW$4*temperature!$I120^2+BW$5*temperature!$I120^6)*(M10/M$56)^$BW$1</f>
        <v>0.59290076104127998</v>
      </c>
      <c r="BX10" s="12">
        <f>(BX$3*temperature!$M120+BX$4*temperature!$M120^2+BX$5*temperature!$M120^6)*(K10/K$56)^$BW$1</f>
        <v>1.8181472737484821</v>
      </c>
      <c r="BY10" s="12">
        <f>(BY$3*temperature!$M120+BY$4*temperature!$M120^2+BY$5*temperature!$M120^6)*(L10/L$56)^$BW$1</f>
        <v>1.1811469156353522</v>
      </c>
      <c r="BZ10" s="12">
        <f>(BZ$3*temperature!$M120+BZ$4*temperature!$M120^2+BZ$5*temperature!$M120^6)*(M10/M$56)^$BW$1</f>
        <v>0.59290076104127998</v>
      </c>
      <c r="CA10" s="19">
        <f t="shared" si="13"/>
        <v>0</v>
      </c>
      <c r="CB10" s="19">
        <f t="shared" si="14"/>
        <v>0</v>
      </c>
      <c r="CC10" s="19">
        <f t="shared" si="15"/>
        <v>0</v>
      </c>
      <c r="CD10" s="19">
        <f t="shared" si="16"/>
        <v>0</v>
      </c>
      <c r="CE10" s="19">
        <f t="shared" si="17"/>
        <v>0</v>
      </c>
      <c r="CF10" s="19"/>
      <c r="CG10" s="19"/>
      <c r="CH10" s="19"/>
    </row>
    <row r="11" spans="1:86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40"/>
        <v>1.0843849345893997E-2</v>
      </c>
      <c r="F11" s="11">
        <f t="shared" si="18"/>
        <v>2.3218792043280922E-2</v>
      </c>
      <c r="G11" s="11">
        <f t="shared" si="19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0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41"/>
        <v>4.4553182315254292E-2</v>
      </c>
      <c r="O11" s="11">
        <f t="shared" si="21"/>
        <v>6.5363156890022589E-2</v>
      </c>
      <c r="P11" s="11">
        <f t="shared" si="22"/>
        <v>7.1084306753329551E-2</v>
      </c>
      <c r="Q11" s="1">
        <v>2371.6535028912936</v>
      </c>
      <c r="R11" s="1"/>
      <c r="S11" s="1"/>
      <c r="T11" s="1">
        <f t="shared" si="23"/>
        <v>238.88727562627687</v>
      </c>
      <c r="U11" s="1"/>
      <c r="V11" s="1"/>
      <c r="W11" s="11">
        <f t="shared" si="42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4"/>
        <v>2.697524745164531</v>
      </c>
      <c r="AD11" s="12"/>
      <c r="AE11" s="12"/>
      <c r="AF11" s="11">
        <f t="shared" si="43"/>
        <v>-3.4801996623438303E-2</v>
      </c>
      <c r="AG11" s="11"/>
      <c r="AH11" s="11"/>
      <c r="AI11" s="1">
        <f t="shared" si="44"/>
        <v>15558.457848600259</v>
      </c>
      <c r="AJ11" s="1">
        <f t="shared" si="45"/>
        <v>1725.2935495004265</v>
      </c>
      <c r="AK11" s="1">
        <f t="shared" si="46"/>
        <v>545.86666941177418</v>
      </c>
      <c r="AL11" s="14">
        <f t="shared" si="25"/>
        <v>6.0895387591344337</v>
      </c>
      <c r="AM11" s="14">
        <f t="shared" si="26"/>
        <v>0.74164763027680691</v>
      </c>
      <c r="AN11" s="14">
        <f t="shared" si="27"/>
        <v>0.31804239576231774</v>
      </c>
      <c r="AO11" s="11">
        <f t="shared" si="47"/>
        <v>2.0621120954280148E-2</v>
      </c>
      <c r="AP11" s="11">
        <f t="shared" si="28"/>
        <v>2.5977173653231045E-2</v>
      </c>
      <c r="AQ11" s="11">
        <f t="shared" si="29"/>
        <v>2.3564574154817608E-2</v>
      </c>
      <c r="AR11" s="1">
        <f t="shared" si="48"/>
        <v>8825.4438169729783</v>
      </c>
      <c r="AS11" s="1">
        <f t="shared" si="49"/>
        <v>1023.5788535981193</v>
      </c>
      <c r="AT11" s="1">
        <f t="shared" si="50"/>
        <v>326.75739099029039</v>
      </c>
      <c r="AU11" s="1">
        <f t="shared" si="51"/>
        <v>1765.0887633945958</v>
      </c>
      <c r="AV11" s="1">
        <f t="shared" si="52"/>
        <v>204.71577071962386</v>
      </c>
      <c r="AW11" s="1">
        <f t="shared" si="53"/>
        <v>65.351478198058075</v>
      </c>
      <c r="AX11" s="1">
        <f t="shared" si="30"/>
        <v>8818.1601927874581</v>
      </c>
      <c r="AY11" s="1">
        <f t="shared" si="5"/>
        <v>627.3680926477366</v>
      </c>
      <c r="AZ11" s="1">
        <f t="shared" si="6"/>
        <v>217.2258707000897</v>
      </c>
      <c r="BA11" s="1">
        <f t="shared" si="31"/>
        <v>7273.6577635780595</v>
      </c>
      <c r="BB11" s="1">
        <f t="shared" si="32"/>
        <v>8407.7178793630119</v>
      </c>
      <c r="BC11" s="1">
        <f t="shared" si="33"/>
        <v>6475.328763842509</v>
      </c>
      <c r="BD11" s="1">
        <f t="shared" si="34"/>
        <v>0</v>
      </c>
      <c r="BE11" s="2">
        <v>0</v>
      </c>
      <c r="BF11" s="2">
        <v>0</v>
      </c>
      <c r="BG11" s="2">
        <v>0</v>
      </c>
      <c r="BH11" s="2">
        <f t="shared" si="7"/>
        <v>0</v>
      </c>
      <c r="BI11" s="2">
        <f t="shared" si="35"/>
        <v>0</v>
      </c>
      <c r="BJ11" s="2">
        <f t="shared" si="8"/>
        <v>0</v>
      </c>
      <c r="BK11" s="2">
        <f t="shared" si="9"/>
        <v>0</v>
      </c>
      <c r="BL11" s="2">
        <f t="shared" si="10"/>
        <v>0</v>
      </c>
      <c r="BM11" s="2">
        <f t="shared" si="11"/>
        <v>0</v>
      </c>
      <c r="BN11" s="2">
        <f t="shared" si="12"/>
        <v>0</v>
      </c>
      <c r="BO11" s="2">
        <f t="shared" si="36"/>
        <v>0</v>
      </c>
      <c r="BP11" s="2">
        <f t="shared" si="37"/>
        <v>0</v>
      </c>
      <c r="BQ11" s="2">
        <f t="shared" si="38"/>
        <v>0</v>
      </c>
      <c r="BR11" s="11">
        <f t="shared" si="39"/>
        <v>6.8693189053533804E-2</v>
      </c>
      <c r="BS11" s="17">
        <v>0</v>
      </c>
      <c r="BT11" s="17">
        <v>0</v>
      </c>
      <c r="BU11" s="12">
        <f>(BU$3*temperature!$I121+BU$4*temperature!$I121^2+BU$5*temperature!$I121^6)*(K11/K$56)^$BW$1</f>
        <v>1.8432944948009615</v>
      </c>
      <c r="BV11" s="12">
        <f>(BV$3*temperature!$I121+BV$4*temperature!$I121^2+BV$5*temperature!$I121^6)*(L11/L$56)^$BW$1</f>
        <v>1.190618401211667</v>
      </c>
      <c r="BW11" s="12">
        <f>(BW$3*temperature!$I121+BW$4*temperature!$I121^2+BW$5*temperature!$I121^6)*(M11/M$56)^$BW$1</f>
        <v>0.59581622045821814</v>
      </c>
      <c r="BX11" s="12">
        <f>(BX$3*temperature!$M121+BX$4*temperature!$M121^2+BX$5*temperature!$M121^6)*(K11/K$56)^$BW$1</f>
        <v>1.8432944948009615</v>
      </c>
      <c r="BY11" s="12">
        <f>(BY$3*temperature!$M121+BY$4*temperature!$M121^2+BY$5*temperature!$M121^6)*(L11/L$56)^$BW$1</f>
        <v>1.190618401211667</v>
      </c>
      <c r="BZ11" s="12">
        <f>(BZ$3*temperature!$M121+BZ$4*temperature!$M121^2+BZ$5*temperature!$M121^6)*(M11/M$56)^$BW$1</f>
        <v>0.59581622045821814</v>
      </c>
      <c r="CA11" s="19">
        <f t="shared" si="13"/>
        <v>0</v>
      </c>
      <c r="CB11" s="19">
        <f t="shared" si="14"/>
        <v>0</v>
      </c>
      <c r="CC11" s="19">
        <f t="shared" si="15"/>
        <v>0</v>
      </c>
      <c r="CD11" s="19">
        <f t="shared" si="16"/>
        <v>0</v>
      </c>
      <c r="CE11" s="19">
        <f t="shared" si="17"/>
        <v>0</v>
      </c>
      <c r="CF11" s="19"/>
      <c r="CG11" s="19"/>
      <c r="CH11" s="19"/>
    </row>
    <row r="12" spans="1:86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40"/>
        <v>9.8726777694839729E-3</v>
      </c>
      <c r="F12" s="11">
        <f t="shared" si="18"/>
        <v>2.472733384280823E-2</v>
      </c>
      <c r="G12" s="11">
        <f t="shared" si="19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0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41"/>
        <v>4.8099640910558072E-2</v>
      </c>
      <c r="O12" s="11">
        <f t="shared" si="21"/>
        <v>2.9656771195239795E-2</v>
      </c>
      <c r="P12" s="11">
        <f t="shared" si="22"/>
        <v>-1.3606427947260302E-3</v>
      </c>
      <c r="Q12" s="1">
        <v>2485.4318011903943</v>
      </c>
      <c r="R12" s="1"/>
      <c r="S12" s="1"/>
      <c r="T12" s="1">
        <f t="shared" si="23"/>
        <v>236.5235749850483</v>
      </c>
      <c r="U12" s="1"/>
      <c r="V12" s="1"/>
      <c r="W12" s="11">
        <f t="shared" si="42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4"/>
        <v>2.6878367624889457</v>
      </c>
      <c r="AD12" s="12"/>
      <c r="AE12" s="12"/>
      <c r="AF12" s="11">
        <f t="shared" si="43"/>
        <v>-3.5914342187042259E-3</v>
      </c>
      <c r="AG12" s="11"/>
      <c r="AH12" s="11"/>
      <c r="AI12" s="1">
        <f t="shared" si="44"/>
        <v>15767.700827134828</v>
      </c>
      <c r="AJ12" s="1">
        <f t="shared" si="45"/>
        <v>1757.4799652700076</v>
      </c>
      <c r="AK12" s="1">
        <f t="shared" si="46"/>
        <v>556.63148066865483</v>
      </c>
      <c r="AL12" s="14">
        <f t="shared" si="25"/>
        <v>6.2151118744423215</v>
      </c>
      <c r="AM12" s="14">
        <f t="shared" si="26"/>
        <v>0.76091353955801477</v>
      </c>
      <c r="AN12" s="14">
        <f t="shared" si="27"/>
        <v>0.32553692938163475</v>
      </c>
      <c r="AO12" s="11">
        <f t="shared" si="47"/>
        <v>2.0621120954280148E-2</v>
      </c>
      <c r="AP12" s="11">
        <f t="shared" si="28"/>
        <v>2.5977173653231045E-2</v>
      </c>
      <c r="AQ12" s="11">
        <f t="shared" si="29"/>
        <v>2.3564574154817608E-2</v>
      </c>
      <c r="AR12" s="1">
        <f t="shared" si="48"/>
        <v>9102.7951347293456</v>
      </c>
      <c r="AS12" s="1">
        <f t="shared" si="49"/>
        <v>1074.8581088250889</v>
      </c>
      <c r="AT12" s="1">
        <f t="shared" si="50"/>
        <v>342.49754863160757</v>
      </c>
      <c r="AU12" s="1">
        <f t="shared" si="51"/>
        <v>1820.5590269458692</v>
      </c>
      <c r="AV12" s="1">
        <f t="shared" si="52"/>
        <v>214.9716217650178</v>
      </c>
      <c r="AW12" s="1">
        <f t="shared" si="53"/>
        <v>68.49950972632152</v>
      </c>
      <c r="AX12" s="1">
        <f t="shared" si="30"/>
        <v>9006.3656668569765</v>
      </c>
      <c r="AY12" s="1">
        <f t="shared" si="5"/>
        <v>642.90075877824529</v>
      </c>
      <c r="AZ12" s="1">
        <f t="shared" si="6"/>
        <v>222.10988621313717</v>
      </c>
      <c r="BA12" s="1">
        <f t="shared" si="31"/>
        <v>7362.5438274669214</v>
      </c>
      <c r="BB12" s="1">
        <f t="shared" si="32"/>
        <v>8648.3297303691324</v>
      </c>
      <c r="BC12" s="1">
        <f t="shared" si="33"/>
        <v>6665.4331489365359</v>
      </c>
      <c r="BD12" s="1">
        <f t="shared" si="34"/>
        <v>0</v>
      </c>
      <c r="BE12" s="2">
        <v>0</v>
      </c>
      <c r="BF12" s="2">
        <v>0</v>
      </c>
      <c r="BG12" s="2">
        <v>0</v>
      </c>
      <c r="BH12" s="2">
        <f t="shared" si="7"/>
        <v>0</v>
      </c>
      <c r="BI12" s="2">
        <f t="shared" si="35"/>
        <v>0</v>
      </c>
      <c r="BJ12" s="2">
        <f t="shared" si="8"/>
        <v>0</v>
      </c>
      <c r="BK12" s="2">
        <f t="shared" si="9"/>
        <v>0</v>
      </c>
      <c r="BL12" s="2">
        <f t="shared" si="10"/>
        <v>0</v>
      </c>
      <c r="BM12" s="2">
        <f t="shared" si="11"/>
        <v>0</v>
      </c>
      <c r="BN12" s="2">
        <f t="shared" si="12"/>
        <v>0</v>
      </c>
      <c r="BO12" s="2">
        <f t="shared" si="36"/>
        <v>0</v>
      </c>
      <c r="BP12" s="2">
        <f t="shared" si="37"/>
        <v>0</v>
      </c>
      <c r="BQ12" s="2">
        <f t="shared" si="38"/>
        <v>0</v>
      </c>
      <c r="BR12" s="11">
        <f t="shared" si="39"/>
        <v>6.5035237962948605E-2</v>
      </c>
      <c r="BS12" s="17">
        <v>0</v>
      </c>
      <c r="BT12" s="17">
        <v>0</v>
      </c>
      <c r="BU12" s="12">
        <f>(BU$3*temperature!$I122+BU$4*temperature!$I122^2+BU$5*temperature!$I122^6)*(K12/K$56)^$BW$1</f>
        <v>1.8674522041652137</v>
      </c>
      <c r="BV12" s="12">
        <f>(BV$3*temperature!$I122+BV$4*temperature!$I122^2+BV$5*temperature!$I122^6)*(L12/L$56)^$BW$1</f>
        <v>1.210551274114146</v>
      </c>
      <c r="BW12" s="12">
        <f>(BW$3*temperature!$I122+BW$4*temperature!$I122^2+BW$5*temperature!$I122^6)*(M12/M$56)^$BW$1</f>
        <v>0.6093261635332281</v>
      </c>
      <c r="BX12" s="12">
        <f>(BX$3*temperature!$M122+BX$4*temperature!$M122^2+BX$5*temperature!$M122^6)*(K12/K$56)^$BW$1</f>
        <v>1.8674522041652137</v>
      </c>
      <c r="BY12" s="12">
        <f>(BY$3*temperature!$M122+BY$4*temperature!$M122^2+BY$5*temperature!$M122^6)*(L12/L$56)^$BW$1</f>
        <v>1.210551274114146</v>
      </c>
      <c r="BZ12" s="12">
        <f>(BZ$3*temperature!$M122+BZ$4*temperature!$M122^2+BZ$5*temperature!$M122^6)*(M12/M$56)^$BW$1</f>
        <v>0.6093261635332281</v>
      </c>
      <c r="CA12" s="19">
        <f t="shared" si="13"/>
        <v>0</v>
      </c>
      <c r="CB12" s="19">
        <f t="shared" si="14"/>
        <v>0</v>
      </c>
      <c r="CC12" s="19">
        <f t="shared" si="15"/>
        <v>0</v>
      </c>
      <c r="CD12" s="19">
        <f t="shared" si="16"/>
        <v>0</v>
      </c>
      <c r="CE12" s="19">
        <f t="shared" si="17"/>
        <v>0</v>
      </c>
      <c r="CF12" s="19"/>
      <c r="CG12" s="19"/>
      <c r="CH12" s="19"/>
    </row>
    <row r="13" spans="1:86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40"/>
        <v>9.0378292223478596E-3</v>
      </c>
      <c r="F13" s="11">
        <f t="shared" si="18"/>
        <v>2.3427753268803642E-2</v>
      </c>
      <c r="G13" s="11">
        <f t="shared" si="19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0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41"/>
        <v>3.4943385013603168E-2</v>
      </c>
      <c r="O13" s="11">
        <f t="shared" si="21"/>
        <v>1.4970543202716957E-2</v>
      </c>
      <c r="P13" s="11">
        <f t="shared" si="22"/>
        <v>2.2701301248050587E-2</v>
      </c>
      <c r="Q13" s="1">
        <v>2609.7598050683955</v>
      </c>
      <c r="R13" s="1"/>
      <c r="S13" s="1"/>
      <c r="T13" s="1">
        <f t="shared" si="23"/>
        <v>237.82038632290613</v>
      </c>
      <c r="U13" s="1"/>
      <c r="V13" s="1"/>
      <c r="W13" s="11">
        <f t="shared" si="42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4"/>
        <v>2.6711978739811997</v>
      </c>
      <c r="AD13" s="12"/>
      <c r="AE13" s="12"/>
      <c r="AF13" s="11">
        <f t="shared" si="43"/>
        <v>-6.1904386233404551E-3</v>
      </c>
      <c r="AG13" s="11"/>
      <c r="AH13" s="11"/>
      <c r="AI13" s="1">
        <f t="shared" si="44"/>
        <v>16011.489771367214</v>
      </c>
      <c r="AJ13" s="1">
        <f t="shared" si="45"/>
        <v>1796.7035905080247</v>
      </c>
      <c r="AK13" s="1">
        <f t="shared" si="46"/>
        <v>569.46784232811092</v>
      </c>
      <c r="AL13" s="14">
        <f t="shared" si="25"/>
        <v>6.3432744481495797</v>
      </c>
      <c r="AM13" s="14">
        <f t="shared" si="26"/>
        <v>0.78067992271020803</v>
      </c>
      <c r="AN13" s="14">
        <f t="shared" si="27"/>
        <v>0.33320806849417989</v>
      </c>
      <c r="AO13" s="11">
        <f t="shared" si="47"/>
        <v>2.0621120954280148E-2</v>
      </c>
      <c r="AP13" s="11">
        <f t="shared" si="28"/>
        <v>2.5977173653231045E-2</v>
      </c>
      <c r="AQ13" s="11">
        <f t="shared" si="29"/>
        <v>2.3564574154817608E-2</v>
      </c>
      <c r="AR13" s="1">
        <f t="shared" si="48"/>
        <v>9386.3761279839782</v>
      </c>
      <c r="AS13" s="1">
        <f t="shared" si="49"/>
        <v>1128.3706942022791</v>
      </c>
      <c r="AT13" s="1">
        <f t="shared" si="50"/>
        <v>359.2685772943359</v>
      </c>
      <c r="AU13" s="1">
        <f t="shared" si="51"/>
        <v>1877.2752255967957</v>
      </c>
      <c r="AV13" s="1">
        <f t="shared" si="52"/>
        <v>225.67413884045584</v>
      </c>
      <c r="AW13" s="1">
        <f t="shared" si="53"/>
        <v>71.853715458867185</v>
      </c>
      <c r="AX13" s="1">
        <f t="shared" si="30"/>
        <v>9203.760559634231</v>
      </c>
      <c r="AY13" s="1">
        <f t="shared" si="5"/>
        <v>659.45840740084213</v>
      </c>
      <c r="AZ13" s="1">
        <f t="shared" si="6"/>
        <v>227.24632364823489</v>
      </c>
      <c r="BA13" s="1">
        <f t="shared" si="31"/>
        <v>7446.7738057733495</v>
      </c>
      <c r="BB13" s="1">
        <f t="shared" si="32"/>
        <v>8885.7483924056814</v>
      </c>
      <c r="BC13" s="1">
        <f t="shared" si="33"/>
        <v>6862.698357477846</v>
      </c>
      <c r="BD13" s="1">
        <f t="shared" si="34"/>
        <v>0</v>
      </c>
      <c r="BE13" s="2">
        <v>0</v>
      </c>
      <c r="BF13" s="2">
        <v>0</v>
      </c>
      <c r="BG13" s="2">
        <v>0</v>
      </c>
      <c r="BH13" s="2">
        <f t="shared" si="7"/>
        <v>0</v>
      </c>
      <c r="BI13" s="2">
        <f t="shared" si="35"/>
        <v>0</v>
      </c>
      <c r="BJ13" s="2">
        <f t="shared" si="8"/>
        <v>0</v>
      </c>
      <c r="BK13" s="2">
        <f t="shared" si="9"/>
        <v>0</v>
      </c>
      <c r="BL13" s="2">
        <f t="shared" si="10"/>
        <v>0</v>
      </c>
      <c r="BM13" s="2">
        <f t="shared" si="11"/>
        <v>0</v>
      </c>
      <c r="BN13" s="2">
        <f t="shared" si="12"/>
        <v>0</v>
      </c>
      <c r="BO13" s="2">
        <f t="shared" si="36"/>
        <v>0</v>
      </c>
      <c r="BP13" s="2">
        <f t="shared" si="37"/>
        <v>0</v>
      </c>
      <c r="BQ13" s="2">
        <f t="shared" si="38"/>
        <v>0</v>
      </c>
      <c r="BR13" s="11">
        <f t="shared" si="39"/>
        <v>5.2772381868527701E-2</v>
      </c>
      <c r="BS13" s="17">
        <v>0</v>
      </c>
      <c r="BT13" s="17">
        <v>0</v>
      </c>
      <c r="BU13" s="12">
        <f>(BU$3*temperature!$I123+BU$4*temperature!$I123^2+BU$5*temperature!$I123^6)*(K13/K$56)^$BW$1</f>
        <v>1.898180251120583</v>
      </c>
      <c r="BV13" s="12">
        <f>(BV$3*temperature!$I123+BV$4*temperature!$I123^2+BV$5*temperature!$I123^6)*(L13/L$56)^$BW$1</f>
        <v>1.2353713449849659</v>
      </c>
      <c r="BW13" s="12">
        <f>(BW$3*temperature!$I123+BW$4*temperature!$I123^2+BW$5*temperature!$I123^6)*(M13/M$56)^$BW$1</f>
        <v>0.619449824922923</v>
      </c>
      <c r="BX13" s="12">
        <f>(BX$3*temperature!$M123+BX$4*temperature!$M123^2+BX$5*temperature!$M123^6)*(K13/K$56)^$BW$1</f>
        <v>1.898180251120583</v>
      </c>
      <c r="BY13" s="12">
        <f>(BY$3*temperature!$M123+BY$4*temperature!$M123^2+BY$5*temperature!$M123^6)*(L13/L$56)^$BW$1</f>
        <v>1.2353713449849659</v>
      </c>
      <c r="BZ13" s="12">
        <f>(BZ$3*temperature!$M123+BZ$4*temperature!$M123^2+BZ$5*temperature!$M123^6)*(M13/M$56)^$BW$1</f>
        <v>0.619449824922923</v>
      </c>
      <c r="CA13" s="19">
        <f t="shared" si="13"/>
        <v>0</v>
      </c>
      <c r="CB13" s="19">
        <f t="shared" si="14"/>
        <v>0</v>
      </c>
      <c r="CC13" s="19">
        <f t="shared" si="15"/>
        <v>0</v>
      </c>
      <c r="CD13" s="19">
        <f t="shared" si="16"/>
        <v>0</v>
      </c>
      <c r="CE13" s="19">
        <f t="shared" si="17"/>
        <v>0</v>
      </c>
      <c r="CF13" s="19"/>
      <c r="CG13" s="19"/>
      <c r="CH13" s="19"/>
    </row>
    <row r="14" spans="1:86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40"/>
        <v>8.2734628686111922E-3</v>
      </c>
      <c r="F14" s="11">
        <f t="shared" si="18"/>
        <v>2.3486244164987902E-2</v>
      </c>
      <c r="G14" s="11">
        <f t="shared" si="19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0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41"/>
        <v>5.1820435395139697E-2</v>
      </c>
      <c r="O14" s="11">
        <f t="shared" si="21"/>
        <v>7.0579980893573202E-2</v>
      </c>
      <c r="P14" s="11">
        <f t="shared" si="22"/>
        <v>2.8946812894071527E-2</v>
      </c>
      <c r="Q14" s="1">
        <v>2771.6413588603582</v>
      </c>
      <c r="R14" s="1"/>
      <c r="S14" s="1"/>
      <c r="T14" s="1">
        <f t="shared" si="23"/>
        <v>238.15825215926691</v>
      </c>
      <c r="U14" s="1"/>
      <c r="V14" s="1"/>
      <c r="W14" s="11">
        <f t="shared" si="42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4"/>
        <v>2.6506134106401222</v>
      </c>
      <c r="AD14" s="12"/>
      <c r="AE14" s="12"/>
      <c r="AF14" s="11">
        <f t="shared" si="43"/>
        <v>-7.7060795613759225E-3</v>
      </c>
      <c r="AG14" s="11"/>
      <c r="AH14" s="11"/>
      <c r="AI14" s="1">
        <f t="shared" si="44"/>
        <v>16287.616019827288</v>
      </c>
      <c r="AJ14" s="1">
        <f t="shared" si="45"/>
        <v>1842.7073702976782</v>
      </c>
      <c r="AK14" s="1">
        <f t="shared" si="46"/>
        <v>584.37477355416706</v>
      </c>
      <c r="AL14" s="14">
        <f t="shared" si="25"/>
        <v>6.4740798777910671</v>
      </c>
      <c r="AM14" s="14">
        <f t="shared" si="26"/>
        <v>0.80095978063004214</v>
      </c>
      <c r="AN14" s="14">
        <f t="shared" si="27"/>
        <v>0.34105997473319455</v>
      </c>
      <c r="AO14" s="11">
        <f t="shared" si="47"/>
        <v>2.0621120954280148E-2</v>
      </c>
      <c r="AP14" s="11">
        <f t="shared" si="28"/>
        <v>2.5977173653231045E-2</v>
      </c>
      <c r="AQ14" s="11">
        <f t="shared" si="29"/>
        <v>2.3564574154817608E-2</v>
      </c>
      <c r="AR14" s="1">
        <f t="shared" si="48"/>
        <v>9676.3224057587577</v>
      </c>
      <c r="AS14" s="1">
        <f t="shared" si="49"/>
        <v>1185.3622500003498</v>
      </c>
      <c r="AT14" s="1">
        <f t="shared" si="50"/>
        <v>377.08070893414532</v>
      </c>
      <c r="AU14" s="1">
        <f t="shared" si="51"/>
        <v>1935.2644811517516</v>
      </c>
      <c r="AV14" s="1">
        <f t="shared" si="52"/>
        <v>237.07245000006998</v>
      </c>
      <c r="AW14" s="1">
        <f t="shared" si="53"/>
        <v>75.416141786829073</v>
      </c>
      <c r="AX14" s="1">
        <f t="shared" si="30"/>
        <v>9410.2107911620969</v>
      </c>
      <c r="AY14" s="1">
        <f t="shared" si="5"/>
        <v>676.869107751211</v>
      </c>
      <c r="AZ14" s="1">
        <f t="shared" si="6"/>
        <v>232.64446139990392</v>
      </c>
      <c r="BA14" s="1">
        <f t="shared" si="31"/>
        <v>7526.6328254188866</v>
      </c>
      <c r="BB14" s="1">
        <f t="shared" si="32"/>
        <v>9130.9497737573547</v>
      </c>
      <c r="BC14" s="1">
        <f t="shared" si="33"/>
        <v>7066.2524228381508</v>
      </c>
      <c r="BD14" s="1">
        <f t="shared" si="34"/>
        <v>0</v>
      </c>
      <c r="BE14" s="2">
        <v>0</v>
      </c>
      <c r="BF14" s="2">
        <v>0</v>
      </c>
      <c r="BG14" s="2">
        <v>0</v>
      </c>
      <c r="BH14" s="2">
        <f t="shared" si="7"/>
        <v>0</v>
      </c>
      <c r="BI14" s="2">
        <f t="shared" si="35"/>
        <v>0</v>
      </c>
      <c r="BJ14" s="2">
        <f t="shared" si="8"/>
        <v>0</v>
      </c>
      <c r="BK14" s="2">
        <f t="shared" si="9"/>
        <v>0</v>
      </c>
      <c r="BL14" s="2">
        <f t="shared" si="10"/>
        <v>0</v>
      </c>
      <c r="BM14" s="2">
        <f t="shared" si="11"/>
        <v>0</v>
      </c>
      <c r="BN14" s="2">
        <f t="shared" si="12"/>
        <v>0</v>
      </c>
      <c r="BO14" s="2">
        <f t="shared" si="36"/>
        <v>0</v>
      </c>
      <c r="BP14" s="2">
        <f t="shared" si="37"/>
        <v>0</v>
      </c>
      <c r="BQ14" s="2">
        <f t="shared" si="38"/>
        <v>0</v>
      </c>
      <c r="BR14" s="11">
        <f t="shared" si="39"/>
        <v>7.2294549261994828E-2</v>
      </c>
      <c r="BS14" s="17">
        <v>0</v>
      </c>
      <c r="BT14" s="17">
        <v>0</v>
      </c>
      <c r="BU14" s="12">
        <f>(BU$3*temperature!$I124+BU$4*temperature!$I124^2+BU$5*temperature!$I124^6)*(K14/K$56)^$BW$1</f>
        <v>1.9218273607604408</v>
      </c>
      <c r="BV14" s="12">
        <f>(BV$3*temperature!$I124+BV$4*temperature!$I124^2+BV$5*temperature!$I124^6)*(L14/L$56)^$BW$1</f>
        <v>1.2440773446057409</v>
      </c>
      <c r="BW14" s="12">
        <f>(BW$3*temperature!$I124+BW$4*temperature!$I124^2+BW$5*temperature!$I124^6)*(M14/M$56)^$BW$1</f>
        <v>0.6287625745387625</v>
      </c>
      <c r="BX14" s="12">
        <f>(BX$3*temperature!$M124+BX$4*temperature!$M124^2+BX$5*temperature!$M124^6)*(K14/K$56)^$BW$1</f>
        <v>1.9218273607604408</v>
      </c>
      <c r="BY14" s="12">
        <f>(BY$3*temperature!$M124+BY$4*temperature!$M124^2+BY$5*temperature!$M124^6)*(L14/L$56)^$BW$1</f>
        <v>1.2440773446057409</v>
      </c>
      <c r="BZ14" s="12">
        <f>(BZ$3*temperature!$M124+BZ$4*temperature!$M124^2+BZ$5*temperature!$M124^6)*(M14/M$56)^$BW$1</f>
        <v>0.6287625745387625</v>
      </c>
      <c r="CA14" s="19">
        <f t="shared" si="13"/>
        <v>0</v>
      </c>
      <c r="CB14" s="19">
        <f t="shared" si="14"/>
        <v>0</v>
      </c>
      <c r="CC14" s="19">
        <f t="shared" si="15"/>
        <v>0</v>
      </c>
      <c r="CD14" s="19">
        <f t="shared" si="16"/>
        <v>0</v>
      </c>
      <c r="CE14" s="19">
        <f t="shared" si="17"/>
        <v>0</v>
      </c>
      <c r="CF14" s="19"/>
      <c r="CG14" s="19"/>
      <c r="CH14" s="19"/>
    </row>
    <row r="15" spans="1:86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40"/>
        <v>1.0355828525681954E-2</v>
      </c>
      <c r="F15" s="11">
        <f t="shared" si="18"/>
        <v>2.4178628693027893E-2</v>
      </c>
      <c r="G15" s="11">
        <f t="shared" si="19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0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41"/>
        <v>5.041702355277855E-2</v>
      </c>
      <c r="O15" s="11">
        <f t="shared" si="21"/>
        <v>3.4480934700570565E-2</v>
      </c>
      <c r="P15" s="11">
        <f t="shared" si="22"/>
        <v>3.9507411374135604E-2</v>
      </c>
      <c r="Q15" s="1">
        <v>2952.370692419564</v>
      </c>
      <c r="R15" s="1"/>
      <c r="S15" s="1"/>
      <c r="T15" s="1">
        <f t="shared" si="23"/>
        <v>239.03603915056789</v>
      </c>
      <c r="U15" s="1"/>
      <c r="V15" s="1"/>
      <c r="W15" s="11">
        <f t="shared" si="42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4"/>
        <v>2.6411173167387387</v>
      </c>
      <c r="AD15" s="12"/>
      <c r="AE15" s="12"/>
      <c r="AF15" s="11">
        <f t="shared" si="43"/>
        <v>-3.5826023754592651E-3</v>
      </c>
      <c r="AG15" s="11"/>
      <c r="AH15" s="11"/>
      <c r="AI15" s="1">
        <f t="shared" si="44"/>
        <v>16594.118898996312</v>
      </c>
      <c r="AJ15" s="1">
        <f t="shared" si="45"/>
        <v>1895.5090832679803</v>
      </c>
      <c r="AK15" s="1">
        <f t="shared" si="46"/>
        <v>601.35343798557938</v>
      </c>
      <c r="AL15" s="14">
        <f t="shared" si="25"/>
        <v>6.6075826620186682</v>
      </c>
      <c r="AM15" s="14">
        <f t="shared" si="26"/>
        <v>0.82176645194072262</v>
      </c>
      <c r="AN15" s="14">
        <f t="shared" si="27"/>
        <v>0.34909690779903513</v>
      </c>
      <c r="AO15" s="11">
        <f t="shared" si="47"/>
        <v>2.0621120954280148E-2</v>
      </c>
      <c r="AP15" s="11">
        <f t="shared" si="28"/>
        <v>2.5977173653231045E-2</v>
      </c>
      <c r="AQ15" s="11">
        <f t="shared" si="29"/>
        <v>2.3564574154817608E-2</v>
      </c>
      <c r="AR15" s="1">
        <f t="shared" si="48"/>
        <v>9994.7905533313224</v>
      </c>
      <c r="AS15" s="1">
        <f t="shared" si="49"/>
        <v>1246.6463148570547</v>
      </c>
      <c r="AT15" s="1">
        <f t="shared" si="50"/>
        <v>395.93208496619508</v>
      </c>
      <c r="AU15" s="1">
        <f t="shared" si="51"/>
        <v>1998.9581106662645</v>
      </c>
      <c r="AV15" s="1">
        <f t="shared" si="52"/>
        <v>249.32926297141094</v>
      </c>
      <c r="AW15" s="1">
        <f t="shared" si="53"/>
        <v>79.186416993239021</v>
      </c>
      <c r="AX15" s="1">
        <f t="shared" si="30"/>
        <v>9620.2945246347899</v>
      </c>
      <c r="AY15" s="1">
        <f t="shared" si="5"/>
        <v>695.05816500897242</v>
      </c>
      <c r="AZ15" s="1">
        <f t="shared" si="6"/>
        <v>238.31411447628528</v>
      </c>
      <c r="BA15" s="1">
        <f t="shared" si="31"/>
        <v>7622.9285694037726</v>
      </c>
      <c r="BB15" s="1">
        <f t="shared" si="32"/>
        <v>9389.7729151404055</v>
      </c>
      <c r="BC15" s="1">
        <f t="shared" si="33"/>
        <v>7275.0025811118694</v>
      </c>
      <c r="BD15" s="1">
        <f t="shared" si="34"/>
        <v>0</v>
      </c>
      <c r="BE15" s="2">
        <v>0</v>
      </c>
      <c r="BF15" s="2">
        <v>0</v>
      </c>
      <c r="BG15" s="2">
        <v>0</v>
      </c>
      <c r="BH15" s="2">
        <f t="shared" si="7"/>
        <v>0</v>
      </c>
      <c r="BI15" s="2">
        <f t="shared" si="35"/>
        <v>0</v>
      </c>
      <c r="BJ15" s="2">
        <f t="shared" si="8"/>
        <v>0</v>
      </c>
      <c r="BK15" s="2">
        <f t="shared" si="9"/>
        <v>0</v>
      </c>
      <c r="BL15" s="2">
        <f t="shared" si="10"/>
        <v>0</v>
      </c>
      <c r="BM15" s="2">
        <f t="shared" si="11"/>
        <v>0</v>
      </c>
      <c r="BN15" s="2">
        <f t="shared" si="12"/>
        <v>0</v>
      </c>
      <c r="BO15" s="2">
        <f t="shared" si="36"/>
        <v>0</v>
      </c>
      <c r="BP15" s="2">
        <f t="shared" si="37"/>
        <v>0</v>
      </c>
      <c r="BQ15" s="2">
        <f t="shared" si="38"/>
        <v>0</v>
      </c>
      <c r="BR15" s="11">
        <f t="shared" si="39"/>
        <v>6.9156537978306759E-2</v>
      </c>
      <c r="BS15" s="17">
        <v>0</v>
      </c>
      <c r="BT15" s="17">
        <v>0</v>
      </c>
      <c r="BU15" s="12">
        <f>(BU$3*temperature!$I125+BU$4*temperature!$I125^2+BU$5*temperature!$I125^6)*(K15/K$56)^$BW$1</f>
        <v>1.9466448260936828</v>
      </c>
      <c r="BV15" s="12">
        <f>(BV$3*temperature!$I125+BV$4*temperature!$I125^2+BV$5*temperature!$I125^6)*(L15/L$56)^$BW$1</f>
        <v>1.2637237733992921</v>
      </c>
      <c r="BW15" s="12">
        <f>(BW$3*temperature!$I125+BW$4*temperature!$I125^2+BW$5*temperature!$I125^6)*(M15/M$56)^$BW$1</f>
        <v>0.63656712957446682</v>
      </c>
      <c r="BX15" s="12">
        <f>(BX$3*temperature!$M125+BX$4*temperature!$M125^2+BX$5*temperature!$M125^6)*(K15/K$56)^$BW$1</f>
        <v>1.9466448260936828</v>
      </c>
      <c r="BY15" s="12">
        <f>(BY$3*temperature!$M125+BY$4*temperature!$M125^2+BY$5*temperature!$M125^6)*(L15/L$56)^$BW$1</f>
        <v>1.2637237733992921</v>
      </c>
      <c r="BZ15" s="12">
        <f>(BZ$3*temperature!$M125+BZ$4*temperature!$M125^2+BZ$5*temperature!$M125^6)*(M15/M$56)^$BW$1</f>
        <v>0.63656712957446682</v>
      </c>
      <c r="CA15" s="19">
        <f t="shared" si="13"/>
        <v>0</v>
      </c>
      <c r="CB15" s="19">
        <f t="shared" si="14"/>
        <v>0</v>
      </c>
      <c r="CC15" s="19">
        <f t="shared" si="15"/>
        <v>0</v>
      </c>
      <c r="CD15" s="19">
        <f t="shared" si="16"/>
        <v>0</v>
      </c>
      <c r="CE15" s="19">
        <f t="shared" si="17"/>
        <v>0</v>
      </c>
      <c r="CF15" s="19"/>
      <c r="CG15" s="19"/>
      <c r="CH15" s="19"/>
    </row>
    <row r="16" spans="1:86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40"/>
        <v>9.0723766240810022E-3</v>
      </c>
      <c r="F16" s="11">
        <f t="shared" si="18"/>
        <v>2.4041911671104588E-2</v>
      </c>
      <c r="G16" s="11">
        <f t="shared" si="19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0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41"/>
        <v>2.7486074893270152E-2</v>
      </c>
      <c r="O16" s="11">
        <f t="shared" si="21"/>
        <v>6.1786166681307542E-2</v>
      </c>
      <c r="P16" s="11">
        <f t="shared" si="22"/>
        <v>4.3876002224265687E-2</v>
      </c>
      <c r="Q16" s="1">
        <v>3224.0732506673107</v>
      </c>
      <c r="R16" s="1"/>
      <c r="S16" s="1"/>
      <c r="T16" s="1">
        <f t="shared" si="23"/>
        <v>251.76719217015059</v>
      </c>
      <c r="U16" s="1"/>
      <c r="V16" s="1"/>
      <c r="W16" s="11">
        <f t="shared" si="42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4"/>
        <v>2.6237360585832352</v>
      </c>
      <c r="AD16" s="12"/>
      <c r="AE16" s="12"/>
      <c r="AF16" s="11">
        <f t="shared" si="43"/>
        <v>-6.5810246464045319E-3</v>
      </c>
      <c r="AG16" s="11"/>
      <c r="AH16" s="11"/>
      <c r="AI16" s="1">
        <f t="shared" si="44"/>
        <v>16933.665119762947</v>
      </c>
      <c r="AJ16" s="1">
        <f t="shared" si="45"/>
        <v>1955.2874379125933</v>
      </c>
      <c r="AK16" s="1">
        <f t="shared" si="46"/>
        <v>620.40451118026056</v>
      </c>
      <c r="AL16" s="14">
        <f t="shared" si="25"/>
        <v>6.7438384233075599</v>
      </c>
      <c r="AM16" s="14">
        <f t="shared" si="26"/>
        <v>0.84311362176518634</v>
      </c>
      <c r="AN16" s="14">
        <f t="shared" si="27"/>
        <v>0.35732322777008302</v>
      </c>
      <c r="AO16" s="11">
        <f t="shared" si="47"/>
        <v>2.0621120954280148E-2</v>
      </c>
      <c r="AP16" s="11">
        <f t="shared" si="28"/>
        <v>2.5977173653231045E-2</v>
      </c>
      <c r="AQ16" s="11">
        <f t="shared" si="29"/>
        <v>2.3564574154817608E-2</v>
      </c>
      <c r="AR16" s="1">
        <f t="shared" si="48"/>
        <v>10316.573033869898</v>
      </c>
      <c r="AS16" s="1">
        <f t="shared" si="49"/>
        <v>1311.6926635051279</v>
      </c>
      <c r="AT16" s="1">
        <f t="shared" si="50"/>
        <v>415.83491446550767</v>
      </c>
      <c r="AU16" s="1">
        <f t="shared" si="51"/>
        <v>2063.3146067739794</v>
      </c>
      <c r="AV16" s="1">
        <f t="shared" si="52"/>
        <v>262.3385327010256</v>
      </c>
      <c r="AW16" s="1">
        <f t="shared" si="53"/>
        <v>83.166982893101533</v>
      </c>
      <c r="AX16" s="1">
        <f t="shared" si="30"/>
        <v>9840.7411877697832</v>
      </c>
      <c r="AY16" s="1">
        <f t="shared" si="5"/>
        <v>714.15461937161808</v>
      </c>
      <c r="AZ16" s="1">
        <f t="shared" si="6"/>
        <v>244.26151506043368</v>
      </c>
      <c r="BA16" s="1">
        <f t="shared" si="31"/>
        <v>7711.0879689737385</v>
      </c>
      <c r="BB16" s="1">
        <f t="shared" si="32"/>
        <v>9655.3466287042884</v>
      </c>
      <c r="BC16" s="1">
        <f t="shared" si="33"/>
        <v>7488.2362842626053</v>
      </c>
      <c r="BD16" s="1">
        <f t="shared" si="34"/>
        <v>0</v>
      </c>
      <c r="BE16" s="2">
        <v>0</v>
      </c>
      <c r="BF16" s="2">
        <v>0</v>
      </c>
      <c r="BG16" s="2">
        <v>0</v>
      </c>
      <c r="BH16" s="2">
        <f t="shared" si="7"/>
        <v>0</v>
      </c>
      <c r="BI16" s="2">
        <f t="shared" si="35"/>
        <v>0</v>
      </c>
      <c r="BJ16" s="2">
        <f t="shared" si="8"/>
        <v>0</v>
      </c>
      <c r="BK16" s="2">
        <f t="shared" si="9"/>
        <v>0</v>
      </c>
      <c r="BL16" s="2">
        <f t="shared" si="10"/>
        <v>0</v>
      </c>
      <c r="BM16" s="2">
        <f t="shared" si="11"/>
        <v>0</v>
      </c>
      <c r="BN16" s="2">
        <f t="shared" si="12"/>
        <v>0</v>
      </c>
      <c r="BO16" s="2">
        <f t="shared" si="36"/>
        <v>0</v>
      </c>
      <c r="BP16" s="2">
        <f t="shared" si="37"/>
        <v>0</v>
      </c>
      <c r="BQ16" s="2">
        <f t="shared" si="38"/>
        <v>0</v>
      </c>
      <c r="BR16" s="11">
        <f t="shared" si="39"/>
        <v>5.1440999330630149E-2</v>
      </c>
      <c r="BS16" s="17">
        <v>0</v>
      </c>
      <c r="BT16" s="17">
        <v>0</v>
      </c>
      <c r="BU16" s="12">
        <f>(BU$3*temperature!$I126+BU$4*temperature!$I126^2+BU$5*temperature!$I126^6)*(K16/K$56)^$BW$1</f>
        <v>1.9829829712294575</v>
      </c>
      <c r="BV16" s="12">
        <f>(BV$3*temperature!$I126+BV$4*temperature!$I126^2+BV$5*temperature!$I126^6)*(L16/L$56)^$BW$1</f>
        <v>1.2754696946278361</v>
      </c>
      <c r="BW16" s="12">
        <f>(BW$3*temperature!$I126+BW$4*temperature!$I126^2+BW$5*temperature!$I126^6)*(M16/M$56)^$BW$1</f>
        <v>0.64378167405176834</v>
      </c>
      <c r="BX16" s="12">
        <f>(BX$3*temperature!$M126+BX$4*temperature!$M126^2+BX$5*temperature!$M126^6)*(K16/K$56)^$BW$1</f>
        <v>1.9829829712294575</v>
      </c>
      <c r="BY16" s="12">
        <f>(BY$3*temperature!$M126+BY$4*temperature!$M126^2+BY$5*temperature!$M126^6)*(L16/L$56)^$BW$1</f>
        <v>1.2754696946278361</v>
      </c>
      <c r="BZ16" s="12">
        <f>(BZ$3*temperature!$M126+BZ$4*temperature!$M126^2+BZ$5*temperature!$M126^6)*(M16/M$56)^$BW$1</f>
        <v>0.64378167405176834</v>
      </c>
      <c r="CA16" s="19">
        <f t="shared" si="13"/>
        <v>0</v>
      </c>
      <c r="CB16" s="19">
        <f t="shared" si="14"/>
        <v>0</v>
      </c>
      <c r="CC16" s="19">
        <f t="shared" si="15"/>
        <v>0</v>
      </c>
      <c r="CD16" s="19">
        <f t="shared" si="16"/>
        <v>0</v>
      </c>
      <c r="CE16" s="19">
        <f t="shared" si="17"/>
        <v>0</v>
      </c>
      <c r="CF16" s="19"/>
      <c r="CG16" s="19"/>
      <c r="CH16" s="19"/>
    </row>
    <row r="17" spans="1:86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40"/>
        <v>1.0031704437992728E-2</v>
      </c>
      <c r="F17" s="11">
        <f t="shared" si="18"/>
        <v>2.4254629006525308E-2</v>
      </c>
      <c r="G17" s="11">
        <f t="shared" si="19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0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41"/>
        <v>2.7173273083552107E-2</v>
      </c>
      <c r="O17" s="11">
        <f t="shared" si="21"/>
        <v>3.5304918242382133E-2</v>
      </c>
      <c r="P17" s="11">
        <f t="shared" si="22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3"/>
        <v>254.42178021340607</v>
      </c>
      <c r="U17" s="1">
        <f t="shared" ref="U17:U55" si="54">R17/I17*1000</f>
        <v>966.56782143777843</v>
      </c>
      <c r="V17" s="1">
        <f t="shared" ref="V17:V55" si="55">S17/J17*1000</f>
        <v>962.73501234469597</v>
      </c>
      <c r="W17" s="11">
        <f t="shared" si="42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4"/>
        <v>2.5476228902565792</v>
      </c>
      <c r="AD17" s="12">
        <f t="shared" ref="AD17:AD54" si="56">AA17/R17</f>
        <v>2.8423613876819047</v>
      </c>
      <c r="AE17" s="12">
        <f t="shared" ref="AE17:AE54" si="57">AB17/S17</f>
        <v>1.605279812372872</v>
      </c>
      <c r="AF17" s="11">
        <f t="shared" si="43"/>
        <v>-2.9009460794526598E-2</v>
      </c>
      <c r="AG17" s="11"/>
      <c r="AH17" s="11"/>
      <c r="AI17" s="1">
        <f t="shared" si="44"/>
        <v>17303.613214560632</v>
      </c>
      <c r="AJ17" s="1">
        <f t="shared" si="45"/>
        <v>2022.0972268223595</v>
      </c>
      <c r="AK17" s="1">
        <f t="shared" si="46"/>
        <v>641.53104295533603</v>
      </c>
      <c r="AL17" s="14">
        <f t="shared" si="25"/>
        <v>6.8829039311307074</v>
      </c>
      <c r="AM17" s="14">
        <f t="shared" si="26"/>
        <v>0.86501533072718517</v>
      </c>
      <c r="AN17" s="14">
        <f t="shared" si="27"/>
        <v>0.36574339746810991</v>
      </c>
      <c r="AO17" s="11">
        <f t="shared" si="47"/>
        <v>2.0621120954280148E-2</v>
      </c>
      <c r="AP17" s="11">
        <f t="shared" si="28"/>
        <v>2.5977173653231045E-2</v>
      </c>
      <c r="AQ17" s="11">
        <f t="shared" si="29"/>
        <v>2.3564574154817608E-2</v>
      </c>
      <c r="AR17" s="1">
        <f t="shared" si="48"/>
        <v>10659.704849185897</v>
      </c>
      <c r="AS17" s="1">
        <f t="shared" si="49"/>
        <v>1381.0659597903455</v>
      </c>
      <c r="AT17" s="1">
        <f t="shared" si="50"/>
        <v>436.81561405106328</v>
      </c>
      <c r="AU17" s="1">
        <f t="shared" si="51"/>
        <v>2131.9409698371796</v>
      </c>
      <c r="AV17" s="1">
        <f t="shared" si="52"/>
        <v>276.2131919580691</v>
      </c>
      <c r="AW17" s="1">
        <f t="shared" si="53"/>
        <v>87.363122810212658</v>
      </c>
      <c r="AX17" s="1">
        <f t="shared" si="30"/>
        <v>10067.056975995762</v>
      </c>
      <c r="AY17" s="1">
        <f t="shared" si="5"/>
        <v>734.11930678781118</v>
      </c>
      <c r="AZ17" s="1">
        <f t="shared" si="6"/>
        <v>250.49005384518912</v>
      </c>
      <c r="BA17" s="1">
        <f t="shared" si="31"/>
        <v>7807.7040643897099</v>
      </c>
      <c r="BB17" s="1">
        <f t="shared" si="32"/>
        <v>9931.0295591611593</v>
      </c>
      <c r="BC17" s="1">
        <f t="shared" si="33"/>
        <v>7705.5858109130268</v>
      </c>
      <c r="BD17" s="1">
        <f t="shared" si="34"/>
        <v>0</v>
      </c>
      <c r="BE17" s="2">
        <v>0</v>
      </c>
      <c r="BF17" s="2">
        <v>0</v>
      </c>
      <c r="BG17" s="2">
        <v>0</v>
      </c>
      <c r="BH17" s="2">
        <f t="shared" si="7"/>
        <v>0</v>
      </c>
      <c r="BI17" s="2">
        <f t="shared" si="35"/>
        <v>0</v>
      </c>
      <c r="BJ17" s="2">
        <f t="shared" si="8"/>
        <v>0</v>
      </c>
      <c r="BK17" s="2">
        <f t="shared" si="9"/>
        <v>0</v>
      </c>
      <c r="BL17" s="2">
        <f t="shared" si="10"/>
        <v>0</v>
      </c>
      <c r="BM17" s="2">
        <f t="shared" si="11"/>
        <v>0</v>
      </c>
      <c r="BN17" s="2">
        <f t="shared" si="12"/>
        <v>0</v>
      </c>
      <c r="BO17" s="2">
        <f t="shared" si="36"/>
        <v>0</v>
      </c>
      <c r="BP17" s="2">
        <f t="shared" si="37"/>
        <v>0</v>
      </c>
      <c r="BQ17" s="2">
        <f t="shared" si="38"/>
        <v>0</v>
      </c>
      <c r="BR17" s="11">
        <f t="shared" si="39"/>
        <v>4.8303920805933015E-2</v>
      </c>
      <c r="BS17" s="17">
        <v>0</v>
      </c>
      <c r="BT17" s="17">
        <v>0</v>
      </c>
      <c r="BU17" s="12">
        <f>(BU$3*temperature!$I127+BU$4*temperature!$I127^2+BU$5*temperature!$I127^6)*(K17/K$56)^$BW$1</f>
        <v>2.0205571324552443</v>
      </c>
      <c r="BV17" s="12">
        <f>(BV$3*temperature!$I127+BV$4*temperature!$I127^2+BV$5*temperature!$I127^6)*(L17/L$56)^$BW$1</f>
        <v>1.2956656859248052</v>
      </c>
      <c r="BW17" s="12">
        <f>(BW$3*temperature!$I127+BW$4*temperature!$I127^2+BW$5*temperature!$I127^6)*(M17/M$56)^$BW$1</f>
        <v>0.65645954524409145</v>
      </c>
      <c r="BX17" s="12">
        <f>(BX$3*temperature!$M127+BX$4*temperature!$M127^2+BX$5*temperature!$M127^6)*(K17/K$56)^$BW$1</f>
        <v>2.0205571324552443</v>
      </c>
      <c r="BY17" s="12">
        <f>(BY$3*temperature!$M127+BY$4*temperature!$M127^2+BY$5*temperature!$M127^6)*(L17/L$56)^$BW$1</f>
        <v>1.2956656859248052</v>
      </c>
      <c r="BZ17" s="12">
        <f>(BZ$3*temperature!$M127+BZ$4*temperature!$M127^2+BZ$5*temperature!$M127^6)*(M17/M$56)^$BW$1</f>
        <v>0.65645954524409145</v>
      </c>
      <c r="CA17" s="19">
        <f t="shared" si="13"/>
        <v>0</v>
      </c>
      <c r="CB17" s="19">
        <f t="shared" si="14"/>
        <v>0</v>
      </c>
      <c r="CC17" s="19">
        <f t="shared" si="15"/>
        <v>0</v>
      </c>
      <c r="CD17" s="19">
        <f t="shared" si="16"/>
        <v>0</v>
      </c>
      <c r="CE17" s="19">
        <f t="shared" si="17"/>
        <v>0</v>
      </c>
      <c r="CF17" s="19"/>
      <c r="CG17" s="19"/>
      <c r="CH17" s="19"/>
    </row>
    <row r="18" spans="1:86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40"/>
        <v>9.3029654959206898E-3</v>
      </c>
      <c r="F18" s="11">
        <f t="shared" si="18"/>
        <v>2.268243707841977E-2</v>
      </c>
      <c r="G18" s="11">
        <f t="shared" si="19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0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41"/>
        <v>4.4655978300425891E-2</v>
      </c>
      <c r="O18" s="11">
        <f t="shared" si="21"/>
        <v>3.6721007527631189E-2</v>
      </c>
      <c r="P18" s="11">
        <f t="shared" si="22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3"/>
        <v>253.30737992558272</v>
      </c>
      <c r="U18" s="1">
        <f t="shared" si="54"/>
        <v>960.46139471253696</v>
      </c>
      <c r="V18" s="1">
        <f t="shared" si="55"/>
        <v>962.13777894225257</v>
      </c>
      <c r="W18" s="11">
        <f t="shared" si="42"/>
        <v>-4.3801292754440668E-3</v>
      </c>
      <c r="X18" s="11">
        <f t="shared" ref="X18:X55" si="58">U18/U17-1</f>
        <v>-6.3176391659285347E-3</v>
      </c>
      <c r="Y18" s="11">
        <f t="shared" ref="Y18:Y55" si="59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4"/>
        <v>2.5416490259019571</v>
      </c>
      <c r="AD18" s="12">
        <f t="shared" si="56"/>
        <v>2.83461239009165</v>
      </c>
      <c r="AE18" s="12">
        <f t="shared" si="57"/>
        <v>1.6520463245264814</v>
      </c>
      <c r="AF18" s="11">
        <f t="shared" si="43"/>
        <v>-2.3448777986213587E-3</v>
      </c>
      <c r="AG18" s="11">
        <f t="shared" ref="AG18:AG54" si="60">AD18/AD17-1</f>
        <v>-2.7262534679217687E-3</v>
      </c>
      <c r="AH18" s="11">
        <f t="shared" ref="AH18:AH54" si="61">AE18/AE17-1</f>
        <v>2.9132934827406087E-2</v>
      </c>
      <c r="AI18" s="1">
        <f t="shared" si="44"/>
        <v>17705.192862941749</v>
      </c>
      <c r="AJ18" s="1">
        <f t="shared" si="45"/>
        <v>2096.1006960981927</v>
      </c>
      <c r="AK18" s="1">
        <f t="shared" si="46"/>
        <v>664.7410614700151</v>
      </c>
      <c r="AL18" s="14">
        <f t="shared" si="25"/>
        <v>7.0248371256112438</v>
      </c>
      <c r="AM18" s="14">
        <f t="shared" si="26"/>
        <v>0.8874859841861924</v>
      </c>
      <c r="AN18" s="14">
        <f t="shared" si="27"/>
        <v>0.3743619848793821</v>
      </c>
      <c r="AO18" s="11">
        <f t="shared" si="47"/>
        <v>2.0621120954280148E-2</v>
      </c>
      <c r="AP18" s="11">
        <f t="shared" si="28"/>
        <v>2.5977173653231045E-2</v>
      </c>
      <c r="AQ18" s="11">
        <f t="shared" si="29"/>
        <v>2.3564574154817608E-2</v>
      </c>
      <c r="AR18" s="1">
        <f t="shared" si="48"/>
        <v>11010.822038053806</v>
      </c>
      <c r="AS18" s="1">
        <f t="shared" si="49"/>
        <v>1453.0038981016521</v>
      </c>
      <c r="AT18" s="1">
        <f t="shared" si="50"/>
        <v>458.92765558057278</v>
      </c>
      <c r="AU18" s="1">
        <f t="shared" si="51"/>
        <v>2202.1644076107614</v>
      </c>
      <c r="AV18" s="1">
        <f t="shared" si="52"/>
        <v>290.60077962033046</v>
      </c>
      <c r="AW18" s="1">
        <f t="shared" si="53"/>
        <v>91.785531116114555</v>
      </c>
      <c r="AX18" s="1">
        <f t="shared" si="30"/>
        <v>10302.806441029463</v>
      </c>
      <c r="AY18" s="1">
        <f t="shared" si="5"/>
        <v>755.22821483405141</v>
      </c>
      <c r="AZ18" s="1">
        <f t="shared" si="6"/>
        <v>256.99917708172438</v>
      </c>
      <c r="BA18" s="1">
        <f t="shared" si="31"/>
        <v>7900.1297946753139</v>
      </c>
      <c r="BB18" s="1">
        <f t="shared" si="32"/>
        <v>10199.921737204215</v>
      </c>
      <c r="BC18" s="1">
        <f t="shared" si="33"/>
        <v>7927.2565389515876</v>
      </c>
      <c r="BD18" s="1">
        <f t="shared" si="34"/>
        <v>0</v>
      </c>
      <c r="BE18" s="2">
        <v>0</v>
      </c>
      <c r="BF18" s="2">
        <v>0</v>
      </c>
      <c r="BG18" s="2">
        <v>0</v>
      </c>
      <c r="BH18" s="2">
        <f t="shared" si="7"/>
        <v>0</v>
      </c>
      <c r="BI18" s="2">
        <f t="shared" si="35"/>
        <v>0</v>
      </c>
      <c r="BJ18" s="2">
        <f t="shared" si="8"/>
        <v>0</v>
      </c>
      <c r="BK18" s="2">
        <f t="shared" si="9"/>
        <v>0</v>
      </c>
      <c r="BL18" s="2">
        <f t="shared" si="10"/>
        <v>0</v>
      </c>
      <c r="BM18" s="2">
        <f t="shared" si="11"/>
        <v>0</v>
      </c>
      <c r="BN18" s="2">
        <f t="shared" si="12"/>
        <v>0</v>
      </c>
      <c r="BO18" s="2">
        <f t="shared" si="36"/>
        <v>0</v>
      </c>
      <c r="BP18" s="2">
        <f t="shared" si="37"/>
        <v>0</v>
      </c>
      <c r="BQ18" s="2">
        <f t="shared" si="38"/>
        <v>0</v>
      </c>
      <c r="BR18" s="11">
        <f t="shared" si="39"/>
        <v>6.347093856464367E-2</v>
      </c>
      <c r="BS18" s="17">
        <v>0</v>
      </c>
      <c r="BT18" s="17">
        <v>0</v>
      </c>
      <c r="BU18" s="12">
        <f>(BU$3*temperature!$I128+BU$4*temperature!$I128^2+BU$5*temperature!$I128^6)*(K18/K$56)^$BW$1</f>
        <v>2.0504970071790987</v>
      </c>
      <c r="BV18" s="12">
        <f>(BV$3*temperature!$I128+BV$4*temperature!$I128^2+BV$5*temperature!$I128^6)*(L18/L$56)^$BW$1</f>
        <v>1.315862145340202</v>
      </c>
      <c r="BW18" s="12">
        <f>(BW$3*temperature!$I128+BW$4*temperature!$I128^2+BW$5*temperature!$I128^6)*(M18/M$56)^$BW$1</f>
        <v>0.66975197091683103</v>
      </c>
      <c r="BX18" s="12">
        <f>(BX$3*temperature!$M128+BX$4*temperature!$M128^2+BX$5*temperature!$M128^6)*(K18/K$56)^$BW$1</f>
        <v>2.0504970071790987</v>
      </c>
      <c r="BY18" s="12">
        <f>(BY$3*temperature!$M128+BY$4*temperature!$M128^2+BY$5*temperature!$M128^6)*(L18/L$56)^$BW$1</f>
        <v>1.315862145340202</v>
      </c>
      <c r="BZ18" s="12">
        <f>(BZ$3*temperature!$M128+BZ$4*temperature!$M128^2+BZ$5*temperature!$M128^6)*(M18/M$56)^$BW$1</f>
        <v>0.66975197091683103</v>
      </c>
      <c r="CA18" s="19">
        <f t="shared" si="13"/>
        <v>0</v>
      </c>
      <c r="CB18" s="19">
        <f t="shared" si="14"/>
        <v>0</v>
      </c>
      <c r="CC18" s="19">
        <f t="shared" si="15"/>
        <v>0</v>
      </c>
      <c r="CD18" s="19">
        <f t="shared" si="16"/>
        <v>0</v>
      </c>
      <c r="CE18" s="19">
        <f t="shared" si="17"/>
        <v>0</v>
      </c>
      <c r="CF18" s="19"/>
      <c r="CG18" s="19"/>
      <c r="CH18" s="19"/>
    </row>
    <row r="19" spans="1:86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40"/>
        <v>8.234003750892116E-3</v>
      </c>
      <c r="F19" s="11">
        <f t="shared" si="18"/>
        <v>2.1618595678227326E-2</v>
      </c>
      <c r="G19" s="11">
        <f t="shared" si="19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0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41"/>
        <v>5.5014805193318805E-2</v>
      </c>
      <c r="O19" s="11">
        <f t="shared" si="21"/>
        <v>5.906093634701115E-2</v>
      </c>
      <c r="P19" s="11">
        <f t="shared" si="22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3"/>
        <v>251.13148147524893</v>
      </c>
      <c r="U19" s="1">
        <f t="shared" si="54"/>
        <v>934.74464407668324</v>
      </c>
      <c r="V19" s="1">
        <f t="shared" si="55"/>
        <v>953.358521329567</v>
      </c>
      <c r="W19" s="11">
        <f t="shared" si="42"/>
        <v>-8.5899528508527334E-3</v>
      </c>
      <c r="X19" s="11">
        <f t="shared" si="58"/>
        <v>-2.6775413126886471E-2</v>
      </c>
      <c r="Y19" s="11">
        <f t="shared" si="59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4"/>
        <v>2.5535858110607683</v>
      </c>
      <c r="AD19" s="12">
        <f t="shared" si="56"/>
        <v>2.8535309635613215</v>
      </c>
      <c r="AE19" s="12">
        <f t="shared" si="57"/>
        <v>1.6872467626084724</v>
      </c>
      <c r="AF19" s="11">
        <f t="shared" si="43"/>
        <v>4.69647265895623E-3</v>
      </c>
      <c r="AG19" s="11">
        <f t="shared" si="60"/>
        <v>6.6741306627322583E-3</v>
      </c>
      <c r="AH19" s="11">
        <f t="shared" si="61"/>
        <v>2.1307173751365927E-2</v>
      </c>
      <c r="AI19" s="1">
        <f t="shared" si="44"/>
        <v>18136.837984258334</v>
      </c>
      <c r="AJ19" s="1">
        <f t="shared" si="45"/>
        <v>2177.0914061087037</v>
      </c>
      <c r="AK19" s="1">
        <f t="shared" si="46"/>
        <v>690.05248643912819</v>
      </c>
      <c r="AL19" s="14">
        <f t="shared" si="25"/>
        <v>7.1696971416625912</v>
      </c>
      <c r="AM19" s="14">
        <f t="shared" si="26"/>
        <v>0.91054036171220576</v>
      </c>
      <c r="AN19" s="14">
        <f t="shared" si="27"/>
        <v>0.38318366563281703</v>
      </c>
      <c r="AO19" s="11">
        <f t="shared" si="47"/>
        <v>2.0621120954280148E-2</v>
      </c>
      <c r="AP19" s="11">
        <f t="shared" si="28"/>
        <v>2.5977173653231045E-2</v>
      </c>
      <c r="AQ19" s="11">
        <f t="shared" si="29"/>
        <v>2.3564574154817608E-2</v>
      </c>
      <c r="AR19" s="1">
        <f t="shared" si="48"/>
        <v>11366.468416722841</v>
      </c>
      <c r="AS19" s="1">
        <f t="shared" si="49"/>
        <v>1528.0178012114277</v>
      </c>
      <c r="AT19" s="1">
        <f t="shared" si="50"/>
        <v>482.28840869984691</v>
      </c>
      <c r="AU19" s="1">
        <f t="shared" si="51"/>
        <v>2273.2936833445683</v>
      </c>
      <c r="AV19" s="1">
        <f t="shared" si="52"/>
        <v>305.60356024228554</v>
      </c>
      <c r="AW19" s="1">
        <f t="shared" si="53"/>
        <v>96.457681739969388</v>
      </c>
      <c r="AX19" s="1">
        <f t="shared" si="30"/>
        <v>10548.725871560928</v>
      </c>
      <c r="AY19" s="1">
        <f t="shared" si="5"/>
        <v>777.41166240042207</v>
      </c>
      <c r="AZ19" s="1">
        <f t="shared" si="6"/>
        <v>263.78041476882242</v>
      </c>
      <c r="BA19" s="1">
        <f t="shared" si="31"/>
        <v>7985.5133859449979</v>
      </c>
      <c r="BB19" s="1">
        <f t="shared" si="32"/>
        <v>10465.951224502836</v>
      </c>
      <c r="BC19" s="1">
        <f t="shared" si="33"/>
        <v>8154.7049081546484</v>
      </c>
      <c r="BD19" s="1">
        <f t="shared" si="34"/>
        <v>0</v>
      </c>
      <c r="BE19" s="2">
        <v>0</v>
      </c>
      <c r="BF19" s="2">
        <v>0</v>
      </c>
      <c r="BG19" s="2">
        <v>0</v>
      </c>
      <c r="BH19" s="2">
        <f t="shared" si="7"/>
        <v>0</v>
      </c>
      <c r="BI19" s="2">
        <f t="shared" si="35"/>
        <v>0</v>
      </c>
      <c r="BJ19" s="2">
        <f t="shared" si="8"/>
        <v>0</v>
      </c>
      <c r="BK19" s="2">
        <f t="shared" si="9"/>
        <v>0</v>
      </c>
      <c r="BL19" s="2">
        <f t="shared" si="10"/>
        <v>0</v>
      </c>
      <c r="BM19" s="2">
        <f t="shared" si="11"/>
        <v>0</v>
      </c>
      <c r="BN19" s="2">
        <f t="shared" si="12"/>
        <v>0</v>
      </c>
      <c r="BO19" s="2">
        <f t="shared" si="36"/>
        <v>0</v>
      </c>
      <c r="BP19" s="2">
        <f t="shared" si="37"/>
        <v>0</v>
      </c>
      <c r="BQ19" s="2">
        <f t="shared" si="38"/>
        <v>0</v>
      </c>
      <c r="BR19" s="11">
        <f t="shared" si="39"/>
        <v>7.4891970679945102E-2</v>
      </c>
      <c r="BS19" s="17">
        <v>0</v>
      </c>
      <c r="BT19" s="17">
        <v>0</v>
      </c>
      <c r="BU19" s="12">
        <f>(BU$3*temperature!$I129+BU$4*temperature!$I129^2+BU$5*temperature!$I129^6)*(K19/K$56)^$BW$1</f>
        <v>2.0760082583171315</v>
      </c>
      <c r="BV19" s="12">
        <f>(BV$3*temperature!$I129+BV$4*temperature!$I129^2+BV$5*temperature!$I129^6)*(L19/L$56)^$BW$1</f>
        <v>1.3293515861988088</v>
      </c>
      <c r="BW19" s="12">
        <f>(BW$3*temperature!$I129+BW$4*temperature!$I129^2+BW$5*temperature!$I129^6)*(M19/M$56)^$BW$1</f>
        <v>0.68004739325151531</v>
      </c>
      <c r="BX19" s="12">
        <f>(BX$3*temperature!$M129+BX$4*temperature!$M129^2+BX$5*temperature!$M129^6)*(K19/K$56)^$BW$1</f>
        <v>2.0760082583171315</v>
      </c>
      <c r="BY19" s="12">
        <f>(BY$3*temperature!$M129+BY$4*temperature!$M129^2+BY$5*temperature!$M129^6)*(L19/L$56)^$BW$1</f>
        <v>1.3293515861988088</v>
      </c>
      <c r="BZ19" s="12">
        <f>(BZ$3*temperature!$M129+BZ$4*temperature!$M129^2+BZ$5*temperature!$M129^6)*(M19/M$56)^$BW$1</f>
        <v>0.68004739325151531</v>
      </c>
      <c r="CA19" s="19">
        <f t="shared" si="13"/>
        <v>0</v>
      </c>
      <c r="CB19" s="19">
        <f t="shared" si="14"/>
        <v>0</v>
      </c>
      <c r="CC19" s="19">
        <f t="shared" si="15"/>
        <v>0</v>
      </c>
      <c r="CD19" s="19">
        <f t="shared" si="16"/>
        <v>0</v>
      </c>
      <c r="CE19" s="19">
        <f t="shared" si="17"/>
        <v>0</v>
      </c>
      <c r="CF19" s="19"/>
      <c r="CG19" s="19"/>
      <c r="CH19" s="19"/>
    </row>
    <row r="20" spans="1:86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40"/>
        <v>9.4078969561326442E-3</v>
      </c>
      <c r="F20" s="11">
        <f t="shared" si="18"/>
        <v>2.0288190996412991E-2</v>
      </c>
      <c r="G20" s="11">
        <f t="shared" si="19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0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41"/>
        <v>3.702554030689198E-3</v>
      </c>
      <c r="O20" s="11">
        <f t="shared" si="21"/>
        <v>3.9827927127819018E-2</v>
      </c>
      <c r="P20" s="11">
        <f t="shared" si="22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3"/>
        <v>244.90376906154114</v>
      </c>
      <c r="U20" s="1">
        <f t="shared" si="54"/>
        <v>922.20792846727261</v>
      </c>
      <c r="V20" s="1">
        <f t="shared" si="55"/>
        <v>933.54702847794022</v>
      </c>
      <c r="W20" s="11">
        <f t="shared" si="42"/>
        <v>-2.4798612970081124E-2</v>
      </c>
      <c r="X20" s="11">
        <f t="shared" si="58"/>
        <v>-1.3411914889112975E-2</v>
      </c>
      <c r="Y20" s="11">
        <f t="shared" si="59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4"/>
        <v>2.5209714956491069</v>
      </c>
      <c r="AD20" s="12">
        <f t="shared" si="56"/>
        <v>2.8281856834735843</v>
      </c>
      <c r="AE20" s="12">
        <f t="shared" si="57"/>
        <v>1.6578699567928139</v>
      </c>
      <c r="AF20" s="11">
        <f t="shared" si="43"/>
        <v>-1.2771967666171058E-2</v>
      </c>
      <c r="AG20" s="11">
        <f t="shared" si="60"/>
        <v>-8.8820764208933367E-3</v>
      </c>
      <c r="AH20" s="11">
        <f t="shared" si="61"/>
        <v>-1.7411090343561919E-2</v>
      </c>
      <c r="AI20" s="1">
        <f t="shared" si="44"/>
        <v>18596.447869177071</v>
      </c>
      <c r="AJ20" s="1">
        <f t="shared" si="45"/>
        <v>2264.9858257401193</v>
      </c>
      <c r="AK20" s="1">
        <f t="shared" si="46"/>
        <v>717.50491953518485</v>
      </c>
      <c r="AL20" s="14">
        <f t="shared" si="25"/>
        <v>7.3175443336263726</v>
      </c>
      <c r="AM20" s="14">
        <f t="shared" si="26"/>
        <v>0.9341936268066795</v>
      </c>
      <c r="AN20" s="14">
        <f t="shared" si="27"/>
        <v>0.39221322553653637</v>
      </c>
      <c r="AO20" s="11">
        <f t="shared" si="47"/>
        <v>2.0621120954280148E-2</v>
      </c>
      <c r="AP20" s="11">
        <f t="shared" si="28"/>
        <v>2.5977173653231045E-2</v>
      </c>
      <c r="AQ20" s="11">
        <f t="shared" si="29"/>
        <v>2.3564574154817608E-2</v>
      </c>
      <c r="AR20" s="1">
        <f t="shared" si="48"/>
        <v>11746.734262470169</v>
      </c>
      <c r="AS20" s="1">
        <f t="shared" si="49"/>
        <v>1605.7656572216438</v>
      </c>
      <c r="AT20" s="1">
        <f t="shared" si="50"/>
        <v>507.05898804871407</v>
      </c>
      <c r="AU20" s="1">
        <f t="shared" si="51"/>
        <v>2349.346852494034</v>
      </c>
      <c r="AV20" s="1">
        <f t="shared" si="52"/>
        <v>321.15313144432878</v>
      </c>
      <c r="AW20" s="1">
        <f t="shared" si="53"/>
        <v>101.41179760974282</v>
      </c>
      <c r="AX20" s="1">
        <f t="shared" si="30"/>
        <v>10800.028538452954</v>
      </c>
      <c r="AY20" s="1">
        <f t="shared" si="5"/>
        <v>800.7223355119728</v>
      </c>
      <c r="AZ20" s="1">
        <f t="shared" si="6"/>
        <v>270.82227317787715</v>
      </c>
      <c r="BA20" s="1">
        <f t="shared" si="31"/>
        <v>8081.1262575445453</v>
      </c>
      <c r="BB20" s="1">
        <f t="shared" si="32"/>
        <v>10725.684738209791</v>
      </c>
      <c r="BC20" s="1">
        <f t="shared" si="33"/>
        <v>8390.0693075037125</v>
      </c>
      <c r="BD20" s="1">
        <f t="shared" si="34"/>
        <v>0</v>
      </c>
      <c r="BE20" s="2">
        <v>0</v>
      </c>
      <c r="BF20" s="2">
        <v>0</v>
      </c>
      <c r="BG20" s="2">
        <v>0</v>
      </c>
      <c r="BH20" s="2">
        <f t="shared" si="7"/>
        <v>0</v>
      </c>
      <c r="BI20" s="2">
        <f t="shared" si="35"/>
        <v>0</v>
      </c>
      <c r="BJ20" s="2">
        <f t="shared" si="8"/>
        <v>0</v>
      </c>
      <c r="BK20" s="2">
        <f t="shared" si="9"/>
        <v>0</v>
      </c>
      <c r="BL20" s="2">
        <f t="shared" si="10"/>
        <v>0</v>
      </c>
      <c r="BM20" s="2">
        <f t="shared" si="11"/>
        <v>0</v>
      </c>
      <c r="BN20" s="2">
        <f t="shared" si="12"/>
        <v>0</v>
      </c>
      <c r="BO20" s="2">
        <f t="shared" si="36"/>
        <v>0</v>
      </c>
      <c r="BP20" s="2">
        <f t="shared" si="37"/>
        <v>0</v>
      </c>
      <c r="BQ20" s="2">
        <f t="shared" si="38"/>
        <v>0</v>
      </c>
      <c r="BR20" s="11">
        <f t="shared" si="39"/>
        <v>3.0247627033290508E-2</v>
      </c>
      <c r="BS20" s="17">
        <v>0</v>
      </c>
      <c r="BT20" s="17">
        <v>0</v>
      </c>
      <c r="BU20" s="12">
        <f>(BU$3*temperature!$I130+BU$4*temperature!$I130^2+BU$5*temperature!$I130^6)*(K20/K$56)^$BW$1</f>
        <v>2.1284711498924103</v>
      </c>
      <c r="BV20" s="12">
        <f>(BV$3*temperature!$I130+BV$4*temperature!$I130^2+BV$5*temperature!$I130^6)*(L20/L$56)^$BW$1</f>
        <v>1.3492298408216044</v>
      </c>
      <c r="BW20" s="12">
        <f>(BW$3*temperature!$I130+BW$4*temperature!$I130^2+BW$5*temperature!$I130^6)*(M20/M$56)^$BW$1</f>
        <v>0.68933275912270375</v>
      </c>
      <c r="BX20" s="12">
        <f>(BX$3*temperature!$M130+BX$4*temperature!$M130^2+BX$5*temperature!$M130^6)*(K20/K$56)^$BW$1</f>
        <v>2.1284711498924103</v>
      </c>
      <c r="BY20" s="12">
        <f>(BY$3*temperature!$M130+BY$4*temperature!$M130^2+BY$5*temperature!$M130^6)*(L20/L$56)^$BW$1</f>
        <v>1.3492298408216044</v>
      </c>
      <c r="BZ20" s="12">
        <f>(BZ$3*temperature!$M130+BZ$4*temperature!$M130^2+BZ$5*temperature!$M130^6)*(M20/M$56)^$BW$1</f>
        <v>0.68933275912270375</v>
      </c>
      <c r="CA20" s="19">
        <f t="shared" si="13"/>
        <v>0</v>
      </c>
      <c r="CB20" s="19">
        <f t="shared" si="14"/>
        <v>0</v>
      </c>
      <c r="CC20" s="19">
        <f t="shared" si="15"/>
        <v>0</v>
      </c>
      <c r="CD20" s="19">
        <f t="shared" si="16"/>
        <v>0</v>
      </c>
      <c r="CE20" s="19">
        <f t="shared" si="17"/>
        <v>0</v>
      </c>
      <c r="CF20" s="19"/>
      <c r="CG20" s="19"/>
      <c r="CH20" s="19"/>
    </row>
    <row r="21" spans="1:86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40"/>
        <v>8.8105353141860743E-3</v>
      </c>
      <c r="F21" s="11">
        <f t="shared" si="18"/>
        <v>1.8518710548682371E-2</v>
      </c>
      <c r="G21" s="11">
        <f t="shared" si="19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0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41"/>
        <v>-6.9934151144723788E-3</v>
      </c>
      <c r="O21" s="11">
        <f t="shared" si="21"/>
        <v>3.2214178305982166E-2</v>
      </c>
      <c r="P21" s="11">
        <f t="shared" si="22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3"/>
        <v>239.41517390052832</v>
      </c>
      <c r="U21" s="1">
        <f t="shared" si="54"/>
        <v>931.35755780438399</v>
      </c>
      <c r="V21" s="1">
        <f t="shared" si="55"/>
        <v>928.01965757292055</v>
      </c>
      <c r="W21" s="11">
        <f t="shared" si="42"/>
        <v>-2.2411231897511597E-2</v>
      </c>
      <c r="X21" s="11">
        <f t="shared" si="58"/>
        <v>9.9214385982544506E-3</v>
      </c>
      <c r="Y21" s="11">
        <f t="shared" si="59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4"/>
        <v>2.4988921333566081</v>
      </c>
      <c r="AD21" s="12">
        <f t="shared" si="56"/>
        <v>2.8289948800713747</v>
      </c>
      <c r="AE21" s="12">
        <f t="shared" si="57"/>
        <v>1.6524296755249401</v>
      </c>
      <c r="AF21" s="11">
        <f t="shared" si="43"/>
        <v>-8.7582752643594608E-3</v>
      </c>
      <c r="AG21" s="11">
        <f t="shared" si="60"/>
        <v>2.8611862457217363E-4</v>
      </c>
      <c r="AH21" s="11">
        <f t="shared" si="61"/>
        <v>-3.2814885423209095E-3</v>
      </c>
      <c r="AI21" s="1">
        <f t="shared" si="44"/>
        <v>19086.149934753397</v>
      </c>
      <c r="AJ21" s="1">
        <f t="shared" si="45"/>
        <v>2359.6403746104361</v>
      </c>
      <c r="AK21" s="1">
        <f t="shared" si="46"/>
        <v>747.16622519140924</v>
      </c>
      <c r="AL21" s="14">
        <f t="shared" si="25"/>
        <v>7.468440300418389</v>
      </c>
      <c r="AM21" s="14">
        <f t="shared" si="26"/>
        <v>0.95846133687597834</v>
      </c>
      <c r="AN21" s="14">
        <f t="shared" si="27"/>
        <v>0.40145556317419229</v>
      </c>
      <c r="AO21" s="11">
        <f t="shared" si="47"/>
        <v>2.0621120954280148E-2</v>
      </c>
      <c r="AP21" s="11">
        <f t="shared" si="28"/>
        <v>2.5977173653231045E-2</v>
      </c>
      <c r="AQ21" s="11">
        <f t="shared" si="29"/>
        <v>2.3564574154817608E-2</v>
      </c>
      <c r="AR21" s="1">
        <f t="shared" si="48"/>
        <v>12136.320857069124</v>
      </c>
      <c r="AS21" s="1">
        <f t="shared" si="49"/>
        <v>1685.5868679662808</v>
      </c>
      <c r="AT21" s="1">
        <f t="shared" si="50"/>
        <v>533.38429875367615</v>
      </c>
      <c r="AU21" s="1">
        <f t="shared" si="51"/>
        <v>2427.2641714138249</v>
      </c>
      <c r="AV21" s="1">
        <f t="shared" si="52"/>
        <v>337.11737359325616</v>
      </c>
      <c r="AW21" s="1">
        <f t="shared" si="53"/>
        <v>106.67685975073523</v>
      </c>
      <c r="AX21" s="1">
        <f t="shared" si="30"/>
        <v>11060.765873512411</v>
      </c>
      <c r="AY21" s="1">
        <f t="shared" si="5"/>
        <v>825.24310643571471</v>
      </c>
      <c r="AZ21" s="1">
        <f t="shared" si="6"/>
        <v>278.11927514525422</v>
      </c>
      <c r="BA21" s="1">
        <f t="shared" si="31"/>
        <v>8173.265452053075</v>
      </c>
      <c r="BB21" s="1">
        <f t="shared" si="32"/>
        <v>10973.599015689641</v>
      </c>
      <c r="BC21" s="1">
        <f t="shared" si="33"/>
        <v>8634.895334933286</v>
      </c>
      <c r="BD21" s="1">
        <f t="shared" si="34"/>
        <v>0</v>
      </c>
      <c r="BE21" s="2">
        <v>0</v>
      </c>
      <c r="BF21" s="2">
        <v>0</v>
      </c>
      <c r="BG21" s="2">
        <v>0</v>
      </c>
      <c r="BH21" s="2">
        <f t="shared" si="7"/>
        <v>0</v>
      </c>
      <c r="BI21" s="2">
        <f t="shared" si="35"/>
        <v>0</v>
      </c>
      <c r="BJ21" s="2">
        <f t="shared" si="8"/>
        <v>0</v>
      </c>
      <c r="BK21" s="2">
        <f t="shared" si="9"/>
        <v>0</v>
      </c>
      <c r="BL21" s="2">
        <f t="shared" si="10"/>
        <v>0</v>
      </c>
      <c r="BM21" s="2">
        <f t="shared" si="11"/>
        <v>0</v>
      </c>
      <c r="BN21" s="2">
        <f t="shared" si="12"/>
        <v>0</v>
      </c>
      <c r="BO21" s="2">
        <f t="shared" si="36"/>
        <v>0</v>
      </c>
      <c r="BP21" s="2">
        <f t="shared" si="37"/>
        <v>0</v>
      </c>
      <c r="BQ21" s="2">
        <f t="shared" si="38"/>
        <v>0</v>
      </c>
      <c r="BR21" s="11">
        <f t="shared" si="39"/>
        <v>2.0173876499010562E-2</v>
      </c>
      <c r="BS21" s="17">
        <v>0</v>
      </c>
      <c r="BT21" s="17">
        <v>0</v>
      </c>
      <c r="BU21" s="12">
        <f>(BU$3*temperature!$I131+BU$4*temperature!$I131^2+BU$5*temperature!$I131^6)*(K21/K$56)^$BW$1</f>
        <v>2.1880941041958613</v>
      </c>
      <c r="BV21" s="12">
        <f>(BV$3*temperature!$I131+BV$4*temperature!$I131^2+BV$5*temperature!$I131^6)*(L21/L$56)^$BW$1</f>
        <v>1.3718241402770757</v>
      </c>
      <c r="BW21" s="12">
        <f>(BW$3*temperature!$I131+BW$4*temperature!$I131^2+BW$5*temperature!$I131^6)*(M21/M$56)^$BW$1</f>
        <v>0.70069101374650078</v>
      </c>
      <c r="BX21" s="12">
        <f>(BX$3*temperature!$M131+BX$4*temperature!$M131^2+BX$5*temperature!$M131^6)*(K21/K$56)^$BW$1</f>
        <v>2.1880941041958613</v>
      </c>
      <c r="BY21" s="12">
        <f>(BY$3*temperature!$M131+BY$4*temperature!$M131^2+BY$5*temperature!$M131^6)*(L21/L$56)^$BW$1</f>
        <v>1.3718241402770757</v>
      </c>
      <c r="BZ21" s="12">
        <f>(BZ$3*temperature!$M131+BZ$4*temperature!$M131^2+BZ$5*temperature!$M131^6)*(M21/M$56)^$BW$1</f>
        <v>0.70069101374650078</v>
      </c>
      <c r="CA21" s="19">
        <f t="shared" si="13"/>
        <v>0</v>
      </c>
      <c r="CB21" s="19">
        <f t="shared" si="14"/>
        <v>0</v>
      </c>
      <c r="CC21" s="19">
        <f t="shared" si="15"/>
        <v>0</v>
      </c>
      <c r="CD21" s="19">
        <f t="shared" si="16"/>
        <v>0</v>
      </c>
      <c r="CE21" s="19">
        <f t="shared" si="17"/>
        <v>0</v>
      </c>
      <c r="CF21" s="19"/>
      <c r="CG21" s="19"/>
      <c r="CH21" s="19"/>
    </row>
    <row r="22" spans="1:86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40"/>
        <v>6.9846288060895212E-3</v>
      </c>
      <c r="F22" s="11">
        <f t="shared" si="18"/>
        <v>1.7251625849825869E-2</v>
      </c>
      <c r="G22" s="11">
        <f t="shared" si="19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0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41"/>
        <v>4.0893369020279735E-2</v>
      </c>
      <c r="O22" s="11">
        <f t="shared" si="21"/>
        <v>4.2868323293207E-2</v>
      </c>
      <c r="P22" s="11">
        <f t="shared" si="22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3"/>
        <v>243.05387961291987</v>
      </c>
      <c r="U22" s="1">
        <f t="shared" si="54"/>
        <v>918.92731212169167</v>
      </c>
      <c r="V22" s="1">
        <f t="shared" si="55"/>
        <v>912.48467178528426</v>
      </c>
      <c r="W22" s="11">
        <f t="shared" si="42"/>
        <v>1.519830866653149E-2</v>
      </c>
      <c r="X22" s="11">
        <f t="shared" si="58"/>
        <v>-1.3346373343440576E-2</v>
      </c>
      <c r="Y22" s="11">
        <f t="shared" si="59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4"/>
        <v>2.4636134916384531</v>
      </c>
      <c r="AD22" s="12">
        <f t="shared" si="56"/>
        <v>2.8412829323529851</v>
      </c>
      <c r="AE22" s="12">
        <f t="shared" si="57"/>
        <v>1.7017794034614855</v>
      </c>
      <c r="AF22" s="11">
        <f t="shared" si="43"/>
        <v>-1.411771290454511E-2</v>
      </c>
      <c r="AG22" s="11">
        <f t="shared" si="60"/>
        <v>4.3436106470791103E-3</v>
      </c>
      <c r="AH22" s="11">
        <f t="shared" si="61"/>
        <v>2.9864948970290017E-2</v>
      </c>
      <c r="AI22" s="1">
        <f t="shared" si="44"/>
        <v>19604.799112691886</v>
      </c>
      <c r="AJ22" s="1">
        <f t="shared" si="45"/>
        <v>2460.7937107426487</v>
      </c>
      <c r="AK22" s="1">
        <f t="shared" si="46"/>
        <v>779.12646242300366</v>
      </c>
      <c r="AL22" s="14">
        <f t="shared" si="25"/>
        <v>7.6224479111931371</v>
      </c>
      <c r="AM22" s="14">
        <f t="shared" si="26"/>
        <v>0.98335945346391362</v>
      </c>
      <c r="AN22" s="14">
        <f t="shared" si="27"/>
        <v>0.41091569256247462</v>
      </c>
      <c r="AO22" s="11">
        <f t="shared" si="47"/>
        <v>2.0621120954280148E-2</v>
      </c>
      <c r="AP22" s="11">
        <f t="shared" si="28"/>
        <v>2.5977173653231045E-2</v>
      </c>
      <c r="AQ22" s="11">
        <f t="shared" si="29"/>
        <v>2.3564574154817608E-2</v>
      </c>
      <c r="AR22" s="1">
        <f t="shared" si="48"/>
        <v>12522.720493719629</v>
      </c>
      <c r="AS22" s="1">
        <f t="shared" si="49"/>
        <v>1767.9803332996653</v>
      </c>
      <c r="AT22" s="1">
        <f t="shared" si="50"/>
        <v>561.37624208675288</v>
      </c>
      <c r="AU22" s="1">
        <f t="shared" si="51"/>
        <v>2504.544098743926</v>
      </c>
      <c r="AV22" s="1">
        <f t="shared" si="52"/>
        <v>353.59606665993306</v>
      </c>
      <c r="AW22" s="1">
        <f t="shared" si="53"/>
        <v>112.27524841735058</v>
      </c>
      <c r="AX22" s="1">
        <f t="shared" si="30"/>
        <v>11333.759580913693</v>
      </c>
      <c r="AY22" s="1">
        <f t="shared" si="5"/>
        <v>850.90250680214922</v>
      </c>
      <c r="AZ22" s="1">
        <f t="shared" si="6"/>
        <v>285.67311948812511</v>
      </c>
      <c r="BA22" s="1">
        <f t="shared" si="31"/>
        <v>8251.9041504393062</v>
      </c>
      <c r="BB22" s="1">
        <f t="shared" si="32"/>
        <v>11213.807750142341</v>
      </c>
      <c r="BC22" s="1">
        <f t="shared" si="33"/>
        <v>8889.8737075618519</v>
      </c>
      <c r="BD22" s="1">
        <f t="shared" si="34"/>
        <v>0</v>
      </c>
      <c r="BE22" s="2">
        <v>0</v>
      </c>
      <c r="BF22" s="2">
        <v>0</v>
      </c>
      <c r="BG22" s="2">
        <v>0</v>
      </c>
      <c r="BH22" s="2">
        <f t="shared" si="7"/>
        <v>0</v>
      </c>
      <c r="BI22" s="2">
        <f t="shared" si="35"/>
        <v>0</v>
      </c>
      <c r="BJ22" s="2">
        <f t="shared" si="8"/>
        <v>0</v>
      </c>
      <c r="BK22" s="2">
        <f t="shared" si="9"/>
        <v>0</v>
      </c>
      <c r="BL22" s="2">
        <f t="shared" si="10"/>
        <v>0</v>
      </c>
      <c r="BM22" s="2">
        <f t="shared" si="11"/>
        <v>0</v>
      </c>
      <c r="BN22" s="2">
        <f t="shared" si="12"/>
        <v>0</v>
      </c>
      <c r="BO22" s="2">
        <f t="shared" si="36"/>
        <v>0</v>
      </c>
      <c r="BP22" s="2">
        <f t="shared" si="37"/>
        <v>0</v>
      </c>
      <c r="BQ22" s="2">
        <f t="shared" si="38"/>
        <v>0</v>
      </c>
      <c r="BR22" s="11">
        <f t="shared" si="39"/>
        <v>6.1508636266423861E-2</v>
      </c>
      <c r="BS22" s="17">
        <v>0</v>
      </c>
      <c r="BT22" s="17">
        <v>0</v>
      </c>
      <c r="BU22" s="12">
        <f>(BU$3*temperature!$I132+BU$4*temperature!$I132^2+BU$5*temperature!$I132^6)*(K22/K$56)^$BW$1</f>
        <v>2.222746101284244</v>
      </c>
      <c r="BV22" s="12">
        <f>(BV$3*temperature!$I132+BV$4*temperature!$I132^2+BV$5*temperature!$I132^6)*(L22/L$56)^$BW$1</f>
        <v>1.390940316551686</v>
      </c>
      <c r="BW22" s="12">
        <f>(BW$3*temperature!$I132+BW$4*temperature!$I132^2+BW$5*temperature!$I132^6)*(M22/M$56)^$BW$1</f>
        <v>0.71019742094176652</v>
      </c>
      <c r="BX22" s="12">
        <f>(BX$3*temperature!$M132+BX$4*temperature!$M132^2+BX$5*temperature!$M132^6)*(K22/K$56)^$BW$1</f>
        <v>2.222746101284244</v>
      </c>
      <c r="BY22" s="12">
        <f>(BY$3*temperature!$M132+BY$4*temperature!$M132^2+BY$5*temperature!$M132^6)*(L22/L$56)^$BW$1</f>
        <v>1.390940316551686</v>
      </c>
      <c r="BZ22" s="12">
        <f>(BZ$3*temperature!$M132+BZ$4*temperature!$M132^2+BZ$5*temperature!$M132^6)*(M22/M$56)^$BW$1</f>
        <v>0.71019742094176652</v>
      </c>
      <c r="CA22" s="19">
        <f t="shared" si="13"/>
        <v>0</v>
      </c>
      <c r="CB22" s="19">
        <f t="shared" si="14"/>
        <v>0</v>
      </c>
      <c r="CC22" s="19">
        <f t="shared" si="15"/>
        <v>0</v>
      </c>
      <c r="CD22" s="19">
        <f t="shared" si="16"/>
        <v>0</v>
      </c>
      <c r="CE22" s="19">
        <f t="shared" si="17"/>
        <v>0</v>
      </c>
      <c r="CF22" s="19"/>
      <c r="CG22" s="19"/>
      <c r="CH22" s="19"/>
    </row>
    <row r="23" spans="1:86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40"/>
        <v>7.3482904106083602E-3</v>
      </c>
      <c r="F23" s="11">
        <f t="shared" si="18"/>
        <v>1.6168595294302479E-2</v>
      </c>
      <c r="G23" s="11">
        <f t="shared" si="19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0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41"/>
        <v>3.1697706905913892E-2</v>
      </c>
      <c r="O23" s="11">
        <f t="shared" si="21"/>
        <v>2.9855040327190441E-2</v>
      </c>
      <c r="P23" s="11">
        <f t="shared" si="22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3"/>
        <v>239.50476052364905</v>
      </c>
      <c r="U23" s="1">
        <f t="shared" si="54"/>
        <v>930.19975001883006</v>
      </c>
      <c r="V23" s="1">
        <f t="shared" si="55"/>
        <v>900.51487180944673</v>
      </c>
      <c r="W23" s="11">
        <f t="shared" si="42"/>
        <v>-1.4602190653870806E-2</v>
      </c>
      <c r="X23" s="11">
        <f t="shared" si="58"/>
        <v>1.2266952726774027E-2</v>
      </c>
      <c r="Y23" s="11">
        <f t="shared" si="59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4"/>
        <v>2.4545082380311687</v>
      </c>
      <c r="AD23" s="12">
        <f t="shared" si="56"/>
        <v>2.8172710428917731</v>
      </c>
      <c r="AE23" s="12">
        <f t="shared" si="57"/>
        <v>1.7962150035071196</v>
      </c>
      <c r="AF23" s="11">
        <f t="shared" si="43"/>
        <v>-3.6958937098646727E-3</v>
      </c>
      <c r="AG23" s="11">
        <f t="shared" si="60"/>
        <v>-8.4510729951581265E-3</v>
      </c>
      <c r="AH23" s="11">
        <f t="shared" si="61"/>
        <v>5.5492268770880981E-2</v>
      </c>
      <c r="AI23" s="1">
        <f t="shared" si="44"/>
        <v>20148.863300166624</v>
      </c>
      <c r="AJ23" s="1">
        <f t="shared" si="45"/>
        <v>2568.3104063283172</v>
      </c>
      <c r="AK23" s="1">
        <f t="shared" si="46"/>
        <v>813.48906459805391</v>
      </c>
      <c r="AL23" s="14">
        <f t="shared" si="25"/>
        <v>7.7796313315375505</v>
      </c>
      <c r="AM23" s="14">
        <f t="shared" si="26"/>
        <v>1.008904352750092</v>
      </c>
      <c r="AN23" s="14">
        <f t="shared" si="27"/>
        <v>0.4205987458712413</v>
      </c>
      <c r="AO23" s="11">
        <f t="shared" si="47"/>
        <v>2.0621120954280148E-2</v>
      </c>
      <c r="AP23" s="11">
        <f t="shared" si="28"/>
        <v>2.5977173653231045E-2</v>
      </c>
      <c r="AQ23" s="11">
        <f t="shared" si="29"/>
        <v>2.3564574154817608E-2</v>
      </c>
      <c r="AR23" s="1">
        <f t="shared" si="48"/>
        <v>12926.608401519468</v>
      </c>
      <c r="AS23" s="1">
        <f t="shared" si="49"/>
        <v>1853.1142854562922</v>
      </c>
      <c r="AT23" s="1">
        <f t="shared" si="50"/>
        <v>591.08301482606362</v>
      </c>
      <c r="AU23" s="1">
        <f t="shared" si="51"/>
        <v>2585.321680303894</v>
      </c>
      <c r="AV23" s="1">
        <f t="shared" si="52"/>
        <v>370.62285709125848</v>
      </c>
      <c r="AW23" s="1">
        <f t="shared" si="53"/>
        <v>118.21660296521273</v>
      </c>
      <c r="AX23" s="1">
        <f t="shared" si="30"/>
        <v>11613.957899168139</v>
      </c>
      <c r="AY23" s="1">
        <f t="shared" si="5"/>
        <v>877.6852675140758</v>
      </c>
      <c r="AZ23" s="1">
        <f t="shared" si="6"/>
        <v>293.49503826299298</v>
      </c>
      <c r="BA23" s="1">
        <f t="shared" si="31"/>
        <v>8334.2871659708962</v>
      </c>
      <c r="BB23" s="1">
        <f t="shared" si="32"/>
        <v>11447.465093134968</v>
      </c>
      <c r="BC23" s="1">
        <f t="shared" si="33"/>
        <v>9154.366335279552</v>
      </c>
      <c r="BD23" s="1">
        <f t="shared" si="34"/>
        <v>0</v>
      </c>
      <c r="BE23" s="2">
        <v>0</v>
      </c>
      <c r="BF23" s="2">
        <v>0</v>
      </c>
      <c r="BG23" s="2">
        <v>0</v>
      </c>
      <c r="BH23" s="2">
        <f t="shared" si="7"/>
        <v>0</v>
      </c>
      <c r="BI23" s="2">
        <f t="shared" si="35"/>
        <v>0</v>
      </c>
      <c r="BJ23" s="2">
        <f t="shared" si="8"/>
        <v>0</v>
      </c>
      <c r="BK23" s="2">
        <f t="shared" si="9"/>
        <v>0</v>
      </c>
      <c r="BL23" s="2">
        <f t="shared" si="10"/>
        <v>0</v>
      </c>
      <c r="BM23" s="2">
        <f t="shared" si="11"/>
        <v>0</v>
      </c>
      <c r="BN23" s="2">
        <f t="shared" si="12"/>
        <v>0</v>
      </c>
      <c r="BO23" s="2">
        <f t="shared" si="36"/>
        <v>0</v>
      </c>
      <c r="BP23" s="2">
        <f t="shared" si="37"/>
        <v>0</v>
      </c>
      <c r="BQ23" s="2">
        <f t="shared" si="38"/>
        <v>0</v>
      </c>
      <c r="BR23" s="11">
        <f t="shared" si="39"/>
        <v>5.2648442643014909E-2</v>
      </c>
      <c r="BS23" s="17">
        <v>0</v>
      </c>
      <c r="BT23" s="17">
        <v>0</v>
      </c>
      <c r="BU23" s="12">
        <f>(BU$3*temperature!$I133+BU$4*temperature!$I133^2+BU$5*temperature!$I133^6)*(K23/K$56)^$BW$1</f>
        <v>2.2627416068406618</v>
      </c>
      <c r="BV23" s="12">
        <f>(BV$3*temperature!$I133+BV$4*temperature!$I133^2+BV$5*temperature!$I133^6)*(L23/L$56)^$BW$1</f>
        <v>1.414523283472124</v>
      </c>
      <c r="BW23" s="12">
        <f>(BW$3*temperature!$I133+BW$4*temperature!$I133^2+BW$5*temperature!$I133^6)*(M23/M$56)^$BW$1</f>
        <v>0.71986205190755492</v>
      </c>
      <c r="BX23" s="12">
        <f>(BX$3*temperature!$M133+BX$4*temperature!$M133^2+BX$5*temperature!$M133^6)*(K23/K$56)^$BW$1</f>
        <v>2.2627416068406618</v>
      </c>
      <c r="BY23" s="12">
        <f>(BY$3*temperature!$M133+BY$4*temperature!$M133^2+BY$5*temperature!$M133^6)*(L23/L$56)^$BW$1</f>
        <v>1.414523283472124</v>
      </c>
      <c r="BZ23" s="12">
        <f>(BZ$3*temperature!$M133+BZ$4*temperature!$M133^2+BZ$5*temperature!$M133^6)*(M23/M$56)^$BW$1</f>
        <v>0.71986205190755492</v>
      </c>
      <c r="CA23" s="19">
        <f t="shared" si="13"/>
        <v>0</v>
      </c>
      <c r="CB23" s="19">
        <f t="shared" si="14"/>
        <v>0</v>
      </c>
      <c r="CC23" s="19">
        <f t="shared" si="15"/>
        <v>0</v>
      </c>
      <c r="CD23" s="19">
        <f t="shared" si="16"/>
        <v>0</v>
      </c>
      <c r="CE23" s="19">
        <f t="shared" si="17"/>
        <v>0</v>
      </c>
      <c r="CF23" s="19"/>
      <c r="CG23" s="19"/>
      <c r="CH23" s="19"/>
    </row>
    <row r="24" spans="1:86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40"/>
        <v>7.2592798295529892E-3</v>
      </c>
      <c r="F24" s="11">
        <f t="shared" si="18"/>
        <v>1.6032358762138932E-2</v>
      </c>
      <c r="G24" s="11">
        <f t="shared" si="19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0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41"/>
        <v>3.4275712981129303E-2</v>
      </c>
      <c r="O24" s="11">
        <f t="shared" si="21"/>
        <v>1.6033509673959889E-2</v>
      </c>
      <c r="P24" s="11">
        <f t="shared" si="22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3"/>
        <v>236.96599895979352</v>
      </c>
      <c r="U24" s="1">
        <f t="shared" si="54"/>
        <v>953.04866684438355</v>
      </c>
      <c r="V24" s="1">
        <f t="shared" si="55"/>
        <v>887.72358916796884</v>
      </c>
      <c r="W24" s="11">
        <f t="shared" si="42"/>
        <v>-1.0600046355257464E-2</v>
      </c>
      <c r="X24" s="11">
        <f t="shared" si="58"/>
        <v>2.4563451909217271E-2</v>
      </c>
      <c r="Y24" s="11">
        <f t="shared" si="59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4"/>
        <v>2.4498286870526638</v>
      </c>
      <c r="AD24" s="12">
        <f t="shared" si="56"/>
        <v>2.81064944312521</v>
      </c>
      <c r="AE24" s="12">
        <f t="shared" si="57"/>
        <v>1.831713986286849</v>
      </c>
      <c r="AF24" s="11">
        <f t="shared" si="43"/>
        <v>-1.9065126390688247E-3</v>
      </c>
      <c r="AG24" s="11">
        <f t="shared" si="60"/>
        <v>-2.3503595024234603E-3</v>
      </c>
      <c r="AH24" s="11">
        <f t="shared" si="61"/>
        <v>1.9763214710052823E-2</v>
      </c>
      <c r="AI24" s="1">
        <f t="shared" si="44"/>
        <v>20719.298650453857</v>
      </c>
      <c r="AJ24" s="1">
        <f t="shared" si="45"/>
        <v>2682.1022227867443</v>
      </c>
      <c r="AK24" s="1">
        <f t="shared" si="46"/>
        <v>850.35676110346128</v>
      </c>
      <c r="AL24" s="14">
        <f t="shared" si="25"/>
        <v>7.9400560502048938</v>
      </c>
      <c r="AM24" s="14">
        <f t="shared" si="26"/>
        <v>1.0351128363209818</v>
      </c>
      <c r="AN24" s="14">
        <f t="shared" si="27"/>
        <v>0.43050997620774745</v>
      </c>
      <c r="AO24" s="11">
        <f t="shared" si="47"/>
        <v>2.0621120954280148E-2</v>
      </c>
      <c r="AP24" s="11">
        <f t="shared" si="28"/>
        <v>2.5977173653231045E-2</v>
      </c>
      <c r="AQ24" s="11">
        <f t="shared" si="29"/>
        <v>2.3564574154817608E-2</v>
      </c>
      <c r="AR24" s="1">
        <f t="shared" si="48"/>
        <v>13344.031722777712</v>
      </c>
      <c r="AS24" s="1">
        <f t="shared" si="49"/>
        <v>1942.3679221830037</v>
      </c>
      <c r="AT24" s="1">
        <f t="shared" si="50"/>
        <v>622.57783732422467</v>
      </c>
      <c r="AU24" s="1">
        <f t="shared" si="51"/>
        <v>2668.8063445555426</v>
      </c>
      <c r="AV24" s="1">
        <f t="shared" si="52"/>
        <v>388.47358443660073</v>
      </c>
      <c r="AW24" s="1">
        <f t="shared" si="53"/>
        <v>124.51556746484493</v>
      </c>
      <c r="AX24" s="1">
        <f t="shared" si="30"/>
        <v>11902.589160915466</v>
      </c>
      <c r="AY24" s="1">
        <f t="shared" si="5"/>
        <v>905.44184602891505</v>
      </c>
      <c r="AZ24" s="1">
        <f t="shared" si="6"/>
        <v>301.59274486401569</v>
      </c>
      <c r="BA24" s="1">
        <f t="shared" si="31"/>
        <v>8416.8050422860342</v>
      </c>
      <c r="BB24" s="1">
        <f t="shared" si="32"/>
        <v>11684.427968746882</v>
      </c>
      <c r="BC24" s="1">
        <f t="shared" si="33"/>
        <v>9428.198081344417</v>
      </c>
      <c r="BD24" s="1">
        <f t="shared" si="34"/>
        <v>0</v>
      </c>
      <c r="BE24" s="2">
        <v>0</v>
      </c>
      <c r="BF24" s="2">
        <v>0</v>
      </c>
      <c r="BG24" s="2">
        <v>0</v>
      </c>
      <c r="BH24" s="2">
        <f t="shared" si="7"/>
        <v>0</v>
      </c>
      <c r="BI24" s="2">
        <f t="shared" si="35"/>
        <v>0</v>
      </c>
      <c r="BJ24" s="2">
        <f t="shared" si="8"/>
        <v>0</v>
      </c>
      <c r="BK24" s="2">
        <f t="shared" si="9"/>
        <v>0</v>
      </c>
      <c r="BL24" s="2">
        <f t="shared" si="10"/>
        <v>0</v>
      </c>
      <c r="BM24" s="2">
        <f t="shared" si="11"/>
        <v>0</v>
      </c>
      <c r="BN24" s="2">
        <f t="shared" si="12"/>
        <v>0</v>
      </c>
      <c r="BO24" s="2">
        <f t="shared" si="36"/>
        <v>0</v>
      </c>
      <c r="BP24" s="2">
        <f t="shared" si="37"/>
        <v>0</v>
      </c>
      <c r="BQ24" s="2">
        <f t="shared" si="38"/>
        <v>0</v>
      </c>
      <c r="BR24" s="11">
        <f t="shared" si="39"/>
        <v>5.298173514030588E-2</v>
      </c>
      <c r="BS24" s="17">
        <v>0</v>
      </c>
      <c r="BT24" s="17">
        <v>0</v>
      </c>
      <c r="BU24" s="12">
        <f>(BU$3*temperature!$I134+BU$4*temperature!$I134^2+BU$5*temperature!$I134^6)*(K24/K$56)^$BW$1</f>
        <v>2.3017315627037034</v>
      </c>
      <c r="BV24" s="12">
        <f>(BV$3*temperature!$I134+BV$4*temperature!$I134^2+BV$5*temperature!$I134^6)*(L24/L$56)^$BW$1</f>
        <v>1.4430895825635328</v>
      </c>
      <c r="BW24" s="12">
        <f>(BW$3*temperature!$I134+BW$4*temperature!$I134^2+BW$5*temperature!$I134^6)*(M24/M$56)^$BW$1</f>
        <v>0.73007689479431925</v>
      </c>
      <c r="BX24" s="12">
        <f>(BX$3*temperature!$M134+BX$4*temperature!$M134^2+BX$5*temperature!$M134^6)*(K24/K$56)^$BW$1</f>
        <v>2.3017315627037034</v>
      </c>
      <c r="BY24" s="12">
        <f>(BY$3*temperature!$M134+BY$4*temperature!$M134^2+BY$5*temperature!$M134^6)*(L24/L$56)^$BW$1</f>
        <v>1.4430895825635328</v>
      </c>
      <c r="BZ24" s="12">
        <f>(BZ$3*temperature!$M134+BZ$4*temperature!$M134^2+BZ$5*temperature!$M134^6)*(M24/M$56)^$BW$1</f>
        <v>0.73007689479431925</v>
      </c>
      <c r="CA24" s="19">
        <f t="shared" si="13"/>
        <v>0</v>
      </c>
      <c r="CB24" s="19">
        <f t="shared" si="14"/>
        <v>0</v>
      </c>
      <c r="CC24" s="19">
        <f t="shared" si="15"/>
        <v>0</v>
      </c>
      <c r="CD24" s="19">
        <f t="shared" si="16"/>
        <v>0</v>
      </c>
      <c r="CE24" s="19">
        <f t="shared" si="17"/>
        <v>0</v>
      </c>
      <c r="CF24" s="19"/>
      <c r="CG24" s="19"/>
      <c r="CH24" s="19"/>
    </row>
    <row r="25" spans="1:86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40"/>
        <v>7.1710102906858975E-3</v>
      </c>
      <c r="F25" s="11">
        <f t="shared" si="18"/>
        <v>1.6106980972057983E-2</v>
      </c>
      <c r="G25" s="11">
        <f t="shared" si="19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0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41"/>
        <v>3.1199121385352857E-2</v>
      </c>
      <c r="O25" s="11">
        <f t="shared" si="21"/>
        <v>3.4800518287731563E-2</v>
      </c>
      <c r="P25" s="11">
        <f t="shared" si="22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3"/>
        <v>233.53220678226603</v>
      </c>
      <c r="U25" s="1">
        <f t="shared" si="54"/>
        <v>937.57902753538292</v>
      </c>
      <c r="V25" s="1">
        <f t="shared" si="55"/>
        <v>902.67990564339846</v>
      </c>
      <c r="W25" s="11">
        <f t="shared" si="42"/>
        <v>-1.449065348024936E-2</v>
      </c>
      <c r="X25" s="11">
        <f t="shared" si="58"/>
        <v>-1.6231741197668126E-2</v>
      </c>
      <c r="Y25" s="11">
        <f t="shared" si="59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4"/>
        <v>2.4496385895153021</v>
      </c>
      <c r="AD25" s="12">
        <f t="shared" si="56"/>
        <v>2.7832867863149318</v>
      </c>
      <c r="AE25" s="12">
        <f t="shared" si="57"/>
        <v>1.8505048501277181</v>
      </c>
      <c r="AF25" s="11">
        <f t="shared" si="43"/>
        <v>-7.7596257389900281E-5</v>
      </c>
      <c r="AG25" s="11">
        <f t="shared" si="60"/>
        <v>-9.73535026831851E-3</v>
      </c>
      <c r="AH25" s="11">
        <f t="shared" si="61"/>
        <v>1.0258623333963213E-2</v>
      </c>
      <c r="AI25" s="1">
        <f t="shared" si="44"/>
        <v>21316.175129964013</v>
      </c>
      <c r="AJ25" s="1">
        <f t="shared" si="45"/>
        <v>2802.3655849446704</v>
      </c>
      <c r="AK25" s="1">
        <f t="shared" si="46"/>
        <v>889.8366524579601</v>
      </c>
      <c r="AL25" s="14">
        <f t="shared" si="25"/>
        <v>8.1037889063999327</v>
      </c>
      <c r="AM25" s="14">
        <f t="shared" si="26"/>
        <v>1.0620021422207806</v>
      </c>
      <c r="AN25" s="14">
        <f t="shared" si="27"/>
        <v>0.44065476046648366</v>
      </c>
      <c r="AO25" s="11">
        <f t="shared" si="47"/>
        <v>2.0621120954280148E-2</v>
      </c>
      <c r="AP25" s="11">
        <f t="shared" si="28"/>
        <v>2.5977173653231045E-2</v>
      </c>
      <c r="AQ25" s="11">
        <f t="shared" si="29"/>
        <v>2.3564574154817608E-2</v>
      </c>
      <c r="AR25" s="1">
        <f t="shared" si="48"/>
        <v>13775.299073981647</v>
      </c>
      <c r="AS25" s="1">
        <f t="shared" si="49"/>
        <v>2036.2478405779661</v>
      </c>
      <c r="AT25" s="1">
        <f t="shared" si="50"/>
        <v>655.92537283621471</v>
      </c>
      <c r="AU25" s="1">
        <f t="shared" si="51"/>
        <v>2755.0598147963296</v>
      </c>
      <c r="AV25" s="1">
        <f t="shared" si="52"/>
        <v>407.24956811559326</v>
      </c>
      <c r="AW25" s="1">
        <f t="shared" si="53"/>
        <v>131.18507456724294</v>
      </c>
      <c r="AX25" s="1">
        <f t="shared" si="30"/>
        <v>12199.785570344071</v>
      </c>
      <c r="AY25" s="1">
        <f t="shared" si="5"/>
        <v>934.15784753260596</v>
      </c>
      <c r="AZ25" s="1">
        <f t="shared" si="6"/>
        <v>309.97526124020698</v>
      </c>
      <c r="BA25" s="1">
        <f t="shared" si="31"/>
        <v>8499.4399536325072</v>
      </c>
      <c r="BB25" s="1">
        <f t="shared" si="32"/>
        <v>11927.074864243787</v>
      </c>
      <c r="BC25" s="1">
        <f t="shared" si="33"/>
        <v>9710.9968361482097</v>
      </c>
      <c r="BD25" s="1">
        <f t="shared" si="34"/>
        <v>0</v>
      </c>
      <c r="BE25" s="2">
        <v>0</v>
      </c>
      <c r="BF25" s="2">
        <v>0</v>
      </c>
      <c r="BG25" s="2">
        <v>0</v>
      </c>
      <c r="BH25" s="2">
        <f t="shared" si="7"/>
        <v>0</v>
      </c>
      <c r="BI25" s="2">
        <f t="shared" si="35"/>
        <v>0</v>
      </c>
      <c r="BJ25" s="2">
        <f t="shared" si="8"/>
        <v>0</v>
      </c>
      <c r="BK25" s="2">
        <f t="shared" si="9"/>
        <v>0</v>
      </c>
      <c r="BL25" s="2">
        <f t="shared" si="10"/>
        <v>0</v>
      </c>
      <c r="BM25" s="2">
        <f t="shared" si="11"/>
        <v>0</v>
      </c>
      <c r="BN25" s="2">
        <f t="shared" si="12"/>
        <v>0</v>
      </c>
      <c r="BO25" s="2">
        <f t="shared" si="36"/>
        <v>0</v>
      </c>
      <c r="BP25" s="2">
        <f t="shared" si="37"/>
        <v>0</v>
      </c>
      <c r="BQ25" s="2">
        <f t="shared" si="38"/>
        <v>0</v>
      </c>
      <c r="BR25" s="11">
        <f t="shared" si="39"/>
        <v>5.1730956327600025E-2</v>
      </c>
      <c r="BS25" s="17">
        <v>0</v>
      </c>
      <c r="BT25" s="17">
        <v>0</v>
      </c>
      <c r="BU25" s="12">
        <f>(BU$3*temperature!$I135+BU$4*temperature!$I135^2+BU$5*temperature!$I135^6)*(K25/K$56)^$BW$1</f>
        <v>2.342664461644651</v>
      </c>
      <c r="BV25" s="12">
        <f>(BV$3*temperature!$I135+BV$4*temperature!$I135^2+BV$5*temperature!$I135^6)*(L25/L$56)^$BW$1</f>
        <v>1.4651108652278095</v>
      </c>
      <c r="BW25" s="12">
        <f>(BW$3*temperature!$I135+BW$4*temperature!$I135^2+BW$5*temperature!$I135^6)*(M25/M$56)^$BW$1</f>
        <v>0.74391677780260979</v>
      </c>
      <c r="BX25" s="12">
        <f>(BX$3*temperature!$M135+BX$4*temperature!$M135^2+BX$5*temperature!$M135^6)*(K25/K$56)^$BW$1</f>
        <v>2.342664461644651</v>
      </c>
      <c r="BY25" s="12">
        <f>(BY$3*temperature!$M135+BY$4*temperature!$M135^2+BY$5*temperature!$M135^6)*(L25/L$56)^$BW$1</f>
        <v>1.4651108652278095</v>
      </c>
      <c r="BZ25" s="12">
        <f>(BZ$3*temperature!$M135+BZ$4*temperature!$M135^2+BZ$5*temperature!$M135^6)*(M25/M$56)^$BW$1</f>
        <v>0.74391677780260979</v>
      </c>
      <c r="CA25" s="19">
        <f t="shared" si="13"/>
        <v>0</v>
      </c>
      <c r="CB25" s="19">
        <f t="shared" si="14"/>
        <v>0</v>
      </c>
      <c r="CC25" s="19">
        <f t="shared" si="15"/>
        <v>0</v>
      </c>
      <c r="CD25" s="19">
        <f t="shared" si="16"/>
        <v>0</v>
      </c>
      <c r="CE25" s="19">
        <f t="shared" si="17"/>
        <v>0</v>
      </c>
      <c r="CF25" s="19"/>
      <c r="CG25" s="19"/>
      <c r="CH25" s="19"/>
    </row>
    <row r="26" spans="1:86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40"/>
        <v>6.9399655695143725E-3</v>
      </c>
      <c r="F26" s="11">
        <f t="shared" si="18"/>
        <v>1.5668442836691332E-2</v>
      </c>
      <c r="G26" s="11">
        <f t="shared" si="19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0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41"/>
        <v>1.9866883309723526E-2</v>
      </c>
      <c r="O26" s="11">
        <f t="shared" si="21"/>
        <v>3.1415457728710017E-2</v>
      </c>
      <c r="P26" s="11">
        <f t="shared" si="22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3"/>
        <v>221.55623080971907</v>
      </c>
      <c r="U26" s="1">
        <f t="shared" si="54"/>
        <v>902.87289581321522</v>
      </c>
      <c r="V26" s="1">
        <f t="shared" si="55"/>
        <v>880.94465297742408</v>
      </c>
      <c r="W26" s="11">
        <f t="shared" si="42"/>
        <v>-5.1281902986994754E-2</v>
      </c>
      <c r="X26" s="11">
        <f t="shared" si="58"/>
        <v>-3.7016753471331154E-2</v>
      </c>
      <c r="Y26" s="11">
        <f t="shared" si="59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4"/>
        <v>2.4457874406053151</v>
      </c>
      <c r="AD26" s="12">
        <f t="shared" si="56"/>
        <v>2.8182464047647726</v>
      </c>
      <c r="AE26" s="12">
        <f t="shared" si="57"/>
        <v>1.871783504022132</v>
      </c>
      <c r="AF26" s="11">
        <f t="shared" si="43"/>
        <v>-1.5721294261408225E-3</v>
      </c>
      <c r="AG26" s="11">
        <f t="shared" si="60"/>
        <v>1.2560552014162951E-2</v>
      </c>
      <c r="AH26" s="11">
        <f t="shared" si="61"/>
        <v>1.1498837137846607E-2</v>
      </c>
      <c r="AI26" s="1">
        <f t="shared" si="44"/>
        <v>21939.617431763942</v>
      </c>
      <c r="AJ26" s="1">
        <f t="shared" si="45"/>
        <v>2929.3785945657969</v>
      </c>
      <c r="AK26" s="1">
        <f t="shared" si="46"/>
        <v>932.03806177940703</v>
      </c>
      <c r="AL26" s="14">
        <f t="shared" si="25"/>
        <v>8.2708981176267589</v>
      </c>
      <c r="AM26" s="14">
        <f t="shared" si="26"/>
        <v>1.0895899562893532</v>
      </c>
      <c r="AN26" s="14">
        <f t="shared" si="27"/>
        <v>0.45103860224616948</v>
      </c>
      <c r="AO26" s="11">
        <f t="shared" si="47"/>
        <v>2.0621120954280148E-2</v>
      </c>
      <c r="AP26" s="11">
        <f t="shared" si="28"/>
        <v>2.5977173653231045E-2</v>
      </c>
      <c r="AQ26" s="11">
        <f t="shared" si="29"/>
        <v>2.3564574154817608E-2</v>
      </c>
      <c r="AR26" s="1">
        <f t="shared" si="48"/>
        <v>14219.109702597792</v>
      </c>
      <c r="AS26" s="1">
        <f t="shared" si="49"/>
        <v>2134.1259420488577</v>
      </c>
      <c r="AT26" s="1">
        <f t="shared" si="50"/>
        <v>691.18551481508996</v>
      </c>
      <c r="AU26" s="1">
        <f t="shared" si="51"/>
        <v>2843.8219405195587</v>
      </c>
      <c r="AV26" s="1">
        <f t="shared" si="52"/>
        <v>426.82518840977156</v>
      </c>
      <c r="AW26" s="1">
        <f t="shared" si="53"/>
        <v>138.237102963018</v>
      </c>
      <c r="AX26" s="1">
        <f t="shared" si="30"/>
        <v>12506.045006961838</v>
      </c>
      <c r="AY26" s="1">
        <f t="shared" si="5"/>
        <v>963.95712074945845</v>
      </c>
      <c r="AZ26" s="1">
        <f t="shared" si="6"/>
        <v>318.65217182326199</v>
      </c>
      <c r="BA26" s="1">
        <f t="shared" si="31"/>
        <v>8580.9777537492519</v>
      </c>
      <c r="BB26" s="1">
        <f t="shared" si="32"/>
        <v>12169.569734725135</v>
      </c>
      <c r="BC26" s="1">
        <f t="shared" si="33"/>
        <v>10002.28555956844</v>
      </c>
      <c r="BD26" s="1">
        <f t="shared" si="34"/>
        <v>0</v>
      </c>
      <c r="BE26" s="2">
        <v>0</v>
      </c>
      <c r="BF26" s="2">
        <v>0</v>
      </c>
      <c r="BG26" s="2">
        <v>0</v>
      </c>
      <c r="BH26" s="2">
        <f t="shared" si="7"/>
        <v>0</v>
      </c>
      <c r="BI26" s="2">
        <f t="shared" si="35"/>
        <v>0</v>
      </c>
      <c r="BJ26" s="2">
        <f t="shared" si="8"/>
        <v>0</v>
      </c>
      <c r="BK26" s="2">
        <f t="shared" si="9"/>
        <v>0</v>
      </c>
      <c r="BL26" s="2">
        <f t="shared" si="10"/>
        <v>0</v>
      </c>
      <c r="BM26" s="2">
        <f t="shared" si="11"/>
        <v>0</v>
      </c>
      <c r="BN26" s="2">
        <f t="shared" si="12"/>
        <v>0</v>
      </c>
      <c r="BO26" s="2">
        <f t="shared" si="36"/>
        <v>0</v>
      </c>
      <c r="BP26" s="2">
        <f t="shared" si="37"/>
        <v>0</v>
      </c>
      <c r="BQ26" s="2">
        <f t="shared" si="38"/>
        <v>0</v>
      </c>
      <c r="BR26" s="11">
        <f t="shared" si="39"/>
        <v>4.2806571653571907E-2</v>
      </c>
      <c r="BS26" s="17">
        <v>0</v>
      </c>
      <c r="BT26" s="17">
        <v>0</v>
      </c>
      <c r="BU26" s="12">
        <f>(BU$3*temperature!$I136+BU$4*temperature!$I136^2+BU$5*temperature!$I136^6)*(K26/K$56)^$BW$1</f>
        <v>2.3905187251882598</v>
      </c>
      <c r="BV26" s="12">
        <f>(BV$3*temperature!$I136+BV$4*temperature!$I136^2+BV$5*temperature!$I136^6)*(L26/L$56)^$BW$1</f>
        <v>1.4883190740718812</v>
      </c>
      <c r="BW26" s="12">
        <f>(BW$3*temperature!$I136+BW$4*temperature!$I136^2+BW$5*temperature!$I136^6)*(M26/M$56)^$BW$1</f>
        <v>0.75170756233170821</v>
      </c>
      <c r="BX26" s="12">
        <f>(BX$3*temperature!$M136+BX$4*temperature!$M136^2+BX$5*temperature!$M136^6)*(K26/K$56)^$BW$1</f>
        <v>2.3905187251882598</v>
      </c>
      <c r="BY26" s="12">
        <f>(BY$3*temperature!$M136+BY$4*temperature!$M136^2+BY$5*temperature!$M136^6)*(L26/L$56)^$BW$1</f>
        <v>1.4883190740718812</v>
      </c>
      <c r="BZ26" s="12">
        <f>(BZ$3*temperature!$M136+BZ$4*temperature!$M136^2+BZ$5*temperature!$M136^6)*(M26/M$56)^$BW$1</f>
        <v>0.75170756233170821</v>
      </c>
      <c r="CA26" s="19">
        <f t="shared" si="13"/>
        <v>0</v>
      </c>
      <c r="CB26" s="19">
        <f t="shared" si="14"/>
        <v>0</v>
      </c>
      <c r="CC26" s="19">
        <f t="shared" si="15"/>
        <v>0</v>
      </c>
      <c r="CD26" s="19">
        <f t="shared" si="16"/>
        <v>0</v>
      </c>
      <c r="CE26" s="19">
        <f t="shared" si="17"/>
        <v>0</v>
      </c>
      <c r="CF26" s="19"/>
      <c r="CG26" s="19"/>
      <c r="CH26" s="19"/>
    </row>
    <row r="27" spans="1:86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40"/>
        <v>6.9168601659503892E-3</v>
      </c>
      <c r="F27" s="11">
        <f t="shared" si="18"/>
        <v>1.5817996879959884E-2</v>
      </c>
      <c r="G27" s="11">
        <f t="shared" si="19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0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41"/>
        <v>8.3770125689435204E-3</v>
      </c>
      <c r="O27" s="11">
        <f t="shared" si="21"/>
        <v>3.3044380272222451E-3</v>
      </c>
      <c r="P27" s="11">
        <f t="shared" si="22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3"/>
        <v>212.36445626954927</v>
      </c>
      <c r="U27" s="1">
        <f t="shared" si="54"/>
        <v>899.9089338975441</v>
      </c>
      <c r="V27" s="1">
        <f t="shared" si="55"/>
        <v>881.70150629598425</v>
      </c>
      <c r="W27" s="11">
        <f t="shared" si="42"/>
        <v>-4.1487321329563676E-2</v>
      </c>
      <c r="X27" s="11">
        <f t="shared" si="58"/>
        <v>-3.2828119322393379E-3</v>
      </c>
      <c r="Y27" s="11">
        <f t="shared" si="59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4"/>
        <v>2.4149199480729333</v>
      </c>
      <c r="AD27" s="12">
        <f t="shared" si="56"/>
        <v>2.735183012324311</v>
      </c>
      <c r="AE27" s="12">
        <f t="shared" si="57"/>
        <v>1.8350201755581217</v>
      </c>
      <c r="AF27" s="11">
        <f t="shared" si="43"/>
        <v>-1.2620676686745269E-2</v>
      </c>
      <c r="AG27" s="11">
        <f t="shared" si="60"/>
        <v>-2.9473431528211025E-2</v>
      </c>
      <c r="AH27" s="11">
        <f t="shared" si="61"/>
        <v>-1.9640801612479497E-2</v>
      </c>
      <c r="AI27" s="1">
        <f t="shared" si="44"/>
        <v>22589.477629107107</v>
      </c>
      <c r="AJ27" s="1">
        <f t="shared" si="45"/>
        <v>3063.265923518989</v>
      </c>
      <c r="AK27" s="1">
        <f t="shared" si="46"/>
        <v>977.0713585644844</v>
      </c>
      <c r="AL27" s="14">
        <f t="shared" si="25"/>
        <v>8.4414533081108676</v>
      </c>
      <c r="AM27" s="14">
        <f t="shared" si="26"/>
        <v>1.1178944237946982</v>
      </c>
      <c r="AN27" s="14">
        <f t="shared" si="27"/>
        <v>0.4616671348354846</v>
      </c>
      <c r="AO27" s="11">
        <f t="shared" si="47"/>
        <v>2.0621120954280148E-2</v>
      </c>
      <c r="AP27" s="11">
        <f t="shared" si="28"/>
        <v>2.5977173653231045E-2</v>
      </c>
      <c r="AQ27" s="11">
        <f t="shared" si="29"/>
        <v>2.3564574154817608E-2</v>
      </c>
      <c r="AR27" s="1">
        <f t="shared" si="48"/>
        <v>14678.013210257626</v>
      </c>
      <c r="AS27" s="1">
        <f t="shared" si="49"/>
        <v>2237.1355800170063</v>
      </c>
      <c r="AT27" s="1">
        <f t="shared" si="50"/>
        <v>728.41369484042536</v>
      </c>
      <c r="AU27" s="1">
        <f t="shared" si="51"/>
        <v>2935.6026420515254</v>
      </c>
      <c r="AV27" s="1">
        <f t="shared" si="52"/>
        <v>447.4271160034013</v>
      </c>
      <c r="AW27" s="1">
        <f t="shared" si="53"/>
        <v>145.68273896808509</v>
      </c>
      <c r="AX27" s="1">
        <f t="shared" si="30"/>
        <v>12820.980621077606</v>
      </c>
      <c r="AY27" s="1">
        <f t="shared" si="5"/>
        <v>994.75028667606784</v>
      </c>
      <c r="AZ27" s="1">
        <f t="shared" si="6"/>
        <v>327.63344695755029</v>
      </c>
      <c r="BA27" s="1">
        <f t="shared" si="31"/>
        <v>8663.1097221816781</v>
      </c>
      <c r="BB27" s="1">
        <f t="shared" si="32"/>
        <v>12418.642196786283</v>
      </c>
      <c r="BC27" s="1">
        <f t="shared" si="33"/>
        <v>10301.502485677411</v>
      </c>
      <c r="BD27" s="1">
        <f t="shared" si="34"/>
        <v>0</v>
      </c>
      <c r="BE27" s="2">
        <v>0</v>
      </c>
      <c r="BF27" s="2">
        <v>0</v>
      </c>
      <c r="BG27" s="2">
        <v>0</v>
      </c>
      <c r="BH27" s="2">
        <f t="shared" si="7"/>
        <v>0</v>
      </c>
      <c r="BI27" s="2">
        <f t="shared" si="35"/>
        <v>0</v>
      </c>
      <c r="BJ27" s="2">
        <f t="shared" si="8"/>
        <v>0</v>
      </c>
      <c r="BK27" s="2">
        <f t="shared" si="9"/>
        <v>0</v>
      </c>
      <c r="BL27" s="2">
        <f t="shared" si="10"/>
        <v>0</v>
      </c>
      <c r="BM27" s="2">
        <f t="shared" si="11"/>
        <v>0</v>
      </c>
      <c r="BN27" s="2">
        <f t="shared" si="12"/>
        <v>0</v>
      </c>
      <c r="BO27" s="2">
        <f t="shared" si="36"/>
        <v>0</v>
      </c>
      <c r="BP27" s="2">
        <f t="shared" si="37"/>
        <v>0</v>
      </c>
      <c r="BQ27" s="2">
        <f t="shared" si="38"/>
        <v>0</v>
      </c>
      <c r="BR27" s="11">
        <f t="shared" si="39"/>
        <v>2.9448153818693784E-2</v>
      </c>
      <c r="BS27" s="17">
        <v>0</v>
      </c>
      <c r="BT27" s="17">
        <v>0</v>
      </c>
      <c r="BU27" s="12">
        <f>(BU$3*temperature!$I137+BU$4*temperature!$I137^2+BU$5*temperature!$I137^6)*(K27/K$56)^$BW$1</f>
        <v>2.4455508657527067</v>
      </c>
      <c r="BV27" s="12">
        <f>(BV$3*temperature!$I137+BV$4*temperature!$I137^2+BV$5*temperature!$I137^6)*(L27/L$56)^$BW$1</f>
        <v>1.5218131238557078</v>
      </c>
      <c r="BW27" s="12">
        <f>(BW$3*temperature!$I137+BW$4*temperature!$I137^2+BW$5*temperature!$I137^6)*(M27/M$56)^$BW$1</f>
        <v>0.76128948976542088</v>
      </c>
      <c r="BX27" s="12">
        <f>(BX$3*temperature!$M137+BX$4*temperature!$M137^2+BX$5*temperature!$M137^6)*(K27/K$56)^$BW$1</f>
        <v>2.4455508657527067</v>
      </c>
      <c r="BY27" s="12">
        <f>(BY$3*temperature!$M137+BY$4*temperature!$M137^2+BY$5*temperature!$M137^6)*(L27/L$56)^$BW$1</f>
        <v>1.5218131238557078</v>
      </c>
      <c r="BZ27" s="12">
        <f>(BZ$3*temperature!$M137+BZ$4*temperature!$M137^2+BZ$5*temperature!$M137^6)*(M27/M$56)^$BW$1</f>
        <v>0.76128948976542088</v>
      </c>
      <c r="CA27" s="19">
        <f t="shared" si="13"/>
        <v>0</v>
      </c>
      <c r="CB27" s="19">
        <f t="shared" si="14"/>
        <v>0</v>
      </c>
      <c r="CC27" s="19">
        <f t="shared" si="15"/>
        <v>0</v>
      </c>
      <c r="CD27" s="19">
        <f t="shared" si="16"/>
        <v>0</v>
      </c>
      <c r="CE27" s="19">
        <f t="shared" si="17"/>
        <v>0</v>
      </c>
      <c r="CF27" s="19"/>
      <c r="CG27" s="19"/>
      <c r="CH27" s="19"/>
    </row>
    <row r="28" spans="1:86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40"/>
        <v>6.1984829573309419E-3</v>
      </c>
      <c r="F28" s="11">
        <f t="shared" si="18"/>
        <v>1.6820629902325246E-2</v>
      </c>
      <c r="G28" s="11">
        <f t="shared" si="19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0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41"/>
        <v>-2.7494350847778737E-3</v>
      </c>
      <c r="O28" s="11">
        <f t="shared" si="21"/>
        <v>-1.2558306585870205E-2</v>
      </c>
      <c r="P28" s="11">
        <f t="shared" si="22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3"/>
        <v>206.37847509359841</v>
      </c>
      <c r="U28" s="1">
        <f t="shared" si="54"/>
        <v>927.07388067722479</v>
      </c>
      <c r="V28" s="1">
        <f t="shared" si="55"/>
        <v>889.61113157263264</v>
      </c>
      <c r="W28" s="11">
        <f t="shared" si="42"/>
        <v>-2.8187302532176051E-2</v>
      </c>
      <c r="X28" s="11">
        <f t="shared" si="58"/>
        <v>3.0186328589969724E-2</v>
      </c>
      <c r="Y28" s="11">
        <f t="shared" si="59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4"/>
        <v>2.3856263347113855</v>
      </c>
      <c r="AD28" s="12">
        <f t="shared" si="56"/>
        <v>2.7388918519516774</v>
      </c>
      <c r="AE28" s="12">
        <f t="shared" si="57"/>
        <v>1.8382081108631489</v>
      </c>
      <c r="AF28" s="11">
        <f t="shared" si="43"/>
        <v>-1.2130262696667726E-2</v>
      </c>
      <c r="AG28" s="11">
        <f t="shared" si="60"/>
        <v>1.3559749423182055E-3</v>
      </c>
      <c r="AH28" s="11">
        <f t="shared" si="61"/>
        <v>1.7372753430668908E-3</v>
      </c>
      <c r="AI28" s="1">
        <f t="shared" si="44"/>
        <v>23266.132508247923</v>
      </c>
      <c r="AJ28" s="1">
        <f t="shared" si="45"/>
        <v>3204.3664471704915</v>
      </c>
      <c r="AK28" s="1">
        <f t="shared" si="46"/>
        <v>1025.0469616761211</v>
      </c>
      <c r="AL28" s="14">
        <f t="shared" si="25"/>
        <v>8.6155255378073292</v>
      </c>
      <c r="AM28" s="14">
        <f t="shared" si="26"/>
        <v>1.1469341613675916</v>
      </c>
      <c r="AN28" s="14">
        <f t="shared" si="27"/>
        <v>0.47254612426915754</v>
      </c>
      <c r="AO28" s="11">
        <f t="shared" si="47"/>
        <v>2.0621120954280148E-2</v>
      </c>
      <c r="AP28" s="11">
        <f t="shared" si="28"/>
        <v>2.5977173653231045E-2</v>
      </c>
      <c r="AQ28" s="11">
        <f t="shared" si="29"/>
        <v>2.3564574154817608E-2</v>
      </c>
      <c r="AR28" s="1">
        <f t="shared" si="48"/>
        <v>15144.061131962364</v>
      </c>
      <c r="AS28" s="1">
        <f t="shared" si="49"/>
        <v>2347.129099409734</v>
      </c>
      <c r="AT28" s="1">
        <f t="shared" si="50"/>
        <v>767.66952063484507</v>
      </c>
      <c r="AU28" s="1">
        <f t="shared" si="51"/>
        <v>3028.8122263924729</v>
      </c>
      <c r="AV28" s="1">
        <f t="shared" si="52"/>
        <v>469.42581988194684</v>
      </c>
      <c r="AW28" s="1">
        <f t="shared" si="53"/>
        <v>153.53390412696902</v>
      </c>
      <c r="AX28" s="1">
        <f t="shared" si="30"/>
        <v>13146.576271941067</v>
      </c>
      <c r="AY28" s="1">
        <f t="shared" si="5"/>
        <v>1026.3946907756449</v>
      </c>
      <c r="AZ28" s="1">
        <f t="shared" si="6"/>
        <v>336.92839263457734</v>
      </c>
      <c r="BA28" s="1">
        <f t="shared" si="31"/>
        <v>8739.918923901685</v>
      </c>
      <c r="BB28" s="1">
        <f t="shared" si="32"/>
        <v>12684.821407807538</v>
      </c>
      <c r="BC28" s="1">
        <f t="shared" si="33"/>
        <v>10608.158256665278</v>
      </c>
      <c r="BD28" s="1">
        <f t="shared" si="34"/>
        <v>0</v>
      </c>
      <c r="BE28" s="2">
        <v>0</v>
      </c>
      <c r="BF28" s="2">
        <v>0</v>
      </c>
      <c r="BG28" s="2">
        <v>0</v>
      </c>
      <c r="BH28" s="2">
        <f t="shared" si="7"/>
        <v>0</v>
      </c>
      <c r="BI28" s="2">
        <f t="shared" si="35"/>
        <v>0</v>
      </c>
      <c r="BJ28" s="2">
        <f t="shared" si="8"/>
        <v>0</v>
      </c>
      <c r="BK28" s="2">
        <f t="shared" si="9"/>
        <v>0</v>
      </c>
      <c r="BL28" s="2">
        <f t="shared" si="10"/>
        <v>0</v>
      </c>
      <c r="BM28" s="2">
        <f t="shared" si="11"/>
        <v>0</v>
      </c>
      <c r="BN28" s="2">
        <f t="shared" si="12"/>
        <v>0</v>
      </c>
      <c r="BO28" s="2">
        <f t="shared" si="36"/>
        <v>0</v>
      </c>
      <c r="BP28" s="2">
        <f t="shared" si="37"/>
        <v>0</v>
      </c>
      <c r="BQ28" s="2">
        <f t="shared" si="38"/>
        <v>0</v>
      </c>
      <c r="BR28" s="11">
        <f t="shared" si="39"/>
        <v>1.7109021078205416E-2</v>
      </c>
      <c r="BS28" s="17">
        <v>0</v>
      </c>
      <c r="BT28" s="17">
        <v>0</v>
      </c>
      <c r="BU28" s="12">
        <f>(BU$3*temperature!$I138+BU$4*temperature!$I138^2+BU$5*temperature!$I138^6)*(K28/K$56)^$BW$1</f>
        <v>2.5076969956186184</v>
      </c>
      <c r="BV28" s="12">
        <f>(BV$3*temperature!$I138+BV$4*temperature!$I138^2+BV$5*temperature!$I138^6)*(L28/L$56)^$BW$1</f>
        <v>1.5614782340058486</v>
      </c>
      <c r="BW28" s="12">
        <f>(BW$3*temperature!$I138+BW$4*temperature!$I138^2+BW$5*temperature!$I138^6)*(M28/M$56)^$BW$1</f>
        <v>0.77295543018618851</v>
      </c>
      <c r="BX28" s="12">
        <f>(BX$3*temperature!$M138+BX$4*temperature!$M138^2+BX$5*temperature!$M138^6)*(K28/K$56)^$BW$1</f>
        <v>2.5076969956186184</v>
      </c>
      <c r="BY28" s="12">
        <f>(BY$3*temperature!$M138+BY$4*temperature!$M138^2+BY$5*temperature!$M138^6)*(L28/L$56)^$BW$1</f>
        <v>1.5614782340058486</v>
      </c>
      <c r="BZ28" s="12">
        <f>(BZ$3*temperature!$M138+BZ$4*temperature!$M138^2+BZ$5*temperature!$M138^6)*(M28/M$56)^$BW$1</f>
        <v>0.77295543018618851</v>
      </c>
      <c r="CA28" s="19">
        <f t="shared" si="13"/>
        <v>0</v>
      </c>
      <c r="CB28" s="19">
        <f t="shared" si="14"/>
        <v>0</v>
      </c>
      <c r="CC28" s="19">
        <f t="shared" si="15"/>
        <v>0</v>
      </c>
      <c r="CD28" s="19">
        <f t="shared" si="16"/>
        <v>0</v>
      </c>
      <c r="CE28" s="19">
        <f t="shared" si="17"/>
        <v>0</v>
      </c>
      <c r="CF28" s="19"/>
      <c r="CG28" s="19"/>
      <c r="CH28" s="19"/>
    </row>
    <row r="29" spans="1:86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40"/>
        <v>5.666316603642807E-3</v>
      </c>
      <c r="F29" s="11">
        <f t="shared" si="18"/>
        <v>1.6624795407551574E-2</v>
      </c>
      <c r="G29" s="11">
        <f t="shared" si="19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0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41"/>
        <v>1.9024498519717437E-2</v>
      </c>
      <c r="O29" s="11">
        <f t="shared" si="21"/>
        <v>-1.0547563627891443E-2</v>
      </c>
      <c r="P29" s="11">
        <f t="shared" si="22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3"/>
        <v>202.10092770770731</v>
      </c>
      <c r="U29" s="1">
        <f t="shared" si="54"/>
        <v>939.74627918148394</v>
      </c>
      <c r="V29" s="1">
        <f t="shared" si="55"/>
        <v>883.6069313906263</v>
      </c>
      <c r="W29" s="11">
        <f t="shared" si="42"/>
        <v>-2.0726712821921511E-2</v>
      </c>
      <c r="X29" s="11">
        <f t="shared" si="58"/>
        <v>1.3669243377886886E-2</v>
      </c>
      <c r="Y29" s="11">
        <f t="shared" si="59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4"/>
        <v>2.3750849615876435</v>
      </c>
      <c r="AD29" s="12">
        <f t="shared" si="56"/>
        <v>2.7443910675908154</v>
      </c>
      <c r="AE29" s="12">
        <f t="shared" si="57"/>
        <v>1.8865369423268037</v>
      </c>
      <c r="AF29" s="11">
        <f t="shared" si="43"/>
        <v>-4.4187025312232286E-3</v>
      </c>
      <c r="AG29" s="11">
        <f t="shared" si="60"/>
        <v>2.0078250388817498E-3</v>
      </c>
      <c r="AH29" s="11">
        <f t="shared" si="61"/>
        <v>2.6291273103436374E-2</v>
      </c>
      <c r="AI29" s="1">
        <f t="shared" si="44"/>
        <v>23968.331483815607</v>
      </c>
      <c r="AJ29" s="1">
        <f t="shared" si="45"/>
        <v>3353.3556223353889</v>
      </c>
      <c r="AK29" s="1">
        <f t="shared" si="46"/>
        <v>1076.076169635478</v>
      </c>
      <c r="AL29" s="14">
        <f t="shared" si="25"/>
        <v>8.7931873320071432</v>
      </c>
      <c r="AM29" s="14">
        <f t="shared" si="26"/>
        <v>1.1767282692462604</v>
      </c>
      <c r="AN29" s="14">
        <f t="shared" si="27"/>
        <v>0.48368147245606974</v>
      </c>
      <c r="AO29" s="11">
        <f t="shared" si="47"/>
        <v>2.0621120954280148E-2</v>
      </c>
      <c r="AP29" s="11">
        <f t="shared" si="28"/>
        <v>2.5977173653231045E-2</v>
      </c>
      <c r="AQ29" s="11">
        <f t="shared" si="29"/>
        <v>2.3564574154817608E-2</v>
      </c>
      <c r="AR29" s="1">
        <f t="shared" si="48"/>
        <v>15618.982920650913</v>
      </c>
      <c r="AS29" s="1">
        <f t="shared" si="49"/>
        <v>2462.3553193478451</v>
      </c>
      <c r="AT29" s="1">
        <f t="shared" si="50"/>
        <v>808.99433513658573</v>
      </c>
      <c r="AU29" s="1">
        <f t="shared" si="51"/>
        <v>3123.796584130183</v>
      </c>
      <c r="AV29" s="1">
        <f t="shared" si="52"/>
        <v>492.47106386956904</v>
      </c>
      <c r="AW29" s="1">
        <f t="shared" si="53"/>
        <v>161.79886702731716</v>
      </c>
      <c r="AX29" s="1">
        <f t="shared" si="30"/>
        <v>13482.460513789827</v>
      </c>
      <c r="AY29" s="1">
        <f t="shared" si="5"/>
        <v>1059.1743215529059</v>
      </c>
      <c r="AZ29" s="1">
        <f t="shared" si="6"/>
        <v>346.54823016795763</v>
      </c>
      <c r="BA29" s="1">
        <f t="shared" si="31"/>
        <v>8812.8229477314489</v>
      </c>
      <c r="BB29" s="1">
        <f t="shared" si="32"/>
        <v>12954.172006335704</v>
      </c>
      <c r="BC29" s="1">
        <f t="shared" si="33"/>
        <v>10921.462028073447</v>
      </c>
      <c r="BD29" s="1">
        <f t="shared" si="34"/>
        <v>0</v>
      </c>
      <c r="BE29" s="2">
        <v>0</v>
      </c>
      <c r="BF29" s="2">
        <v>0</v>
      </c>
      <c r="BG29" s="2">
        <v>0</v>
      </c>
      <c r="BH29" s="2">
        <f t="shared" si="7"/>
        <v>0</v>
      </c>
      <c r="BI29" s="2">
        <f t="shared" si="35"/>
        <v>0</v>
      </c>
      <c r="BJ29" s="2">
        <f t="shared" si="8"/>
        <v>0</v>
      </c>
      <c r="BK29" s="2">
        <f t="shared" si="9"/>
        <v>0</v>
      </c>
      <c r="BL29" s="2">
        <f t="shared" si="10"/>
        <v>0</v>
      </c>
      <c r="BM29" s="2">
        <f t="shared" si="11"/>
        <v>0</v>
      </c>
      <c r="BN29" s="2">
        <f t="shared" si="12"/>
        <v>0</v>
      </c>
      <c r="BO29" s="2">
        <f t="shared" si="36"/>
        <v>0</v>
      </c>
      <c r="BP29" s="2">
        <f t="shared" si="37"/>
        <v>0</v>
      </c>
      <c r="BQ29" s="2">
        <f t="shared" si="38"/>
        <v>0</v>
      </c>
      <c r="BR29" s="11">
        <f t="shared" si="39"/>
        <v>3.5451074401415789E-2</v>
      </c>
      <c r="BS29" s="17">
        <v>0</v>
      </c>
      <c r="BT29" s="17">
        <v>0</v>
      </c>
      <c r="BU29" s="12">
        <f>(BU$3*temperature!$I139+BU$4*temperature!$I139^2+BU$5*temperature!$I139^6)*(K29/K$56)^$BW$1</f>
        <v>2.5562857319324919</v>
      </c>
      <c r="BV29" s="12">
        <f>(BV$3*temperature!$I139+BV$4*temperature!$I139^2+BV$5*temperature!$I139^6)*(L29/L$56)^$BW$1</f>
        <v>1.6004473302394893</v>
      </c>
      <c r="BW29" s="12">
        <f>(BW$3*temperature!$I139+BW$4*temperature!$I139^2+BW$5*temperature!$I139^6)*(M29/M$56)^$BW$1</f>
        <v>0.78355498957614544</v>
      </c>
      <c r="BX29" s="12">
        <f>(BX$3*temperature!$M139+BX$4*temperature!$M139^2+BX$5*temperature!$M139^6)*(K29/K$56)^$BW$1</f>
        <v>2.5562857319324919</v>
      </c>
      <c r="BY29" s="12">
        <f>(BY$3*temperature!$M139+BY$4*temperature!$M139^2+BY$5*temperature!$M139^6)*(L29/L$56)^$BW$1</f>
        <v>1.6004473302394893</v>
      </c>
      <c r="BZ29" s="12">
        <f>(BZ$3*temperature!$M139+BZ$4*temperature!$M139^2+BZ$5*temperature!$M139^6)*(M29/M$56)^$BW$1</f>
        <v>0.78355498957614544</v>
      </c>
      <c r="CA29" s="19">
        <f t="shared" si="13"/>
        <v>0</v>
      </c>
      <c r="CB29" s="19">
        <f t="shared" si="14"/>
        <v>0</v>
      </c>
      <c r="CC29" s="19">
        <f t="shared" si="15"/>
        <v>0</v>
      </c>
      <c r="CD29" s="19">
        <f t="shared" si="16"/>
        <v>0</v>
      </c>
      <c r="CE29" s="19">
        <f t="shared" si="17"/>
        <v>0</v>
      </c>
      <c r="CF29" s="19"/>
      <c r="CG29" s="19"/>
      <c r="CH29" s="19"/>
    </row>
    <row r="30" spans="1:86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40"/>
        <v>5.2636035724735741E-3</v>
      </c>
      <c r="F30" s="11">
        <f t="shared" si="18"/>
        <v>1.5904845060938921E-2</v>
      </c>
      <c r="G30" s="11">
        <f t="shared" si="19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0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41"/>
        <v>3.5377179583490292E-2</v>
      </c>
      <c r="O30" s="11">
        <f t="shared" si="21"/>
        <v>2.5417406123961817E-2</v>
      </c>
      <c r="P30" s="11">
        <f t="shared" si="22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3"/>
        <v>201.70557911853126</v>
      </c>
      <c r="U30" s="1">
        <f t="shared" si="54"/>
        <v>941.66348339372075</v>
      </c>
      <c r="V30" s="1">
        <f t="shared" si="55"/>
        <v>872.71451539045961</v>
      </c>
      <c r="W30" s="11">
        <f t="shared" si="42"/>
        <v>-1.9561938367143039E-3</v>
      </c>
      <c r="X30" s="11">
        <f t="shared" si="58"/>
        <v>2.040129612331798E-3</v>
      </c>
      <c r="Y30" s="11">
        <f t="shared" si="59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4"/>
        <v>2.3409095494429892</v>
      </c>
      <c r="AD30" s="12">
        <f t="shared" si="56"/>
        <v>2.7203543668669528</v>
      </c>
      <c r="AE30" s="12">
        <f t="shared" si="57"/>
        <v>1.9115173214066605</v>
      </c>
      <c r="AF30" s="11">
        <f t="shared" si="43"/>
        <v>-1.4389132472048205E-2</v>
      </c>
      <c r="AG30" s="11">
        <f t="shared" si="60"/>
        <v>-8.7584823488597863E-3</v>
      </c>
      <c r="AH30" s="11">
        <f t="shared" si="61"/>
        <v>1.3241394069414048E-2</v>
      </c>
      <c r="AI30" s="1">
        <f t="shared" si="44"/>
        <v>24695.294919564229</v>
      </c>
      <c r="AJ30" s="1">
        <f t="shared" si="45"/>
        <v>3510.4911239714193</v>
      </c>
      <c r="AK30" s="1">
        <f t="shared" si="46"/>
        <v>1130.2674196992473</v>
      </c>
      <c r="AL30" s="14">
        <f t="shared" si="25"/>
        <v>8.974512711554107</v>
      </c>
      <c r="AM30" s="14">
        <f t="shared" si="26"/>
        <v>1.2072963438391364</v>
      </c>
      <c r="AN30" s="14">
        <f t="shared" si="27"/>
        <v>0.49507922038107216</v>
      </c>
      <c r="AO30" s="11">
        <f t="shared" si="47"/>
        <v>2.0621120954280148E-2</v>
      </c>
      <c r="AP30" s="11">
        <f t="shared" si="28"/>
        <v>2.5977173653231045E-2</v>
      </c>
      <c r="AQ30" s="11">
        <f t="shared" si="29"/>
        <v>2.3564574154817608E-2</v>
      </c>
      <c r="AR30" s="1">
        <f t="shared" si="48"/>
        <v>16104.103440851959</v>
      </c>
      <c r="AS30" s="1">
        <f t="shared" si="49"/>
        <v>2581.9539914058173</v>
      </c>
      <c r="AT30" s="1">
        <f t="shared" si="50"/>
        <v>852.46594137172281</v>
      </c>
      <c r="AU30" s="1">
        <f t="shared" si="51"/>
        <v>3220.8206881703918</v>
      </c>
      <c r="AV30" s="1">
        <f t="shared" si="52"/>
        <v>516.39079828116348</v>
      </c>
      <c r="AW30" s="1">
        <f t="shared" si="53"/>
        <v>170.49318827434456</v>
      </c>
      <c r="AX30" s="1">
        <f t="shared" si="30"/>
        <v>13828.433949861441</v>
      </c>
      <c r="AY30" s="1">
        <f t="shared" si="5"/>
        <v>1093.231630855614</v>
      </c>
      <c r="AZ30" s="1">
        <f t="shared" si="6"/>
        <v>356.49989237713265</v>
      </c>
      <c r="BA30" s="1">
        <f t="shared" si="31"/>
        <v>8882.8156755241689</v>
      </c>
      <c r="BB30" s="1">
        <f t="shared" si="32"/>
        <v>13220.00300777645</v>
      </c>
      <c r="BC30" s="1">
        <f t="shared" si="33"/>
        <v>11241.236587963382</v>
      </c>
      <c r="BD30" s="1">
        <f t="shared" si="34"/>
        <v>0</v>
      </c>
      <c r="BE30" s="2">
        <v>0</v>
      </c>
      <c r="BF30" s="2">
        <v>0</v>
      </c>
      <c r="BG30" s="2">
        <v>0</v>
      </c>
      <c r="BH30" s="2">
        <f t="shared" si="7"/>
        <v>0</v>
      </c>
      <c r="BI30" s="2">
        <f t="shared" si="35"/>
        <v>0</v>
      </c>
      <c r="BJ30" s="2">
        <f t="shared" si="8"/>
        <v>0</v>
      </c>
      <c r="BK30" s="2">
        <f t="shared" si="9"/>
        <v>0</v>
      </c>
      <c r="BL30" s="2">
        <f t="shared" si="10"/>
        <v>0</v>
      </c>
      <c r="BM30" s="2">
        <f t="shared" si="11"/>
        <v>0</v>
      </c>
      <c r="BN30" s="2">
        <f t="shared" si="12"/>
        <v>0</v>
      </c>
      <c r="BO30" s="2">
        <f t="shared" si="36"/>
        <v>0</v>
      </c>
      <c r="BP30" s="2">
        <f t="shared" si="37"/>
        <v>0</v>
      </c>
      <c r="BQ30" s="2">
        <f t="shared" si="38"/>
        <v>0</v>
      </c>
      <c r="BR30" s="11">
        <f t="shared" si="39"/>
        <v>5.377947418379822E-2</v>
      </c>
      <c r="BS30" s="17">
        <v>0</v>
      </c>
      <c r="BT30" s="17">
        <v>0</v>
      </c>
      <c r="BU30" s="12">
        <f>(BU$3*temperature!$I140+BU$4*temperature!$I140^2+BU$5*temperature!$I140^6)*(K30/K$56)^$BW$1</f>
        <v>2.5940440412341554</v>
      </c>
      <c r="BV30" s="12">
        <f>(BV$3*temperature!$I140+BV$4*temperature!$I140^2+BV$5*temperature!$I140^6)*(L30/L$56)^$BW$1</f>
        <v>1.6248136473688757</v>
      </c>
      <c r="BW30" s="12">
        <f>(BW$3*temperature!$I140+BW$4*temperature!$I140^2+BW$5*temperature!$I140^6)*(M30/M$56)^$BW$1</f>
        <v>0.7915039570337854</v>
      </c>
      <c r="BX30" s="12">
        <f>(BX$3*temperature!$M140+BX$4*temperature!$M140^2+BX$5*temperature!$M140^6)*(K30/K$56)^$BW$1</f>
        <v>2.5940440412341554</v>
      </c>
      <c r="BY30" s="12">
        <f>(BY$3*temperature!$M140+BY$4*temperature!$M140^2+BY$5*temperature!$M140^6)*(L30/L$56)^$BW$1</f>
        <v>1.6248136473688757</v>
      </c>
      <c r="BZ30" s="12">
        <f>(BZ$3*temperature!$M140+BZ$4*temperature!$M140^2+BZ$5*temperature!$M140^6)*(M30/M$56)^$BW$1</f>
        <v>0.7915039570337854</v>
      </c>
      <c r="CA30" s="19">
        <f t="shared" si="13"/>
        <v>0</v>
      </c>
      <c r="CB30" s="19">
        <f t="shared" si="14"/>
        <v>0</v>
      </c>
      <c r="CC30" s="19">
        <f t="shared" si="15"/>
        <v>0</v>
      </c>
      <c r="CD30" s="19">
        <f t="shared" si="16"/>
        <v>0</v>
      </c>
      <c r="CE30" s="19">
        <f t="shared" si="17"/>
        <v>0</v>
      </c>
      <c r="CF30" s="19"/>
      <c r="CG30" s="19"/>
      <c r="CH30" s="19"/>
    </row>
    <row r="31" spans="1:86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40"/>
        <v>5.4244692212248591E-3</v>
      </c>
      <c r="F31" s="11">
        <f t="shared" si="18"/>
        <v>1.6064507173073395E-2</v>
      </c>
      <c r="G31" s="11">
        <f t="shared" si="19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0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41"/>
        <v>2.9085819571173399E-2</v>
      </c>
      <c r="O31" s="11">
        <f t="shared" si="21"/>
        <v>1.272489895011053E-2</v>
      </c>
      <c r="P31" s="11">
        <f t="shared" si="22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3"/>
        <v>199.08113068127511</v>
      </c>
      <c r="U31" s="1">
        <f t="shared" si="54"/>
        <v>947.36627196858285</v>
      </c>
      <c r="V31" s="1">
        <f t="shared" si="55"/>
        <v>874.98272398389327</v>
      </c>
      <c r="W31" s="11">
        <f t="shared" si="42"/>
        <v>-1.3011283320596201E-2</v>
      </c>
      <c r="X31" s="11">
        <f t="shared" si="58"/>
        <v>6.0560791359451915E-3</v>
      </c>
      <c r="Y31" s="11">
        <f t="shared" si="59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4"/>
        <v>2.3139111537652339</v>
      </c>
      <c r="AD31" s="12">
        <f t="shared" si="56"/>
        <v>2.8188005878676665</v>
      </c>
      <c r="AE31" s="12">
        <f t="shared" si="57"/>
        <v>1.9431513150416031</v>
      </c>
      <c r="AF31" s="11">
        <f t="shared" si="43"/>
        <v>-1.1533292981858012E-2</v>
      </c>
      <c r="AG31" s="11">
        <f t="shared" si="60"/>
        <v>3.6188748862926667E-2</v>
      </c>
      <c r="AH31" s="11">
        <f t="shared" si="61"/>
        <v>1.6549153534043626E-2</v>
      </c>
      <c r="AI31" s="1">
        <f t="shared" si="44"/>
        <v>25446.586115778198</v>
      </c>
      <c r="AJ31" s="1">
        <f t="shared" si="45"/>
        <v>3675.8328098554407</v>
      </c>
      <c r="AK31" s="1">
        <f t="shared" si="46"/>
        <v>1187.7338660036671</v>
      </c>
      <c r="AL31" s="14">
        <f t="shared" si="25"/>
        <v>9.1595772236847885</v>
      </c>
      <c r="AM31" s="14">
        <f t="shared" si="26"/>
        <v>1.2386584906139566</v>
      </c>
      <c r="AN31" s="14">
        <f t="shared" si="27"/>
        <v>0.50674555138225119</v>
      </c>
      <c r="AO31" s="11">
        <f t="shared" si="47"/>
        <v>2.0621120954280148E-2</v>
      </c>
      <c r="AP31" s="11">
        <f t="shared" si="28"/>
        <v>2.5977173653231045E-2</v>
      </c>
      <c r="AQ31" s="11">
        <f t="shared" si="29"/>
        <v>2.3564574154817608E-2</v>
      </c>
      <c r="AR31" s="1">
        <f t="shared" si="48"/>
        <v>16606.714721536202</v>
      </c>
      <c r="AS31" s="1">
        <f t="shared" si="49"/>
        <v>2707.8262661865601</v>
      </c>
      <c r="AT31" s="1">
        <f t="shared" si="50"/>
        <v>898.1602512070865</v>
      </c>
      <c r="AU31" s="1">
        <f t="shared" si="51"/>
        <v>3321.3429443072405</v>
      </c>
      <c r="AV31" s="1">
        <f t="shared" si="52"/>
        <v>541.56525323731205</v>
      </c>
      <c r="AW31" s="1">
        <f t="shared" si="53"/>
        <v>179.63205024141732</v>
      </c>
      <c r="AX31" s="1">
        <f t="shared" si="30"/>
        <v>14183.085562019443</v>
      </c>
      <c r="AY31" s="1">
        <f t="shared" si="5"/>
        <v>1128.4003319523842</v>
      </c>
      <c r="AZ31" s="1">
        <f t="shared" si="6"/>
        <v>366.79106280276091</v>
      </c>
      <c r="BA31" s="1">
        <f t="shared" si="31"/>
        <v>8954.7206059395467</v>
      </c>
      <c r="BB31" s="1">
        <f t="shared" si="32"/>
        <v>13493.161071516239</v>
      </c>
      <c r="BC31" s="1">
        <f t="shared" si="33"/>
        <v>11567.238878995622</v>
      </c>
      <c r="BD31" s="1">
        <f t="shared" si="34"/>
        <v>0</v>
      </c>
      <c r="BE31" s="2">
        <v>0</v>
      </c>
      <c r="BF31" s="2">
        <v>0</v>
      </c>
      <c r="BG31" s="2">
        <v>0</v>
      </c>
      <c r="BH31" s="2">
        <f t="shared" si="7"/>
        <v>0</v>
      </c>
      <c r="BI31" s="2">
        <f t="shared" si="35"/>
        <v>0</v>
      </c>
      <c r="BJ31" s="2">
        <f t="shared" si="8"/>
        <v>0</v>
      </c>
      <c r="BK31" s="2">
        <f t="shared" si="9"/>
        <v>0</v>
      </c>
      <c r="BL31" s="2">
        <f t="shared" si="10"/>
        <v>0</v>
      </c>
      <c r="BM31" s="2">
        <f t="shared" si="11"/>
        <v>0</v>
      </c>
      <c r="BN31" s="2">
        <f t="shared" si="12"/>
        <v>0</v>
      </c>
      <c r="BO31" s="2">
        <f t="shared" si="36"/>
        <v>0</v>
      </c>
      <c r="BP31" s="2">
        <f t="shared" si="37"/>
        <v>0</v>
      </c>
      <c r="BQ31" s="2">
        <f t="shared" si="38"/>
        <v>0</v>
      </c>
      <c r="BR31" s="11">
        <f t="shared" si="39"/>
        <v>4.6607326093668328E-2</v>
      </c>
      <c r="BS31" s="17">
        <v>0</v>
      </c>
      <c r="BT31" s="17">
        <v>0</v>
      </c>
      <c r="BU31" s="12">
        <f>(BU$3*temperature!$I141+BU$4*temperature!$I141^2+BU$5*temperature!$I141^6)*(K31/K$56)^$BW$1</f>
        <v>2.6350320462147474</v>
      </c>
      <c r="BV31" s="12">
        <f>(BV$3*temperature!$I141+BV$4*temperature!$I141^2+BV$5*temperature!$I141^6)*(L31/L$56)^$BW$1</f>
        <v>1.6537329677743264</v>
      </c>
      <c r="BW31" s="12">
        <f>(BW$3*temperature!$I141+BW$4*temperature!$I141^2+BW$5*temperature!$I141^6)*(M31/M$56)^$BW$1</f>
        <v>0.80179994881071015</v>
      </c>
      <c r="BX31" s="12">
        <f>(BX$3*temperature!$M141+BX$4*temperature!$M141^2+BX$5*temperature!$M141^6)*(K31/K$56)^$BW$1</f>
        <v>2.6350320462147474</v>
      </c>
      <c r="BY31" s="12">
        <f>(BY$3*temperature!$M141+BY$4*temperature!$M141^2+BY$5*temperature!$M141^6)*(L31/L$56)^$BW$1</f>
        <v>1.6537329677743264</v>
      </c>
      <c r="BZ31" s="12">
        <f>(BZ$3*temperature!$M141+BZ$4*temperature!$M141^2+BZ$5*temperature!$M141^6)*(M31/M$56)^$BW$1</f>
        <v>0.80179994881071015</v>
      </c>
      <c r="CA31" s="19">
        <f t="shared" si="13"/>
        <v>0</v>
      </c>
      <c r="CB31" s="19">
        <f t="shared" si="14"/>
        <v>0</v>
      </c>
      <c r="CC31" s="19">
        <f t="shared" si="15"/>
        <v>0</v>
      </c>
      <c r="CD31" s="19">
        <f t="shared" si="16"/>
        <v>0</v>
      </c>
      <c r="CE31" s="19">
        <f t="shared" si="17"/>
        <v>0</v>
      </c>
      <c r="CF31" s="19"/>
      <c r="CG31" s="19"/>
      <c r="CH31" s="19"/>
    </row>
    <row r="32" spans="1:86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40"/>
        <v>5.6829898394004097E-3</v>
      </c>
      <c r="F32" s="11">
        <f t="shared" si="18"/>
        <v>1.659902638740296E-2</v>
      </c>
      <c r="G32" s="11">
        <f t="shared" si="19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0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41"/>
        <v>2.4431689949962587E-2</v>
      </c>
      <c r="O32" s="11">
        <f t="shared" si="21"/>
        <v>2.4840729551819818E-2</v>
      </c>
      <c r="P32" s="11">
        <f t="shared" si="22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3"/>
        <v>195.25370142171693</v>
      </c>
      <c r="U32" s="1">
        <f t="shared" si="54"/>
        <v>932.00882127495822</v>
      </c>
      <c r="V32" s="1">
        <f t="shared" si="55"/>
        <v>880.29203924593799</v>
      </c>
      <c r="W32" s="11">
        <f t="shared" si="42"/>
        <v>-1.9225474792414321E-2</v>
      </c>
      <c r="X32" s="11">
        <f t="shared" si="58"/>
        <v>-1.621067917238872E-2</v>
      </c>
      <c r="Y32" s="11">
        <f t="shared" si="59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4"/>
        <v>2.2895410329228123</v>
      </c>
      <c r="AD32" s="12">
        <f t="shared" si="56"/>
        <v>2.8253717061001042</v>
      </c>
      <c r="AE32" s="12">
        <f t="shared" si="57"/>
        <v>1.9502411781325806</v>
      </c>
      <c r="AF32" s="11">
        <f t="shared" si="43"/>
        <v>-1.0532003704103454E-2</v>
      </c>
      <c r="AG32" s="11">
        <f t="shared" si="60"/>
        <v>2.3311752738808256E-3</v>
      </c>
      <c r="AH32" s="11">
        <f t="shared" si="61"/>
        <v>3.6486417892915846E-3</v>
      </c>
      <c r="AI32" s="1">
        <f t="shared" si="44"/>
        <v>26223.270448507621</v>
      </c>
      <c r="AJ32" s="1">
        <f t="shared" si="45"/>
        <v>3849.8147821072084</v>
      </c>
      <c r="AK32" s="1">
        <f t="shared" si="46"/>
        <v>1248.5925296447178</v>
      </c>
      <c r="AL32" s="14">
        <f t="shared" si="25"/>
        <v>9.3484579735044626</v>
      </c>
      <c r="AM32" s="14">
        <f t="shared" si="26"/>
        <v>1.2708353373216845</v>
      </c>
      <c r="AN32" s="14">
        <f t="shared" si="27"/>
        <v>0.51868679450542221</v>
      </c>
      <c r="AO32" s="11">
        <f t="shared" si="47"/>
        <v>2.0621120954280148E-2</v>
      </c>
      <c r="AP32" s="11">
        <f t="shared" si="28"/>
        <v>2.5977173653231045E-2</v>
      </c>
      <c r="AQ32" s="11">
        <f t="shared" si="29"/>
        <v>2.3564574154817608E-2</v>
      </c>
      <c r="AR32" s="1">
        <f t="shared" si="48"/>
        <v>17128.86655162213</v>
      </c>
      <c r="AS32" s="1">
        <f t="shared" si="49"/>
        <v>2841.1558926250655</v>
      </c>
      <c r="AT32" s="1">
        <f t="shared" si="50"/>
        <v>946.69792193630326</v>
      </c>
      <c r="AU32" s="1">
        <f t="shared" si="51"/>
        <v>3425.7733103244263</v>
      </c>
      <c r="AV32" s="1">
        <f t="shared" si="52"/>
        <v>568.23117852501309</v>
      </c>
      <c r="AW32" s="1">
        <f t="shared" si="53"/>
        <v>189.33958438726066</v>
      </c>
      <c r="AX32" s="1">
        <f t="shared" si="30"/>
        <v>14546.366280651047</v>
      </c>
      <c r="AY32" s="1">
        <f t="shared" si="5"/>
        <v>1164.6294905810041</v>
      </c>
      <c r="AZ32" s="1">
        <f t="shared" si="6"/>
        <v>377.37558834951579</v>
      </c>
      <c r="BA32" s="1">
        <f t="shared" si="31"/>
        <v>9029.4351557850496</v>
      </c>
      <c r="BB32" s="1">
        <f t="shared" si="32"/>
        <v>13778.809804701408</v>
      </c>
      <c r="BC32" s="1">
        <f t="shared" si="33"/>
        <v>11907.472657715849</v>
      </c>
      <c r="BD32" s="1">
        <f t="shared" si="34"/>
        <v>0</v>
      </c>
      <c r="BE32" s="2">
        <v>0</v>
      </c>
      <c r="BF32" s="2">
        <v>0</v>
      </c>
      <c r="BG32" s="2">
        <v>0</v>
      </c>
      <c r="BH32" s="2">
        <f t="shared" si="7"/>
        <v>0</v>
      </c>
      <c r="BI32" s="2">
        <f t="shared" si="35"/>
        <v>0</v>
      </c>
      <c r="BJ32" s="2">
        <f t="shared" si="8"/>
        <v>0</v>
      </c>
      <c r="BK32" s="2">
        <f t="shared" si="9"/>
        <v>0</v>
      </c>
      <c r="BL32" s="2">
        <f t="shared" si="10"/>
        <v>0</v>
      </c>
      <c r="BM32" s="2">
        <f t="shared" si="11"/>
        <v>0</v>
      </c>
      <c r="BN32" s="2">
        <f t="shared" si="12"/>
        <v>0</v>
      </c>
      <c r="BO32" s="2">
        <f t="shared" si="36"/>
        <v>0</v>
      </c>
      <c r="BP32" s="2">
        <f t="shared" si="37"/>
        <v>0</v>
      </c>
      <c r="BQ32" s="2">
        <f t="shared" si="38"/>
        <v>0</v>
      </c>
      <c r="BR32" s="11">
        <f t="shared" si="39"/>
        <v>4.3919983115699973E-2</v>
      </c>
      <c r="BS32" s="17">
        <v>0</v>
      </c>
      <c r="BT32" s="17">
        <v>0</v>
      </c>
      <c r="BU32" s="12">
        <f>(BU$3*temperature!$I142+BU$4*temperature!$I142^2+BU$5*temperature!$I142^6)*(K32/K$56)^$BW$1</f>
        <v>2.6783840150966074</v>
      </c>
      <c r="BV32" s="12">
        <f>(BV$3*temperature!$I142+BV$4*temperature!$I142^2+BV$5*temperature!$I142^6)*(L32/L$56)^$BW$1</f>
        <v>1.677214683150027</v>
      </c>
      <c r="BW32" s="12">
        <f>(BW$3*temperature!$I142+BW$4*temperature!$I142^2+BW$5*temperature!$I142^6)*(M32/M$56)^$BW$1</f>
        <v>0.81170482581107972</v>
      </c>
      <c r="BX32" s="12">
        <f>(BX$3*temperature!$M142+BX$4*temperature!$M142^2+BX$5*temperature!$M142^6)*(K32/K$56)^$BW$1</f>
        <v>2.6783840150966074</v>
      </c>
      <c r="BY32" s="12">
        <f>(BY$3*temperature!$M142+BY$4*temperature!$M142^2+BY$5*temperature!$M142^6)*(L32/L$56)^$BW$1</f>
        <v>1.677214683150027</v>
      </c>
      <c r="BZ32" s="12">
        <f>(BZ$3*temperature!$M142+BZ$4*temperature!$M142^2+BZ$5*temperature!$M142^6)*(M32/M$56)^$BW$1</f>
        <v>0.81170482581107972</v>
      </c>
      <c r="CA32" s="19">
        <f t="shared" si="13"/>
        <v>0</v>
      </c>
      <c r="CB32" s="19">
        <f t="shared" si="14"/>
        <v>0</v>
      </c>
      <c r="CC32" s="19">
        <f t="shared" si="15"/>
        <v>0</v>
      </c>
      <c r="CD32" s="19">
        <f t="shared" si="16"/>
        <v>0</v>
      </c>
      <c r="CE32" s="19">
        <f t="shared" si="17"/>
        <v>0</v>
      </c>
      <c r="CF32" s="19"/>
      <c r="CG32" s="19"/>
      <c r="CH32" s="19"/>
    </row>
    <row r="33" spans="1:86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40"/>
        <v>5.6025935173917851E-3</v>
      </c>
      <c r="F33" s="11">
        <f t="shared" si="18"/>
        <v>1.7099851299727353E-2</v>
      </c>
      <c r="G33" s="11">
        <f t="shared" si="19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0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41"/>
        <v>2.4970831509726343E-2</v>
      </c>
      <c r="O33" s="11">
        <f t="shared" si="21"/>
        <v>2.3738205977081428E-2</v>
      </c>
      <c r="P33" s="11">
        <f t="shared" si="22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3"/>
        <v>195.30292964894775</v>
      </c>
      <c r="U33" s="1">
        <f t="shared" si="54"/>
        <v>932.08276797894018</v>
      </c>
      <c r="V33" s="1">
        <f t="shared" si="55"/>
        <v>880.90253472291624</v>
      </c>
      <c r="W33" s="11">
        <f t="shared" si="42"/>
        <v>2.521244251574295E-4</v>
      </c>
      <c r="X33" s="11">
        <f t="shared" si="58"/>
        <v>7.9341206106642304E-5</v>
      </c>
      <c r="Y33" s="11">
        <f t="shared" si="59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4"/>
        <v>2.2887742285086174</v>
      </c>
      <c r="AD33" s="12">
        <f t="shared" si="56"/>
        <v>2.8495451502593916</v>
      </c>
      <c r="AE33" s="12">
        <f t="shared" si="57"/>
        <v>1.9390383149350143</v>
      </c>
      <c r="AF33" s="11">
        <f t="shared" si="43"/>
        <v>-3.3491621384740267E-4</v>
      </c>
      <c r="AG33" s="11">
        <f t="shared" si="60"/>
        <v>8.5558456280623307E-3</v>
      </c>
      <c r="AH33" s="11">
        <f t="shared" si="61"/>
        <v>-5.7443475828427015E-3</v>
      </c>
      <c r="AI33" s="1">
        <f t="shared" si="44"/>
        <v>27026.716713981288</v>
      </c>
      <c r="AJ33" s="1">
        <f t="shared" si="45"/>
        <v>4033.0644824215005</v>
      </c>
      <c r="AK33" s="1">
        <f t="shared" si="46"/>
        <v>1313.0728610675067</v>
      </c>
      <c r="AL33" s="14">
        <f t="shared" si="25"/>
        <v>9.5412336561121034</v>
      </c>
      <c r="AM33" s="14">
        <f t="shared" si="26"/>
        <v>1.3038480475639525</v>
      </c>
      <c r="AN33" s="14">
        <f t="shared" si="27"/>
        <v>0.53090942793766982</v>
      </c>
      <c r="AO33" s="11">
        <f t="shared" si="47"/>
        <v>2.0621120954280148E-2</v>
      </c>
      <c r="AP33" s="11">
        <f t="shared" si="28"/>
        <v>2.5977173653231045E-2</v>
      </c>
      <c r="AQ33" s="11">
        <f t="shared" si="29"/>
        <v>2.3564574154817608E-2</v>
      </c>
      <c r="AR33" s="1">
        <f t="shared" si="48"/>
        <v>17666.70561109337</v>
      </c>
      <c r="AS33" s="1">
        <f t="shared" si="49"/>
        <v>2982.3780962531046</v>
      </c>
      <c r="AT33" s="1">
        <f t="shared" si="50"/>
        <v>997.71591982171071</v>
      </c>
      <c r="AU33" s="1">
        <f t="shared" si="51"/>
        <v>3533.3411222186742</v>
      </c>
      <c r="AV33" s="1">
        <f t="shared" si="52"/>
        <v>596.47561925062098</v>
      </c>
      <c r="AW33" s="1">
        <f t="shared" si="53"/>
        <v>199.54318396434215</v>
      </c>
      <c r="AX33" s="1">
        <f t="shared" si="30"/>
        <v>14919.527889566187</v>
      </c>
      <c r="AY33" s="1">
        <f t="shared" si="5"/>
        <v>1201.9650215488925</v>
      </c>
      <c r="AZ33" s="1">
        <f t="shared" si="6"/>
        <v>388.31665226311657</v>
      </c>
      <c r="BA33" s="1">
        <f t="shared" si="31"/>
        <v>9104.0184256511711</v>
      </c>
      <c r="BB33" s="1">
        <f t="shared" si="32"/>
        <v>14077.061598343145</v>
      </c>
      <c r="BC33" s="1">
        <f t="shared" si="33"/>
        <v>12254.336884598775</v>
      </c>
      <c r="BD33" s="1">
        <f t="shared" si="34"/>
        <v>0</v>
      </c>
      <c r="BE33" s="2">
        <v>0</v>
      </c>
      <c r="BF33" s="2">
        <v>0</v>
      </c>
      <c r="BG33" s="2">
        <v>0</v>
      </c>
      <c r="BH33" s="2">
        <f t="shared" si="7"/>
        <v>0</v>
      </c>
      <c r="BI33" s="2">
        <f t="shared" si="35"/>
        <v>0</v>
      </c>
      <c r="BJ33" s="2">
        <f t="shared" si="8"/>
        <v>0</v>
      </c>
      <c r="BK33" s="2">
        <f t="shared" si="9"/>
        <v>0</v>
      </c>
      <c r="BL33" s="2">
        <f t="shared" si="10"/>
        <v>0</v>
      </c>
      <c r="BM33" s="2">
        <f t="shared" si="11"/>
        <v>0</v>
      </c>
      <c r="BN33" s="2">
        <f t="shared" si="12"/>
        <v>0</v>
      </c>
      <c r="BO33" s="2">
        <f t="shared" si="36"/>
        <v>0</v>
      </c>
      <c r="BP33" s="2">
        <f t="shared" si="37"/>
        <v>0</v>
      </c>
      <c r="BQ33" s="2">
        <f t="shared" si="38"/>
        <v>0</v>
      </c>
      <c r="BR33" s="11">
        <f t="shared" si="39"/>
        <v>4.4197072041392865E-2</v>
      </c>
      <c r="BS33" s="17">
        <v>0</v>
      </c>
      <c r="BT33" s="17">
        <v>0</v>
      </c>
      <c r="BU33" s="12">
        <f>(BU$3*temperature!$I143+BU$4*temperature!$I143^2+BU$5*temperature!$I143^6)*(K33/K$56)^$BW$1</f>
        <v>2.7207908173530853</v>
      </c>
      <c r="BV33" s="12">
        <f>(BV$3*temperature!$I143+BV$4*temperature!$I143^2+BV$5*temperature!$I143^6)*(L33/L$56)^$BW$1</f>
        <v>1.7005346690031391</v>
      </c>
      <c r="BW33" s="12">
        <f>(BW$3*temperature!$I143+BW$4*temperature!$I143^2+BW$5*temperature!$I143^6)*(M33/M$56)^$BW$1</f>
        <v>0.82066612251076188</v>
      </c>
      <c r="BX33" s="12">
        <f>(BX$3*temperature!$M143+BX$4*temperature!$M143^2+BX$5*temperature!$M143^6)*(K33/K$56)^$BW$1</f>
        <v>2.7207908173530853</v>
      </c>
      <c r="BY33" s="12">
        <f>(BY$3*temperature!$M143+BY$4*temperature!$M143^2+BY$5*temperature!$M143^6)*(L33/L$56)^$BW$1</f>
        <v>1.7005346690031391</v>
      </c>
      <c r="BZ33" s="12">
        <f>(BZ$3*temperature!$M143+BZ$4*temperature!$M143^2+BZ$5*temperature!$M143^6)*(M33/M$56)^$BW$1</f>
        <v>0.82066612251076188</v>
      </c>
      <c r="CA33" s="19">
        <f t="shared" si="13"/>
        <v>0</v>
      </c>
      <c r="CB33" s="19">
        <f t="shared" si="14"/>
        <v>0</v>
      </c>
      <c r="CC33" s="19">
        <f t="shared" si="15"/>
        <v>0</v>
      </c>
      <c r="CD33" s="19">
        <f t="shared" si="16"/>
        <v>0</v>
      </c>
      <c r="CE33" s="19">
        <f t="shared" si="17"/>
        <v>0</v>
      </c>
      <c r="CF33" s="19"/>
      <c r="CG33" s="19"/>
      <c r="CH33" s="19"/>
    </row>
    <row r="34" spans="1:86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40"/>
        <v>5.8100825047127103E-3</v>
      </c>
      <c r="F34" s="11">
        <f t="shared" si="18"/>
        <v>1.6909754969087532E-2</v>
      </c>
      <c r="G34" s="11">
        <f t="shared" si="19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0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41"/>
        <v>4.0269213754335009E-2</v>
      </c>
      <c r="O34" s="11">
        <f t="shared" si="21"/>
        <v>1.6026457708014696E-2</v>
      </c>
      <c r="P34" s="11">
        <f t="shared" si="22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3"/>
        <v>192.35179252239072</v>
      </c>
      <c r="U34" s="1">
        <f t="shared" si="54"/>
        <v>930.71902837306368</v>
      </c>
      <c r="V34" s="1">
        <f t="shared" si="55"/>
        <v>854.64270394924336</v>
      </c>
      <c r="W34" s="11">
        <f t="shared" si="42"/>
        <v>-1.51105625085175E-2</v>
      </c>
      <c r="X34" s="11">
        <f t="shared" si="58"/>
        <v>-1.4631099862875141E-3</v>
      </c>
      <c r="Y34" s="11">
        <f t="shared" si="59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4"/>
        <v>2.293792180198313</v>
      </c>
      <c r="AD34" s="12">
        <f t="shared" si="56"/>
        <v>2.8876122898394789</v>
      </c>
      <c r="AE34" s="12">
        <f t="shared" si="57"/>
        <v>1.9885137845060206</v>
      </c>
      <c r="AF34" s="11">
        <f t="shared" si="43"/>
        <v>2.1924188184192506E-3</v>
      </c>
      <c r="AG34" s="11">
        <f t="shared" si="60"/>
        <v>1.3359023132734738E-2</v>
      </c>
      <c r="AH34" s="11">
        <f t="shared" si="61"/>
        <v>2.5515467739823494E-2</v>
      </c>
      <c r="AI34" s="1">
        <f t="shared" si="44"/>
        <v>27857.386164801832</v>
      </c>
      <c r="AJ34" s="1">
        <f t="shared" si="45"/>
        <v>4226.2336534299711</v>
      </c>
      <c r="AK34" s="1">
        <f t="shared" si="46"/>
        <v>1381.3087589250983</v>
      </c>
      <c r="AL34" s="14">
        <f t="shared" si="25"/>
        <v>9.737984589387839</v>
      </c>
      <c r="AM34" s="14">
        <f t="shared" si="26"/>
        <v>1.3377183347129475</v>
      </c>
      <c r="AN34" s="14">
        <f t="shared" si="27"/>
        <v>0.54342008252179885</v>
      </c>
      <c r="AO34" s="11">
        <f t="shared" si="47"/>
        <v>2.0621120954280148E-2</v>
      </c>
      <c r="AP34" s="11">
        <f t="shared" si="28"/>
        <v>2.5977173653231045E-2</v>
      </c>
      <c r="AQ34" s="11">
        <f t="shared" si="29"/>
        <v>2.3564574154817608E-2</v>
      </c>
      <c r="AR34" s="1">
        <f t="shared" si="48"/>
        <v>18224.781346912463</v>
      </c>
      <c r="AS34" s="1">
        <f t="shared" si="49"/>
        <v>3130.3290962038368</v>
      </c>
      <c r="AT34" s="1">
        <f t="shared" si="50"/>
        <v>1051.2386818989658</v>
      </c>
      <c r="AU34" s="1">
        <f t="shared" si="51"/>
        <v>3644.9562693824928</v>
      </c>
      <c r="AV34" s="1">
        <f t="shared" si="52"/>
        <v>626.06581924076738</v>
      </c>
      <c r="AW34" s="1">
        <f t="shared" si="53"/>
        <v>210.24773637979317</v>
      </c>
      <c r="AX34" s="1">
        <f t="shared" si="30"/>
        <v>15301.917288624121</v>
      </c>
      <c r="AY34" s="1">
        <f t="shared" si="5"/>
        <v>1240.614100417941</v>
      </c>
      <c r="AZ34" s="1">
        <f t="shared" si="6"/>
        <v>399.62895765129014</v>
      </c>
      <c r="BA34" s="1">
        <f t="shared" si="31"/>
        <v>9181.026468661581</v>
      </c>
      <c r="BB34" s="1">
        <f t="shared" si="32"/>
        <v>14378.986426043739</v>
      </c>
      <c r="BC34" s="1">
        <f t="shared" si="33"/>
        <v>12606.661424003931</v>
      </c>
      <c r="BD34" s="1">
        <f t="shared" si="34"/>
        <v>0</v>
      </c>
      <c r="BE34" s="2">
        <v>0</v>
      </c>
      <c r="BF34" s="2">
        <v>0</v>
      </c>
      <c r="BG34" s="2">
        <v>0</v>
      </c>
      <c r="BH34" s="2">
        <f t="shared" si="7"/>
        <v>0</v>
      </c>
      <c r="BI34" s="2">
        <f t="shared" si="35"/>
        <v>0</v>
      </c>
      <c r="BJ34" s="2">
        <f t="shared" si="8"/>
        <v>0</v>
      </c>
      <c r="BK34" s="2">
        <f t="shared" si="9"/>
        <v>0</v>
      </c>
      <c r="BL34" s="2">
        <f t="shared" si="10"/>
        <v>0</v>
      </c>
      <c r="BM34" s="2">
        <f t="shared" si="11"/>
        <v>0</v>
      </c>
      <c r="BN34" s="2">
        <f t="shared" si="12"/>
        <v>0</v>
      </c>
      <c r="BO34" s="2">
        <f t="shared" si="36"/>
        <v>0</v>
      </c>
      <c r="BP34" s="2">
        <f t="shared" si="37"/>
        <v>0</v>
      </c>
      <c r="BQ34" s="2">
        <f t="shared" si="38"/>
        <v>0</v>
      </c>
      <c r="BR34" s="11">
        <f t="shared" si="39"/>
        <v>5.7694154448594243E-2</v>
      </c>
      <c r="BS34" s="17">
        <v>0</v>
      </c>
      <c r="BT34" s="17">
        <v>0</v>
      </c>
      <c r="BU34" s="12">
        <f>(BU$3*temperature!$I144+BU$4*temperature!$I144^2+BU$5*temperature!$I144^6)*(K34/K$56)^$BW$1</f>
        <v>2.7523420342062201</v>
      </c>
      <c r="BV34" s="12">
        <f>(BV$3*temperature!$I144+BV$4*temperature!$I144^2+BV$5*temperature!$I144^6)*(L34/L$56)^$BW$1</f>
        <v>1.726470148362639</v>
      </c>
      <c r="BW34" s="12">
        <f>(BW$3*temperature!$I144+BW$4*temperature!$I144^2+BW$5*temperature!$I144^6)*(M34/M$56)^$BW$1</f>
        <v>0.82185488836482545</v>
      </c>
      <c r="BX34" s="12">
        <f>(BX$3*temperature!$M144+BX$4*temperature!$M144^2+BX$5*temperature!$M144^6)*(K34/K$56)^$BW$1</f>
        <v>2.7523420342062201</v>
      </c>
      <c r="BY34" s="12">
        <f>(BY$3*temperature!$M144+BY$4*temperature!$M144^2+BY$5*temperature!$M144^6)*(L34/L$56)^$BW$1</f>
        <v>1.726470148362639</v>
      </c>
      <c r="BZ34" s="12">
        <f>(BZ$3*temperature!$M144+BZ$4*temperature!$M144^2+BZ$5*temperature!$M144^6)*(M34/M$56)^$BW$1</f>
        <v>0.82185488836482545</v>
      </c>
      <c r="CA34" s="19">
        <f t="shared" si="13"/>
        <v>0</v>
      </c>
      <c r="CB34" s="19">
        <f t="shared" si="14"/>
        <v>0</v>
      </c>
      <c r="CC34" s="19">
        <f t="shared" si="15"/>
        <v>0</v>
      </c>
      <c r="CD34" s="19">
        <f t="shared" si="16"/>
        <v>0</v>
      </c>
      <c r="CE34" s="19">
        <f t="shared" si="17"/>
        <v>0</v>
      </c>
      <c r="CF34" s="19"/>
      <c r="CG34" s="19"/>
      <c r="CH34" s="19"/>
    </row>
    <row r="35" spans="1:86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40"/>
        <v>6.1326994822132885E-3</v>
      </c>
      <c r="F35" s="11">
        <f t="shared" si="18"/>
        <v>1.6217519828473526E-2</v>
      </c>
      <c r="G35" s="11">
        <f t="shared" si="19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0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41"/>
        <v>3.2799220449000632E-2</v>
      </c>
      <c r="O35" s="11">
        <f t="shared" si="21"/>
        <v>-6.5636363100640693E-5</v>
      </c>
      <c r="P35" s="11">
        <f t="shared" si="22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3"/>
        <v>187.91117978496482</v>
      </c>
      <c r="U35" s="1">
        <f t="shared" si="54"/>
        <v>927.55947584821479</v>
      </c>
      <c r="V35" s="1">
        <f t="shared" si="55"/>
        <v>838.68873584744733</v>
      </c>
      <c r="W35" s="11">
        <f t="shared" si="42"/>
        <v>-2.3085892152052589E-2</v>
      </c>
      <c r="X35" s="11">
        <f t="shared" si="58"/>
        <v>-3.394743664338673E-3</v>
      </c>
      <c r="Y35" s="11">
        <f t="shared" si="59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4"/>
        <v>2.3093853587707547</v>
      </c>
      <c r="AD35" s="12">
        <f t="shared" si="56"/>
        <v>2.8609420451927874</v>
      </c>
      <c r="AE35" s="12">
        <f t="shared" si="57"/>
        <v>1.9721805144674187</v>
      </c>
      <c r="AF35" s="11">
        <f t="shared" si="43"/>
        <v>6.7979909893551849E-3</v>
      </c>
      <c r="AG35" s="11">
        <f t="shared" si="60"/>
        <v>-9.2360891870889583E-3</v>
      </c>
      <c r="AH35" s="11">
        <f t="shared" si="61"/>
        <v>-8.2138078025238981E-3</v>
      </c>
      <c r="AI35" s="1">
        <f t="shared" si="44"/>
        <v>28716.603817704141</v>
      </c>
      <c r="AJ35" s="1">
        <f t="shared" si="45"/>
        <v>4429.6761073277412</v>
      </c>
      <c r="AK35" s="1">
        <f t="shared" si="46"/>
        <v>1453.4256194123818</v>
      </c>
      <c r="AL35" s="14">
        <f t="shared" si="25"/>
        <v>9.938792747456521</v>
      </c>
      <c r="AM35" s="14">
        <f t="shared" si="26"/>
        <v>1.3724684761928969</v>
      </c>
      <c r="AN35" s="14">
        <f t="shared" si="27"/>
        <v>0.55622554535360091</v>
      </c>
      <c r="AO35" s="11">
        <f t="shared" si="47"/>
        <v>2.0621120954280148E-2</v>
      </c>
      <c r="AP35" s="11">
        <f t="shared" si="28"/>
        <v>2.5977173653231045E-2</v>
      </c>
      <c r="AQ35" s="11">
        <f t="shared" si="29"/>
        <v>2.3564574154817608E-2</v>
      </c>
      <c r="AR35" s="1">
        <f t="shared" si="48"/>
        <v>18805.705535227633</v>
      </c>
      <c r="AS35" s="1">
        <f t="shared" si="49"/>
        <v>3283.9817317822931</v>
      </c>
      <c r="AT35" s="1">
        <f t="shared" si="50"/>
        <v>1107.2037703407129</v>
      </c>
      <c r="AU35" s="1">
        <f t="shared" si="51"/>
        <v>3761.141107045527</v>
      </c>
      <c r="AV35" s="1">
        <f t="shared" si="52"/>
        <v>656.79634635645868</v>
      </c>
      <c r="AW35" s="1">
        <f t="shared" si="53"/>
        <v>221.44075406814261</v>
      </c>
      <c r="AX35" s="1">
        <f t="shared" si="30"/>
        <v>15693.43060257555</v>
      </c>
      <c r="AY35" s="1">
        <f t="shared" si="5"/>
        <v>1280.7393981202749</v>
      </c>
      <c r="AZ35" s="1">
        <f t="shared" si="6"/>
        <v>411.33433628859729</v>
      </c>
      <c r="BA35" s="1">
        <f t="shared" si="31"/>
        <v>9261.5504264746851</v>
      </c>
      <c r="BB35" s="1">
        <f t="shared" si="32"/>
        <v>14677.473106284231</v>
      </c>
      <c r="BC35" s="1">
        <f t="shared" si="33"/>
        <v>12962.126080898199</v>
      </c>
      <c r="BD35" s="1">
        <f t="shared" si="34"/>
        <v>0</v>
      </c>
      <c r="BE35" s="2">
        <v>0</v>
      </c>
      <c r="BF35" s="2">
        <v>0</v>
      </c>
      <c r="BG35" s="2">
        <v>0</v>
      </c>
      <c r="BH35" s="2">
        <f t="shared" si="7"/>
        <v>0</v>
      </c>
      <c r="BI35" s="2">
        <f t="shared" si="35"/>
        <v>0</v>
      </c>
      <c r="BJ35" s="2">
        <f t="shared" si="8"/>
        <v>0</v>
      </c>
      <c r="BK35" s="2">
        <f t="shared" si="9"/>
        <v>0</v>
      </c>
      <c r="BL35" s="2">
        <f t="shared" si="10"/>
        <v>0</v>
      </c>
      <c r="BM35" s="2">
        <f t="shared" si="11"/>
        <v>0</v>
      </c>
      <c r="BN35" s="2">
        <f t="shared" si="12"/>
        <v>0</v>
      </c>
      <c r="BO35" s="2">
        <f t="shared" si="36"/>
        <v>0</v>
      </c>
      <c r="BP35" s="2">
        <f t="shared" si="37"/>
        <v>0</v>
      </c>
      <c r="BQ35" s="2">
        <f t="shared" si="38"/>
        <v>0</v>
      </c>
      <c r="BR35" s="11">
        <f t="shared" si="39"/>
        <v>4.9561917962211294E-2</v>
      </c>
      <c r="BS35" s="17">
        <v>0</v>
      </c>
      <c r="BT35" s="17">
        <v>0</v>
      </c>
      <c r="BU35" s="12">
        <f>(BU$3*temperature!$I145+BU$4*temperature!$I145^2+BU$5*temperature!$I145^6)*(K35/K$56)^$BW$1</f>
        <v>2.788008744878959</v>
      </c>
      <c r="BV35" s="12">
        <f>(BV$3*temperature!$I145+BV$4*temperature!$I145^2+BV$5*temperature!$I145^6)*(L35/L$56)^$BW$1</f>
        <v>1.7588440357208011</v>
      </c>
      <c r="BW35" s="12">
        <f>(BW$3*temperature!$I145+BW$4*temperature!$I145^2+BW$5*temperature!$I145^6)*(M35/M$56)^$BW$1</f>
        <v>0.82564795179383921</v>
      </c>
      <c r="BX35" s="12">
        <f>(BX$3*temperature!$M145+BX$4*temperature!$M145^2+BX$5*temperature!$M145^6)*(K35/K$56)^$BW$1</f>
        <v>2.788008744878959</v>
      </c>
      <c r="BY35" s="12">
        <f>(BY$3*temperature!$M145+BY$4*temperature!$M145^2+BY$5*temperature!$M145^6)*(L35/L$56)^$BW$1</f>
        <v>1.7588440357208011</v>
      </c>
      <c r="BZ35" s="12">
        <f>(BZ$3*temperature!$M145+BZ$4*temperature!$M145^2+BZ$5*temperature!$M145^6)*(M35/M$56)^$BW$1</f>
        <v>0.82564795179383921</v>
      </c>
      <c r="CA35" s="19">
        <f t="shared" si="13"/>
        <v>0</v>
      </c>
      <c r="CB35" s="19">
        <f t="shared" si="14"/>
        <v>0</v>
      </c>
      <c r="CC35" s="19">
        <f t="shared" si="15"/>
        <v>0</v>
      </c>
      <c r="CD35" s="19">
        <f t="shared" si="16"/>
        <v>0</v>
      </c>
      <c r="CE35" s="19">
        <f t="shared" si="17"/>
        <v>0</v>
      </c>
      <c r="CF35" s="19"/>
      <c r="CG35" s="19"/>
      <c r="CH35" s="19"/>
    </row>
    <row r="36" spans="1:86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40"/>
        <v>6.7135178745578727E-3</v>
      </c>
      <c r="F36" s="11">
        <f t="shared" si="18"/>
        <v>1.6330021206645062E-2</v>
      </c>
      <c r="G36" s="11">
        <f t="shared" si="19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0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41"/>
        <v>2.8508342132963049E-2</v>
      </c>
      <c r="O36" s="11">
        <f t="shared" si="21"/>
        <v>3.6321432166639411E-3</v>
      </c>
      <c r="P36" s="11">
        <f t="shared" si="22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3"/>
        <v>180.71486919793657</v>
      </c>
      <c r="U36" s="1">
        <f t="shared" si="54"/>
        <v>931.01927467261214</v>
      </c>
      <c r="V36" s="1">
        <f t="shared" si="55"/>
        <v>844.47815420020129</v>
      </c>
      <c r="W36" s="11">
        <f t="shared" si="42"/>
        <v>-3.8296340831148634E-2</v>
      </c>
      <c r="X36" s="11">
        <f t="shared" si="58"/>
        <v>3.7300021340771483E-3</v>
      </c>
      <c r="Y36" s="11">
        <f t="shared" si="59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4"/>
        <v>2.2835509596639398</v>
      </c>
      <c r="AD36" s="12">
        <f t="shared" si="56"/>
        <v>2.7475569888912075</v>
      </c>
      <c r="AE36" s="12">
        <f t="shared" si="57"/>
        <v>1.9497480298762651</v>
      </c>
      <c r="AF36" s="11">
        <f t="shared" si="43"/>
        <v>-1.1186699096666142E-2</v>
      </c>
      <c r="AG36" s="11">
        <f t="shared" si="60"/>
        <v>-3.9632070314776113E-2</v>
      </c>
      <c r="AH36" s="11">
        <f t="shared" si="61"/>
        <v>-1.137445808159776E-2</v>
      </c>
      <c r="AI36" s="1">
        <f t="shared" si="44"/>
        <v>29606.084542979253</v>
      </c>
      <c r="AJ36" s="1">
        <f t="shared" si="45"/>
        <v>4643.5048429514254</v>
      </c>
      <c r="AK36" s="1">
        <f t="shared" si="46"/>
        <v>1529.5238115392863</v>
      </c>
      <c r="AL36" s="14">
        <f t="shared" si="25"/>
        <v>10.143741794841343</v>
      </c>
      <c r="AM36" s="14">
        <f t="shared" si="26"/>
        <v>1.4081213281325451</v>
      </c>
      <c r="AN36" s="14">
        <f t="shared" si="27"/>
        <v>0.56933276346388972</v>
      </c>
      <c r="AO36" s="11">
        <f t="shared" si="47"/>
        <v>2.0621120954280148E-2</v>
      </c>
      <c r="AP36" s="11">
        <f t="shared" si="28"/>
        <v>2.5977173653231045E-2</v>
      </c>
      <c r="AQ36" s="11">
        <f t="shared" si="29"/>
        <v>2.3564574154817608E-2</v>
      </c>
      <c r="AR36" s="1">
        <f t="shared" si="48"/>
        <v>19414.601595393222</v>
      </c>
      <c r="AS36" s="1">
        <f t="shared" si="49"/>
        <v>3445.5695493833528</v>
      </c>
      <c r="AT36" s="1">
        <f t="shared" si="50"/>
        <v>1165.5922721539505</v>
      </c>
      <c r="AU36" s="1">
        <f t="shared" si="51"/>
        <v>3882.9203190786448</v>
      </c>
      <c r="AV36" s="1">
        <f t="shared" si="52"/>
        <v>689.11390987667062</v>
      </c>
      <c r="AW36" s="1">
        <f t="shared" si="53"/>
        <v>233.11845443079011</v>
      </c>
      <c r="AX36" s="1">
        <f t="shared" si="30"/>
        <v>16093.512525674098</v>
      </c>
      <c r="AY36" s="1">
        <f t="shared" si="5"/>
        <v>1322.1669691918191</v>
      </c>
      <c r="AZ36" s="1">
        <f t="shared" si="6"/>
        <v>423.44801748664457</v>
      </c>
      <c r="BA36" s="1">
        <f t="shared" si="31"/>
        <v>9348.0232244314229</v>
      </c>
      <c r="BB36" s="1">
        <f t="shared" si="32"/>
        <v>14983.52509894968</v>
      </c>
      <c r="BC36" s="1">
        <f t="shared" si="33"/>
        <v>13319.234216581222</v>
      </c>
      <c r="BD36" s="1">
        <f t="shared" si="34"/>
        <v>0</v>
      </c>
      <c r="BE36" s="2">
        <v>0</v>
      </c>
      <c r="BF36" s="2">
        <v>0</v>
      </c>
      <c r="BG36" s="2">
        <v>0</v>
      </c>
      <c r="BH36" s="2">
        <f t="shared" si="7"/>
        <v>0</v>
      </c>
      <c r="BI36" s="2">
        <f t="shared" si="35"/>
        <v>0</v>
      </c>
      <c r="BJ36" s="2">
        <f t="shared" si="8"/>
        <v>0</v>
      </c>
      <c r="BK36" s="2">
        <f t="shared" si="9"/>
        <v>0</v>
      </c>
      <c r="BL36" s="2">
        <f t="shared" si="10"/>
        <v>0</v>
      </c>
      <c r="BM36" s="2">
        <f t="shared" si="11"/>
        <v>0</v>
      </c>
      <c r="BN36" s="2">
        <f t="shared" si="12"/>
        <v>0</v>
      </c>
      <c r="BO36" s="2">
        <f t="shared" si="36"/>
        <v>0</v>
      </c>
      <c r="BP36" s="2">
        <f t="shared" si="37"/>
        <v>0</v>
      </c>
      <c r="BQ36" s="2">
        <f t="shared" si="38"/>
        <v>0</v>
      </c>
      <c r="BR36" s="11">
        <f t="shared" si="39"/>
        <v>4.6800538557361299E-2</v>
      </c>
      <c r="BS36" s="17">
        <v>0</v>
      </c>
      <c r="BT36" s="17">
        <v>0</v>
      </c>
      <c r="BU36" s="12">
        <f>(BU$3*temperature!$I146+BU$4*temperature!$I146^2+BU$5*temperature!$I146^6)*(K36/K$56)^$BW$1</f>
        <v>2.8257517004639259</v>
      </c>
      <c r="BV36" s="12">
        <f>(BV$3*temperature!$I146+BV$4*temperature!$I146^2+BV$5*temperature!$I146^6)*(L36/L$56)^$BW$1</f>
        <v>1.7891574782528306</v>
      </c>
      <c r="BW36" s="12">
        <f>(BW$3*temperature!$I146+BW$4*temperature!$I146^2+BW$5*temperature!$I146^6)*(M36/M$56)^$BW$1</f>
        <v>0.82990672104818364</v>
      </c>
      <c r="BX36" s="12">
        <f>(BX$3*temperature!$M146+BX$4*temperature!$M146^2+BX$5*temperature!$M146^6)*(K36/K$56)^$BW$1</f>
        <v>2.8257517004639259</v>
      </c>
      <c r="BY36" s="12">
        <f>(BY$3*temperature!$M146+BY$4*temperature!$M146^2+BY$5*temperature!$M146^6)*(L36/L$56)^$BW$1</f>
        <v>1.7891574782528306</v>
      </c>
      <c r="BZ36" s="12">
        <f>(BZ$3*temperature!$M146+BZ$4*temperature!$M146^2+BZ$5*temperature!$M146^6)*(M36/M$56)^$BW$1</f>
        <v>0.82990672104818364</v>
      </c>
      <c r="CA36" s="19">
        <f t="shared" si="13"/>
        <v>0</v>
      </c>
      <c r="CB36" s="19">
        <f t="shared" si="14"/>
        <v>0</v>
      </c>
      <c r="CC36" s="19">
        <f t="shared" si="15"/>
        <v>0</v>
      </c>
      <c r="CD36" s="19">
        <f t="shared" si="16"/>
        <v>0</v>
      </c>
      <c r="CE36" s="19">
        <f t="shared" si="17"/>
        <v>0</v>
      </c>
      <c r="CF36" s="19"/>
      <c r="CG36" s="19"/>
      <c r="CH36" s="19"/>
    </row>
    <row r="37" spans="1:86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40"/>
        <v>6.4419132733040119E-3</v>
      </c>
      <c r="F37" s="11">
        <f t="shared" si="18"/>
        <v>1.4658561960459116E-2</v>
      </c>
      <c r="G37" s="11">
        <f t="shared" si="19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0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41"/>
        <v>7.4530906226657478E-3</v>
      </c>
      <c r="O37" s="11">
        <f t="shared" si="21"/>
        <v>2.0536607851349364E-2</v>
      </c>
      <c r="P37" s="11">
        <f t="shared" si="22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3"/>
        <v>179.22403290080703</v>
      </c>
      <c r="U37" s="1">
        <f t="shared" si="54"/>
        <v>898.86196704348333</v>
      </c>
      <c r="V37" s="1">
        <f t="shared" si="55"/>
        <v>853.87683090177541</v>
      </c>
      <c r="W37" s="11">
        <f t="shared" si="42"/>
        <v>-8.2496603834885107E-3</v>
      </c>
      <c r="X37" s="11">
        <f t="shared" si="58"/>
        <v>-3.4539894612210631E-2</v>
      </c>
      <c r="Y37" s="11">
        <f t="shared" si="59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4"/>
        <v>2.4940307832691997</v>
      </c>
      <c r="AD37" s="12">
        <f t="shared" si="56"/>
        <v>2.770157627257464</v>
      </c>
      <c r="AE37" s="12">
        <f t="shared" si="57"/>
        <v>1.9972197592887198</v>
      </c>
      <c r="AF37" s="11">
        <f t="shared" si="43"/>
        <v>9.2172159642207152E-2</v>
      </c>
      <c r="AG37" s="11">
        <f t="shared" si="60"/>
        <v>8.2257214163834469E-3</v>
      </c>
      <c r="AH37" s="11">
        <f t="shared" si="61"/>
        <v>2.4347622710749528E-2</v>
      </c>
      <c r="AI37" s="1">
        <f t="shared" si="44"/>
        <v>30528.396407759974</v>
      </c>
      <c r="AJ37" s="1">
        <f t="shared" si="45"/>
        <v>4868.2682685329537</v>
      </c>
      <c r="AK37" s="1">
        <f t="shared" si="46"/>
        <v>1609.6898848161477</v>
      </c>
      <c r="AL37" s="14">
        <f t="shared" si="25"/>
        <v>10.352917121321754</v>
      </c>
      <c r="AM37" s="14">
        <f t="shared" si="26"/>
        <v>1.4447003403982626</v>
      </c>
      <c r="AN37" s="14">
        <f t="shared" si="27"/>
        <v>0.58274884758730183</v>
      </c>
      <c r="AO37" s="11">
        <f t="shared" si="47"/>
        <v>2.0621120954280148E-2</v>
      </c>
      <c r="AP37" s="11">
        <f t="shared" si="28"/>
        <v>2.5977173653231045E-2</v>
      </c>
      <c r="AQ37" s="11">
        <f t="shared" si="29"/>
        <v>2.3564574154817608E-2</v>
      </c>
      <c r="AR37" s="1">
        <f t="shared" si="48"/>
        <v>20039.579743064602</v>
      </c>
      <c r="AS37" s="1">
        <f t="shared" si="49"/>
        <v>3610.4420492919689</v>
      </c>
      <c r="AT37" s="1">
        <f t="shared" si="50"/>
        <v>1226.6138409998002</v>
      </c>
      <c r="AU37" s="1">
        <f t="shared" si="51"/>
        <v>4007.9159486129206</v>
      </c>
      <c r="AV37" s="1">
        <f t="shared" si="52"/>
        <v>722.08840985839379</v>
      </c>
      <c r="AW37" s="1">
        <f t="shared" si="53"/>
        <v>245.32276819996005</v>
      </c>
      <c r="AX37" s="1">
        <f t="shared" si="30"/>
        <v>16505.255606744406</v>
      </c>
      <c r="AY37" s="1">
        <f t="shared" si="5"/>
        <v>1365.4183553997777</v>
      </c>
      <c r="AZ37" s="1">
        <f t="shared" si="6"/>
        <v>435.96372504002647</v>
      </c>
      <c r="BA37" s="1">
        <f t="shared" si="31"/>
        <v>9432.7801190311056</v>
      </c>
      <c r="BB37" s="1">
        <f t="shared" si="32"/>
        <v>15271.25305797914</v>
      </c>
      <c r="BC37" s="1">
        <f t="shared" si="33"/>
        <v>13679.703352035778</v>
      </c>
      <c r="BD37" s="1">
        <f t="shared" si="34"/>
        <v>0</v>
      </c>
      <c r="BE37" s="2">
        <v>0</v>
      </c>
      <c r="BF37" s="2">
        <v>0</v>
      </c>
      <c r="BG37" s="2">
        <v>0</v>
      </c>
      <c r="BH37" s="2">
        <f t="shared" si="7"/>
        <v>0</v>
      </c>
      <c r="BI37" s="2">
        <f t="shared" si="35"/>
        <v>0</v>
      </c>
      <c r="BJ37" s="2">
        <f t="shared" si="8"/>
        <v>0</v>
      </c>
      <c r="BK37" s="2">
        <f t="shared" si="9"/>
        <v>0</v>
      </c>
      <c r="BL37" s="2">
        <f t="shared" si="10"/>
        <v>0</v>
      </c>
      <c r="BM37" s="2">
        <f t="shared" si="11"/>
        <v>0</v>
      </c>
      <c r="BN37" s="2">
        <f t="shared" si="12"/>
        <v>0</v>
      </c>
      <c r="BO37" s="2">
        <f t="shared" si="36"/>
        <v>0</v>
      </c>
      <c r="BP37" s="2">
        <f t="shared" si="37"/>
        <v>0</v>
      </c>
      <c r="BQ37" s="2">
        <f t="shared" si="38"/>
        <v>0</v>
      </c>
      <c r="BR37" s="11">
        <f t="shared" si="39"/>
        <v>3.0796148802888695E-2</v>
      </c>
      <c r="BS37" s="17">
        <v>0</v>
      </c>
      <c r="BT37" s="17">
        <v>0</v>
      </c>
      <c r="BU37" s="12">
        <f>(BU$3*temperature!$I147+BU$4*temperature!$I147^2+BU$5*temperature!$I147^6)*(K37/K$56)^$BW$1</f>
        <v>2.8774237939970408</v>
      </c>
      <c r="BV37" s="12">
        <f>(BV$3*temperature!$I147+BV$4*temperature!$I147^2+BV$5*temperature!$I147^6)*(L37/L$56)^$BW$1</f>
        <v>1.8113286595008549</v>
      </c>
      <c r="BW37" s="12">
        <f>(BW$3*temperature!$I147+BW$4*temperature!$I147^2+BW$5*temperature!$I147^6)*(M37/M$56)^$BW$1</f>
        <v>0.83720414560808087</v>
      </c>
      <c r="BX37" s="12">
        <f>(BX$3*temperature!$M147+BX$4*temperature!$M147^2+BX$5*temperature!$M147^6)*(K37/K$56)^$BW$1</f>
        <v>2.8774237939970408</v>
      </c>
      <c r="BY37" s="12">
        <f>(BY$3*temperature!$M147+BY$4*temperature!$M147^2+BY$5*temperature!$M147^6)*(L37/L$56)^$BW$1</f>
        <v>1.8113286595008549</v>
      </c>
      <c r="BZ37" s="12">
        <f>(BZ$3*temperature!$M147+BZ$4*temperature!$M147^2+BZ$5*temperature!$M147^6)*(M37/M$56)^$BW$1</f>
        <v>0.83720414560808087</v>
      </c>
      <c r="CA37" s="19">
        <f t="shared" si="13"/>
        <v>0</v>
      </c>
      <c r="CB37" s="19">
        <f t="shared" si="14"/>
        <v>0</v>
      </c>
      <c r="CC37" s="19">
        <f t="shared" si="15"/>
        <v>0</v>
      </c>
      <c r="CD37" s="19">
        <f t="shared" si="16"/>
        <v>0</v>
      </c>
      <c r="CE37" s="19">
        <f t="shared" si="17"/>
        <v>0</v>
      </c>
      <c r="CF37" s="19"/>
      <c r="CG37" s="19"/>
      <c r="CH37" s="19"/>
    </row>
    <row r="38" spans="1:86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40"/>
        <v>6.1882645985391616E-3</v>
      </c>
      <c r="F38" s="11">
        <f t="shared" si="18"/>
        <v>1.246241293638195E-2</v>
      </c>
      <c r="G38" s="11">
        <f t="shared" si="19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0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41"/>
        <v>1.1061956968446474E-2</v>
      </c>
      <c r="O38" s="11">
        <f t="shared" si="21"/>
        <v>1.9712489992555371E-2</v>
      </c>
      <c r="P38" s="11">
        <f t="shared" si="22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3"/>
        <v>177.55425611266796</v>
      </c>
      <c r="U38" s="1">
        <f t="shared" si="54"/>
        <v>848.05370684498394</v>
      </c>
      <c r="V38" s="1">
        <f t="shared" si="55"/>
        <v>848.93393409751468</v>
      </c>
      <c r="W38" s="11">
        <f t="shared" si="42"/>
        <v>-9.3167013436374901E-3</v>
      </c>
      <c r="X38" s="11">
        <f t="shared" si="58"/>
        <v>-5.6525097357958964E-2</v>
      </c>
      <c r="Y38" s="11">
        <f t="shared" si="59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4"/>
        <v>2.5066122179045962</v>
      </c>
      <c r="AD38" s="12">
        <f t="shared" si="56"/>
        <v>2.8705154383111862</v>
      </c>
      <c r="AE38" s="12">
        <f t="shared" si="57"/>
        <v>2.0325970830505562</v>
      </c>
      <c r="AF38" s="11">
        <f t="shared" si="43"/>
        <v>5.0446188233910227E-3</v>
      </c>
      <c r="AG38" s="11">
        <f t="shared" si="60"/>
        <v>3.6228195127321783E-2</v>
      </c>
      <c r="AH38" s="11">
        <f t="shared" si="61"/>
        <v>1.7713285479628693E-2</v>
      </c>
      <c r="AI38" s="1">
        <f t="shared" si="44"/>
        <v>31483.472715596898</v>
      </c>
      <c r="AJ38" s="1">
        <f t="shared" si="45"/>
        <v>5103.5298515380518</v>
      </c>
      <c r="AK38" s="1">
        <f t="shared" si="46"/>
        <v>1694.043664534493</v>
      </c>
      <c r="AL38" s="14">
        <f t="shared" si="25"/>
        <v>10.566405877510167</v>
      </c>
      <c r="AM38" s="14">
        <f t="shared" si="26"/>
        <v>1.4822295720176701</v>
      </c>
      <c r="AN38" s="14">
        <f t="shared" si="27"/>
        <v>0.5964810760199073</v>
      </c>
      <c r="AO38" s="11">
        <f t="shared" si="47"/>
        <v>2.0621120954280148E-2</v>
      </c>
      <c r="AP38" s="11">
        <f t="shared" si="28"/>
        <v>2.5977173653231045E-2</v>
      </c>
      <c r="AQ38" s="11">
        <f t="shared" si="29"/>
        <v>2.3564574154817608E-2</v>
      </c>
      <c r="AR38" s="1">
        <f t="shared" si="48"/>
        <v>20681.035819000379</v>
      </c>
      <c r="AS38" s="1">
        <f t="shared" si="49"/>
        <v>3776.5951924503188</v>
      </c>
      <c r="AT38" s="1">
        <f t="shared" si="50"/>
        <v>1289.9721805104373</v>
      </c>
      <c r="AU38" s="1">
        <f t="shared" si="51"/>
        <v>4136.2071638000762</v>
      </c>
      <c r="AV38" s="1">
        <f t="shared" si="52"/>
        <v>755.3190384900638</v>
      </c>
      <c r="AW38" s="1">
        <f t="shared" si="53"/>
        <v>257.99443610208749</v>
      </c>
      <c r="AX38" s="1">
        <f t="shared" si="30"/>
        <v>16928.819867794082</v>
      </c>
      <c r="AY38" s="1">
        <f t="shared" si="5"/>
        <v>1410.6747241148767</v>
      </c>
      <c r="AZ38" s="1">
        <f t="shared" si="6"/>
        <v>448.92303273888103</v>
      </c>
      <c r="BA38" s="1">
        <f t="shared" si="31"/>
        <v>9515.9165451747613</v>
      </c>
      <c r="BB38" s="1">
        <f t="shared" si="32"/>
        <v>15531.405451950059</v>
      </c>
      <c r="BC38" s="1">
        <f t="shared" si="33"/>
        <v>14038.34138390537</v>
      </c>
      <c r="BD38" s="1">
        <f t="shared" si="34"/>
        <v>0</v>
      </c>
      <c r="BE38" s="2">
        <v>0</v>
      </c>
      <c r="BF38" s="2">
        <v>0</v>
      </c>
      <c r="BG38" s="2">
        <v>0</v>
      </c>
      <c r="BH38" s="2">
        <f t="shared" si="7"/>
        <v>0</v>
      </c>
      <c r="BI38" s="2">
        <f t="shared" si="35"/>
        <v>0</v>
      </c>
      <c r="BJ38" s="2">
        <f t="shared" si="8"/>
        <v>0</v>
      </c>
      <c r="BK38" s="2">
        <f t="shared" si="9"/>
        <v>0</v>
      </c>
      <c r="BL38" s="2">
        <f t="shared" si="10"/>
        <v>0</v>
      </c>
      <c r="BM38" s="2">
        <f t="shared" si="11"/>
        <v>0</v>
      </c>
      <c r="BN38" s="2">
        <f t="shared" si="12"/>
        <v>0</v>
      </c>
      <c r="BO38" s="2">
        <f t="shared" si="36"/>
        <v>0</v>
      </c>
      <c r="BP38" s="2">
        <f t="shared" si="37"/>
        <v>0</v>
      </c>
      <c r="BQ38" s="2">
        <f t="shared" si="38"/>
        <v>0</v>
      </c>
      <c r="BR38" s="11">
        <f t="shared" si="39"/>
        <v>3.4870939747054103E-2</v>
      </c>
      <c r="BS38" s="17">
        <v>0</v>
      </c>
      <c r="BT38" s="17">
        <v>0</v>
      </c>
      <c r="BU38" s="12">
        <f>(BU$3*temperature!$I148+BU$4*temperature!$I148^2+BU$5*temperature!$I148^6)*(K38/K$56)^$BW$1</f>
        <v>2.9259219414610467</v>
      </c>
      <c r="BV38" s="12">
        <f>(BV$3*temperature!$I148+BV$4*temperature!$I148^2+BV$5*temperature!$I148^6)*(L38/L$56)^$BW$1</f>
        <v>1.8330160936772011</v>
      </c>
      <c r="BW38" s="12">
        <f>(BW$3*temperature!$I148+BW$4*temperature!$I148^2+BW$5*temperature!$I148^6)*(M38/M$56)^$BW$1</f>
        <v>0.841872732573692</v>
      </c>
      <c r="BX38" s="12">
        <f>(BX$3*temperature!$M148+BX$4*temperature!$M148^2+BX$5*temperature!$M148^6)*(K38/K$56)^$BW$1</f>
        <v>2.9259219414610467</v>
      </c>
      <c r="BY38" s="12">
        <f>(BY$3*temperature!$M148+BY$4*temperature!$M148^2+BY$5*temperature!$M148^6)*(L38/L$56)^$BW$1</f>
        <v>1.8330160936772011</v>
      </c>
      <c r="BZ38" s="12">
        <f>(BZ$3*temperature!$M148+BZ$4*temperature!$M148^2+BZ$5*temperature!$M148^6)*(M38/M$56)^$BW$1</f>
        <v>0.841872732573692</v>
      </c>
      <c r="CA38" s="19">
        <f t="shared" si="13"/>
        <v>0</v>
      </c>
      <c r="CB38" s="19">
        <f t="shared" si="14"/>
        <v>0</v>
      </c>
      <c r="CC38" s="19">
        <f t="shared" si="15"/>
        <v>0</v>
      </c>
      <c r="CD38" s="19">
        <f t="shared" si="16"/>
        <v>0</v>
      </c>
      <c r="CE38" s="19">
        <f t="shared" si="17"/>
        <v>0</v>
      </c>
      <c r="CF38" s="19"/>
      <c r="CG38" s="19"/>
      <c r="CH38" s="19"/>
    </row>
    <row r="39" spans="1:86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40"/>
        <v>6.4313278720127265E-3</v>
      </c>
      <c r="F39" s="11">
        <f t="shared" si="18"/>
        <v>1.2593283935289801E-2</v>
      </c>
      <c r="G39" s="11">
        <f t="shared" si="19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0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41"/>
        <v>1.942643926323484E-3</v>
      </c>
      <c r="O39" s="11">
        <f t="shared" si="21"/>
        <v>2.3637521771912917E-2</v>
      </c>
      <c r="P39" s="11">
        <f t="shared" si="22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3"/>
        <v>178.52672604902381</v>
      </c>
      <c r="U39" s="1">
        <f t="shared" si="54"/>
        <v>809.7344341843268</v>
      </c>
      <c r="V39" s="1">
        <f t="shared" si="55"/>
        <v>848.75548948655353</v>
      </c>
      <c r="W39" s="11">
        <f t="shared" si="42"/>
        <v>5.477029712758652E-3</v>
      </c>
      <c r="X39" s="11">
        <f t="shared" si="58"/>
        <v>-4.518495981017101E-2</v>
      </c>
      <c r="Y39" s="11">
        <f t="shared" si="59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4"/>
        <v>2.5234576073225217</v>
      </c>
      <c r="AD39" s="12">
        <f t="shared" si="56"/>
        <v>2.8708353689561941</v>
      </c>
      <c r="AE39" s="12">
        <f t="shared" si="57"/>
        <v>2.0633186248030597</v>
      </c>
      <c r="AF39" s="11">
        <f t="shared" si="43"/>
        <v>6.7203811174301187E-3</v>
      </c>
      <c r="AG39" s="11">
        <f t="shared" si="60"/>
        <v>1.1145407571677701E-4</v>
      </c>
      <c r="AH39" s="11">
        <f t="shared" si="61"/>
        <v>1.5114427747970671E-2</v>
      </c>
      <c r="AI39" s="1">
        <f t="shared" si="44"/>
        <v>32471.332607837285</v>
      </c>
      <c r="AJ39" s="1">
        <f t="shared" si="45"/>
        <v>5348.4959048743103</v>
      </c>
      <c r="AK39" s="1">
        <f t="shared" si="46"/>
        <v>1782.6337341831313</v>
      </c>
      <c r="AL39" s="14">
        <f t="shared" ref="AL39:AL56" si="62">(1+AL$5)*AL38</f>
        <v>10.784297011162321</v>
      </c>
      <c r="AM39" s="14">
        <f t="shared" ref="AM39:AM56" si="63">(1+AM$5)*AM38</f>
        <v>1.5207337070039275</v>
      </c>
      <c r="AN39" s="14">
        <f t="shared" ref="AN39:AN56" si="64">(1+AN$5)*AN38</f>
        <v>0.61053689856772375</v>
      </c>
      <c r="AO39" s="11">
        <f t="shared" si="47"/>
        <v>2.0621120954280148E-2</v>
      </c>
      <c r="AP39" s="11">
        <f t="shared" si="28"/>
        <v>2.5977173653231045E-2</v>
      </c>
      <c r="AQ39" s="11">
        <f t="shared" si="29"/>
        <v>2.3564574154817608E-2</v>
      </c>
      <c r="AR39" s="1">
        <f t="shared" si="48"/>
        <v>21347.530965259215</v>
      </c>
      <c r="AS39" s="1">
        <f t="shared" si="49"/>
        <v>3950.5573444347792</v>
      </c>
      <c r="AT39" s="1">
        <f t="shared" si="50"/>
        <v>1356.2136574006256</v>
      </c>
      <c r="AU39" s="1">
        <f t="shared" si="51"/>
        <v>4269.5061930518432</v>
      </c>
      <c r="AV39" s="1">
        <f t="shared" si="52"/>
        <v>790.11146888695589</v>
      </c>
      <c r="AW39" s="1">
        <f t="shared" si="53"/>
        <v>271.24273148012514</v>
      </c>
      <c r="AX39" s="1">
        <f t="shared" si="30"/>
        <v>17362.725625847233</v>
      </c>
      <c r="AY39" s="1">
        <f t="shared" si="5"/>
        <v>1457.30272357183</v>
      </c>
      <c r="AZ39" s="1">
        <f t="shared" si="6"/>
        <v>462.28881306462438</v>
      </c>
      <c r="BA39" s="1">
        <f t="shared" si="31"/>
        <v>9602.00975533987</v>
      </c>
      <c r="BB39" s="1">
        <f t="shared" si="32"/>
        <v>15797.521006615118</v>
      </c>
      <c r="BC39" s="1">
        <f t="shared" si="33"/>
        <v>14401.359876753042</v>
      </c>
      <c r="BD39" s="1">
        <f t="shared" si="34"/>
        <v>0</v>
      </c>
      <c r="BE39" s="2">
        <v>0</v>
      </c>
      <c r="BF39" s="2">
        <v>0</v>
      </c>
      <c r="BG39" s="2">
        <v>0</v>
      </c>
      <c r="BH39" s="2">
        <f t="shared" si="7"/>
        <v>0</v>
      </c>
      <c r="BI39" s="2">
        <f t="shared" si="35"/>
        <v>0</v>
      </c>
      <c r="BJ39" s="2">
        <f t="shared" si="8"/>
        <v>0</v>
      </c>
      <c r="BK39" s="2">
        <f t="shared" si="9"/>
        <v>0</v>
      </c>
      <c r="BL39" s="2">
        <f t="shared" si="10"/>
        <v>0</v>
      </c>
      <c r="BM39" s="2">
        <f t="shared" si="11"/>
        <v>0</v>
      </c>
      <c r="BN39" s="2">
        <f t="shared" si="12"/>
        <v>0</v>
      </c>
      <c r="BO39" s="2">
        <f t="shared" si="36"/>
        <v>0</v>
      </c>
      <c r="BP39" s="2">
        <f t="shared" si="37"/>
        <v>0</v>
      </c>
      <c r="BQ39" s="2">
        <f t="shared" si="38"/>
        <v>0</v>
      </c>
      <c r="BR39" s="11">
        <f t="shared" si="39"/>
        <v>2.8112857947955566E-2</v>
      </c>
      <c r="BS39" s="17">
        <v>0</v>
      </c>
      <c r="BT39" s="17">
        <v>0</v>
      </c>
      <c r="BU39" s="12">
        <f>(BU$3*temperature!$I149+BU$4*temperature!$I149^2+BU$5*temperature!$I149^6)*(K39/K$56)^$BW$1</f>
        <v>2.9803087859952551</v>
      </c>
      <c r="BV39" s="12">
        <f>(BV$3*temperature!$I149+BV$4*temperature!$I149^2+BV$5*temperature!$I149^6)*(L39/L$56)^$BW$1</f>
        <v>1.8519540124828102</v>
      </c>
      <c r="BW39" s="12">
        <f>(BW$3*temperature!$I149+BW$4*temperature!$I149^2+BW$5*temperature!$I149^6)*(M39/M$56)^$BW$1</f>
        <v>0.84504430776422079</v>
      </c>
      <c r="BX39" s="12">
        <f>(BX$3*temperature!$M149+BX$4*temperature!$M149^2+BX$5*temperature!$M149^6)*(K39/K$56)^$BW$1</f>
        <v>2.9803087859952551</v>
      </c>
      <c r="BY39" s="12">
        <f>(BY$3*temperature!$M149+BY$4*temperature!$M149^2+BY$5*temperature!$M149^6)*(L39/L$56)^$BW$1</f>
        <v>1.8519540124828102</v>
      </c>
      <c r="BZ39" s="12">
        <f>(BZ$3*temperature!$M149+BZ$4*temperature!$M149^2+BZ$5*temperature!$M149^6)*(M39/M$56)^$BW$1</f>
        <v>0.84504430776422079</v>
      </c>
      <c r="CA39" s="19">
        <f t="shared" si="13"/>
        <v>0</v>
      </c>
      <c r="CB39" s="19">
        <f t="shared" si="14"/>
        <v>0</v>
      </c>
      <c r="CC39" s="19">
        <f t="shared" si="15"/>
        <v>0</v>
      </c>
      <c r="CD39" s="19">
        <f t="shared" si="16"/>
        <v>0</v>
      </c>
      <c r="CE39" s="19">
        <f t="shared" si="17"/>
        <v>0</v>
      </c>
      <c r="CF39" s="19"/>
      <c r="CG39" s="19"/>
      <c r="CH39" s="19"/>
    </row>
    <row r="40" spans="1:86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40"/>
        <v>5.8607091553546375E-3</v>
      </c>
      <c r="F40" s="11">
        <f t="shared" si="18"/>
        <v>1.2074447177279346E-2</v>
      </c>
      <c r="G40" s="11">
        <f t="shared" si="19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0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41"/>
        <v>2.3583191641807444E-2</v>
      </c>
      <c r="O40" s="11">
        <f t="shared" si="21"/>
        <v>2.2329565578571797E-2</v>
      </c>
      <c r="P40" s="11">
        <f t="shared" si="22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3"/>
        <v>176.03566284065784</v>
      </c>
      <c r="U40" s="1">
        <f t="shared" si="54"/>
        <v>769.31632227109981</v>
      </c>
      <c r="V40" s="1">
        <f t="shared" si="55"/>
        <v>828.1612532754807</v>
      </c>
      <c r="W40" s="11">
        <f t="shared" si="42"/>
        <v>-1.3953446990799145E-2</v>
      </c>
      <c r="X40" s="11">
        <f t="shared" si="58"/>
        <v>-4.9915268768261689E-2</v>
      </c>
      <c r="Y40" s="11">
        <f t="shared" si="59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4"/>
        <v>2.5032209020804457</v>
      </c>
      <c r="AD40" s="12">
        <f t="shared" si="56"/>
        <v>2.882563824344889</v>
      </c>
      <c r="AE40" s="12">
        <f t="shared" si="57"/>
        <v>2.0908889139613622</v>
      </c>
      <c r="AF40" s="11">
        <f t="shared" si="43"/>
        <v>-8.0194353902968141E-3</v>
      </c>
      <c r="AG40" s="11">
        <f t="shared" si="60"/>
        <v>4.0853806928535796E-3</v>
      </c>
      <c r="AH40" s="11">
        <f t="shared" si="61"/>
        <v>1.3362109383825205E-2</v>
      </c>
      <c r="AI40" s="1">
        <f t="shared" si="44"/>
        <v>33493.705540105402</v>
      </c>
      <c r="AJ40" s="1">
        <f t="shared" si="45"/>
        <v>5603.7577832738352</v>
      </c>
      <c r="AK40" s="1">
        <f t="shared" si="46"/>
        <v>1875.6130922449433</v>
      </c>
      <c r="AL40" s="14">
        <f t="shared" si="62"/>
        <v>11.006681304236382</v>
      </c>
      <c r="AM40" s="14">
        <f t="shared" si="63"/>
        <v>1.5602380705910903</v>
      </c>
      <c r="AN40" s="14">
        <f t="shared" si="64"/>
        <v>0.62492394058827527</v>
      </c>
      <c r="AO40" s="11">
        <f t="shared" si="47"/>
        <v>2.0621120954280148E-2</v>
      </c>
      <c r="AP40" s="11">
        <f t="shared" si="28"/>
        <v>2.5977173653231045E-2</v>
      </c>
      <c r="AQ40" s="11">
        <f t="shared" si="29"/>
        <v>2.3564574154817608E-2</v>
      </c>
      <c r="AR40" s="1">
        <f t="shared" si="48"/>
        <v>22025.972673419677</v>
      </c>
      <c r="AS40" s="1">
        <f t="shared" si="49"/>
        <v>4130.6231448912513</v>
      </c>
      <c r="AT40" s="1">
        <f t="shared" si="50"/>
        <v>1425.405562220285</v>
      </c>
      <c r="AU40" s="1">
        <f t="shared" si="51"/>
        <v>4405.1945346839357</v>
      </c>
      <c r="AV40" s="1">
        <f t="shared" si="52"/>
        <v>826.12462897825026</v>
      </c>
      <c r="AW40" s="1">
        <f t="shared" si="53"/>
        <v>285.081112444057</v>
      </c>
      <c r="AX40" s="1">
        <f t="shared" si="30"/>
        <v>17810.146923413799</v>
      </c>
      <c r="AY40" s="1">
        <f t="shared" si="5"/>
        <v>1505.5477029504962</v>
      </c>
      <c r="AZ40" s="1">
        <f t="shared" si="6"/>
        <v>476.07474327105837</v>
      </c>
      <c r="BA40" s="1">
        <f t="shared" si="31"/>
        <v>9683.4564632402762</v>
      </c>
      <c r="BB40" s="1">
        <f t="shared" si="32"/>
        <v>16059.753475369531</v>
      </c>
      <c r="BC40" s="1">
        <f t="shared" si="33"/>
        <v>14768.176353659766</v>
      </c>
      <c r="BD40" s="1">
        <f t="shared" si="34"/>
        <v>0</v>
      </c>
      <c r="BE40" s="2">
        <v>0</v>
      </c>
      <c r="BF40" s="2">
        <v>0</v>
      </c>
      <c r="BG40" s="2">
        <v>0</v>
      </c>
      <c r="BH40" s="2">
        <f t="shared" si="7"/>
        <v>0</v>
      </c>
      <c r="BI40" s="2">
        <f t="shared" si="35"/>
        <v>0</v>
      </c>
      <c r="BJ40" s="2">
        <f t="shared" si="8"/>
        <v>0</v>
      </c>
      <c r="BK40" s="2">
        <f t="shared" si="9"/>
        <v>0</v>
      </c>
      <c r="BL40" s="2">
        <f t="shared" si="10"/>
        <v>0</v>
      </c>
      <c r="BM40" s="2">
        <f t="shared" si="11"/>
        <v>0</v>
      </c>
      <c r="BN40" s="2">
        <f t="shared" si="12"/>
        <v>0</v>
      </c>
      <c r="BO40" s="2">
        <f t="shared" si="36"/>
        <v>0</v>
      </c>
      <c r="BP40" s="2">
        <f t="shared" si="37"/>
        <v>0</v>
      </c>
      <c r="BQ40" s="2">
        <f t="shared" si="38"/>
        <v>0</v>
      </c>
      <c r="BR40" s="11">
        <f t="shared" si="39"/>
        <v>4.6463920071268622E-2</v>
      </c>
      <c r="BS40" s="17">
        <v>0</v>
      </c>
      <c r="BT40" s="17">
        <v>0</v>
      </c>
      <c r="BU40" s="12">
        <f>(BU$3*temperature!$I150+BU$4*temperature!$I150^2+BU$5*temperature!$I150^6)*(K40/K$56)^$BW$1</f>
        <v>3.0177611291681297</v>
      </c>
      <c r="BV40" s="12">
        <f>(BV$3*temperature!$I150+BV$4*temperature!$I150^2+BV$5*temperature!$I150^6)*(L40/L$56)^$BW$1</f>
        <v>1.8703976540447864</v>
      </c>
      <c r="BW40" s="12">
        <f>(BW$3*temperature!$I150+BW$4*temperature!$I150^2+BW$5*temperature!$I150^6)*(M40/M$56)^$BW$1</f>
        <v>0.84481093286147257</v>
      </c>
      <c r="BX40" s="12">
        <f>(BX$3*temperature!$M150+BX$4*temperature!$M150^2+BX$5*temperature!$M150^6)*(K40/K$56)^$BW$1</f>
        <v>3.0177611291681297</v>
      </c>
      <c r="BY40" s="12">
        <f>(BY$3*temperature!$M150+BY$4*temperature!$M150^2+BY$5*temperature!$M150^6)*(L40/L$56)^$BW$1</f>
        <v>1.8703976540447864</v>
      </c>
      <c r="BZ40" s="12">
        <f>(BZ$3*temperature!$M150+BZ$4*temperature!$M150^2+BZ$5*temperature!$M150^6)*(M40/M$56)^$BW$1</f>
        <v>0.84481093286147257</v>
      </c>
      <c r="CA40" s="19">
        <f t="shared" si="13"/>
        <v>0</v>
      </c>
      <c r="CB40" s="19">
        <f t="shared" si="14"/>
        <v>0</v>
      </c>
      <c r="CC40" s="19">
        <f t="shared" si="15"/>
        <v>0</v>
      </c>
      <c r="CD40" s="19">
        <f t="shared" si="16"/>
        <v>0</v>
      </c>
      <c r="CE40" s="19">
        <f t="shared" si="17"/>
        <v>0</v>
      </c>
      <c r="CF40" s="19"/>
      <c r="CG40" s="19"/>
      <c r="CH40" s="19"/>
    </row>
    <row r="41" spans="1:86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40"/>
        <v>5.7810995316500691E-3</v>
      </c>
      <c r="F41" s="11">
        <f t="shared" si="18"/>
        <v>1.2319281691468786E-2</v>
      </c>
      <c r="G41" s="11">
        <f t="shared" si="19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0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41"/>
        <v>1.9840949040141886E-2</v>
      </c>
      <c r="O41" s="11">
        <f t="shared" si="21"/>
        <v>1.7723899912576169E-2</v>
      </c>
      <c r="P41" s="11">
        <f t="shared" si="22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3"/>
        <v>175.44939229898932</v>
      </c>
      <c r="U41" s="1">
        <f t="shared" si="54"/>
        <v>758.7894364238</v>
      </c>
      <c r="V41" s="1">
        <f t="shared" si="55"/>
        <v>828.5351055881282</v>
      </c>
      <c r="W41" s="11">
        <f t="shared" si="42"/>
        <v>-3.3304077833318235E-3</v>
      </c>
      <c r="X41" s="11">
        <f t="shared" si="58"/>
        <v>-1.3683429744767883E-2</v>
      </c>
      <c r="Y41" s="11">
        <f t="shared" si="59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4"/>
        <v>2.481453543375975</v>
      </c>
      <c r="AD41" s="12">
        <f t="shared" si="56"/>
        <v>2.8768331091109078</v>
      </c>
      <c r="AE41" s="12">
        <f t="shared" si="57"/>
        <v>2.0728401776911358</v>
      </c>
      <c r="AF41" s="11">
        <f t="shared" si="43"/>
        <v>-8.6957402306683251E-3</v>
      </c>
      <c r="AG41" s="11">
        <f t="shared" si="60"/>
        <v>-1.9880618724144039E-3</v>
      </c>
      <c r="AH41" s="11">
        <f t="shared" si="61"/>
        <v>-8.632087601455396E-3</v>
      </c>
      <c r="AI41" s="1">
        <f t="shared" si="44"/>
        <v>34549.5295207788</v>
      </c>
      <c r="AJ41" s="1">
        <f t="shared" si="45"/>
        <v>5869.5066339247023</v>
      </c>
      <c r="AK41" s="1">
        <f t="shared" si="46"/>
        <v>1973.132895464506</v>
      </c>
      <c r="AL41" s="14">
        <f t="shared" si="62"/>
        <v>11.233651410716254</v>
      </c>
      <c r="AM41" s="14">
        <f t="shared" si="63"/>
        <v>1.6007686458912171</v>
      </c>
      <c r="AN41" s="14">
        <f t="shared" si="64"/>
        <v>0.63965000712738851</v>
      </c>
      <c r="AO41" s="11">
        <f t="shared" si="47"/>
        <v>2.0621120954280148E-2</v>
      </c>
      <c r="AP41" s="11">
        <f t="shared" si="28"/>
        <v>2.5977173653231045E-2</v>
      </c>
      <c r="AQ41" s="11">
        <f t="shared" si="29"/>
        <v>2.3564574154817608E-2</v>
      </c>
      <c r="AR41" s="1">
        <f t="shared" si="48"/>
        <v>22724.702776484522</v>
      </c>
      <c r="AS41" s="1">
        <f t="shared" si="49"/>
        <v>4319.48259514238</v>
      </c>
      <c r="AT41" s="1">
        <f t="shared" si="50"/>
        <v>1497.856068219344</v>
      </c>
      <c r="AU41" s="1">
        <f t="shared" si="51"/>
        <v>4544.9405552969047</v>
      </c>
      <c r="AV41" s="1">
        <f t="shared" si="52"/>
        <v>863.89651902847606</v>
      </c>
      <c r="AW41" s="1">
        <f t="shared" si="53"/>
        <v>299.57121364386882</v>
      </c>
      <c r="AX41" s="1">
        <f t="shared" si="30"/>
        <v>18269.52043725703</v>
      </c>
      <c r="AY41" s="1">
        <f t="shared" si="5"/>
        <v>1555.2247744686656</v>
      </c>
      <c r="AZ41" s="1">
        <f t="shared" si="6"/>
        <v>490.27478937768387</v>
      </c>
      <c r="BA41" s="1">
        <f t="shared" si="31"/>
        <v>9764.7781500703095</v>
      </c>
      <c r="BB41" s="1">
        <f t="shared" si="32"/>
        <v>16329.729047359398</v>
      </c>
      <c r="BC41" s="1">
        <f t="shared" si="33"/>
        <v>15141.170069265349</v>
      </c>
      <c r="BD41" s="1">
        <f t="shared" si="34"/>
        <v>0</v>
      </c>
      <c r="BE41" s="2">
        <v>0</v>
      </c>
      <c r="BF41" s="2">
        <v>0</v>
      </c>
      <c r="BG41" s="2">
        <v>0</v>
      </c>
      <c r="BH41" s="2">
        <f t="shared" si="7"/>
        <v>0</v>
      </c>
      <c r="BI41" s="2">
        <f t="shared" si="35"/>
        <v>0</v>
      </c>
      <c r="BJ41" s="2">
        <f t="shared" si="8"/>
        <v>0</v>
      </c>
      <c r="BK41" s="2">
        <f t="shared" si="9"/>
        <v>0</v>
      </c>
      <c r="BL41" s="2">
        <f t="shared" si="10"/>
        <v>0</v>
      </c>
      <c r="BM41" s="2">
        <f t="shared" si="11"/>
        <v>0</v>
      </c>
      <c r="BN41" s="2">
        <f t="shared" si="12"/>
        <v>0</v>
      </c>
      <c r="BO41" s="2">
        <f t="shared" si="36"/>
        <v>0</v>
      </c>
      <c r="BP41" s="2">
        <f t="shared" si="37"/>
        <v>0</v>
      </c>
      <c r="BQ41" s="2">
        <f t="shared" si="38"/>
        <v>0</v>
      </c>
      <c r="BR41" s="11">
        <f t="shared" si="39"/>
        <v>4.2982472566384516E-2</v>
      </c>
      <c r="BS41" s="17">
        <v>0</v>
      </c>
      <c r="BT41" s="17">
        <v>0</v>
      </c>
      <c r="BU41" s="12">
        <f>(BU$3*temperature!$I151+BU$4*temperature!$I151^2+BU$5*temperature!$I151^6)*(K41/K$56)^$BW$1</f>
        <v>3.056709998183349</v>
      </c>
      <c r="BV41" s="12">
        <f>(BV$3*temperature!$I151+BV$4*temperature!$I151^2+BV$5*temperature!$I151^6)*(L41/L$56)^$BW$1</f>
        <v>1.8898599362595347</v>
      </c>
      <c r="BW41" s="12">
        <f>(BW$3*temperature!$I151+BW$4*temperature!$I151^2+BW$5*temperature!$I151^6)*(M41/M$56)^$BW$1</f>
        <v>0.84266677288385683</v>
      </c>
      <c r="BX41" s="12">
        <f>(BX$3*temperature!$M151+BX$4*temperature!$M151^2+BX$5*temperature!$M151^6)*(K41/K$56)^$BW$1</f>
        <v>3.056709998183349</v>
      </c>
      <c r="BY41" s="12">
        <f>(BY$3*temperature!$M151+BY$4*temperature!$M151^2+BY$5*temperature!$M151^6)*(L41/L$56)^$BW$1</f>
        <v>1.8898599362595347</v>
      </c>
      <c r="BZ41" s="12">
        <f>(BZ$3*temperature!$M151+BZ$4*temperature!$M151^2+BZ$5*temperature!$M151^6)*(M41/M$56)^$BW$1</f>
        <v>0.84266677288385683</v>
      </c>
      <c r="CA41" s="19">
        <f t="shared" si="13"/>
        <v>0</v>
      </c>
      <c r="CB41" s="19">
        <f t="shared" si="14"/>
        <v>0</v>
      </c>
      <c r="CC41" s="19">
        <f t="shared" si="15"/>
        <v>0</v>
      </c>
      <c r="CD41" s="19">
        <f t="shared" si="16"/>
        <v>0</v>
      </c>
      <c r="CE41" s="19">
        <f t="shared" si="17"/>
        <v>0</v>
      </c>
      <c r="CF41" s="19"/>
      <c r="CG41" s="19"/>
      <c r="CH41" s="19"/>
    </row>
    <row r="42" spans="1:86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40"/>
        <v>5.3138957956262445E-3</v>
      </c>
      <c r="F42" s="11">
        <f t="shared" si="18"/>
        <v>1.1294017092817743E-2</v>
      </c>
      <c r="G42" s="11">
        <f t="shared" si="19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0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41"/>
        <v>2.079703416733536E-2</v>
      </c>
      <c r="O42" s="11">
        <f t="shared" si="21"/>
        <v>3.4958300484184024E-2</v>
      </c>
      <c r="P42" s="11">
        <f t="shared" si="22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3"/>
        <v>176.00179241408657</v>
      </c>
      <c r="U42" s="1">
        <f t="shared" si="54"/>
        <v>737.34655045426848</v>
      </c>
      <c r="V42" s="1">
        <f t="shared" si="55"/>
        <v>805.08355118898066</v>
      </c>
      <c r="W42" s="11">
        <f t="shared" si="42"/>
        <v>3.1484869104354551E-3</v>
      </c>
      <c r="X42" s="11">
        <f t="shared" si="58"/>
        <v>-2.8259336438040794E-2</v>
      </c>
      <c r="Y42" s="11">
        <f t="shared" si="59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4"/>
        <v>2.4730972206074497</v>
      </c>
      <c r="AD42" s="12">
        <f t="shared" si="56"/>
        <v>2.8631502910465834</v>
      </c>
      <c r="AE42" s="12">
        <f t="shared" si="57"/>
        <v>2.1511802606194173</v>
      </c>
      <c r="AF42" s="11">
        <f t="shared" si="43"/>
        <v>-3.3675112680757735E-3</v>
      </c>
      <c r="AG42" s="11">
        <f t="shared" si="60"/>
        <v>-4.7562084922448955E-3</v>
      </c>
      <c r="AH42" s="11">
        <f t="shared" si="61"/>
        <v>3.7793595363218913E-2</v>
      </c>
      <c r="AI42" s="1">
        <f t="shared" si="44"/>
        <v>35639.51712399783</v>
      </c>
      <c r="AJ42" s="1">
        <f t="shared" si="45"/>
        <v>6146.4524895607083</v>
      </c>
      <c r="AK42" s="1">
        <f t="shared" si="46"/>
        <v>2075.3908195619242</v>
      </c>
      <c r="AL42" s="14">
        <f t="shared" si="62"/>
        <v>11.465301895214854</v>
      </c>
      <c r="AM42" s="14">
        <f t="shared" si="63"/>
        <v>1.6423520909841809</v>
      </c>
      <c r="AN42" s="14">
        <f t="shared" si="64"/>
        <v>0.65472308715347149</v>
      </c>
      <c r="AO42" s="11">
        <f t="shared" si="47"/>
        <v>2.0621120954280148E-2</v>
      </c>
      <c r="AP42" s="11">
        <f t="shared" si="28"/>
        <v>2.5977173653231045E-2</v>
      </c>
      <c r="AQ42" s="11">
        <f t="shared" si="29"/>
        <v>2.3564574154817608E-2</v>
      </c>
      <c r="AR42" s="1">
        <f t="shared" si="48"/>
        <v>23437.001416640374</v>
      </c>
      <c r="AS42" s="1">
        <f t="shared" si="49"/>
        <v>4513.1104635571901</v>
      </c>
      <c r="AT42" s="1">
        <f t="shared" si="50"/>
        <v>1573.6982981308186</v>
      </c>
      <c r="AU42" s="1">
        <f t="shared" si="51"/>
        <v>4687.4002833280747</v>
      </c>
      <c r="AV42" s="1">
        <f t="shared" si="52"/>
        <v>902.62209271143809</v>
      </c>
      <c r="AW42" s="1">
        <f t="shared" si="53"/>
        <v>314.73965962616376</v>
      </c>
      <c r="AX42" s="1">
        <f t="shared" si="30"/>
        <v>18742.576692863302</v>
      </c>
      <c r="AY42" s="1">
        <f t="shared" si="5"/>
        <v>1606.7931183771577</v>
      </c>
      <c r="AZ42" s="1">
        <f t="shared" si="6"/>
        <v>504.90149937121942</v>
      </c>
      <c r="BA42" s="1">
        <f t="shared" si="31"/>
        <v>9842.2403874113825</v>
      </c>
      <c r="BB42" s="1">
        <f t="shared" si="32"/>
        <v>16587.45549355392</v>
      </c>
      <c r="BC42" s="1">
        <f t="shared" si="33"/>
        <v>15520.286690361929</v>
      </c>
      <c r="BD42" s="1">
        <f t="shared" si="34"/>
        <v>0</v>
      </c>
      <c r="BE42" s="2">
        <v>0</v>
      </c>
      <c r="BF42" s="2">
        <v>0</v>
      </c>
      <c r="BG42" s="2">
        <v>0</v>
      </c>
      <c r="BH42" s="2">
        <f t="shared" si="7"/>
        <v>0</v>
      </c>
      <c r="BI42" s="2">
        <f t="shared" si="35"/>
        <v>0</v>
      </c>
      <c r="BJ42" s="2">
        <f t="shared" si="8"/>
        <v>0</v>
      </c>
      <c r="BK42" s="2">
        <f t="shared" si="9"/>
        <v>0</v>
      </c>
      <c r="BL42" s="2">
        <f t="shared" si="10"/>
        <v>0</v>
      </c>
      <c r="BM42" s="2">
        <f t="shared" si="11"/>
        <v>0</v>
      </c>
      <c r="BN42" s="2">
        <f t="shared" si="12"/>
        <v>0</v>
      </c>
      <c r="BO42" s="2">
        <f t="shared" si="36"/>
        <v>0</v>
      </c>
      <c r="BP42" s="2">
        <f t="shared" si="37"/>
        <v>0</v>
      </c>
      <c r="BQ42" s="2">
        <f t="shared" si="38"/>
        <v>0</v>
      </c>
      <c r="BR42" s="11">
        <f t="shared" si="39"/>
        <v>4.61427456650296E-2</v>
      </c>
      <c r="BS42" s="17">
        <v>0</v>
      </c>
      <c r="BT42" s="17">
        <v>0</v>
      </c>
      <c r="BU42" s="12">
        <f>(BU$3*temperature!$I152+BU$4*temperature!$I152^2+BU$5*temperature!$I152^6)*(K42/K$56)^$BW$1</f>
        <v>3.0936720142425598</v>
      </c>
      <c r="BV42" s="12">
        <f>(BV$3*temperature!$I152+BV$4*temperature!$I152^2+BV$5*temperature!$I152^6)*(L42/L$56)^$BW$1</f>
        <v>1.9002259330144229</v>
      </c>
      <c r="BW42" s="12">
        <f>(BW$3*temperature!$I152+BW$4*temperature!$I152^2+BW$5*temperature!$I152^6)*(M42/M$56)^$BW$1</f>
        <v>0.83856177510317653</v>
      </c>
      <c r="BX42" s="12">
        <f>(BX$3*temperature!$M152+BX$4*temperature!$M152^2+BX$5*temperature!$M152^6)*(K42/K$56)^$BW$1</f>
        <v>3.0936720142425598</v>
      </c>
      <c r="BY42" s="12">
        <f>(BY$3*temperature!$M152+BY$4*temperature!$M152^2+BY$5*temperature!$M152^6)*(L42/L$56)^$BW$1</f>
        <v>1.9002259330144229</v>
      </c>
      <c r="BZ42" s="12">
        <f>(BZ$3*temperature!$M152+BZ$4*temperature!$M152^2+BZ$5*temperature!$M152^6)*(M42/M$56)^$BW$1</f>
        <v>0.83856177510317653</v>
      </c>
      <c r="CA42" s="19">
        <f t="shared" si="13"/>
        <v>0</v>
      </c>
      <c r="CB42" s="19">
        <f t="shared" si="14"/>
        <v>0</v>
      </c>
      <c r="CC42" s="19">
        <f t="shared" si="15"/>
        <v>0</v>
      </c>
      <c r="CD42" s="19">
        <f t="shared" si="16"/>
        <v>0</v>
      </c>
      <c r="CE42" s="19">
        <f t="shared" si="17"/>
        <v>0</v>
      </c>
      <c r="CF42" s="19"/>
      <c r="CG42" s="19"/>
      <c r="CH42" s="19"/>
    </row>
    <row r="43" spans="1:86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40"/>
        <v>5.6420769798790626E-3</v>
      </c>
      <c r="F43" s="11">
        <f t="shared" si="18"/>
        <v>1.0971471739061212E-2</v>
      </c>
      <c r="G43" s="11">
        <f t="shared" si="19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0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41"/>
        <v>2.6929718211903264E-2</v>
      </c>
      <c r="O43" s="11">
        <f t="shared" si="21"/>
        <v>5.0765530651725621E-2</v>
      </c>
      <c r="P43" s="11">
        <f t="shared" si="22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3"/>
        <v>171.623391932289</v>
      </c>
      <c r="U43" s="1">
        <f t="shared" si="54"/>
        <v>689.80970911035058</v>
      </c>
      <c r="V43" s="1">
        <f t="shared" si="55"/>
        <v>804.35740114786302</v>
      </c>
      <c r="W43" s="11">
        <f t="shared" si="42"/>
        <v>-2.4877022112913094E-2</v>
      </c>
      <c r="X43" s="11">
        <f t="shared" si="58"/>
        <v>-6.447014814761276E-2</v>
      </c>
      <c r="Y43" s="11">
        <f t="shared" si="59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4"/>
        <v>2.4755464706454462</v>
      </c>
      <c r="AD43" s="12">
        <f t="shared" si="56"/>
        <v>2.8303909353791314</v>
      </c>
      <c r="AE43" s="12">
        <f t="shared" si="57"/>
        <v>2.1734776131873805</v>
      </c>
      <c r="AF43" s="11">
        <f t="shared" si="43"/>
        <v>9.9035736144448272E-4</v>
      </c>
      <c r="AG43" s="11">
        <f t="shared" si="60"/>
        <v>-1.1441717107863458E-2</v>
      </c>
      <c r="AH43" s="11">
        <f t="shared" si="61"/>
        <v>1.0365171611207868E-2</v>
      </c>
      <c r="AI43" s="1">
        <f t="shared" si="44"/>
        <v>36762.965694926119</v>
      </c>
      <c r="AJ43" s="1">
        <f t="shared" si="45"/>
        <v>6434.4293333160758</v>
      </c>
      <c r="AK43" s="1">
        <f t="shared" si="46"/>
        <v>2182.5913972318958</v>
      </c>
      <c r="AL43" s="14">
        <f t="shared" si="62"/>
        <v>11.701729272373417</v>
      </c>
      <c r="AM43" s="14">
        <f t="shared" si="63"/>
        <v>1.6850157564514241</v>
      </c>
      <c r="AN43" s="14">
        <f t="shared" si="64"/>
        <v>0.67015135789157054</v>
      </c>
      <c r="AO43" s="11">
        <f t="shared" si="47"/>
        <v>2.0621120954280148E-2</v>
      </c>
      <c r="AP43" s="11">
        <f t="shared" si="28"/>
        <v>2.5977173653231045E-2</v>
      </c>
      <c r="AQ43" s="11">
        <f t="shared" si="29"/>
        <v>2.3564574154817608E-2</v>
      </c>
      <c r="AR43" s="1">
        <f t="shared" si="48"/>
        <v>24177.81734819313</v>
      </c>
      <c r="AS43" s="1">
        <f t="shared" si="49"/>
        <v>4713.9164827962522</v>
      </c>
      <c r="AT43" s="1">
        <f t="shared" si="50"/>
        <v>1653.0702030024202</v>
      </c>
      <c r="AU43" s="1">
        <f t="shared" si="51"/>
        <v>4835.563469638626</v>
      </c>
      <c r="AV43" s="1">
        <f t="shared" si="52"/>
        <v>942.78329655925052</v>
      </c>
      <c r="AW43" s="1">
        <f t="shared" si="53"/>
        <v>330.61404060048403</v>
      </c>
      <c r="AX43" s="1">
        <f t="shared" si="30"/>
        <v>19226.529842413176</v>
      </c>
      <c r="AY43" s="1">
        <f t="shared" si="5"/>
        <v>1660.0722227896215</v>
      </c>
      <c r="AZ43" s="1">
        <f t="shared" si="6"/>
        <v>519.96773987514507</v>
      </c>
      <c r="BA43" s="1">
        <f t="shared" si="31"/>
        <v>9923.417832648076</v>
      </c>
      <c r="BB43" s="1">
        <f t="shared" si="32"/>
        <v>16843.547853253342</v>
      </c>
      <c r="BC43" s="1">
        <f t="shared" si="33"/>
        <v>15905.472148045763</v>
      </c>
      <c r="BD43" s="1">
        <f t="shared" si="34"/>
        <v>0</v>
      </c>
      <c r="BE43" s="2">
        <v>0</v>
      </c>
      <c r="BF43" s="2">
        <v>0</v>
      </c>
      <c r="BG43" s="2">
        <v>0</v>
      </c>
      <c r="BH43" s="2">
        <f t="shared" si="7"/>
        <v>0</v>
      </c>
      <c r="BI43" s="2">
        <f t="shared" si="35"/>
        <v>0</v>
      </c>
      <c r="BJ43" s="2">
        <f t="shared" si="8"/>
        <v>0</v>
      </c>
      <c r="BK43" s="2">
        <f t="shared" si="9"/>
        <v>0</v>
      </c>
      <c r="BL43" s="2">
        <f t="shared" si="10"/>
        <v>0</v>
      </c>
      <c r="BM43" s="2">
        <f t="shared" si="11"/>
        <v>0</v>
      </c>
      <c r="BN43" s="2">
        <f t="shared" si="12"/>
        <v>0</v>
      </c>
      <c r="BO43" s="2">
        <f t="shared" si="36"/>
        <v>0</v>
      </c>
      <c r="BP43" s="2">
        <f t="shared" si="37"/>
        <v>0</v>
      </c>
      <c r="BQ43" s="2">
        <f t="shared" si="38"/>
        <v>0</v>
      </c>
      <c r="BR43" s="11">
        <f t="shared" si="39"/>
        <v>5.2327866650176941E-2</v>
      </c>
      <c r="BS43" s="17">
        <v>0</v>
      </c>
      <c r="BT43" s="17">
        <v>0</v>
      </c>
      <c r="BU43" s="12">
        <f>(BU$3*temperature!$I153+BU$4*temperature!$I153^2+BU$5*temperature!$I153^6)*(K43/K$56)^$BW$1</f>
        <v>3.1246286938556347</v>
      </c>
      <c r="BV43" s="12">
        <f>(BV$3*temperature!$I153+BV$4*temperature!$I153^2+BV$5*temperature!$I153^6)*(L43/L$56)^$BW$1</f>
        <v>1.9021187664662702</v>
      </c>
      <c r="BW43" s="12">
        <f>(BW$3*temperature!$I153+BW$4*temperature!$I153^2+BW$5*temperature!$I153^6)*(M43/M$56)^$BW$1</f>
        <v>0.83898199111932081</v>
      </c>
      <c r="BX43" s="12">
        <f>(BX$3*temperature!$M153+BX$4*temperature!$M153^2+BX$5*temperature!$M153^6)*(K43/K$56)^$BW$1</f>
        <v>3.1246286938556347</v>
      </c>
      <c r="BY43" s="12">
        <f>(BY$3*temperature!$M153+BY$4*temperature!$M153^2+BY$5*temperature!$M153^6)*(L43/L$56)^$BW$1</f>
        <v>1.9021187664662702</v>
      </c>
      <c r="BZ43" s="12">
        <f>(BZ$3*temperature!$M153+BZ$4*temperature!$M153^2+BZ$5*temperature!$M153^6)*(M43/M$56)^$BW$1</f>
        <v>0.83898199111932081</v>
      </c>
      <c r="CA43" s="19">
        <f t="shared" si="13"/>
        <v>0</v>
      </c>
      <c r="CB43" s="19">
        <f t="shared" si="14"/>
        <v>0</v>
      </c>
      <c r="CC43" s="19">
        <f t="shared" si="15"/>
        <v>0</v>
      </c>
      <c r="CD43" s="19">
        <f t="shared" si="16"/>
        <v>0</v>
      </c>
      <c r="CE43" s="19">
        <f t="shared" si="17"/>
        <v>0</v>
      </c>
      <c r="CF43" s="19"/>
      <c r="CG43" s="19"/>
      <c r="CH43" s="19"/>
    </row>
    <row r="44" spans="1:86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40"/>
        <v>4.949025180586597E-3</v>
      </c>
      <c r="F44" s="11">
        <f t="shared" si="18"/>
        <v>1.0535666758227036E-2</v>
      </c>
      <c r="G44" s="11">
        <f t="shared" si="19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0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41"/>
        <v>1.9572843685802921E-2</v>
      </c>
      <c r="O44" s="11">
        <f t="shared" si="21"/>
        <v>2.0073859041340292E-2</v>
      </c>
      <c r="P44" s="11">
        <f t="shared" si="22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3"/>
        <v>167.75711169562331</v>
      </c>
      <c r="U44" s="1">
        <f t="shared" si="54"/>
        <v>675.62399492262864</v>
      </c>
      <c r="V44" s="1">
        <f t="shared" si="55"/>
        <v>807.31845876176374</v>
      </c>
      <c r="W44" s="11">
        <f t="shared" si="42"/>
        <v>-2.252769971002011E-2</v>
      </c>
      <c r="X44" s="11">
        <f t="shared" si="58"/>
        <v>-2.0564677476078597E-2</v>
      </c>
      <c r="Y44" s="11">
        <f t="shared" si="59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4"/>
        <v>2.4456886797812856</v>
      </c>
      <c r="AD44" s="12">
        <f t="shared" si="56"/>
        <v>2.7175457818006472</v>
      </c>
      <c r="AE44" s="12">
        <f t="shared" si="57"/>
        <v>2.122670576096306</v>
      </c>
      <c r="AF44" s="11">
        <f t="shared" si="43"/>
        <v>-1.2061090841237965E-2</v>
      </c>
      <c r="AG44" s="11">
        <f t="shared" si="60"/>
        <v>-3.9869105065293287E-2</v>
      </c>
      <c r="AH44" s="11">
        <f t="shared" si="61"/>
        <v>-2.337591921021287E-2</v>
      </c>
      <c r="AI44" s="1">
        <f t="shared" si="44"/>
        <v>37922.232595072135</v>
      </c>
      <c r="AJ44" s="1">
        <f t="shared" si="45"/>
        <v>6733.769696543719</v>
      </c>
      <c r="AK44" s="1">
        <f t="shared" si="46"/>
        <v>2294.9462981091901</v>
      </c>
      <c r="AL44" s="14">
        <f t="shared" si="62"/>
        <v>11.94303204707327</v>
      </c>
      <c r="AM44" s="14">
        <f t="shared" si="63"/>
        <v>1.7287877033651933</v>
      </c>
      <c r="AN44" s="14">
        <f t="shared" si="64"/>
        <v>0.68594318925955822</v>
      </c>
      <c r="AO44" s="11">
        <f t="shared" si="47"/>
        <v>2.0621120954280148E-2</v>
      </c>
      <c r="AP44" s="11">
        <f t="shared" si="28"/>
        <v>2.5977173653231045E-2</v>
      </c>
      <c r="AQ44" s="11">
        <f t="shared" si="29"/>
        <v>2.3564574154817608E-2</v>
      </c>
      <c r="AR44" s="1">
        <f t="shared" si="48"/>
        <v>24928.350490542522</v>
      </c>
      <c r="AS44" s="1">
        <f t="shared" si="49"/>
        <v>4921.6479408485302</v>
      </c>
      <c r="AT44" s="1">
        <f t="shared" si="50"/>
        <v>1736.109108197119</v>
      </c>
      <c r="AU44" s="1">
        <f t="shared" si="51"/>
        <v>4985.670098108505</v>
      </c>
      <c r="AV44" s="1">
        <f t="shared" si="52"/>
        <v>984.32958816970608</v>
      </c>
      <c r="AW44" s="1">
        <f t="shared" si="53"/>
        <v>347.22182163942381</v>
      </c>
      <c r="AX44" s="1">
        <f t="shared" si="30"/>
        <v>19725.740837113026</v>
      </c>
      <c r="AY44" s="1">
        <f t="shared" si="5"/>
        <v>1715.1574602761027</v>
      </c>
      <c r="AZ44" s="1">
        <f t="shared" si="6"/>
        <v>535.48714605985401</v>
      </c>
      <c r="BA44" s="1">
        <f t="shared" si="31"/>
        <v>9998.4443238348631</v>
      </c>
      <c r="BB44" s="1">
        <f t="shared" si="32"/>
        <v>17095.942978722283</v>
      </c>
      <c r="BC44" s="1">
        <f t="shared" si="33"/>
        <v>16296.608724106947</v>
      </c>
      <c r="BD44" s="1">
        <f t="shared" si="34"/>
        <v>0</v>
      </c>
      <c r="BE44" s="2">
        <v>0</v>
      </c>
      <c r="BF44" s="2">
        <v>0</v>
      </c>
      <c r="BG44" s="2">
        <v>0</v>
      </c>
      <c r="BH44" s="2">
        <f t="shared" si="7"/>
        <v>0</v>
      </c>
      <c r="BI44" s="2">
        <f t="shared" si="35"/>
        <v>0</v>
      </c>
      <c r="BJ44" s="2">
        <f t="shared" si="8"/>
        <v>0</v>
      </c>
      <c r="BK44" s="2">
        <f t="shared" si="9"/>
        <v>0</v>
      </c>
      <c r="BL44" s="2">
        <f t="shared" si="10"/>
        <v>0</v>
      </c>
      <c r="BM44" s="2">
        <f t="shared" si="11"/>
        <v>0</v>
      </c>
      <c r="BN44" s="2">
        <f t="shared" si="12"/>
        <v>0</v>
      </c>
      <c r="BO44" s="2">
        <f t="shared" si="36"/>
        <v>0</v>
      </c>
      <c r="BP44" s="2">
        <f t="shared" si="37"/>
        <v>0</v>
      </c>
      <c r="BQ44" s="2">
        <f t="shared" si="38"/>
        <v>0</v>
      </c>
      <c r="BR44" s="11">
        <f t="shared" si="39"/>
        <v>4.0538539895418974E-2</v>
      </c>
      <c r="BS44" s="17">
        <v>0</v>
      </c>
      <c r="BT44" s="17">
        <v>0</v>
      </c>
      <c r="BU44" s="12">
        <f>(BU$3*temperature!$I154+BU$4*temperature!$I154^2+BU$5*temperature!$I154^6)*(K44/K$56)^$BW$1</f>
        <v>3.1597858496530136</v>
      </c>
      <c r="BV44" s="12">
        <f>(BV$3*temperature!$I154+BV$4*temperature!$I154^2+BV$5*temperature!$I154^6)*(L44/L$56)^$BW$1</f>
        <v>1.9168516883350299</v>
      </c>
      <c r="BW44" s="12">
        <f>(BW$3*temperature!$I154+BW$4*temperature!$I154^2+BW$5*temperature!$I154^6)*(M44/M$56)^$BW$1</f>
        <v>0.84618719132874465</v>
      </c>
      <c r="BX44" s="12">
        <f>(BX$3*temperature!$M154+BX$4*temperature!$M154^2+BX$5*temperature!$M154^6)*(K44/K$56)^$BW$1</f>
        <v>3.1597858496530136</v>
      </c>
      <c r="BY44" s="12">
        <f>(BY$3*temperature!$M154+BY$4*temperature!$M154^2+BY$5*temperature!$M154^6)*(L44/L$56)^$BW$1</f>
        <v>1.9168516883350299</v>
      </c>
      <c r="BZ44" s="12">
        <f>(BZ$3*temperature!$M154+BZ$4*temperature!$M154^2+BZ$5*temperature!$M154^6)*(M44/M$56)^$BW$1</f>
        <v>0.84618719132874465</v>
      </c>
      <c r="CA44" s="19">
        <f t="shared" si="13"/>
        <v>0</v>
      </c>
      <c r="CB44" s="19">
        <f t="shared" si="14"/>
        <v>0</v>
      </c>
      <c r="CC44" s="19">
        <f t="shared" si="15"/>
        <v>0</v>
      </c>
      <c r="CD44" s="19">
        <f t="shared" si="16"/>
        <v>0</v>
      </c>
      <c r="CE44" s="19">
        <f t="shared" si="17"/>
        <v>0</v>
      </c>
      <c r="CF44" s="19"/>
      <c r="CG44" s="19"/>
      <c r="CH44" s="19"/>
    </row>
    <row r="45" spans="1:86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40"/>
        <v>5.0461581002705369E-3</v>
      </c>
      <c r="F45" s="11">
        <f t="shared" si="18"/>
        <v>9.9070939245591294E-3</v>
      </c>
      <c r="G45" s="11">
        <f t="shared" si="19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0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41"/>
        <v>2.7359512403899E-2</v>
      </c>
      <c r="O45" s="11">
        <f t="shared" si="21"/>
        <v>1.4888187542058562E-2</v>
      </c>
      <c r="P45" s="11">
        <f t="shared" si="22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3"/>
        <v>165.10632261113358</v>
      </c>
      <c r="U45" s="1">
        <f t="shared" si="54"/>
        <v>671.17417898722408</v>
      </c>
      <c r="V45" s="1">
        <f t="shared" si="55"/>
        <v>796.29855538743095</v>
      </c>
      <c r="W45" s="11">
        <f t="shared" si="42"/>
        <v>-1.580135147593198E-2</v>
      </c>
      <c r="X45" s="11">
        <f t="shared" si="58"/>
        <v>-6.5862313488646018E-3</v>
      </c>
      <c r="Y45" s="11">
        <f t="shared" si="59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4"/>
        <v>2.3919360266608938</v>
      </c>
      <c r="AD45" s="12">
        <f t="shared" si="56"/>
        <v>2.6903682010478107</v>
      </c>
      <c r="AE45" s="12">
        <f t="shared" si="57"/>
        <v>2.0888168511936764</v>
      </c>
      <c r="AF45" s="11">
        <f t="shared" si="43"/>
        <v>-2.1978534539072614E-2</v>
      </c>
      <c r="AG45" s="11">
        <f t="shared" si="60"/>
        <v>-1.0000781195608321E-2</v>
      </c>
      <c r="AH45" s="11">
        <f t="shared" si="61"/>
        <v>-1.5948647559287488E-2</v>
      </c>
      <c r="AI45" s="1">
        <f t="shared" si="44"/>
        <v>39115.679433673431</v>
      </c>
      <c r="AJ45" s="1">
        <f t="shared" si="45"/>
        <v>7044.7223150590535</v>
      </c>
      <c r="AK45" s="1">
        <f t="shared" si="46"/>
        <v>2412.6734899376952</v>
      </c>
      <c r="AL45" s="14">
        <f t="shared" si="62"/>
        <v>12.189310755476813</v>
      </c>
      <c r="AM45" s="14">
        <f t="shared" si="63"/>
        <v>1.7736967217450814</v>
      </c>
      <c r="AN45" s="14">
        <f t="shared" si="64"/>
        <v>0.70210714840885713</v>
      </c>
      <c r="AO45" s="11">
        <f t="shared" si="47"/>
        <v>2.0621120954280148E-2</v>
      </c>
      <c r="AP45" s="11">
        <f t="shared" si="28"/>
        <v>2.5977173653231045E-2</v>
      </c>
      <c r="AQ45" s="11">
        <f t="shared" si="29"/>
        <v>2.3564574154817608E-2</v>
      </c>
      <c r="AR45" s="1">
        <f t="shared" si="48"/>
        <v>25703.85697583104</v>
      </c>
      <c r="AS45" s="1">
        <f t="shared" si="49"/>
        <v>5135.6391984713746</v>
      </c>
      <c r="AT45" s="1">
        <f t="shared" si="50"/>
        <v>1822.8596256349915</v>
      </c>
      <c r="AU45" s="1">
        <f t="shared" si="51"/>
        <v>5140.7713951662081</v>
      </c>
      <c r="AV45" s="1">
        <f t="shared" si="52"/>
        <v>1027.1278396942751</v>
      </c>
      <c r="AW45" s="1">
        <f t="shared" si="53"/>
        <v>364.57192512699834</v>
      </c>
      <c r="AX45" s="1">
        <f t="shared" si="30"/>
        <v>20237.276664383706</v>
      </c>
      <c r="AY45" s="1">
        <f t="shared" si="5"/>
        <v>1772.1747101560284</v>
      </c>
      <c r="AZ45" s="1">
        <f t="shared" si="6"/>
        <v>551.48100968256097</v>
      </c>
      <c r="BA45" s="1">
        <f t="shared" si="31"/>
        <v>10074.912089263667</v>
      </c>
      <c r="BB45" s="1">
        <f t="shared" si="32"/>
        <v>17341.129871206693</v>
      </c>
      <c r="BC45" s="1">
        <f t="shared" si="33"/>
        <v>16692.501779750004</v>
      </c>
      <c r="BD45" s="1">
        <f t="shared" si="34"/>
        <v>0</v>
      </c>
      <c r="BE45" s="2">
        <v>0</v>
      </c>
      <c r="BF45" s="2">
        <v>0</v>
      </c>
      <c r="BG45" s="2">
        <v>0</v>
      </c>
      <c r="BH45" s="2">
        <f t="shared" si="7"/>
        <v>0</v>
      </c>
      <c r="BI45" s="2">
        <f t="shared" si="35"/>
        <v>0</v>
      </c>
      <c r="BJ45" s="2">
        <f t="shared" si="8"/>
        <v>0</v>
      </c>
      <c r="BK45" s="2">
        <f t="shared" si="9"/>
        <v>0</v>
      </c>
      <c r="BL45" s="2">
        <f t="shared" si="10"/>
        <v>0</v>
      </c>
      <c r="BM45" s="2">
        <f t="shared" si="11"/>
        <v>0</v>
      </c>
      <c r="BN45" s="2">
        <f t="shared" si="12"/>
        <v>0</v>
      </c>
      <c r="BO45" s="2">
        <f t="shared" si="36"/>
        <v>0</v>
      </c>
      <c r="BP45" s="2">
        <f t="shared" si="37"/>
        <v>0</v>
      </c>
      <c r="BQ45" s="2">
        <f t="shared" si="38"/>
        <v>0</v>
      </c>
      <c r="BR45" s="11">
        <f t="shared" si="39"/>
        <v>4.9542836593907874E-2</v>
      </c>
      <c r="BS45" s="17">
        <v>0</v>
      </c>
      <c r="BT45" s="17">
        <v>0</v>
      </c>
      <c r="BU45" s="12">
        <f>(BU$3*temperature!$I155+BU$4*temperature!$I155^2+BU$5*temperature!$I155^6)*(K45/K$56)^$BW$1</f>
        <v>3.187385488716004</v>
      </c>
      <c r="BV45" s="12">
        <f>(BV$3*temperature!$I155+BV$4*temperature!$I155^2+BV$5*temperature!$I155^6)*(L45/L$56)^$BW$1</f>
        <v>1.9327766251159642</v>
      </c>
      <c r="BW45" s="12">
        <f>(BW$3*temperature!$I155+BW$4*temperature!$I155^2+BW$5*temperature!$I155^6)*(M45/M$56)^$BW$1</f>
        <v>0.83911095310880335</v>
      </c>
      <c r="BX45" s="12">
        <f>(BX$3*temperature!$M155+BX$4*temperature!$M155^2+BX$5*temperature!$M155^6)*(K45/K$56)^$BW$1</f>
        <v>3.187385488716004</v>
      </c>
      <c r="BY45" s="12">
        <f>(BY$3*temperature!$M155+BY$4*temperature!$M155^2+BY$5*temperature!$M155^6)*(L45/L$56)^$BW$1</f>
        <v>1.9327766251159642</v>
      </c>
      <c r="BZ45" s="12">
        <f>(BZ$3*temperature!$M155+BZ$4*temperature!$M155^2+BZ$5*temperature!$M155^6)*(M45/M$56)^$BW$1</f>
        <v>0.83911095310880335</v>
      </c>
      <c r="CA45" s="19">
        <f t="shared" si="13"/>
        <v>0</v>
      </c>
      <c r="CB45" s="19">
        <f t="shared" si="14"/>
        <v>0</v>
      </c>
      <c r="CC45" s="19">
        <f t="shared" si="15"/>
        <v>0</v>
      </c>
      <c r="CD45" s="19">
        <f t="shared" si="16"/>
        <v>0</v>
      </c>
      <c r="CE45" s="19">
        <f t="shared" si="17"/>
        <v>0</v>
      </c>
      <c r="CF45" s="19"/>
      <c r="CG45" s="19"/>
      <c r="CH45" s="19"/>
    </row>
    <row r="46" spans="1:86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40"/>
        <v>5.2037039583325839E-3</v>
      </c>
      <c r="F46" s="11">
        <f t="shared" si="18"/>
        <v>9.6601701710541388E-3</v>
      </c>
      <c r="G46" s="11">
        <f t="shared" si="19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0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41"/>
        <v>3.3721781268760465E-2</v>
      </c>
      <c r="O46" s="11">
        <f t="shared" si="21"/>
        <v>5.3442657858149278E-2</v>
      </c>
      <c r="P46" s="11">
        <f t="shared" si="22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3"/>
        <v>162.32174399813118</v>
      </c>
      <c r="U46" s="1">
        <f t="shared" si="54"/>
        <v>638.42352768132957</v>
      </c>
      <c r="V46" s="1">
        <f t="shared" si="55"/>
        <v>779.94831820855222</v>
      </c>
      <c r="W46" s="11">
        <f t="shared" si="42"/>
        <v>-1.6865366322528885E-2</v>
      </c>
      <c r="X46" s="11">
        <f t="shared" si="58"/>
        <v>-4.8796053738708989E-2</v>
      </c>
      <c r="Y46" s="11">
        <f t="shared" si="59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4"/>
        <v>2.3673145145870551</v>
      </c>
      <c r="AD46" s="12">
        <f t="shared" si="56"/>
        <v>2.7418723028144973</v>
      </c>
      <c r="AE46" s="12">
        <f t="shared" si="57"/>
        <v>2.1498916534983441</v>
      </c>
      <c r="AF46" s="11">
        <f t="shared" si="43"/>
        <v>-1.0293549576327887E-2</v>
      </c>
      <c r="AG46" s="11">
        <f t="shared" si="60"/>
        <v>1.9143885861655496E-2</v>
      </c>
      <c r="AH46" s="11">
        <f t="shared" si="61"/>
        <v>2.9238945611610667E-2</v>
      </c>
      <c r="AI46" s="1">
        <f t="shared" si="44"/>
        <v>40344.882885472296</v>
      </c>
      <c r="AJ46" s="1">
        <f t="shared" si="45"/>
        <v>7367.3779232474235</v>
      </c>
      <c r="AK46" s="1">
        <f t="shared" si="46"/>
        <v>2535.9780660709243</v>
      </c>
      <c r="AL46" s="14">
        <f t="shared" si="62"/>
        <v>12.440668006914807</v>
      </c>
      <c r="AM46" s="14">
        <f t="shared" si="63"/>
        <v>1.8197723494940201</v>
      </c>
      <c r="AN46" s="14">
        <f t="shared" si="64"/>
        <v>0.71865200437216514</v>
      </c>
      <c r="AO46" s="11">
        <f t="shared" si="47"/>
        <v>2.0621120954280148E-2</v>
      </c>
      <c r="AP46" s="11">
        <f t="shared" si="28"/>
        <v>2.5977173653231045E-2</v>
      </c>
      <c r="AQ46" s="11">
        <f t="shared" si="29"/>
        <v>2.3564574154817608E-2</v>
      </c>
      <c r="AR46" s="1">
        <f t="shared" si="48"/>
        <v>26506.57579579583</v>
      </c>
      <c r="AS46" s="1">
        <f t="shared" si="49"/>
        <v>5357.5002106462607</v>
      </c>
      <c r="AT46" s="1">
        <f t="shared" si="50"/>
        <v>1913.4415533132769</v>
      </c>
      <c r="AU46" s="1">
        <f t="shared" si="51"/>
        <v>5301.3151591591668</v>
      </c>
      <c r="AV46" s="1">
        <f t="shared" si="52"/>
        <v>1071.5000421292523</v>
      </c>
      <c r="AW46" s="1">
        <f t="shared" si="53"/>
        <v>382.6883106626554</v>
      </c>
      <c r="AX46" s="1">
        <f t="shared" si="30"/>
        <v>20761.241513391327</v>
      </c>
      <c r="AY46" s="1">
        <f t="shared" si="5"/>
        <v>1831.0449346646594</v>
      </c>
      <c r="AZ46" s="1">
        <f t="shared" si="6"/>
        <v>567.96406842349381</v>
      </c>
      <c r="BA46" s="1">
        <f t="shared" si="31"/>
        <v>10153.447209158827</v>
      </c>
      <c r="BB46" s="1">
        <f t="shared" si="32"/>
        <v>17585.142032592743</v>
      </c>
      <c r="BC46" s="1">
        <f t="shared" si="33"/>
        <v>17092.852573762491</v>
      </c>
      <c r="BD46" s="1">
        <f t="shared" si="34"/>
        <v>0</v>
      </c>
      <c r="BE46" s="2">
        <v>0</v>
      </c>
      <c r="BF46" s="2">
        <v>0</v>
      </c>
      <c r="BG46" s="2">
        <v>0</v>
      </c>
      <c r="BH46" s="2">
        <f t="shared" si="7"/>
        <v>0</v>
      </c>
      <c r="BI46" s="2">
        <f t="shared" si="35"/>
        <v>0</v>
      </c>
      <c r="BJ46" s="2">
        <f t="shared" si="8"/>
        <v>0</v>
      </c>
      <c r="BK46" s="2">
        <f t="shared" si="9"/>
        <v>0</v>
      </c>
      <c r="BL46" s="2">
        <f t="shared" si="10"/>
        <v>0</v>
      </c>
      <c r="BM46" s="2">
        <f t="shared" si="11"/>
        <v>0</v>
      </c>
      <c r="BN46" s="2">
        <f t="shared" si="12"/>
        <v>0</v>
      </c>
      <c r="BO46" s="2">
        <f t="shared" si="36"/>
        <v>0</v>
      </c>
      <c r="BP46" s="2">
        <f t="shared" si="37"/>
        <v>0</v>
      </c>
      <c r="BQ46" s="2">
        <f t="shared" si="38"/>
        <v>0</v>
      </c>
      <c r="BR46" s="11">
        <f t="shared" si="39"/>
        <v>5.901072102361879E-2</v>
      </c>
      <c r="BS46" s="17">
        <v>0</v>
      </c>
      <c r="BT46" s="17">
        <v>0</v>
      </c>
      <c r="BU46" s="12">
        <f>(BU$3*temperature!$I156+BU$4*temperature!$I156^2+BU$5*temperature!$I156^6)*(K46/K$56)^$BW$1</f>
        <v>3.2083008187231181</v>
      </c>
      <c r="BV46" s="12">
        <f>(BV$3*temperature!$I156+BV$4*temperature!$I156^2+BV$5*temperature!$I156^6)*(L46/L$56)^$BW$1</f>
        <v>1.9293262758110268</v>
      </c>
      <c r="BW46" s="12">
        <f>(BW$3*temperature!$I156+BW$4*temperature!$I156^2+BW$5*temperature!$I156^6)*(M46/M$56)^$BW$1</f>
        <v>0.83479313326189419</v>
      </c>
      <c r="BX46" s="12">
        <f>(BX$3*temperature!$M156+BX$4*temperature!$M156^2+BX$5*temperature!$M156^6)*(K46/K$56)^$BW$1</f>
        <v>3.2083008187231181</v>
      </c>
      <c r="BY46" s="12">
        <f>(BY$3*temperature!$M156+BY$4*temperature!$M156^2+BY$5*temperature!$M156^6)*(L46/L$56)^$BW$1</f>
        <v>1.9293262758110268</v>
      </c>
      <c r="BZ46" s="12">
        <f>(BZ$3*temperature!$M156+BZ$4*temperature!$M156^2+BZ$5*temperature!$M156^6)*(M46/M$56)^$BW$1</f>
        <v>0.83479313326189419</v>
      </c>
      <c r="CA46" s="19">
        <f t="shared" si="13"/>
        <v>0</v>
      </c>
      <c r="CB46" s="19">
        <f t="shared" si="14"/>
        <v>0</v>
      </c>
      <c r="CC46" s="19">
        <f t="shared" si="15"/>
        <v>0</v>
      </c>
      <c r="CD46" s="19">
        <f t="shared" si="16"/>
        <v>0</v>
      </c>
      <c r="CE46" s="19">
        <f t="shared" si="17"/>
        <v>0</v>
      </c>
      <c r="CF46" s="19"/>
      <c r="CG46" s="19"/>
      <c r="CH46" s="19"/>
    </row>
    <row r="47" spans="1:86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40"/>
        <v>5.1361628961192896E-3</v>
      </c>
      <c r="F47" s="11">
        <f t="shared" si="18"/>
        <v>9.0965036346561945E-3</v>
      </c>
      <c r="G47" s="11">
        <f t="shared" si="19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0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41"/>
        <v>9.8766071969917935E-3</v>
      </c>
      <c r="O47" s="11">
        <f t="shared" si="21"/>
        <v>1.586951016649385E-2</v>
      </c>
      <c r="P47" s="11">
        <f t="shared" si="22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3"/>
        <v>159.57492227734659</v>
      </c>
      <c r="U47" s="1">
        <f t="shared" si="54"/>
        <v>627.8075767908158</v>
      </c>
      <c r="V47" s="1">
        <f t="shared" si="55"/>
        <v>772.83249999518864</v>
      </c>
      <c r="W47" s="11">
        <f t="shared" si="42"/>
        <v>-1.6922081128060151E-2</v>
      </c>
      <c r="X47" s="11">
        <f t="shared" si="58"/>
        <v>-1.6628382931107688E-2</v>
      </c>
      <c r="Y47" s="11">
        <f t="shared" si="59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4"/>
        <v>2.3617291537136604</v>
      </c>
      <c r="AD47" s="12">
        <f t="shared" si="56"/>
        <v>2.7584318673499464</v>
      </c>
      <c r="AE47" s="12">
        <f t="shared" si="57"/>
        <v>2.146501845743741</v>
      </c>
      <c r="AF47" s="11">
        <f t="shared" si="43"/>
        <v>-2.3593657872574836E-3</v>
      </c>
      <c r="AG47" s="11">
        <f t="shared" si="60"/>
        <v>6.039509760702888E-3</v>
      </c>
      <c r="AH47" s="11">
        <f t="shared" si="61"/>
        <v>-1.5767342270887053E-3</v>
      </c>
      <c r="AI47" s="1">
        <f t="shared" si="44"/>
        <v>41611.709756084238</v>
      </c>
      <c r="AJ47" s="1">
        <f t="shared" si="45"/>
        <v>7702.1401730519337</v>
      </c>
      <c r="AK47" s="1">
        <f t="shared" si="46"/>
        <v>2665.0685701264874</v>
      </c>
      <c r="AL47" s="14">
        <f t="shared" si="62"/>
        <v>12.697208526637441</v>
      </c>
      <c r="AM47" s="14">
        <f t="shared" si="63"/>
        <v>1.8670448918261746</v>
      </c>
      <c r="AN47" s="14">
        <f t="shared" si="64"/>
        <v>0.73558673282070131</v>
      </c>
      <c r="AO47" s="11">
        <f t="shared" si="47"/>
        <v>2.0621120954280148E-2</v>
      </c>
      <c r="AP47" s="11">
        <f t="shared" si="28"/>
        <v>2.5977173653231045E-2</v>
      </c>
      <c r="AQ47" s="11">
        <f t="shared" si="29"/>
        <v>2.3564574154817608E-2</v>
      </c>
      <c r="AR47" s="1">
        <f t="shared" si="48"/>
        <v>27332.761906267424</v>
      </c>
      <c r="AS47" s="1">
        <f t="shared" si="49"/>
        <v>5586.0619840749941</v>
      </c>
      <c r="AT47" s="1">
        <f t="shared" si="50"/>
        <v>2007.6764529415955</v>
      </c>
      <c r="AU47" s="1">
        <f t="shared" si="51"/>
        <v>5466.5523812534848</v>
      </c>
      <c r="AV47" s="1">
        <f t="shared" si="52"/>
        <v>1117.2123968149988</v>
      </c>
      <c r="AW47" s="1">
        <f t="shared" si="53"/>
        <v>401.53529058831913</v>
      </c>
      <c r="AX47" s="1">
        <f t="shared" si="30"/>
        <v>21298.95581873152</v>
      </c>
      <c r="AY47" s="1">
        <f t="shared" si="5"/>
        <v>1891.9508696911521</v>
      </c>
      <c r="AZ47" s="1">
        <f t="shared" si="6"/>
        <v>584.97325699966598</v>
      </c>
      <c r="BA47" s="1">
        <f t="shared" si="31"/>
        <v>10231.84816643072</v>
      </c>
      <c r="BB47" s="1">
        <f t="shared" si="32"/>
        <v>17822.395053995115</v>
      </c>
      <c r="BC47" s="1">
        <f t="shared" si="33"/>
        <v>17494.192273332028</v>
      </c>
      <c r="BD47" s="1">
        <f t="shared" si="34"/>
        <v>0</v>
      </c>
      <c r="BE47" s="2">
        <v>0</v>
      </c>
      <c r="BF47" s="2">
        <v>0</v>
      </c>
      <c r="BG47" s="2">
        <v>0</v>
      </c>
      <c r="BH47" s="2">
        <f t="shared" si="7"/>
        <v>0</v>
      </c>
      <c r="BI47" s="2">
        <f t="shared" si="35"/>
        <v>0</v>
      </c>
      <c r="BJ47" s="2">
        <f t="shared" si="8"/>
        <v>0</v>
      </c>
      <c r="BK47" s="2">
        <f t="shared" si="9"/>
        <v>0</v>
      </c>
      <c r="BL47" s="2">
        <f t="shared" si="10"/>
        <v>0</v>
      </c>
      <c r="BM47" s="2">
        <f t="shared" si="11"/>
        <v>0</v>
      </c>
      <c r="BN47" s="2">
        <f t="shared" si="12"/>
        <v>0</v>
      </c>
      <c r="BO47" s="2">
        <f t="shared" si="36"/>
        <v>0</v>
      </c>
      <c r="BP47" s="2">
        <f t="shared" si="37"/>
        <v>0</v>
      </c>
      <c r="BQ47" s="2">
        <f t="shared" si="38"/>
        <v>0</v>
      </c>
      <c r="BR47" s="11">
        <f t="shared" si="39"/>
        <v>3.4458438866883351E-2</v>
      </c>
      <c r="BS47" s="17">
        <v>0</v>
      </c>
      <c r="BT47" s="17">
        <v>0</v>
      </c>
      <c r="BU47" s="12">
        <f>(BU$3*temperature!$I157+BU$4*temperature!$I157^2+BU$5*temperature!$I157^6)*(K47/K$56)^$BW$1</f>
        <v>3.2463183132996827</v>
      </c>
      <c r="BV47" s="12">
        <f>(BV$3*temperature!$I157+BV$4*temperature!$I157^2+BV$5*temperature!$I157^6)*(L47/L$56)^$BW$1</f>
        <v>1.9420286149487318</v>
      </c>
      <c r="BW47" s="12">
        <f>(BW$3*temperature!$I157+BW$4*temperature!$I157^2+BW$5*temperature!$I157^6)*(M47/M$56)^$BW$1</f>
        <v>0.83193906337785273</v>
      </c>
      <c r="BX47" s="12">
        <f>(BX$3*temperature!$M157+BX$4*temperature!$M157^2+BX$5*temperature!$M157^6)*(K47/K$56)^$BW$1</f>
        <v>3.2463183132996827</v>
      </c>
      <c r="BY47" s="12">
        <f>(BY$3*temperature!$M157+BY$4*temperature!$M157^2+BY$5*temperature!$M157^6)*(L47/L$56)^$BW$1</f>
        <v>1.9420286149487318</v>
      </c>
      <c r="BZ47" s="12">
        <f>(BZ$3*temperature!$M157+BZ$4*temperature!$M157^2+BZ$5*temperature!$M157^6)*(M47/M$56)^$BW$1</f>
        <v>0.83193906337785273</v>
      </c>
      <c r="CA47" s="19">
        <f t="shared" si="13"/>
        <v>0</v>
      </c>
      <c r="CB47" s="19">
        <f t="shared" si="14"/>
        <v>0</v>
      </c>
      <c r="CC47" s="19">
        <f t="shared" si="15"/>
        <v>0</v>
      </c>
      <c r="CD47" s="19">
        <f t="shared" si="16"/>
        <v>0</v>
      </c>
      <c r="CE47" s="19">
        <f t="shared" si="17"/>
        <v>0</v>
      </c>
      <c r="CF47" s="19"/>
      <c r="CG47" s="19"/>
      <c r="CH47" s="19"/>
    </row>
    <row r="48" spans="1:86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40"/>
        <v>5.4964173080269685E-3</v>
      </c>
      <c r="F48" s="11">
        <f t="shared" si="18"/>
        <v>8.5885929137337058E-3</v>
      </c>
      <c r="G48" s="11">
        <f t="shared" si="19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0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41"/>
        <v>8.6370088528000544E-3</v>
      </c>
      <c r="O48" s="11">
        <f t="shared" si="21"/>
        <v>1.1755319086833138E-2</v>
      </c>
      <c r="P48" s="11">
        <f t="shared" si="22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3"/>
        <v>158.32408224141182</v>
      </c>
      <c r="U48" s="1">
        <f t="shared" si="54"/>
        <v>640.77071315297712</v>
      </c>
      <c r="V48" s="1">
        <f t="shared" si="55"/>
        <v>767.02933827513027</v>
      </c>
      <c r="W48" s="11">
        <f t="shared" si="42"/>
        <v>-7.838575247812285E-3</v>
      </c>
      <c r="X48" s="11">
        <f t="shared" si="58"/>
        <v>2.0648263642222053E-2</v>
      </c>
      <c r="Y48" s="11">
        <f t="shared" si="59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4"/>
        <v>2.3607141356840198</v>
      </c>
      <c r="AD48" s="12">
        <f t="shared" si="56"/>
        <v>2.725952338571509</v>
      </c>
      <c r="AE48" s="12">
        <f t="shared" si="57"/>
        <v>2.1343413981287398</v>
      </c>
      <c r="AF48" s="11">
        <f t="shared" si="43"/>
        <v>-4.2977749080352901E-4</v>
      </c>
      <c r="AG48" s="11">
        <f t="shared" si="60"/>
        <v>-1.1774635133417588E-2</v>
      </c>
      <c r="AH48" s="11">
        <f t="shared" si="61"/>
        <v>-5.6652397663267129E-3</v>
      </c>
      <c r="AI48" s="1">
        <f t="shared" si="44"/>
        <v>42917.091161729302</v>
      </c>
      <c r="AJ48" s="1">
        <f t="shared" si="45"/>
        <v>8049.1385525617397</v>
      </c>
      <c r="AK48" s="1">
        <f t="shared" si="46"/>
        <v>2800.097003702158</v>
      </c>
      <c r="AL48" s="14">
        <f t="shared" si="62"/>
        <v>12.959039199446948</v>
      </c>
      <c r="AM48" s="14">
        <f t="shared" si="63"/>
        <v>1.9155454411995212</v>
      </c>
      <c r="AN48" s="14">
        <f t="shared" si="64"/>
        <v>0.75292052093355477</v>
      </c>
      <c r="AO48" s="11">
        <f t="shared" si="47"/>
        <v>2.0621120954280148E-2</v>
      </c>
      <c r="AP48" s="11">
        <f t="shared" si="28"/>
        <v>2.5977173653231045E-2</v>
      </c>
      <c r="AQ48" s="11">
        <f t="shared" si="29"/>
        <v>2.3564574154817608E-2</v>
      </c>
      <c r="AR48" s="1">
        <f t="shared" si="48"/>
        <v>28192.619850113704</v>
      </c>
      <c r="AS48" s="1">
        <f t="shared" si="49"/>
        <v>5821.5990028613178</v>
      </c>
      <c r="AT48" s="1">
        <f t="shared" si="50"/>
        <v>2105.5340680257759</v>
      </c>
      <c r="AU48" s="1">
        <f t="shared" si="51"/>
        <v>5638.5239700227412</v>
      </c>
      <c r="AV48" s="1">
        <f t="shared" si="52"/>
        <v>1164.3198005722636</v>
      </c>
      <c r="AW48" s="1">
        <f t="shared" si="53"/>
        <v>421.1068136051552</v>
      </c>
      <c r="AX48" s="1">
        <f t="shared" si="30"/>
        <v>21848.906303525779</v>
      </c>
      <c r="AY48" s="1">
        <f t="shared" si="5"/>
        <v>1954.9350787886551</v>
      </c>
      <c r="AZ48" s="1">
        <f t="shared" si="6"/>
        <v>602.53059689899419</v>
      </c>
      <c r="BA48" s="1">
        <f t="shared" si="31"/>
        <v>10314.40228986824</v>
      </c>
      <c r="BB48" s="1">
        <f t="shared" si="32"/>
        <v>18053.481684933788</v>
      </c>
      <c r="BC48" s="1">
        <f t="shared" si="33"/>
        <v>17894.945278233794</v>
      </c>
      <c r="BD48" s="1">
        <f t="shared" si="34"/>
        <v>0</v>
      </c>
      <c r="BE48" s="2">
        <v>0</v>
      </c>
      <c r="BF48" s="2">
        <v>0</v>
      </c>
      <c r="BG48" s="2">
        <v>0</v>
      </c>
      <c r="BH48" s="2">
        <f t="shared" si="7"/>
        <v>0</v>
      </c>
      <c r="BI48" s="2">
        <f t="shared" si="35"/>
        <v>0</v>
      </c>
      <c r="BJ48" s="2">
        <f t="shared" si="8"/>
        <v>0</v>
      </c>
      <c r="BK48" s="2">
        <f t="shared" si="9"/>
        <v>0</v>
      </c>
      <c r="BL48" s="2">
        <f t="shared" si="10"/>
        <v>0</v>
      </c>
      <c r="BM48" s="2">
        <f t="shared" si="11"/>
        <v>0</v>
      </c>
      <c r="BN48" s="2">
        <f t="shared" si="12"/>
        <v>0</v>
      </c>
      <c r="BO48" s="2">
        <f t="shared" si="36"/>
        <v>0</v>
      </c>
      <c r="BP48" s="2">
        <f t="shared" si="37"/>
        <v>0</v>
      </c>
      <c r="BQ48" s="2">
        <f t="shared" si="38"/>
        <v>0</v>
      </c>
      <c r="BR48" s="11">
        <f t="shared" si="39"/>
        <v>3.3734789113614133E-2</v>
      </c>
      <c r="BS48" s="17">
        <v>0</v>
      </c>
      <c r="BT48" s="17">
        <v>0</v>
      </c>
      <c r="BU48" s="12">
        <f>(BU$3*temperature!$I158+BU$4*temperature!$I158^2+BU$5*temperature!$I158^6)*(K48/K$56)^$BW$1</f>
        <v>3.2838834741498424</v>
      </c>
      <c r="BV48" s="12">
        <f>(BV$3*temperature!$I158+BV$4*temperature!$I158^2+BV$5*temperature!$I158^6)*(L48/L$56)^$BW$1</f>
        <v>1.9553753447750546</v>
      </c>
      <c r="BW48" s="12">
        <f>(BW$3*temperature!$I158+BW$4*temperature!$I158^2+BW$5*temperature!$I158^6)*(M48/M$56)^$BW$1</f>
        <v>0.82703338722445596</v>
      </c>
      <c r="BX48" s="12">
        <f>(BX$3*temperature!$M158+BX$4*temperature!$M158^2+BX$5*temperature!$M158^6)*(K48/K$56)^$BW$1</f>
        <v>3.2838834741498424</v>
      </c>
      <c r="BY48" s="12">
        <f>(BY$3*temperature!$M158+BY$4*temperature!$M158^2+BY$5*temperature!$M158^6)*(L48/L$56)^$BW$1</f>
        <v>1.9553753447750546</v>
      </c>
      <c r="BZ48" s="12">
        <f>(BZ$3*temperature!$M158+BZ$4*temperature!$M158^2+BZ$5*temperature!$M158^6)*(M48/M$56)^$BW$1</f>
        <v>0.82703338722445596</v>
      </c>
      <c r="CA48" s="19">
        <f t="shared" si="13"/>
        <v>0</v>
      </c>
      <c r="CB48" s="19">
        <f t="shared" si="14"/>
        <v>0</v>
      </c>
      <c r="CC48" s="19">
        <f t="shared" si="15"/>
        <v>0</v>
      </c>
      <c r="CD48" s="19">
        <f t="shared" si="16"/>
        <v>0</v>
      </c>
      <c r="CE48" s="19">
        <f t="shared" si="17"/>
        <v>0</v>
      </c>
      <c r="CF48" s="19"/>
      <c r="CG48" s="19"/>
      <c r="CH48" s="19"/>
    </row>
    <row r="49" spans="1:86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40"/>
        <v>5.692077919426719E-3</v>
      </c>
      <c r="F49" s="11">
        <f t="shared" si="18"/>
        <v>8.3063244179379936E-3</v>
      </c>
      <c r="G49" s="11">
        <f t="shared" si="19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0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41"/>
        <v>1.088282622402903E-2</v>
      </c>
      <c r="O49" s="11">
        <f t="shared" si="21"/>
        <v>4.5419366484862334E-2</v>
      </c>
      <c r="P49" s="11">
        <f t="shared" si="22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3"/>
        <v>157.63166935970503</v>
      </c>
      <c r="U49" s="1">
        <f t="shared" si="54"/>
        <v>650.85913114958009</v>
      </c>
      <c r="V49" s="1">
        <f t="shared" si="55"/>
        <v>745.46786082046196</v>
      </c>
      <c r="W49" s="11">
        <f t="shared" si="42"/>
        <v>-4.3733895179066673E-3</v>
      </c>
      <c r="X49" s="11">
        <f t="shared" si="58"/>
        <v>1.5744193343297352E-2</v>
      </c>
      <c r="Y49" s="11">
        <f t="shared" si="59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4"/>
        <v>2.3691541875089199</v>
      </c>
      <c r="AD49" s="12">
        <f t="shared" si="56"/>
        <v>2.8505990233612173</v>
      </c>
      <c r="AE49" s="12">
        <f t="shared" si="57"/>
        <v>2.1840804821604887</v>
      </c>
      <c r="AF49" s="11">
        <f t="shared" si="43"/>
        <v>3.57521128768723E-3</v>
      </c>
      <c r="AG49" s="11">
        <f t="shared" si="60"/>
        <v>4.5725922286310894E-2</v>
      </c>
      <c r="AH49" s="11">
        <f t="shared" si="61"/>
        <v>2.3304183705267212E-2</v>
      </c>
      <c r="AI49" s="1">
        <f t="shared" si="44"/>
        <v>44263.906015579116</v>
      </c>
      <c r="AJ49" s="1">
        <f t="shared" si="45"/>
        <v>8408.5444978778305</v>
      </c>
      <c r="AK49" s="1">
        <f t="shared" si="46"/>
        <v>2941.1941169370975</v>
      </c>
      <c r="AL49" s="14">
        <f t="shared" si="62"/>
        <v>13.226269114230002</v>
      </c>
      <c r="AM49" s="14">
        <f t="shared" si="63"/>
        <v>1.9653058977662163</v>
      </c>
      <c r="AN49" s="14">
        <f t="shared" si="64"/>
        <v>0.77066277238177738</v>
      </c>
      <c r="AO49" s="11">
        <f t="shared" si="47"/>
        <v>2.0621120954280148E-2</v>
      </c>
      <c r="AP49" s="11">
        <f t="shared" si="28"/>
        <v>2.5977173653231045E-2</v>
      </c>
      <c r="AQ49" s="11">
        <f t="shared" si="29"/>
        <v>2.3564574154817608E-2</v>
      </c>
      <c r="AR49" s="1">
        <f t="shared" si="48"/>
        <v>29084.118227152823</v>
      </c>
      <c r="AS49" s="1">
        <f t="shared" si="49"/>
        <v>6065.2438169985398</v>
      </c>
      <c r="AT49" s="1">
        <f t="shared" si="50"/>
        <v>2207.2496945686739</v>
      </c>
      <c r="AU49" s="1">
        <f t="shared" si="51"/>
        <v>5816.8236454305652</v>
      </c>
      <c r="AV49" s="1">
        <f t="shared" si="52"/>
        <v>1213.0487633997079</v>
      </c>
      <c r="AW49" s="1">
        <f t="shared" si="53"/>
        <v>441.4499389137348</v>
      </c>
      <c r="AX49" s="1">
        <f t="shared" si="30"/>
        <v>22412.233537037002</v>
      </c>
      <c r="AY49" s="1">
        <f t="shared" si="5"/>
        <v>2019.9742096459299</v>
      </c>
      <c r="AZ49" s="1">
        <f t="shared" si="6"/>
        <v>620.63822242001197</v>
      </c>
      <c r="BA49" s="1">
        <f t="shared" si="31"/>
        <v>10399.539944305612</v>
      </c>
      <c r="BB49" s="1">
        <f t="shared" si="32"/>
        <v>18282.055353019696</v>
      </c>
      <c r="BC49" s="1">
        <f t="shared" si="33"/>
        <v>18296.349526187096</v>
      </c>
      <c r="BD49" s="1">
        <f t="shared" si="34"/>
        <v>0</v>
      </c>
      <c r="BE49" s="2">
        <v>0</v>
      </c>
      <c r="BF49" s="2">
        <v>0</v>
      </c>
      <c r="BG49" s="2">
        <v>0</v>
      </c>
      <c r="BH49" s="2">
        <f t="shared" si="7"/>
        <v>0</v>
      </c>
      <c r="BI49" s="2">
        <f t="shared" si="35"/>
        <v>0</v>
      </c>
      <c r="BJ49" s="2">
        <f t="shared" si="8"/>
        <v>0</v>
      </c>
      <c r="BK49" s="2">
        <f t="shared" si="9"/>
        <v>0</v>
      </c>
      <c r="BL49" s="2">
        <f t="shared" si="10"/>
        <v>0</v>
      </c>
      <c r="BM49" s="2">
        <f t="shared" si="11"/>
        <v>0</v>
      </c>
      <c r="BN49" s="2">
        <f t="shared" si="12"/>
        <v>0</v>
      </c>
      <c r="BO49" s="2">
        <f t="shared" si="36"/>
        <v>0</v>
      </c>
      <c r="BP49" s="2">
        <f t="shared" si="37"/>
        <v>0</v>
      </c>
      <c r="BQ49" s="2">
        <f t="shared" si="38"/>
        <v>0</v>
      </c>
      <c r="BR49" s="11">
        <f t="shared" si="39"/>
        <v>4.135893874752436E-2</v>
      </c>
      <c r="BS49" s="17">
        <v>0</v>
      </c>
      <c r="BT49" s="17">
        <v>0</v>
      </c>
      <c r="BU49" s="12">
        <f>(BU$3*temperature!$I159+BU$4*temperature!$I159^2+BU$5*temperature!$I159^6)*(K49/K$56)^$BW$1</f>
        <v>3.3180881398888853</v>
      </c>
      <c r="BV49" s="12">
        <f>(BV$3*temperature!$I159+BV$4*temperature!$I159^2+BV$5*temperature!$I159^6)*(L49/L$56)^$BW$1</f>
        <v>1.9513269897796417</v>
      </c>
      <c r="BW49" s="12">
        <f>(BW$3*temperature!$I159+BW$4*temperature!$I159^2+BW$5*temperature!$I159^6)*(M49/M$56)^$BW$1</f>
        <v>0.81667960692725206</v>
      </c>
      <c r="BX49" s="12">
        <f>(BX$3*temperature!$M159+BX$4*temperature!$M159^2+BX$5*temperature!$M159^6)*(K49/K$56)^$BW$1</f>
        <v>3.3180881398888853</v>
      </c>
      <c r="BY49" s="12">
        <f>(BY$3*temperature!$M159+BY$4*temperature!$M159^2+BY$5*temperature!$M159^6)*(L49/L$56)^$BW$1</f>
        <v>1.9513269897796417</v>
      </c>
      <c r="BZ49" s="12">
        <f>(BZ$3*temperature!$M159+BZ$4*temperature!$M159^2+BZ$5*temperature!$M159^6)*(M49/M$56)^$BW$1</f>
        <v>0.81667960692725206</v>
      </c>
      <c r="CA49" s="19">
        <f t="shared" si="13"/>
        <v>0</v>
      </c>
      <c r="CB49" s="19">
        <f t="shared" si="14"/>
        <v>0</v>
      </c>
      <c r="CC49" s="19">
        <f t="shared" si="15"/>
        <v>0</v>
      </c>
      <c r="CD49" s="19">
        <f t="shared" si="16"/>
        <v>0</v>
      </c>
      <c r="CE49" s="19">
        <f t="shared" si="17"/>
        <v>0</v>
      </c>
      <c r="CF49" s="19"/>
      <c r="CG49" s="19"/>
      <c r="CH49" s="19"/>
    </row>
    <row r="50" spans="1:86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40"/>
        <v>5.7154259211955605E-3</v>
      </c>
      <c r="F50" s="11">
        <f t="shared" si="18"/>
        <v>8.1920930794385782E-3</v>
      </c>
      <c r="G50" s="11">
        <f t="shared" si="19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0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41"/>
        <v>2.3345824611354482E-2</v>
      </c>
      <c r="O50" s="11">
        <f t="shared" si="21"/>
        <v>6.9793483828880509E-2</v>
      </c>
      <c r="P50" s="11">
        <f t="shared" si="22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3"/>
        <v>155.92887982857243</v>
      </c>
      <c r="U50" s="1">
        <f t="shared" si="54"/>
        <v>659.2426856397459</v>
      </c>
      <c r="V50" s="1">
        <f t="shared" si="55"/>
        <v>740.04755533355137</v>
      </c>
      <c r="W50" s="11">
        <f t="shared" si="42"/>
        <v>-1.0802331397296472E-2</v>
      </c>
      <c r="X50" s="11">
        <f t="shared" si="58"/>
        <v>1.2880751131751689E-2</v>
      </c>
      <c r="Y50" s="11">
        <f t="shared" si="59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4"/>
        <v>2.3563375646650235</v>
      </c>
      <c r="AD50" s="12">
        <f t="shared" si="56"/>
        <v>2.8460274542755997</v>
      </c>
      <c r="AE50" s="12">
        <f t="shared" si="57"/>
        <v>2.2028024729330009</v>
      </c>
      <c r="AF50" s="11">
        <f t="shared" si="43"/>
        <v>-5.4097884010548825E-3</v>
      </c>
      <c r="AG50" s="11">
        <f t="shared" si="60"/>
        <v>-1.6037222521135819E-3</v>
      </c>
      <c r="AH50" s="11">
        <f t="shared" si="61"/>
        <v>8.5720242113020984E-3</v>
      </c>
      <c r="AI50" s="1">
        <f t="shared" si="44"/>
        <v>45654.33905945177</v>
      </c>
      <c r="AJ50" s="1">
        <f t="shared" si="45"/>
        <v>8780.7388114897549</v>
      </c>
      <c r="AK50" s="1">
        <f t="shared" si="46"/>
        <v>3088.524644157123</v>
      </c>
      <c r="AL50" s="14">
        <f t="shared" si="62"/>
        <v>13.499009609408398</v>
      </c>
      <c r="AM50" s="14">
        <f t="shared" si="63"/>
        <v>2.0163589903542083</v>
      </c>
      <c r="AN50" s="14">
        <f t="shared" si="64"/>
        <v>0.78882311242992509</v>
      </c>
      <c r="AO50" s="11">
        <f t="shared" si="47"/>
        <v>2.0621120954280148E-2</v>
      </c>
      <c r="AP50" s="11">
        <f t="shared" si="28"/>
        <v>2.5977173653231045E-2</v>
      </c>
      <c r="AQ50" s="11">
        <f t="shared" si="29"/>
        <v>2.3564574154817608E-2</v>
      </c>
      <c r="AR50" s="1">
        <f t="shared" si="48"/>
        <v>30004.542351393924</v>
      </c>
      <c r="AS50" s="1">
        <f t="shared" si="49"/>
        <v>6318.0438883377183</v>
      </c>
      <c r="AT50" s="1">
        <f t="shared" si="50"/>
        <v>2313.1287472214703</v>
      </c>
      <c r="AU50" s="1">
        <f t="shared" si="51"/>
        <v>6000.908470278785</v>
      </c>
      <c r="AV50" s="1">
        <f t="shared" si="52"/>
        <v>1263.6087776675438</v>
      </c>
      <c r="AW50" s="1">
        <f t="shared" si="53"/>
        <v>462.62574944429412</v>
      </c>
      <c r="AX50" s="1">
        <f t="shared" si="30"/>
        <v>22990.114451858557</v>
      </c>
      <c r="AY50" s="1">
        <f t="shared" si="5"/>
        <v>2087.0695032119406</v>
      </c>
      <c r="AZ50" s="1">
        <f t="shared" si="6"/>
        <v>639.29651486828402</v>
      </c>
      <c r="BA50" s="1">
        <f t="shared" si="31"/>
        <v>10485.557400034393</v>
      </c>
      <c r="BB50" s="1">
        <f t="shared" si="32"/>
        <v>18510.958374204063</v>
      </c>
      <c r="BC50" s="1">
        <f t="shared" si="33"/>
        <v>18700.134865444226</v>
      </c>
      <c r="BD50" s="1">
        <f t="shared" si="34"/>
        <v>0</v>
      </c>
      <c r="BE50" s="2">
        <v>0</v>
      </c>
      <c r="BF50" s="2">
        <v>0</v>
      </c>
      <c r="BG50" s="2">
        <v>0</v>
      </c>
      <c r="BH50" s="2">
        <f t="shared" si="7"/>
        <v>0</v>
      </c>
      <c r="BI50" s="2">
        <f t="shared" si="35"/>
        <v>0</v>
      </c>
      <c r="BJ50" s="2">
        <f t="shared" si="8"/>
        <v>0</v>
      </c>
      <c r="BK50" s="2">
        <f t="shared" si="9"/>
        <v>0</v>
      </c>
      <c r="BL50" s="2">
        <f t="shared" si="10"/>
        <v>0</v>
      </c>
      <c r="BM50" s="2">
        <f t="shared" si="11"/>
        <v>0</v>
      </c>
      <c r="BN50" s="2">
        <f t="shared" si="12"/>
        <v>0</v>
      </c>
      <c r="BO50" s="2">
        <f t="shared" si="36"/>
        <v>0</v>
      </c>
      <c r="BP50" s="2">
        <f t="shared" si="37"/>
        <v>0</v>
      </c>
      <c r="BQ50" s="2">
        <f t="shared" si="38"/>
        <v>0</v>
      </c>
      <c r="BR50" s="11">
        <f t="shared" si="39"/>
        <v>5.5408121957962936E-2</v>
      </c>
      <c r="BS50" s="17">
        <v>0</v>
      </c>
      <c r="BT50" s="17">
        <v>0</v>
      </c>
      <c r="BU50" s="12">
        <f>(BU$3*temperature!$I160+BU$4*temperature!$I160^2+BU$5*temperature!$I160^6)*(K50/K$56)^$BW$1</f>
        <v>3.3405702076404205</v>
      </c>
      <c r="BV50" s="12">
        <f>(BV$3*temperature!$I160+BV$4*temperature!$I160^2+BV$5*temperature!$I160^6)*(L50/L$56)^$BW$1</f>
        <v>1.9347060779730498</v>
      </c>
      <c r="BW50" s="12">
        <f>(BW$3*temperature!$I160+BW$4*temperature!$I160^2+BW$5*temperature!$I160^6)*(M50/M$56)^$BW$1</f>
        <v>0.80404985077601021</v>
      </c>
      <c r="BX50" s="12">
        <f>(BX$3*temperature!$M160+BX$4*temperature!$M160^2+BX$5*temperature!$M160^6)*(K50/K$56)^$BW$1</f>
        <v>3.3405702076404205</v>
      </c>
      <c r="BY50" s="12">
        <f>(BY$3*temperature!$M160+BY$4*temperature!$M160^2+BY$5*temperature!$M160^6)*(L50/L$56)^$BW$1</f>
        <v>1.9347060779730498</v>
      </c>
      <c r="BZ50" s="12">
        <f>(BZ$3*temperature!$M160+BZ$4*temperature!$M160^2+BZ$5*temperature!$M160^6)*(M50/M$56)^$BW$1</f>
        <v>0.80404985077601021</v>
      </c>
      <c r="CA50" s="19">
        <f t="shared" si="13"/>
        <v>0</v>
      </c>
      <c r="CB50" s="19">
        <f t="shared" si="14"/>
        <v>0</v>
      </c>
      <c r="CC50" s="19">
        <f t="shared" si="15"/>
        <v>0</v>
      </c>
      <c r="CD50" s="19">
        <f t="shared" si="16"/>
        <v>0</v>
      </c>
      <c r="CE50" s="19">
        <f t="shared" si="17"/>
        <v>0</v>
      </c>
      <c r="CF50" s="19"/>
      <c r="CG50" s="19"/>
      <c r="CH50" s="19"/>
    </row>
    <row r="51" spans="1:86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40"/>
        <v>5.5451977384386453E-3</v>
      </c>
      <c r="F51" s="11">
        <f t="shared" si="18"/>
        <v>8.2128220658019835E-3</v>
      </c>
      <c r="G51" s="11">
        <f t="shared" si="19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0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41"/>
        <v>1.7685495252261374E-2</v>
      </c>
      <c r="O51" s="11">
        <f t="shared" si="21"/>
        <v>6.4412973631277071E-2</v>
      </c>
      <c r="P51" s="11">
        <f t="shared" si="22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3"/>
        <v>153.02376199191656</v>
      </c>
      <c r="U51" s="1">
        <f t="shared" si="54"/>
        <v>646.21647871792322</v>
      </c>
      <c r="V51" s="1">
        <f t="shared" si="55"/>
        <v>715.40687160768516</v>
      </c>
      <c r="W51" s="11">
        <f t="shared" si="42"/>
        <v>-1.8631044100680727E-2</v>
      </c>
      <c r="X51" s="11">
        <f t="shared" si="58"/>
        <v>-1.9759349941337212E-2</v>
      </c>
      <c r="Y51" s="11">
        <f t="shared" si="59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4"/>
        <v>2.3432536955324719</v>
      </c>
      <c r="AD51" s="12">
        <f t="shared" si="56"/>
        <v>2.8628978785670416</v>
      </c>
      <c r="AE51" s="12">
        <f t="shared" si="57"/>
        <v>2.2281980989767489</v>
      </c>
      <c r="AF51" s="11">
        <f t="shared" si="43"/>
        <v>-5.552629355298544E-3</v>
      </c>
      <c r="AG51" s="11">
        <f t="shared" si="60"/>
        <v>5.92770961014355E-3</v>
      </c>
      <c r="AH51" s="11">
        <f t="shared" si="61"/>
        <v>1.1528780431199648E-2</v>
      </c>
      <c r="AI51" s="1">
        <f t="shared" si="44"/>
        <v>47089.813623785383</v>
      </c>
      <c r="AJ51" s="1">
        <f t="shared" si="45"/>
        <v>9166.2737080083225</v>
      </c>
      <c r="AK51" s="1">
        <f t="shared" si="46"/>
        <v>3242.2979291857046</v>
      </c>
      <c r="AL51" s="14">
        <f t="shared" si="62"/>
        <v>13.777374319326999</v>
      </c>
      <c r="AM51" s="14">
        <f t="shared" si="63"/>
        <v>2.0687382979938933</v>
      </c>
      <c r="AN51" s="14">
        <f t="shared" si="64"/>
        <v>0.80741139315781407</v>
      </c>
      <c r="AO51" s="11">
        <f t="shared" si="47"/>
        <v>2.0621120954280148E-2</v>
      </c>
      <c r="AP51" s="11">
        <f t="shared" si="28"/>
        <v>2.5977173653231045E-2</v>
      </c>
      <c r="AQ51" s="11">
        <f t="shared" si="29"/>
        <v>2.3564574154817608E-2</v>
      </c>
      <c r="AR51" s="1">
        <f t="shared" si="48"/>
        <v>30950.082986290967</v>
      </c>
      <c r="AS51" s="1">
        <f t="shared" si="49"/>
        <v>6581.038969262434</v>
      </c>
      <c r="AT51" s="1">
        <f t="shared" si="50"/>
        <v>2423.2196271173834</v>
      </c>
      <c r="AU51" s="1">
        <f t="shared" si="51"/>
        <v>6190.0165972581935</v>
      </c>
      <c r="AV51" s="1">
        <f t="shared" si="52"/>
        <v>1316.2077938524869</v>
      </c>
      <c r="AW51" s="1">
        <f t="shared" si="53"/>
        <v>484.64392542347673</v>
      </c>
      <c r="AX51" s="1">
        <f t="shared" si="30"/>
        <v>23583.830664473913</v>
      </c>
      <c r="AY51" s="1">
        <f t="shared" si="5"/>
        <v>2156.2371279409545</v>
      </c>
      <c r="AZ51" s="1">
        <f t="shared" si="6"/>
        <v>658.52704229906124</v>
      </c>
      <c r="BA51" s="1">
        <f t="shared" si="31"/>
        <v>10570.470563346355</v>
      </c>
      <c r="BB51" s="1">
        <f t="shared" si="32"/>
        <v>18742.593238247198</v>
      </c>
      <c r="BC51" s="1">
        <f t="shared" si="33"/>
        <v>19105.315843382268</v>
      </c>
      <c r="BD51" s="1">
        <f t="shared" si="34"/>
        <v>0</v>
      </c>
      <c r="BE51" s="2">
        <v>0</v>
      </c>
      <c r="BF51" s="2">
        <v>0</v>
      </c>
      <c r="BG51" s="2">
        <v>0</v>
      </c>
      <c r="BH51" s="2">
        <f t="shared" si="7"/>
        <v>0</v>
      </c>
      <c r="BI51" s="2">
        <f t="shared" si="35"/>
        <v>0</v>
      </c>
      <c r="BJ51" s="2">
        <f t="shared" si="8"/>
        <v>0</v>
      </c>
      <c r="BK51" s="2">
        <f t="shared" si="9"/>
        <v>0</v>
      </c>
      <c r="BL51" s="2">
        <f t="shared" si="10"/>
        <v>0</v>
      </c>
      <c r="BM51" s="2">
        <f t="shared" si="11"/>
        <v>0</v>
      </c>
      <c r="BN51" s="2">
        <f t="shared" si="12"/>
        <v>0</v>
      </c>
      <c r="BO51" s="2">
        <f t="shared" si="36"/>
        <v>0</v>
      </c>
      <c r="BP51" s="2">
        <f t="shared" si="37"/>
        <v>0</v>
      </c>
      <c r="BQ51" s="2">
        <f t="shared" si="38"/>
        <v>0</v>
      </c>
      <c r="BR51" s="11">
        <f t="shared" si="39"/>
        <v>5.0456056851588355E-2</v>
      </c>
      <c r="BS51" s="17">
        <v>0</v>
      </c>
      <c r="BT51" s="17">
        <v>0</v>
      </c>
      <c r="BU51" s="12">
        <f>(BU$3*temperature!$I161+BU$4*temperature!$I161^2+BU$5*temperature!$I161^6)*(K51/K$56)^$BW$1</f>
        <v>3.3661107679939377</v>
      </c>
      <c r="BV51" s="12">
        <f>(BV$3*temperature!$I161+BV$4*temperature!$I161^2+BV$5*temperature!$I161^6)*(L51/L$56)^$BW$1</f>
        <v>1.9192672262924861</v>
      </c>
      <c r="BW51" s="12">
        <f>(BW$3*temperature!$I161+BW$4*temperature!$I161^2+BW$5*temperature!$I161^6)*(M51/M$56)^$BW$1</f>
        <v>0.79035929822321449</v>
      </c>
      <c r="BX51" s="12">
        <f>(BX$3*temperature!$M161+BX$4*temperature!$M161^2+BX$5*temperature!$M161^6)*(K51/K$56)^$BW$1</f>
        <v>3.3661107679939377</v>
      </c>
      <c r="BY51" s="12">
        <f>(BY$3*temperature!$M161+BY$4*temperature!$M161^2+BY$5*temperature!$M161^6)*(L51/L$56)^$BW$1</f>
        <v>1.9192672262924861</v>
      </c>
      <c r="BZ51" s="12">
        <f>(BZ$3*temperature!$M161+BZ$4*temperature!$M161^2+BZ$5*temperature!$M161^6)*(M51/M$56)^$BW$1</f>
        <v>0.79035929822321449</v>
      </c>
      <c r="CA51" s="19">
        <f t="shared" si="13"/>
        <v>0</v>
      </c>
      <c r="CB51" s="19">
        <f t="shared" si="14"/>
        <v>0</v>
      </c>
      <c r="CC51" s="19">
        <f t="shared" si="15"/>
        <v>0</v>
      </c>
      <c r="CD51" s="19">
        <f t="shared" si="16"/>
        <v>0</v>
      </c>
      <c r="CE51" s="19">
        <f t="shared" si="17"/>
        <v>0</v>
      </c>
      <c r="CF51" s="19"/>
      <c r="CG51" s="19"/>
      <c r="CH51" s="19"/>
    </row>
    <row r="52" spans="1:86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40"/>
        <v>5.6189487943716365E-3</v>
      </c>
      <c r="F52" s="11">
        <f t="shared" si="18"/>
        <v>8.1453534478015399E-3</v>
      </c>
      <c r="G52" s="11">
        <f t="shared" si="19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0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41"/>
        <v>2.3462387645812433E-2</v>
      </c>
      <c r="O52" s="11">
        <f t="shared" si="21"/>
        <v>7.3997005066261501E-2</v>
      </c>
      <c r="P52" s="11">
        <f t="shared" si="22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3"/>
        <v>148.21095550926216</v>
      </c>
      <c r="U52" s="1">
        <f t="shared" si="54"/>
        <v>634.29732229691115</v>
      </c>
      <c r="V52" s="1">
        <f t="shared" si="55"/>
        <v>691.71563413523154</v>
      </c>
      <c r="W52" s="11">
        <f t="shared" si="42"/>
        <v>-3.1451366898878286E-2</v>
      </c>
      <c r="X52" s="11">
        <f t="shared" si="58"/>
        <v>-1.8444525655952559E-2</v>
      </c>
      <c r="Y52" s="11">
        <f t="shared" si="59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4"/>
        <v>2.3387955022900764</v>
      </c>
      <c r="AD52" s="12">
        <f t="shared" si="56"/>
        <v>2.8897620504912451</v>
      </c>
      <c r="AE52" s="12">
        <f t="shared" si="57"/>
        <v>2.2061797953892048</v>
      </c>
      <c r="AF52" s="11">
        <f t="shared" si="43"/>
        <v>-1.9025653308027968E-3</v>
      </c>
      <c r="AG52" s="11">
        <f t="shared" si="60"/>
        <v>9.3835592688515934E-3</v>
      </c>
      <c r="AH52" s="11">
        <f t="shared" si="61"/>
        <v>-9.8816633932393705E-3</v>
      </c>
      <c r="AI52" s="1">
        <f t="shared" si="44"/>
        <v>48570.848858665042</v>
      </c>
      <c r="AJ52" s="1">
        <f t="shared" si="45"/>
        <v>9565.8541310599776</v>
      </c>
      <c r="AK52" s="1">
        <f t="shared" si="46"/>
        <v>3402.7120616906113</v>
      </c>
      <c r="AL52" s="14">
        <f t="shared" si="62"/>
        <v>14.061479221598233</v>
      </c>
      <c r="AM52" s="14">
        <f t="shared" si="63"/>
        <v>2.1224782720039701</v>
      </c>
      <c r="AN52" s="14">
        <f t="shared" si="64"/>
        <v>0.82643769880532603</v>
      </c>
      <c r="AO52" s="11">
        <f t="shared" si="47"/>
        <v>2.0621120954280148E-2</v>
      </c>
      <c r="AP52" s="11">
        <f t="shared" si="28"/>
        <v>2.5977173653231045E-2</v>
      </c>
      <c r="AQ52" s="11">
        <f t="shared" si="29"/>
        <v>2.3564574154817608E-2</v>
      </c>
      <c r="AR52" s="1">
        <f t="shared" si="48"/>
        <v>31927.349928287691</v>
      </c>
      <c r="AS52" s="1">
        <f t="shared" si="49"/>
        <v>6854.2015330672539</v>
      </c>
      <c r="AT52" s="1">
        <f t="shared" si="50"/>
        <v>2538.1812614470864</v>
      </c>
      <c r="AU52" s="1">
        <f t="shared" si="51"/>
        <v>6385.4699856575389</v>
      </c>
      <c r="AV52" s="1">
        <f t="shared" si="52"/>
        <v>1370.8403066134508</v>
      </c>
      <c r="AW52" s="1">
        <f t="shared" si="53"/>
        <v>507.63625228941731</v>
      </c>
      <c r="AX52" s="1">
        <f t="shared" si="30"/>
        <v>24192.567092568625</v>
      </c>
      <c r="AY52" s="1">
        <f t="shared" si="5"/>
        <v>2227.5926402274868</v>
      </c>
      <c r="AZ52" s="1">
        <f t="shared" si="6"/>
        <v>678.31009172590132</v>
      </c>
      <c r="BA52" s="1">
        <f t="shared" si="31"/>
        <v>10656.770948257836</v>
      </c>
      <c r="BB52" s="1">
        <f t="shared" si="32"/>
        <v>18975.399012756217</v>
      </c>
      <c r="BC52" s="1">
        <f t="shared" si="33"/>
        <v>19516.664477881535</v>
      </c>
      <c r="BD52" s="1">
        <f t="shared" si="34"/>
        <v>0</v>
      </c>
      <c r="BE52" s="2">
        <v>0</v>
      </c>
      <c r="BF52" s="2">
        <v>0</v>
      </c>
      <c r="BG52" s="2">
        <v>0</v>
      </c>
      <c r="BH52" s="2">
        <f t="shared" si="7"/>
        <v>0</v>
      </c>
      <c r="BI52" s="2">
        <f t="shared" si="35"/>
        <v>0</v>
      </c>
      <c r="BJ52" s="2">
        <f t="shared" si="8"/>
        <v>0</v>
      </c>
      <c r="BK52" s="2">
        <f t="shared" si="9"/>
        <v>0</v>
      </c>
      <c r="BL52" s="2">
        <f t="shared" si="10"/>
        <v>0</v>
      </c>
      <c r="BM52" s="2">
        <f t="shared" si="11"/>
        <v>0</v>
      </c>
      <c r="BN52" s="2">
        <f t="shared" si="12"/>
        <v>0</v>
      </c>
      <c r="BO52" s="2">
        <f t="shared" si="36"/>
        <v>0</v>
      </c>
      <c r="BP52" s="2">
        <f t="shared" si="37"/>
        <v>0</v>
      </c>
      <c r="BQ52" s="2">
        <f t="shared" si="38"/>
        <v>0</v>
      </c>
      <c r="BR52" s="11">
        <f t="shared" si="39"/>
        <v>5.7020783818685555E-2</v>
      </c>
      <c r="BS52" s="17">
        <v>0</v>
      </c>
      <c r="BT52" s="17">
        <v>0</v>
      </c>
      <c r="BU52" s="12">
        <f>(BU$3*temperature!$I162+BU$4*temperature!$I162^2+BU$5*temperature!$I162^6)*(K52/K$56)^$BW$1</f>
        <v>3.3852905945433984</v>
      </c>
      <c r="BV52" s="12">
        <f>(BV$3*temperature!$I162+BV$4*temperature!$I162^2+BV$5*temperature!$I162^6)*(L52/L$56)^$BW$1</f>
        <v>1.8982966004646851</v>
      </c>
      <c r="BW52" s="12">
        <f>(BW$3*temperature!$I162+BW$4*temperature!$I162^2+BW$5*temperature!$I162^6)*(M52/M$56)^$BW$1</f>
        <v>0.77512191249742057</v>
      </c>
      <c r="BX52" s="12">
        <f>(BX$3*temperature!$M162+BX$4*temperature!$M162^2+BX$5*temperature!$M162^6)*(K52/K$56)^$BW$1</f>
        <v>3.3852905945433984</v>
      </c>
      <c r="BY52" s="12">
        <f>(BY$3*temperature!$M162+BY$4*temperature!$M162^2+BY$5*temperature!$M162^6)*(L52/L$56)^$BW$1</f>
        <v>1.8982966004646851</v>
      </c>
      <c r="BZ52" s="12">
        <f>(BZ$3*temperature!$M162+BZ$4*temperature!$M162^2+BZ$5*temperature!$M162^6)*(M52/M$56)^$BW$1</f>
        <v>0.77512191249742057</v>
      </c>
      <c r="CA52" s="19">
        <f t="shared" si="13"/>
        <v>0</v>
      </c>
      <c r="CB52" s="19">
        <f t="shared" si="14"/>
        <v>0</v>
      </c>
      <c r="CC52" s="19">
        <f t="shared" si="15"/>
        <v>0</v>
      </c>
      <c r="CD52" s="19">
        <f t="shared" si="16"/>
        <v>0</v>
      </c>
      <c r="CE52" s="19">
        <f t="shared" si="17"/>
        <v>0</v>
      </c>
      <c r="CF52" s="19"/>
      <c r="CG52" s="19"/>
      <c r="CH52" s="19"/>
    </row>
    <row r="53" spans="1:86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40"/>
        <v>5.9575399981963706E-3</v>
      </c>
      <c r="F53" s="11">
        <f t="shared" si="18"/>
        <v>8.1044756914163685E-3</v>
      </c>
      <c r="G53" s="11">
        <f t="shared" si="19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0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41"/>
        <v>2.0470395087995197E-2</v>
      </c>
      <c r="O53" s="11">
        <f t="shared" si="21"/>
        <v>7.8402451038241505E-2</v>
      </c>
      <c r="P53" s="11">
        <f t="shared" si="22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3"/>
        <v>145.11508502616257</v>
      </c>
      <c r="U53" s="1">
        <f t="shared" si="54"/>
        <v>604.17834263666111</v>
      </c>
      <c r="V53" s="1">
        <f t="shared" si="55"/>
        <v>672.98973661232958</v>
      </c>
      <c r="W53" s="11">
        <f t="shared" si="42"/>
        <v>-2.088827018530437E-2</v>
      </c>
      <c r="X53" s="11">
        <f t="shared" si="58"/>
        <v>-4.7484008841758074E-2</v>
      </c>
      <c r="Y53" s="11">
        <f t="shared" si="59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4"/>
        <v>2.3365257523444609</v>
      </c>
      <c r="AD53" s="12">
        <f t="shared" si="56"/>
        <v>2.9121314785809065</v>
      </c>
      <c r="AE53" s="12">
        <f t="shared" si="57"/>
        <v>2.2542764742919856</v>
      </c>
      <c r="AF53" s="11">
        <f t="shared" si="43"/>
        <v>-9.7047815569728524E-4</v>
      </c>
      <c r="AG53" s="11">
        <f t="shared" si="60"/>
        <v>7.7409238888228593E-3</v>
      </c>
      <c r="AH53" s="11">
        <f t="shared" si="61"/>
        <v>2.1800888124938966E-2</v>
      </c>
      <c r="AI53" s="1">
        <f t="shared" si="44"/>
        <v>50099.233958456076</v>
      </c>
      <c r="AJ53" s="1">
        <f t="shared" si="45"/>
        <v>9980.1090245674313</v>
      </c>
      <c r="AK53" s="1">
        <f t="shared" si="46"/>
        <v>3570.0771078109678</v>
      </c>
      <c r="AL53" s="14">
        <f t="shared" si="62"/>
        <v>14.351442685422908</v>
      </c>
      <c r="AM53" s="14">
        <f t="shared" si="63"/>
        <v>2.177614258651027</v>
      </c>
      <c r="AN53" s="14">
        <f t="shared" si="64"/>
        <v>0.845912351243161</v>
      </c>
      <c r="AO53" s="11">
        <f t="shared" si="47"/>
        <v>2.0621120954280148E-2</v>
      </c>
      <c r="AP53" s="11">
        <f t="shared" si="28"/>
        <v>2.5977173653231045E-2</v>
      </c>
      <c r="AQ53" s="11">
        <f t="shared" si="29"/>
        <v>2.3564574154817608E-2</v>
      </c>
      <c r="AR53" s="1">
        <f t="shared" si="48"/>
        <v>32944.447016896374</v>
      </c>
      <c r="AS53" s="1">
        <f t="shared" si="49"/>
        <v>7138.0783223378066</v>
      </c>
      <c r="AT53" s="1">
        <f t="shared" si="50"/>
        <v>2657.8534183072488</v>
      </c>
      <c r="AU53" s="1">
        <f t="shared" si="51"/>
        <v>6588.8894033792749</v>
      </c>
      <c r="AV53" s="1">
        <f t="shared" si="52"/>
        <v>1427.6156644675614</v>
      </c>
      <c r="AW53" s="1">
        <f t="shared" si="53"/>
        <v>531.57068366144983</v>
      </c>
      <c r="AX53" s="1">
        <f t="shared" si="30"/>
        <v>24815.421366818799</v>
      </c>
      <c r="AY53" s="1">
        <f t="shared" si="5"/>
        <v>2301.2016174722335</v>
      </c>
      <c r="AZ53" s="1">
        <f t="shared" si="6"/>
        <v>698.68808535269613</v>
      </c>
      <c r="BA53" s="1">
        <f t="shared" si="31"/>
        <v>10747.256584802913</v>
      </c>
      <c r="BB53" s="1">
        <f t="shared" si="32"/>
        <v>19209.858574433252</v>
      </c>
      <c r="BC53" s="1">
        <f t="shared" si="33"/>
        <v>19930.868381151759</v>
      </c>
      <c r="BD53" s="1">
        <f t="shared" si="34"/>
        <v>0</v>
      </c>
      <c r="BE53" s="2">
        <v>0</v>
      </c>
      <c r="BF53" s="2">
        <v>0</v>
      </c>
      <c r="BG53" s="2">
        <v>0</v>
      </c>
      <c r="BH53" s="2">
        <f t="shared" si="7"/>
        <v>0</v>
      </c>
      <c r="BI53" s="2">
        <f t="shared" si="35"/>
        <v>0</v>
      </c>
      <c r="BJ53" s="2">
        <f t="shared" si="8"/>
        <v>0</v>
      </c>
      <c r="BK53" s="2">
        <f t="shared" si="9"/>
        <v>0</v>
      </c>
      <c r="BL53" s="2">
        <f t="shared" si="10"/>
        <v>0</v>
      </c>
      <c r="BM53" s="2">
        <f t="shared" si="11"/>
        <v>0</v>
      </c>
      <c r="BN53" s="2">
        <f t="shared" si="12"/>
        <v>0</v>
      </c>
      <c r="BO53" s="2">
        <f t="shared" si="36"/>
        <v>0</v>
      </c>
      <c r="BP53" s="2">
        <f t="shared" si="37"/>
        <v>0</v>
      </c>
      <c r="BQ53" s="2">
        <f t="shared" si="38"/>
        <v>0</v>
      </c>
      <c r="BR53" s="11">
        <f t="shared" si="39"/>
        <v>5.6209829446846243E-2</v>
      </c>
      <c r="BS53" s="17">
        <v>0</v>
      </c>
      <c r="BT53" s="17">
        <v>0</v>
      </c>
      <c r="BU53" s="12">
        <f>(BU$3*temperature!$I163+BU$4*temperature!$I163^2+BU$5*temperature!$I163^6)*(K53/K$56)^$BW$1</f>
        <v>3.4052797203823517</v>
      </c>
      <c r="BV53" s="12">
        <f>(BV$3*temperature!$I163+BV$4*temperature!$I163^2+BV$5*temperature!$I163^6)*(L53/L$56)^$BW$1</f>
        <v>1.874213012795642</v>
      </c>
      <c r="BW53" s="12">
        <f>(BW$3*temperature!$I163+BW$4*temperature!$I163^2+BW$5*temperature!$I163^6)*(M53/M$56)^$BW$1</f>
        <v>0.75823819600089437</v>
      </c>
      <c r="BX53" s="12">
        <f>(BX$3*temperature!$M163+BX$4*temperature!$M163^2+BX$5*temperature!$M163^6)*(K53/K$56)^$BW$1</f>
        <v>3.4052797203823517</v>
      </c>
      <c r="BY53" s="12">
        <f>(BY$3*temperature!$M163+BY$4*temperature!$M163^2+BY$5*temperature!$M163^6)*(L53/L$56)^$BW$1</f>
        <v>1.874213012795642</v>
      </c>
      <c r="BZ53" s="12">
        <f>(BZ$3*temperature!$M163+BZ$4*temperature!$M163^2+BZ$5*temperature!$M163^6)*(M53/M$56)^$BW$1</f>
        <v>0.75823819600089437</v>
      </c>
      <c r="CA53" s="19">
        <f t="shared" si="13"/>
        <v>0</v>
      </c>
      <c r="CB53" s="19">
        <f t="shared" si="14"/>
        <v>0</v>
      </c>
      <c r="CC53" s="19">
        <f t="shared" si="15"/>
        <v>0</v>
      </c>
      <c r="CD53" s="19">
        <f t="shared" si="16"/>
        <v>0</v>
      </c>
      <c r="CE53" s="19">
        <f t="shared" si="17"/>
        <v>0</v>
      </c>
      <c r="CF53" s="19"/>
      <c r="CG53" s="19"/>
      <c r="CH53" s="19"/>
    </row>
    <row r="54" spans="1:86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40"/>
        <v>5.7120049793621952E-3</v>
      </c>
      <c r="F54" s="11">
        <f t="shared" si="18"/>
        <v>8.1531947903412672E-3</v>
      </c>
      <c r="G54" s="11">
        <f t="shared" si="19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0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41"/>
        <v>-4.648633033494165E-3</v>
      </c>
      <c r="O54" s="11">
        <f t="shared" si="21"/>
        <v>4.2789525278652762E-2</v>
      </c>
      <c r="P54" s="11">
        <f t="shared" si="22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3"/>
        <v>142.84695667407644</v>
      </c>
      <c r="U54" s="1">
        <f t="shared" si="54"/>
        <v>604.67001308648867</v>
      </c>
      <c r="V54" s="1">
        <f t="shared" si="55"/>
        <v>665.92165165765812</v>
      </c>
      <c r="W54" s="11">
        <f t="shared" si="42"/>
        <v>-1.5629859236737653E-2</v>
      </c>
      <c r="X54" s="11">
        <f t="shared" si="58"/>
        <v>8.1378363825801436E-4</v>
      </c>
      <c r="Y54" s="11">
        <f t="shared" si="59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4"/>
        <v>2.3337186594678334</v>
      </c>
      <c r="AD54" s="12">
        <f t="shared" si="56"/>
        <v>2.8737358406172713</v>
      </c>
      <c r="AE54" s="12">
        <f t="shared" si="57"/>
        <v>2.3022859575808767</v>
      </c>
      <c r="AF54" s="11">
        <f t="shared" si="43"/>
        <v>-1.2013960786911859E-3</v>
      </c>
      <c r="AG54" s="11">
        <f t="shared" si="60"/>
        <v>-1.3184719936596201E-2</v>
      </c>
      <c r="AH54" s="11">
        <f t="shared" si="61"/>
        <v>2.1297069741176955E-2</v>
      </c>
      <c r="AI54" s="1">
        <f t="shared" si="44"/>
        <v>51678.199965989741</v>
      </c>
      <c r="AJ54" s="1">
        <f t="shared" si="45"/>
        <v>10409.71378657825</v>
      </c>
      <c r="AK54" s="1">
        <f t="shared" si="46"/>
        <v>3744.6400806913211</v>
      </c>
      <c r="AL54" s="14">
        <f t="shared" si="62"/>
        <v>14.647385520907433</v>
      </c>
      <c r="AM54" s="14">
        <f t="shared" si="63"/>
        <v>2.2341825223977567</v>
      </c>
      <c r="AN54" s="14">
        <f t="shared" si="64"/>
        <v>0.86584591557250656</v>
      </c>
      <c r="AO54" s="11">
        <f t="shared" si="47"/>
        <v>2.0621120954280148E-2</v>
      </c>
      <c r="AP54" s="11">
        <f t="shared" si="28"/>
        <v>2.5977173653231045E-2</v>
      </c>
      <c r="AQ54" s="11">
        <f t="shared" si="29"/>
        <v>2.3564574154817608E-2</v>
      </c>
      <c r="AR54" s="1">
        <f t="shared" si="48"/>
        <v>33987.634527119866</v>
      </c>
      <c r="AS54" s="1">
        <f t="shared" si="49"/>
        <v>7433.6298606039227</v>
      </c>
      <c r="AT54" s="1">
        <f t="shared" si="50"/>
        <v>2782.8872036418302</v>
      </c>
      <c r="AU54" s="1">
        <f t="shared" si="51"/>
        <v>6797.5269054239734</v>
      </c>
      <c r="AV54" s="1">
        <f t="shared" si="52"/>
        <v>1486.7259721207847</v>
      </c>
      <c r="AW54" s="1">
        <f t="shared" si="53"/>
        <v>556.57744072836601</v>
      </c>
      <c r="AX54" s="1">
        <f t="shared" si="30"/>
        <v>25455.799234180897</v>
      </c>
      <c r="AY54" s="1">
        <f t="shared" si="5"/>
        <v>2377.1017054902254</v>
      </c>
      <c r="AZ54" s="1">
        <f t="shared" si="6"/>
        <v>719.64675620771789</v>
      </c>
      <c r="BA54" s="1">
        <f t="shared" si="31"/>
        <v>10835.859104560468</v>
      </c>
      <c r="BB54" s="1">
        <f t="shared" si="32"/>
        <v>19447.663305855185</v>
      </c>
      <c r="BC54" s="1">
        <f t="shared" si="33"/>
        <v>20352.1499229398</v>
      </c>
      <c r="BD54" s="1">
        <f t="shared" si="34"/>
        <v>0</v>
      </c>
      <c r="BE54" s="2">
        <v>0</v>
      </c>
      <c r="BF54" s="2">
        <v>0</v>
      </c>
      <c r="BG54" s="2">
        <v>0</v>
      </c>
      <c r="BH54" s="2">
        <f t="shared" si="7"/>
        <v>0</v>
      </c>
      <c r="BI54" s="2">
        <f t="shared" si="35"/>
        <v>0</v>
      </c>
      <c r="BJ54" s="2">
        <f t="shared" si="8"/>
        <v>0</v>
      </c>
      <c r="BK54" s="2">
        <f t="shared" si="9"/>
        <v>0</v>
      </c>
      <c r="BL54" s="2">
        <f t="shared" si="10"/>
        <v>0</v>
      </c>
      <c r="BM54" s="2">
        <f t="shared" si="11"/>
        <v>0</v>
      </c>
      <c r="BN54" s="2">
        <f t="shared" si="12"/>
        <v>0</v>
      </c>
      <c r="BO54" s="2">
        <f t="shared" si="36"/>
        <v>0</v>
      </c>
      <c r="BP54" s="2">
        <f t="shared" si="37"/>
        <v>0</v>
      </c>
      <c r="BQ54" s="2">
        <f t="shared" si="38"/>
        <v>0</v>
      </c>
      <c r="BR54" s="11">
        <f t="shared" si="39"/>
        <v>2.9851806401616859E-2</v>
      </c>
      <c r="BS54" s="17">
        <v>0</v>
      </c>
      <c r="BT54" s="17">
        <v>0</v>
      </c>
      <c r="BU54" s="12">
        <f>(BU$3*temperature!$I164+BU$4*temperature!$I164^2+BU$5*temperature!$I164^6)*(K54/K$56)^$BW$1</f>
        <v>3.4449235380057455</v>
      </c>
      <c r="BV54" s="12">
        <f>(BV$3*temperature!$I164+BV$4*temperature!$I164^2+BV$5*temperature!$I164^6)*(L54/L$56)^$BW$1</f>
        <v>1.8645595606976377</v>
      </c>
      <c r="BW54" s="12">
        <f>(BW$3*temperature!$I164+BW$4*temperature!$I164^2+BW$5*temperature!$I164^6)*(M54/M$56)^$BW$1</f>
        <v>0.74504377999317706</v>
      </c>
      <c r="BX54" s="12">
        <f>(BX$3*temperature!$M164+BX$4*temperature!$M164^2+BX$5*temperature!$M164^6)*(K54/K$56)^$BW$1</f>
        <v>3.4449235380057455</v>
      </c>
      <c r="BY54" s="12">
        <f>(BY$3*temperature!$M164+BY$4*temperature!$M164^2+BY$5*temperature!$M164^6)*(L54/L$56)^$BW$1</f>
        <v>1.8645595606976377</v>
      </c>
      <c r="BZ54" s="12">
        <f>(BZ$3*temperature!$M164+BZ$4*temperature!$M164^2+BZ$5*temperature!$M164^6)*(M54/M$56)^$BW$1</f>
        <v>0.74504377999317706</v>
      </c>
      <c r="CA54" s="19">
        <f t="shared" si="13"/>
        <v>0</v>
      </c>
      <c r="CB54" s="19">
        <f t="shared" si="14"/>
        <v>0</v>
      </c>
      <c r="CC54" s="19">
        <f t="shared" si="15"/>
        <v>0</v>
      </c>
      <c r="CD54" s="19">
        <f t="shared" si="16"/>
        <v>0</v>
      </c>
      <c r="CE54" s="19">
        <f t="shared" si="17"/>
        <v>0</v>
      </c>
      <c r="CF54" s="19"/>
      <c r="CG54" s="19"/>
      <c r="CH54" s="19"/>
    </row>
    <row r="55" spans="1:86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40"/>
        <v>5.0995244411160545E-3</v>
      </c>
      <c r="F55" s="11">
        <f t="shared" si="18"/>
        <v>8.1161002345619959E-3</v>
      </c>
      <c r="G55" s="11">
        <f t="shared" si="19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0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41"/>
        <v>-4.541462181660294E-2</v>
      </c>
      <c r="O55" s="11">
        <f t="shared" si="21"/>
        <v>2.1828133538632777E-3</v>
      </c>
      <c r="P55" s="11">
        <f t="shared" si="22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3"/>
        <v>141.93819766837814</v>
      </c>
      <c r="U55" s="1">
        <f t="shared" si="54"/>
        <v>606.72180992229414</v>
      </c>
      <c r="V55" s="1">
        <f t="shared" si="55"/>
        <v>663.64450671499844</v>
      </c>
      <c r="W55" s="11">
        <f t="shared" si="42"/>
        <v>-6.3617666547265417E-3</v>
      </c>
      <c r="X55" s="11">
        <f t="shared" si="58"/>
        <v>3.3932505191256457E-3</v>
      </c>
      <c r="Y55" s="11">
        <f t="shared" si="59"/>
        <v>-3.4195388256129666E-3</v>
      </c>
      <c r="Z55" s="5">
        <f t="shared" ref="Z55:AB57" si="65">Q54*AC55</f>
        <v>12188.303444360248</v>
      </c>
      <c r="AA55" s="5">
        <f t="shared" si="65"/>
        <v>13336.262456993791</v>
      </c>
      <c r="AB55" s="5">
        <f t="shared" si="65"/>
        <v>4319.0487389807877</v>
      </c>
      <c r="AC55" s="16">
        <f t="shared" ref="AC55:AC57" si="66">AC54*(1+AF55)</f>
        <v>2.324266156668239</v>
      </c>
      <c r="AD55" s="16">
        <f t="shared" ref="AD55:AD57" si="67">AD54*(1+AG55)</f>
        <v>2.8745885881272062</v>
      </c>
      <c r="AE55" s="16">
        <f t="shared" ref="AE55:AE57" si="68">AE54*(1+AH55)</f>
        <v>2.324833886965608</v>
      </c>
      <c r="AF55" s="15">
        <f t="shared" ref="AF55:AH57" si="69">AC$5-1</f>
        <v>-4.0504037456468023E-3</v>
      </c>
      <c r="AG55" s="15">
        <f t="shared" si="69"/>
        <v>2.9673830763510267E-4</v>
      </c>
      <c r="AH55" s="15">
        <f t="shared" si="69"/>
        <v>9.7937136394747881E-3</v>
      </c>
      <c r="AI55" s="1">
        <f t="shared" si="44"/>
        <v>53307.906874814747</v>
      </c>
      <c r="AJ55" s="1">
        <f t="shared" si="45"/>
        <v>10855.468380041209</v>
      </c>
      <c r="AK55" s="1">
        <f t="shared" si="46"/>
        <v>3926.7535133505553</v>
      </c>
      <c r="AL55" s="14">
        <f t="shared" si="62"/>
        <v>14.949431029398037</v>
      </c>
      <c r="AM55" s="14">
        <f t="shared" si="63"/>
        <v>2.2922202697550969</v>
      </c>
      <c r="AN55" s="14">
        <f t="shared" si="64"/>
        <v>0.88624920585666089</v>
      </c>
      <c r="AO55" s="11">
        <f t="shared" si="47"/>
        <v>2.0621120954280148E-2</v>
      </c>
      <c r="AP55" s="11">
        <f t="shared" si="28"/>
        <v>2.5977173653231045E-2</v>
      </c>
      <c r="AQ55" s="11">
        <f t="shared" si="29"/>
        <v>2.3564574154817608E-2</v>
      </c>
      <c r="AR55" s="1">
        <f t="shared" si="48"/>
        <v>35046.898880452107</v>
      </c>
      <c r="AS55" s="1">
        <f t="shared" si="49"/>
        <v>7740.8566921998518</v>
      </c>
      <c r="AT55" s="1">
        <f t="shared" si="50"/>
        <v>2913.5578118777248</v>
      </c>
      <c r="AU55" s="1">
        <f t="shared" si="51"/>
        <v>7009.3797760904217</v>
      </c>
      <c r="AV55" s="1">
        <f t="shared" si="52"/>
        <v>1548.1713384399704</v>
      </c>
      <c r="AW55" s="1">
        <f t="shared" si="53"/>
        <v>582.71156237554499</v>
      </c>
      <c r="AX55" s="1">
        <f t="shared" si="30"/>
        <v>26115.97989120537</v>
      </c>
      <c r="AY55" s="1">
        <f t="shared" si="5"/>
        <v>2455.4172783919898</v>
      </c>
      <c r="AZ55" s="1">
        <f t="shared" si="6"/>
        <v>741.20324336644978</v>
      </c>
      <c r="BA55" s="1">
        <f t="shared" si="31"/>
        <v>10918.604485835911</v>
      </c>
      <c r="BB55" s="1">
        <f t="shared" si="32"/>
        <v>19687.254095481232</v>
      </c>
      <c r="BC55" s="1">
        <f t="shared" si="33"/>
        <v>20780.902990932656</v>
      </c>
      <c r="BD55" s="1">
        <f t="shared" si="34"/>
        <v>0</v>
      </c>
      <c r="BE55" s="2">
        <v>0</v>
      </c>
      <c r="BF55" s="2">
        <v>0</v>
      </c>
      <c r="BG55" s="2">
        <v>0</v>
      </c>
      <c r="BH55" s="2">
        <f t="shared" si="7"/>
        <v>0</v>
      </c>
      <c r="BI55" s="2">
        <f t="shared" si="35"/>
        <v>0</v>
      </c>
      <c r="BJ55" s="2">
        <f t="shared" si="8"/>
        <v>0</v>
      </c>
      <c r="BK55" s="2">
        <f t="shared" si="9"/>
        <v>0</v>
      </c>
      <c r="BL55" s="2">
        <f t="shared" si="10"/>
        <v>0</v>
      </c>
      <c r="BM55" s="2">
        <f t="shared" si="11"/>
        <v>0</v>
      </c>
      <c r="BN55" s="2">
        <f t="shared" si="12"/>
        <v>0</v>
      </c>
      <c r="BO55" s="2">
        <f t="shared" si="36"/>
        <v>0</v>
      </c>
      <c r="BP55" s="2">
        <f t="shared" si="37"/>
        <v>0</v>
      </c>
      <c r="BQ55" s="2">
        <f t="shared" si="38"/>
        <v>0</v>
      </c>
      <c r="BR55" s="11">
        <f t="shared" si="39"/>
        <v>-8.519125488337026E-3</v>
      </c>
      <c r="BS55" s="17">
        <v>0</v>
      </c>
      <c r="BT55" s="17">
        <v>0</v>
      </c>
      <c r="BU55" s="12">
        <f>(BU$3*temperature!$I165+BU$4*temperature!$I165^2+BU$5*temperature!$I165^6)*(K55/K$56)^$BW$1</f>
        <v>3.5196826205033758</v>
      </c>
      <c r="BV55" s="12">
        <f>(BV$3*temperature!$I165+BV$4*temperature!$I165^2+BV$5*temperature!$I165^6)*(L55/L$56)^$BW$1</f>
        <v>1.8719201366567768</v>
      </c>
      <c r="BW55" s="12">
        <f>(BW$3*temperature!$I165+BW$4*temperature!$I165^2+BW$5*temperature!$I165^6)*(M55/M$56)^$BW$1</f>
        <v>0.73149000650041218</v>
      </c>
      <c r="BX55" s="12">
        <f>(BX$3*temperature!$M165+BX$4*temperature!$M165^2+BX$5*temperature!$M165^6)*(K55/K$56)^$BW$1</f>
        <v>3.5196826205033758</v>
      </c>
      <c r="BY55" s="12">
        <f>(BY$3*temperature!$M165+BY$4*temperature!$M165^2+BY$5*temperature!$M165^6)*(L55/L$56)^$BW$1</f>
        <v>1.8719201366567768</v>
      </c>
      <c r="BZ55" s="12">
        <f>(BZ$3*temperature!$M165+BZ$4*temperature!$M165^2+BZ$5*temperature!$M165^6)*(M55/M$56)^$BW$1</f>
        <v>0.73149000650041218</v>
      </c>
      <c r="CA55" s="19">
        <f t="shared" si="13"/>
        <v>0</v>
      </c>
      <c r="CB55" s="19">
        <f t="shared" si="14"/>
        <v>0</v>
      </c>
      <c r="CC55" s="19">
        <f t="shared" si="15"/>
        <v>0</v>
      </c>
      <c r="CD55" s="19">
        <f t="shared" si="16"/>
        <v>0</v>
      </c>
      <c r="CE55" s="19">
        <f t="shared" si="17"/>
        <v>0</v>
      </c>
      <c r="CF55" s="19"/>
      <c r="CG55" s="19"/>
      <c r="CH55" s="19"/>
    </row>
    <row r="56" spans="1:86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40"/>
        <v>4.1079767039275961E-3</v>
      </c>
      <c r="F56" s="11">
        <f t="shared" si="18"/>
        <v>8.0929895690897702E-3</v>
      </c>
      <c r="G56" s="11">
        <f t="shared" si="19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0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41"/>
        <v>2.1035151553658649E-2</v>
      </c>
      <c r="O56" s="11">
        <f t="shared" si="21"/>
        <v>3.1463911881298268E-2</v>
      </c>
      <c r="P56" s="11">
        <f t="shared" si="22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3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42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65"/>
        <v>11572.648363264367</v>
      </c>
      <c r="AA56" s="5">
        <f t="shared" si="65"/>
        <v>13523.579650465739</v>
      </c>
      <c r="AB56" s="5">
        <f t="shared" si="65"/>
        <v>4525.7999835111077</v>
      </c>
      <c r="AC56" s="16">
        <f t="shared" si="66"/>
        <v>2.3148519403213901</v>
      </c>
      <c r="AD56" s="16">
        <f t="shared" si="67"/>
        <v>2.8754415886799944</v>
      </c>
      <c r="AE56" s="16">
        <f t="shared" si="68"/>
        <v>2.3476026443138962</v>
      </c>
      <c r="AF56" s="15">
        <f t="shared" si="69"/>
        <v>-4.0504037456468023E-3</v>
      </c>
      <c r="AG56" s="15">
        <f t="shared" si="69"/>
        <v>2.9673830763510267E-4</v>
      </c>
      <c r="AH56" s="15">
        <f t="shared" si="69"/>
        <v>9.7937136394747881E-3</v>
      </c>
      <c r="AI56" s="1">
        <f t="shared" si="44"/>
        <v>54986.495963423695</v>
      </c>
      <c r="AJ56" s="1">
        <f t="shared" si="45"/>
        <v>11318.092880477059</v>
      </c>
      <c r="AK56" s="1">
        <f t="shared" si="46"/>
        <v>4116.7897243910447</v>
      </c>
      <c r="AL56" s="14">
        <f t="shared" si="62"/>
        <v>15.257705054852922</v>
      </c>
      <c r="AM56" s="14">
        <f t="shared" si="63"/>
        <v>2.3517656737539809</v>
      </c>
      <c r="AN56" s="14">
        <f t="shared" si="64"/>
        <v>0.90713329098771844</v>
      </c>
      <c r="AO56" s="11">
        <f t="shared" si="47"/>
        <v>2.0621120954280148E-2</v>
      </c>
      <c r="AP56" s="11">
        <f t="shared" si="28"/>
        <v>2.5977173653231045E-2</v>
      </c>
      <c r="AQ56" s="11">
        <f t="shared" si="29"/>
        <v>2.3564574154817608E-2</v>
      </c>
      <c r="AR56" s="1">
        <f t="shared" si="48"/>
        <v>36110.322211354614</v>
      </c>
      <c r="AS56" s="1">
        <f t="shared" si="49"/>
        <v>8060.3173095367674</v>
      </c>
      <c r="AT56" s="1">
        <f t="shared" si="50"/>
        <v>3050.2621608647241</v>
      </c>
      <c r="AU56" s="1">
        <f t="shared" si="51"/>
        <v>7222.0644422709229</v>
      </c>
      <c r="AV56" s="1">
        <f t="shared" si="52"/>
        <v>1612.0634619073535</v>
      </c>
      <c r="AW56" s="1">
        <f t="shared" si="53"/>
        <v>610.0524321729448</v>
      </c>
      <c r="AX56" s="1">
        <f t="shared" si="30"/>
        <v>26798.326648891383</v>
      </c>
      <c r="AY56" s="1">
        <f t="shared" si="5"/>
        <v>2536.2252652795023</v>
      </c>
      <c r="AZ56" s="1">
        <f t="shared" si="6"/>
        <v>763.36852314251621</v>
      </c>
      <c r="BA56" s="1">
        <f t="shared" si="31"/>
        <v>10991.261377771345</v>
      </c>
      <c r="BB56" s="1">
        <f t="shared" si="32"/>
        <v>19928.908086024163</v>
      </c>
      <c r="BC56" s="1">
        <f t="shared" si="33"/>
        <v>21218.427858576128</v>
      </c>
      <c r="BD56" s="1">
        <f t="shared" si="34"/>
        <v>0</v>
      </c>
      <c r="BE56" s="2">
        <v>0</v>
      </c>
      <c r="BF56" s="2">
        <v>0</v>
      </c>
      <c r="BG56" s="2">
        <v>0</v>
      </c>
      <c r="BH56" s="2">
        <f t="shared" si="7"/>
        <v>0</v>
      </c>
      <c r="BI56" s="2">
        <f t="shared" si="35"/>
        <v>0</v>
      </c>
      <c r="BJ56" s="2">
        <f t="shared" si="8"/>
        <v>0</v>
      </c>
      <c r="BK56" s="2">
        <f t="shared" si="9"/>
        <v>0</v>
      </c>
      <c r="BL56" s="2">
        <f t="shared" si="10"/>
        <v>0</v>
      </c>
      <c r="BM56" s="2">
        <f t="shared" si="11"/>
        <v>0</v>
      </c>
      <c r="BN56" s="2">
        <f t="shared" si="12"/>
        <v>0</v>
      </c>
      <c r="BO56" s="2">
        <f t="shared" si="36"/>
        <v>0</v>
      </c>
      <c r="BP56" s="2">
        <f t="shared" si="37"/>
        <v>0</v>
      </c>
      <c r="BQ56" s="2">
        <f t="shared" si="38"/>
        <v>0</v>
      </c>
      <c r="BR56" s="11">
        <f t="shared" si="39"/>
        <v>4.7671804232349374E-2</v>
      </c>
      <c r="BS56" s="17">
        <v>0</v>
      </c>
      <c r="BT56" s="17">
        <v>0</v>
      </c>
      <c r="BU56" s="12">
        <f>(BU$3*temperature!$I166+BU$4*temperature!$I166^2+BU$5*temperature!$I166^6)*(K56/K$56)^$BW$1</f>
        <v>3.5339671067500422</v>
      </c>
      <c r="BV56" s="12">
        <f>(BV$3*temperature!$I166+BV$4*temperature!$I166^2+BV$5*temperature!$I166^6)*(L56/L$56)^$BW$1</f>
        <v>1.8642062047450121</v>
      </c>
      <c r="BW56" s="12">
        <f>(BW$3*temperature!$I166+BW$4*temperature!$I166^2+BW$5*temperature!$I166^6)*(M56/M$56)^$BW$1</f>
        <v>0.71514920256472636</v>
      </c>
      <c r="BX56" s="12">
        <f>(BX$3*temperature!$M166+BX$4*temperature!$M166^2+BX$5*temperature!$M166^6)*(K56/K$56)^$BW$1</f>
        <v>3.5339671067500422</v>
      </c>
      <c r="BY56" s="12">
        <f>(BY$3*temperature!$M166+BY$4*temperature!$M166^2+BY$5*temperature!$M166^6)*(L56/L$56)^$BW$1</f>
        <v>1.8642062047450121</v>
      </c>
      <c r="BZ56" s="12">
        <f>(BZ$3*temperature!$M166+BZ$4*temperature!$M166^2+BZ$5*temperature!$M166^6)*(M56/M$56)^$BW$1</f>
        <v>0.71514920256472636</v>
      </c>
      <c r="CA56" s="19">
        <f t="shared" si="13"/>
        <v>0</v>
      </c>
      <c r="CB56" s="19">
        <f t="shared" si="14"/>
        <v>0</v>
      </c>
      <c r="CC56" s="19">
        <f t="shared" si="15"/>
        <v>0</v>
      </c>
      <c r="CD56" s="19">
        <f t="shared" si="16"/>
        <v>0</v>
      </c>
      <c r="CE56" s="19">
        <f t="shared" si="17"/>
        <v>0</v>
      </c>
      <c r="CF56" s="19"/>
      <c r="CG56" s="19"/>
      <c r="CH56" s="19"/>
    </row>
    <row r="57" spans="1:86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70">H57/B57*1000</f>
        <v>34366.614800887306</v>
      </c>
      <c r="L57" s="5">
        <f t="shared" ref="L57" si="71">I57/C57*1000</f>
        <v>3273.9338274738834</v>
      </c>
      <c r="M57" s="5">
        <f t="shared" ref="M57" si="72">J57/D57*1000</f>
        <v>982.64017688906665</v>
      </c>
      <c r="N57" s="15">
        <f t="shared" ref="N57" si="73">K57/K56-1</f>
        <v>2.5933156236528365E-2</v>
      </c>
      <c r="O57" s="15">
        <f t="shared" ref="O57" si="74">L57/L56-1</f>
        <v>3.2694965195487979E-2</v>
      </c>
      <c r="P57" s="15">
        <f t="shared" ref="P57" si="75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65"/>
        <v>11710.753949059279</v>
      </c>
      <c r="AA57" s="5">
        <f t="shared" si="65"/>
        <v>13894.821479715458</v>
      </c>
      <c r="AB57" s="5">
        <f t="shared" si="65"/>
        <v>4752.017687831225</v>
      </c>
      <c r="AC57" s="16">
        <f t="shared" si="66"/>
        <v>2.3054758553516947</v>
      </c>
      <c r="AD57" s="16">
        <f t="shared" si="67"/>
        <v>2.8762948423507231</v>
      </c>
      <c r="AE57" s="16">
        <f t="shared" si="68"/>
        <v>2.3705943923515802</v>
      </c>
      <c r="AF57" s="15">
        <f t="shared" si="69"/>
        <v>-4.0504037456468023E-3</v>
      </c>
      <c r="AG57" s="15">
        <f t="shared" si="69"/>
        <v>2.9673830763510267E-4</v>
      </c>
      <c r="AH57" s="15">
        <f t="shared" si="69"/>
        <v>9.7937136394747881E-3</v>
      </c>
      <c r="AI57" s="1">
        <f t="shared" ref="AI57:AI120" si="76">(1-$AI$5)*AI56+AU56</f>
        <v>56709.910809352252</v>
      </c>
      <c r="AJ57" s="1">
        <f t="shared" ref="AJ57:AJ120" si="77">(1-$AI$5)*AJ56+AV56</f>
        <v>11798.347054336708</v>
      </c>
      <c r="AK57" s="1">
        <f t="shared" ref="AK57:AK120" si="78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9">AL57*AI57^$AR$5*B57^(1-$AR$5)</f>
        <v>37191.354770352256</v>
      </c>
      <c r="AS57" s="1">
        <f t="shared" ref="AS57:AS60" si="80">AM57*AJ57^$AR$5*C57^(1-$AR$5)</f>
        <v>8387.8456859616163</v>
      </c>
      <c r="AT57" s="1">
        <f t="shared" ref="AT57:AT60" si="81">AN57*AK57^$AR$5*D57^(1-$AR$5)</f>
        <v>3190.4426309979572</v>
      </c>
      <c r="AU57" s="1">
        <f t="shared" ref="AU57:AU120" si="82">$AU$5*AR57</f>
        <v>7438.2709540704518</v>
      </c>
      <c r="AV57" s="1">
        <f t="shared" ref="AV57:AV120" si="83">$AU$5*AS57</f>
        <v>1677.5691371923233</v>
      </c>
      <c r="AW57" s="1">
        <f t="shared" ref="AW57:AW120" si="84">$AU$5*AT57</f>
        <v>638.08852619959146</v>
      </c>
      <c r="AX57" s="1">
        <f t="shared" si="30"/>
        <v>27493.29184070984</v>
      </c>
      <c r="AY57" s="1">
        <f t="shared" si="5"/>
        <v>2619.1470619791071</v>
      </c>
      <c r="AZ57" s="1">
        <f t="shared" si="6"/>
        <v>786.11214151125341</v>
      </c>
      <c r="BA57" s="1">
        <f t="shared" si="31"/>
        <v>11061.862613376927</v>
      </c>
      <c r="BB57" s="1">
        <f t="shared" si="32"/>
        <v>20164.552872281358</v>
      </c>
      <c r="BC57" s="1">
        <f t="shared" si="33"/>
        <v>21646.782646977012</v>
      </c>
      <c r="BD57" s="1">
        <f t="shared" si="34"/>
        <v>0</v>
      </c>
      <c r="BE57" s="2">
        <v>0</v>
      </c>
      <c r="BF57" s="2">
        <v>0</v>
      </c>
      <c r="BG57" s="2">
        <v>0</v>
      </c>
      <c r="BH57" s="2">
        <f t="shared" si="7"/>
        <v>0</v>
      </c>
      <c r="BI57" s="2">
        <f t="shared" si="35"/>
        <v>0</v>
      </c>
      <c r="BJ57" s="2">
        <f t="shared" si="8"/>
        <v>0</v>
      </c>
      <c r="BK57" s="2">
        <f t="shared" si="9"/>
        <v>0</v>
      </c>
      <c r="BL57" s="2">
        <f t="shared" si="10"/>
        <v>0</v>
      </c>
      <c r="BM57" s="2">
        <f t="shared" si="11"/>
        <v>0</v>
      </c>
      <c r="BN57" s="2">
        <f t="shared" si="12"/>
        <v>0</v>
      </c>
      <c r="BO57" s="2">
        <f t="shared" si="36"/>
        <v>0</v>
      </c>
      <c r="BP57" s="2">
        <f t="shared" si="37"/>
        <v>0</v>
      </c>
      <c r="BQ57" s="2">
        <f t="shared" si="38"/>
        <v>0</v>
      </c>
      <c r="BR57" s="11">
        <f t="shared" si="39"/>
        <v>5.171791401868428E-2</v>
      </c>
      <c r="BS57" s="17">
        <v>0</v>
      </c>
      <c r="BT57" s="17">
        <v>0</v>
      </c>
      <c r="BU57" s="12">
        <f>(BU$3*temperature!$I167+BU$4*temperature!$I167^2+BU$5*temperature!$I167^6)*(K57/K$56)^$BW$1</f>
        <v>3.5418393394972751</v>
      </c>
      <c r="BV57" s="12">
        <f>(BV$3*temperature!$I167+BV$4*temperature!$I167^2+BV$5*temperature!$I167^6)*(L57/L$56)^$BW$1</f>
        <v>1.8542822234900347</v>
      </c>
      <c r="BW57" s="12">
        <f>(BW$3*temperature!$I167+BW$4*temperature!$I167^2+BW$5*temperature!$I167^6)*(M57/M$56)^$BW$1</f>
        <v>0.6981134642593354</v>
      </c>
      <c r="BX57" s="12">
        <f>(BX$3*temperature!$M167+BX$4*temperature!$M167^2+BX$5*temperature!$M167^6)*(K57/K$56)^$BW$1</f>
        <v>3.5418393394972751</v>
      </c>
      <c r="BY57" s="12">
        <f>(BY$3*temperature!$M167+BY$4*temperature!$M167^2+BY$5*temperature!$M167^6)*(L57/L$56)^$BW$1</f>
        <v>1.8542822234900347</v>
      </c>
      <c r="BZ57" s="12">
        <f>(BZ$3*temperature!$M167+BZ$4*temperature!$M167^2+BZ$5*temperature!$M167^6)*(M57/M$56)^$BW$1</f>
        <v>0.6981134642593354</v>
      </c>
      <c r="CA57" s="19">
        <f t="shared" si="13"/>
        <v>0</v>
      </c>
      <c r="CB57" s="19">
        <f t="shared" si="14"/>
        <v>0</v>
      </c>
      <c r="CC57" s="19">
        <f t="shared" si="15"/>
        <v>0</v>
      </c>
      <c r="CD57" s="19">
        <f t="shared" si="16"/>
        <v>0</v>
      </c>
      <c r="CE57" s="19">
        <f t="shared" si="17"/>
        <v>0</v>
      </c>
      <c r="CF57" s="19"/>
      <c r="CG57" s="19"/>
      <c r="CH57" s="19"/>
    </row>
    <row r="58" spans="1:86">
      <c r="A58" s="2">
        <f t="shared" ref="A58:A121" si="85">1+A57</f>
        <v>2012</v>
      </c>
      <c r="B58" s="5">
        <f t="shared" ref="B58:B121" si="86">B57*(1+E58)</f>
        <v>1086.2064837273883</v>
      </c>
      <c r="C58" s="5">
        <f t="shared" ref="C58:C121" si="87">C57*(1+F58)</f>
        <v>2580.7210258214618</v>
      </c>
      <c r="D58" s="5">
        <f t="shared" ref="D58:D121" si="88">D57*(1+G58)</f>
        <v>3295.2187763382026</v>
      </c>
      <c r="E58" s="15">
        <f t="shared" ref="E58:E121" si="89">E57*$E$5</f>
        <v>3.7074489752946553E-3</v>
      </c>
      <c r="F58" s="15">
        <f t="shared" ref="F58:F121" si="90">F57*$E$5</f>
        <v>7.303923086103517E-3</v>
      </c>
      <c r="G58" s="15">
        <f t="shared" ref="G58:G121" si="91">G57*$E$5</f>
        <v>1.4910699164118045E-2</v>
      </c>
      <c r="H58" s="5">
        <f t="shared" ref="H58:H121" si="92">AR58</f>
        <v>38289.802272710556</v>
      </c>
      <c r="I58" s="5">
        <f t="shared" ref="I58:I121" si="93">AS58</f>
        <v>8723.4200775481604</v>
      </c>
      <c r="J58" s="5">
        <f t="shared" ref="J58:J121" si="94">AT58</f>
        <v>3334.0416588395269</v>
      </c>
      <c r="K58" s="5">
        <f t="shared" ref="K58:K121" si="95">H58/B58*1000</f>
        <v>35250.942473954492</v>
      </c>
      <c r="L58" s="5">
        <f t="shared" ref="L58:L121" si="96">I58/C58*1000</f>
        <v>3380.2259098390664</v>
      </c>
      <c r="M58" s="5">
        <f t="shared" ref="M58:M121" si="97">J58/D58*1000</f>
        <v>1011.7815796571983</v>
      </c>
      <c r="N58" s="15">
        <f t="shared" ref="N58:N121" si="98">K58/K57-1</f>
        <v>2.5732172871572923E-2</v>
      </c>
      <c r="O58" s="15">
        <f t="shared" ref="O58:O121" si="99">L58/L57-1</f>
        <v>3.2466166992506373E-2</v>
      </c>
      <c r="P58" s="15">
        <f t="shared" ref="P58:P121" si="100">M58/M57-1</f>
        <v>2.9656229669328349E-2</v>
      </c>
      <c r="Q58" s="5">
        <f t="shared" ref="Q58:Q121" si="101">T58*H58/1000</f>
        <v>5271.10497633862</v>
      </c>
      <c r="R58" s="5">
        <f t="shared" ref="R58:R121" si="102">U58*I58/1000</f>
        <v>5101.6406255620414</v>
      </c>
      <c r="S58" s="5">
        <f t="shared" ref="S58:S121" si="103">V58*J58/1000</f>
        <v>2148.5768888938487</v>
      </c>
      <c r="T58" s="5">
        <f t="shared" ref="T58:T121" si="104">T57*(1+W58)</f>
        <v>137.66341593504072</v>
      </c>
      <c r="U58" s="5">
        <f t="shared" ref="U58:U121" si="105">U57*(1+X58)</f>
        <v>584.82115732249918</v>
      </c>
      <c r="V58" s="5">
        <f t="shared" ref="V58:V121" si="106">V57*(1+Y58)</f>
        <v>644.43612550471232</v>
      </c>
      <c r="W58" s="15">
        <f t="shared" ref="W58:W121" si="107">T$5-1</f>
        <v>-1.0734613539272964E-2</v>
      </c>
      <c r="X58" s="15">
        <f t="shared" ref="X58:X121" si="108">U$5-1</f>
        <v>-1.217998157191269E-2</v>
      </c>
      <c r="Y58" s="15">
        <f t="shared" ref="Y58:Y121" si="109">V$5-1</f>
        <v>-9.7425357312937999E-3</v>
      </c>
      <c r="Z58" s="5">
        <f t="shared" ref="Z58:Z60" si="110">Q57*AC58</f>
        <v>11883.535419541931</v>
      </c>
      <c r="AA58" s="5">
        <f t="shared" ref="AA58:AA60" si="111">R57*AD58</f>
        <v>14287.555818346813</v>
      </c>
      <c r="AB58" s="5">
        <f t="shared" ref="AB58:AB60" si="112">S57*AE58</f>
        <v>4970.1856194244674</v>
      </c>
      <c r="AC58" s="16">
        <f t="shared" ref="AC58:AC121" si="113">AC57*(1+AF58)</f>
        <v>2.29613774731168</v>
      </c>
      <c r="AD58" s="16">
        <f t="shared" ref="AD58:AD121" si="114">AD57*(1+AG58)</f>
        <v>2.8771483492145018</v>
      </c>
      <c r="AE58" s="16">
        <f t="shared" ref="AE58:AE121" si="115">AE57*(1+AH58)</f>
        <v>2.3938113149856162</v>
      </c>
      <c r="AF58" s="15">
        <f t="shared" ref="AF58:AF121" si="116">AC$5-1</f>
        <v>-4.0504037456468023E-3</v>
      </c>
      <c r="AG58" s="15">
        <f t="shared" ref="AG58:AG121" si="117">AD$5-1</f>
        <v>2.9673830763510267E-4</v>
      </c>
      <c r="AH58" s="15">
        <f t="shared" ref="AH58:AH121" si="118">AE$5-1</f>
        <v>9.7937136394747881E-3</v>
      </c>
      <c r="AI58" s="1">
        <f t="shared" si="76"/>
        <v>58477.190682487482</v>
      </c>
      <c r="AJ58" s="1">
        <f t="shared" si="77"/>
        <v>12296.081486095361</v>
      </c>
      <c r="AK58" s="1">
        <f t="shared" si="78"/>
        <v>4521.7353919119887</v>
      </c>
      <c r="AL58" s="14">
        <f t="shared" ref="AL58:AL121" si="119">AL57*(1+AO58)</f>
        <v>15.883854893493284</v>
      </c>
      <c r="AM58" s="14">
        <f t="shared" ref="AM58:AM121" si="120">AM57*(1+AP58)</f>
        <v>2.4736633345742631</v>
      </c>
      <c r="AN58" s="14">
        <f t="shared" ref="AN58:AN121" si="121">AN57*(1+AQ58)</f>
        <v>0.94973532197815758</v>
      </c>
      <c r="AO58" s="11">
        <f t="shared" ref="AO58:AO121" si="122">AO$5*AO57</f>
        <v>2.0210760647289973E-2</v>
      </c>
      <c r="AP58" s="11">
        <f t="shared" ref="AP58:AP121" si="123">AP$5*AP57</f>
        <v>2.5460227897531749E-2</v>
      </c>
      <c r="AQ58" s="11">
        <f t="shared" ref="AQ58:AQ121" si="124">AQ$5*AQ57</f>
        <v>2.3095639129136737E-2</v>
      </c>
      <c r="AR58" s="1">
        <f t="shared" si="79"/>
        <v>38289.802272710556</v>
      </c>
      <c r="AS58" s="1">
        <f t="shared" si="80"/>
        <v>8723.4200775481604</v>
      </c>
      <c r="AT58" s="1">
        <f t="shared" si="81"/>
        <v>3334.0416588395269</v>
      </c>
      <c r="AU58" s="1">
        <f t="shared" si="82"/>
        <v>7657.9604545421116</v>
      </c>
      <c r="AV58" s="1">
        <f t="shared" si="83"/>
        <v>1744.6840155096322</v>
      </c>
      <c r="AW58" s="1">
        <f t="shared" si="84"/>
        <v>666.80833176790543</v>
      </c>
      <c r="AX58" s="1">
        <f t="shared" si="30"/>
        <v>28200.753979163597</v>
      </c>
      <c r="AY58" s="1">
        <f t="shared" si="5"/>
        <v>2704.1807278712531</v>
      </c>
      <c r="AZ58" s="1">
        <f t="shared" si="6"/>
        <v>809.42526372575878</v>
      </c>
      <c r="BA58" s="1">
        <f t="shared" si="31"/>
        <v>11130.470797080048</v>
      </c>
      <c r="BB58" s="1">
        <f t="shared" si="32"/>
        <v>20394.287967858116</v>
      </c>
      <c r="BC58" s="1">
        <f t="shared" si="33"/>
        <v>22065.854043155858</v>
      </c>
      <c r="BD58" s="1">
        <f t="shared" si="34"/>
        <v>0</v>
      </c>
      <c r="BE58" s="2">
        <v>0</v>
      </c>
      <c r="BF58" s="2">
        <v>0</v>
      </c>
      <c r="BG58" s="2">
        <v>0</v>
      </c>
      <c r="BH58" s="2">
        <f t="shared" si="7"/>
        <v>0</v>
      </c>
      <c r="BI58" s="2">
        <f t="shared" si="35"/>
        <v>0</v>
      </c>
      <c r="BJ58" s="2">
        <f t="shared" si="8"/>
        <v>0</v>
      </c>
      <c r="BK58" s="2">
        <f t="shared" si="9"/>
        <v>0</v>
      </c>
      <c r="BL58" s="2">
        <f t="shared" si="10"/>
        <v>0</v>
      </c>
      <c r="BM58" s="2">
        <f t="shared" si="11"/>
        <v>0</v>
      </c>
      <c r="BN58" s="2">
        <f t="shared" si="12"/>
        <v>0</v>
      </c>
      <c r="BO58" s="2">
        <f t="shared" si="36"/>
        <v>0</v>
      </c>
      <c r="BP58" s="2">
        <f t="shared" si="37"/>
        <v>0</v>
      </c>
      <c r="BQ58" s="2">
        <f t="shared" si="38"/>
        <v>0</v>
      </c>
      <c r="BR58" s="11">
        <f t="shared" si="39"/>
        <v>5.1800204936879507E-2</v>
      </c>
      <c r="BS58" s="17">
        <v>0</v>
      </c>
      <c r="BT58" s="17">
        <v>0</v>
      </c>
      <c r="BU58" s="12">
        <f>(BU$3*temperature!$I168+BU$4*temperature!$I168^2+BU$5*temperature!$I168^6)*(K58/K$56)^$BW$1</f>
        <v>3.5476435556644068</v>
      </c>
      <c r="BV58" s="12">
        <f>(BV$3*temperature!$I168+BV$4*temperature!$I168^2+BV$5*temperature!$I168^6)*(L58/L$56)^$BW$1</f>
        <v>1.842776822644953</v>
      </c>
      <c r="BW58" s="12">
        <f>(BW$3*temperature!$I168+BW$4*temperature!$I168^2+BW$5*temperature!$I168^6)*(M58/M$56)^$BW$1</f>
        <v>0.67981019103195717</v>
      </c>
      <c r="BX58" s="12">
        <f>(BX$3*temperature!$M168+BX$4*temperature!$M168^2+BX$5*temperature!$M168^6)*(K58/K$56)^$BW$1</f>
        <v>3.5476435556644068</v>
      </c>
      <c r="BY58" s="12">
        <f>(BY$3*temperature!$M168+BY$4*temperature!$M168^2+BY$5*temperature!$M168^6)*(L58/L$56)^$BW$1</f>
        <v>1.842776822644953</v>
      </c>
      <c r="BZ58" s="12">
        <f>(BZ$3*temperature!$M168+BZ$4*temperature!$M168^2+BZ$5*temperature!$M168^6)*(M58/M$56)^$BW$1</f>
        <v>0.67981019103195717</v>
      </c>
      <c r="CA58" s="19">
        <f t="shared" si="13"/>
        <v>0</v>
      </c>
      <c r="CB58" s="19">
        <f t="shared" si="14"/>
        <v>0</v>
      </c>
      <c r="CC58" s="19">
        <f t="shared" si="15"/>
        <v>0</v>
      </c>
      <c r="CD58" s="19">
        <f t="shared" si="16"/>
        <v>0</v>
      </c>
      <c r="CE58" s="19">
        <f t="shared" si="17"/>
        <v>0</v>
      </c>
      <c r="CF58" s="19"/>
      <c r="CG58" s="19"/>
      <c r="CH58" s="19"/>
    </row>
    <row r="59" spans="1:86">
      <c r="A59" s="2">
        <f t="shared" si="85"/>
        <v>2013</v>
      </c>
      <c r="B59" s="5">
        <f t="shared" si="86"/>
        <v>1090.0321860866893</v>
      </c>
      <c r="C59" s="5">
        <f t="shared" si="87"/>
        <v>2598.6279443067874</v>
      </c>
      <c r="D59" s="5">
        <f t="shared" si="88"/>
        <v>3341.8960913994383</v>
      </c>
      <c r="E59" s="15">
        <f t="shared" si="89"/>
        <v>3.5220765265299224E-3</v>
      </c>
      <c r="F59" s="15">
        <f t="shared" si="90"/>
        <v>6.9387269317983408E-3</v>
      </c>
      <c r="G59" s="15">
        <f t="shared" si="91"/>
        <v>1.4165164205912142E-2</v>
      </c>
      <c r="H59" s="5">
        <f t="shared" si="92"/>
        <v>39405.476324541247</v>
      </c>
      <c r="I59" s="5">
        <f t="shared" si="93"/>
        <v>9067.0190675271242</v>
      </c>
      <c r="J59" s="5">
        <f t="shared" si="94"/>
        <v>3481.0018618386325</v>
      </c>
      <c r="K59" s="5">
        <f t="shared" si="95"/>
        <v>36150.745663768284</v>
      </c>
      <c r="L59" s="5">
        <f t="shared" si="96"/>
        <v>3489.156301652044</v>
      </c>
      <c r="M59" s="5">
        <f t="shared" si="97"/>
        <v>1041.6248041934011</v>
      </c>
      <c r="N59" s="15">
        <f t="shared" si="98"/>
        <v>2.5525649150476504E-2</v>
      </c>
      <c r="O59" s="15">
        <f t="shared" si="99"/>
        <v>3.2225772690489762E-2</v>
      </c>
      <c r="P59" s="15">
        <f t="shared" si="100"/>
        <v>2.949571838055598E-2</v>
      </c>
      <c r="Q59" s="5">
        <f t="shared" si="101"/>
        <v>5366.4605000696056</v>
      </c>
      <c r="R59" s="5">
        <f t="shared" si="102"/>
        <v>5237.9992020132186</v>
      </c>
      <c r="S59" s="5">
        <f t="shared" si="103"/>
        <v>2221.4280844987065</v>
      </c>
      <c r="T59" s="5">
        <f t="shared" si="104"/>
        <v>136.18565236648186</v>
      </c>
      <c r="U59" s="5">
        <f t="shared" si="105"/>
        <v>577.69804640344648</v>
      </c>
      <c r="V59" s="5">
        <f t="shared" si="106"/>
        <v>638.15768352544615</v>
      </c>
      <c r="W59" s="15">
        <f t="shared" si="107"/>
        <v>-1.0734613539272964E-2</v>
      </c>
      <c r="X59" s="15">
        <f t="shared" si="108"/>
        <v>-1.217998157191269E-2</v>
      </c>
      <c r="Y59" s="15">
        <f t="shared" si="109"/>
        <v>-9.7425357312937999E-3</v>
      </c>
      <c r="Z59" s="5">
        <f t="shared" si="110"/>
        <v>12054.16032802589</v>
      </c>
      <c r="AA59" s="5">
        <f t="shared" si="111"/>
        <v>14682.532481495164</v>
      </c>
      <c r="AB59" s="5">
        <f t="shared" si="112"/>
        <v>5193.6595543340809</v>
      </c>
      <c r="AC59" s="16">
        <f t="shared" si="113"/>
        <v>2.2868374623794478</v>
      </c>
      <c r="AD59" s="16">
        <f t="shared" si="114"/>
        <v>2.8780021093464629</v>
      </c>
      <c r="AE59" s="16">
        <f t="shared" si="115"/>
        <v>2.4172556175115201</v>
      </c>
      <c r="AF59" s="15">
        <f t="shared" si="116"/>
        <v>-4.0504037456468023E-3</v>
      </c>
      <c r="AG59" s="15">
        <f t="shared" si="117"/>
        <v>2.9673830763510267E-4</v>
      </c>
      <c r="AH59" s="15">
        <f t="shared" si="118"/>
        <v>9.7937136394747881E-3</v>
      </c>
      <c r="AI59" s="1">
        <f t="shared" si="76"/>
        <v>60287.432068780843</v>
      </c>
      <c r="AJ59" s="1">
        <f t="shared" si="77"/>
        <v>12811.157352995458</v>
      </c>
      <c r="AK59" s="1">
        <f t="shared" si="78"/>
        <v>4736.3701844886955</v>
      </c>
      <c r="AL59" s="14">
        <f t="shared" si="119"/>
        <v>16.201669435007876</v>
      </c>
      <c r="AM59" s="14">
        <f t="shared" si="120"/>
        <v>2.5360135664918921</v>
      </c>
      <c r="AN59" s="14">
        <f t="shared" si="121"/>
        <v>0.97145071880011358</v>
      </c>
      <c r="AO59" s="11">
        <f t="shared" si="122"/>
        <v>2.0008653040817073E-2</v>
      </c>
      <c r="AP59" s="11">
        <f t="shared" si="123"/>
        <v>2.5205625618556431E-2</v>
      </c>
      <c r="AQ59" s="11">
        <f t="shared" si="124"/>
        <v>2.2864682737845369E-2</v>
      </c>
      <c r="AR59" s="1">
        <f t="shared" si="79"/>
        <v>39405.476324541247</v>
      </c>
      <c r="AS59" s="1">
        <f t="shared" si="80"/>
        <v>9067.0190675271242</v>
      </c>
      <c r="AT59" s="1">
        <f t="shared" si="81"/>
        <v>3481.0018618386325</v>
      </c>
      <c r="AU59" s="1">
        <f t="shared" si="82"/>
        <v>7881.0952649082501</v>
      </c>
      <c r="AV59" s="1">
        <f t="shared" si="83"/>
        <v>1813.403813505425</v>
      </c>
      <c r="AW59" s="1">
        <f t="shared" si="84"/>
        <v>696.20037236772657</v>
      </c>
      <c r="AX59" s="1">
        <f t="shared" si="30"/>
        <v>28920.596531014628</v>
      </c>
      <c r="AY59" s="1">
        <f t="shared" si="5"/>
        <v>2791.3250413216351</v>
      </c>
      <c r="AZ59" s="1">
        <f t="shared" si="6"/>
        <v>833.29984335472079</v>
      </c>
      <c r="BA59" s="1">
        <f t="shared" si="31"/>
        <v>11197.147765704292</v>
      </c>
      <c r="BB59" s="1">
        <f t="shared" si="32"/>
        <v>20618.220124285421</v>
      </c>
      <c r="BC59" s="1">
        <f t="shared" si="33"/>
        <v>22475.566362413538</v>
      </c>
      <c r="BD59" s="1">
        <f t="shared" si="34"/>
        <v>0</v>
      </c>
      <c r="BE59" s="2">
        <v>0</v>
      </c>
      <c r="BF59" s="2">
        <v>0</v>
      </c>
      <c r="BG59" s="2">
        <v>0</v>
      </c>
      <c r="BH59" s="2">
        <f t="shared" si="7"/>
        <v>0</v>
      </c>
      <c r="BI59" s="2">
        <f t="shared" si="35"/>
        <v>0</v>
      </c>
      <c r="BJ59" s="2">
        <f t="shared" si="8"/>
        <v>0</v>
      </c>
      <c r="BK59" s="2">
        <f t="shared" si="9"/>
        <v>0</v>
      </c>
      <c r="BL59" s="2">
        <f t="shared" si="10"/>
        <v>0</v>
      </c>
      <c r="BM59" s="2">
        <f t="shared" si="11"/>
        <v>0</v>
      </c>
      <c r="BN59" s="2">
        <f t="shared" si="12"/>
        <v>0</v>
      </c>
      <c r="BO59" s="2">
        <f t="shared" si="36"/>
        <v>0</v>
      </c>
      <c r="BP59" s="2">
        <f t="shared" si="37"/>
        <v>0</v>
      </c>
      <c r="BQ59" s="2">
        <f t="shared" si="38"/>
        <v>0</v>
      </c>
      <c r="BR59" s="11">
        <f t="shared" si="39"/>
        <v>5.186228683269653E-2</v>
      </c>
      <c r="BS59" s="17">
        <v>0</v>
      </c>
      <c r="BT59" s="17">
        <v>0</v>
      </c>
      <c r="BU59" s="12">
        <f>(BU$3*temperature!$I169+BU$4*temperature!$I169^2+BU$5*temperature!$I169^6)*(K59/K$56)^$BW$1</f>
        <v>3.5513363740587645</v>
      </c>
      <c r="BV59" s="12">
        <f>(BV$3*temperature!$I169+BV$4*temperature!$I169^2+BV$5*temperature!$I169^6)*(L59/L$56)^$BW$1</f>
        <v>1.8296573286232103</v>
      </c>
      <c r="BW59" s="12">
        <f>(BW$3*temperature!$I169+BW$4*temperature!$I169^2+BW$5*temperature!$I169^6)*(M59/M$56)^$BW$1</f>
        <v>0.66020486978868487</v>
      </c>
      <c r="BX59" s="12">
        <f>(BX$3*temperature!$M169+BX$4*temperature!$M169^2+BX$5*temperature!$M169^6)*(K59/K$56)^$BW$1</f>
        <v>3.5513363740587645</v>
      </c>
      <c r="BY59" s="12">
        <f>(BY$3*temperature!$M169+BY$4*temperature!$M169^2+BY$5*temperature!$M169^6)*(L59/L$56)^$BW$1</f>
        <v>1.8296573286232103</v>
      </c>
      <c r="BZ59" s="12">
        <f>(BZ$3*temperature!$M169+BZ$4*temperature!$M169^2+BZ$5*temperature!$M169^6)*(M59/M$56)^$BW$1</f>
        <v>0.66020486978868487</v>
      </c>
      <c r="CA59" s="19">
        <f t="shared" si="13"/>
        <v>0</v>
      </c>
      <c r="CB59" s="19">
        <f t="shared" si="14"/>
        <v>0</v>
      </c>
      <c r="CC59" s="19">
        <f t="shared" si="15"/>
        <v>0</v>
      </c>
      <c r="CD59" s="19">
        <f t="shared" si="16"/>
        <v>0</v>
      </c>
      <c r="CE59" s="19">
        <f t="shared" si="17"/>
        <v>0</v>
      </c>
      <c r="CF59" s="19"/>
      <c r="CG59" s="19"/>
      <c r="CH59" s="19"/>
    </row>
    <row r="60" spans="1:86">
      <c r="A60" s="2">
        <f t="shared" si="85"/>
        <v>2014</v>
      </c>
      <c r="B60" s="5">
        <f t="shared" si="86"/>
        <v>1093.6794040236784</v>
      </c>
      <c r="C60" s="5">
        <f t="shared" si="87"/>
        <v>2615.7575555245285</v>
      </c>
      <c r="D60" s="5">
        <f t="shared" si="88"/>
        <v>3386.8676729485187</v>
      </c>
      <c r="E60" s="15">
        <f t="shared" si="89"/>
        <v>3.3459727002034261E-3</v>
      </c>
      <c r="F60" s="15">
        <f t="shared" si="90"/>
        <v>6.5917905852084235E-3</v>
      </c>
      <c r="G60" s="15">
        <f t="shared" si="91"/>
        <v>1.3456905995616535E-2</v>
      </c>
      <c r="H60" s="5">
        <f t="shared" si="92"/>
        <v>40538.19408886286</v>
      </c>
      <c r="I60" s="5">
        <f t="shared" si="93"/>
        <v>9418.6216664414496</v>
      </c>
      <c r="J60" s="5">
        <f t="shared" si="94"/>
        <v>3631.2663652454685</v>
      </c>
      <c r="K60" s="5">
        <f t="shared" si="95"/>
        <v>37065.884151901977</v>
      </c>
      <c r="L60" s="5">
        <f t="shared" si="96"/>
        <v>3600.7242515840758</v>
      </c>
      <c r="M60" s="5">
        <f t="shared" si="97"/>
        <v>1072.1606852989869</v>
      </c>
      <c r="N60" s="15">
        <f t="shared" si="98"/>
        <v>2.5314512089051666E-2</v>
      </c>
      <c r="O60" s="15">
        <f t="shared" si="99"/>
        <v>3.1975623986580048E-2</v>
      </c>
      <c r="P60" s="15">
        <f t="shared" si="100"/>
        <v>2.9315623996907236E-2</v>
      </c>
      <c r="Q60" s="5">
        <f t="shared" si="101"/>
        <v>5461.4576077152651</v>
      </c>
      <c r="R60" s="5">
        <f t="shared" si="102"/>
        <v>5374.8466032670513</v>
      </c>
      <c r="S60" s="5">
        <f t="shared" si="103"/>
        <v>2294.7439538259314</v>
      </c>
      <c r="T60" s="5">
        <f t="shared" si="104"/>
        <v>134.7237520187339</v>
      </c>
      <c r="U60" s="5">
        <f t="shared" si="105"/>
        <v>570.66169484412251</v>
      </c>
      <c r="V60" s="5">
        <f t="shared" si="106"/>
        <v>631.94040949149985</v>
      </c>
      <c r="W60" s="15">
        <f t="shared" si="107"/>
        <v>-1.0734613539272964E-2</v>
      </c>
      <c r="X60" s="15">
        <f t="shared" si="108"/>
        <v>-1.217998157191269E-2</v>
      </c>
      <c r="Y60" s="15">
        <f t="shared" si="109"/>
        <v>-9.7425357312937999E-3</v>
      </c>
      <c r="Z60" s="5">
        <f t="shared" si="110"/>
        <v>12222.51545428879</v>
      </c>
      <c r="AA60" s="5">
        <f t="shared" si="111"/>
        <v>15079.446074051251</v>
      </c>
      <c r="AB60" s="5">
        <f t="shared" si="112"/>
        <v>5422.3494031663949</v>
      </c>
      <c r="AC60" s="16">
        <f t="shared" si="113"/>
        <v>2.2775748473561408</v>
      </c>
      <c r="AD60" s="16">
        <f t="shared" si="114"/>
        <v>2.8788561228217606</v>
      </c>
      <c r="AE60" s="16">
        <f t="shared" si="115"/>
        <v>2.4409295268228397</v>
      </c>
      <c r="AF60" s="15">
        <f t="shared" si="116"/>
        <v>-4.0504037456468023E-3</v>
      </c>
      <c r="AG60" s="15">
        <f t="shared" si="117"/>
        <v>2.9673830763510267E-4</v>
      </c>
      <c r="AH60" s="15">
        <f t="shared" si="118"/>
        <v>9.7937136394747881E-3</v>
      </c>
      <c r="AI60" s="1">
        <f t="shared" si="76"/>
        <v>62139.784126811006</v>
      </c>
      <c r="AJ60" s="1">
        <f t="shared" si="77"/>
        <v>13343.445431201339</v>
      </c>
      <c r="AK60" s="1">
        <f t="shared" si="78"/>
        <v>4958.9335384075521</v>
      </c>
      <c r="AL60" s="14">
        <f t="shared" si="119"/>
        <v>16.522601281590887</v>
      </c>
      <c r="AM60" s="14">
        <f t="shared" si="120"/>
        <v>2.5992961569272608</v>
      </c>
      <c r="AN60" s="14">
        <f t="shared" si="121"/>
        <v>0.99344051215612184</v>
      </c>
      <c r="AO60" s="11">
        <f t="shared" si="122"/>
        <v>1.9808566510408902E-2</v>
      </c>
      <c r="AP60" s="11">
        <f t="shared" si="123"/>
        <v>2.4953569362370868E-2</v>
      </c>
      <c r="AQ60" s="11">
        <f t="shared" si="124"/>
        <v>2.2636035910466916E-2</v>
      </c>
      <c r="AR60" s="1">
        <f t="shared" si="79"/>
        <v>40538.19408886286</v>
      </c>
      <c r="AS60" s="1">
        <f t="shared" si="80"/>
        <v>9418.6216664414496</v>
      </c>
      <c r="AT60" s="1">
        <f t="shared" si="81"/>
        <v>3631.2663652454685</v>
      </c>
      <c r="AU60" s="1">
        <f t="shared" si="82"/>
        <v>8107.6388177725721</v>
      </c>
      <c r="AV60" s="1">
        <f t="shared" si="83"/>
        <v>1883.7243332882899</v>
      </c>
      <c r="AW60" s="1">
        <f t="shared" si="84"/>
        <v>726.25327304909376</v>
      </c>
      <c r="AX60" s="1">
        <f t="shared" si="30"/>
        <v>29652.707321521582</v>
      </c>
      <c r="AY60" s="1">
        <f t="shared" si="5"/>
        <v>2880.5794012672609</v>
      </c>
      <c r="AZ60" s="1">
        <f t="shared" si="6"/>
        <v>857.72854823918942</v>
      </c>
      <c r="BA60" s="1">
        <f t="shared" si="31"/>
        <v>11261.954452545246</v>
      </c>
      <c r="BB60" s="1">
        <f t="shared" si="32"/>
        <v>20836.462204571228</v>
      </c>
      <c r="BC60" s="1">
        <f t="shared" si="33"/>
        <v>22875.878570384437</v>
      </c>
      <c r="BD60" s="1">
        <f t="shared" si="34"/>
        <v>0</v>
      </c>
      <c r="BE60" s="2">
        <v>0</v>
      </c>
      <c r="BF60" s="2">
        <v>0</v>
      </c>
      <c r="BG60" s="2">
        <v>0</v>
      </c>
      <c r="BH60" s="2">
        <f t="shared" si="7"/>
        <v>0</v>
      </c>
      <c r="BI60" s="2">
        <f t="shared" si="35"/>
        <v>0</v>
      </c>
      <c r="BJ60" s="2">
        <f t="shared" si="8"/>
        <v>0</v>
      </c>
      <c r="BK60" s="2">
        <f t="shared" si="9"/>
        <v>0</v>
      </c>
      <c r="BL60" s="2">
        <f t="shared" si="10"/>
        <v>0</v>
      </c>
      <c r="BM60" s="2">
        <f t="shared" si="11"/>
        <v>0</v>
      </c>
      <c r="BN60" s="2">
        <f t="shared" si="12"/>
        <v>0</v>
      </c>
      <c r="BO60" s="2">
        <f t="shared" si="36"/>
        <v>0</v>
      </c>
      <c r="BP60" s="2">
        <f t="shared" si="37"/>
        <v>0</v>
      </c>
      <c r="BQ60" s="2">
        <f t="shared" si="38"/>
        <v>0</v>
      </c>
      <c r="BR60" s="11">
        <f t="shared" si="39"/>
        <v>5.1905794116508169E-2</v>
      </c>
      <c r="BS60" s="17">
        <v>0</v>
      </c>
      <c r="BT60" s="17">
        <v>0</v>
      </c>
      <c r="BU60" s="12">
        <f>(BU$3*temperature!$I170+BU$4*temperature!$I170^2+BU$5*temperature!$I170^6)*(K60/K$56)^$BW$1</f>
        <v>3.5528650201256347</v>
      </c>
      <c r="BV60" s="12">
        <f>(BV$3*temperature!$I170+BV$4*temperature!$I170^2+BV$5*temperature!$I170^6)*(L60/L$56)^$BW$1</f>
        <v>1.814885678061551</v>
      </c>
      <c r="BW60" s="12">
        <f>(BW$3*temperature!$I170+BW$4*temperature!$I170^2+BW$5*temperature!$I170^6)*(M60/M$56)^$BW$1</f>
        <v>0.63926034619024885</v>
      </c>
      <c r="BX60" s="12">
        <f>(BX$3*temperature!$M170+BX$4*temperature!$M170^2+BX$5*temperature!$M170^6)*(K60/K$56)^$BW$1</f>
        <v>3.5528650201256347</v>
      </c>
      <c r="BY60" s="12">
        <f>(BY$3*temperature!$M170+BY$4*temperature!$M170^2+BY$5*temperature!$M170^6)*(L60/L$56)^$BW$1</f>
        <v>1.814885678061551</v>
      </c>
      <c r="BZ60" s="12">
        <f>(BZ$3*temperature!$M170+BZ$4*temperature!$M170^2+BZ$5*temperature!$M170^6)*(M60/M$56)^$BW$1</f>
        <v>0.63926034619024885</v>
      </c>
      <c r="CA60" s="19">
        <f t="shared" si="13"/>
        <v>0</v>
      </c>
      <c r="CB60" s="19">
        <f t="shared" si="14"/>
        <v>0</v>
      </c>
      <c r="CC60" s="19">
        <f t="shared" si="15"/>
        <v>0</v>
      </c>
      <c r="CD60" s="19">
        <f t="shared" si="16"/>
        <v>0</v>
      </c>
      <c r="CE60" s="19">
        <f t="shared" si="17"/>
        <v>0</v>
      </c>
      <c r="CF60" s="19"/>
      <c r="CG60" s="19"/>
      <c r="CH60" s="19"/>
    </row>
    <row r="61" spans="1:86">
      <c r="A61" s="2">
        <f t="shared" si="85"/>
        <v>2015</v>
      </c>
      <c r="B61" s="5">
        <f t="shared" si="86"/>
        <v>1097.1558543808846</v>
      </c>
      <c r="C61" s="5">
        <f t="shared" si="87"/>
        <v>2632.1379552508383</v>
      </c>
      <c r="D61" s="5">
        <f t="shared" si="88"/>
        <v>3430.1655948482567</v>
      </c>
      <c r="E61" s="15">
        <f t="shared" si="89"/>
        <v>3.1786740651932547E-3</v>
      </c>
      <c r="F61" s="15">
        <f t="shared" si="90"/>
        <v>6.2622010559480017E-3</v>
      </c>
      <c r="G61" s="15">
        <f t="shared" si="91"/>
        <v>1.2784060695835708E-2</v>
      </c>
      <c r="H61" s="5">
        <f t="shared" si="92"/>
        <v>43168.888391399545</v>
      </c>
      <c r="I61" s="5">
        <f t="shared" si="93"/>
        <v>9955.6706503831356</v>
      </c>
      <c r="J61" s="5">
        <f t="shared" si="94"/>
        <v>3808.9736551648857</v>
      </c>
      <c r="K61" s="5">
        <f t="shared" si="95"/>
        <v>39346.176952917383</v>
      </c>
      <c r="L61" s="5">
        <f t="shared" si="96"/>
        <v>3782.3513887342497</v>
      </c>
      <c r="M61" s="5">
        <f t="shared" si="97"/>
        <v>1110.4343361397941</v>
      </c>
      <c r="N61" s="15">
        <f t="shared" si="98"/>
        <v>6.1519989423978183E-2</v>
      </c>
      <c r="O61" s="15">
        <f t="shared" si="99"/>
        <v>5.0441834603210722E-2</v>
      </c>
      <c r="P61" s="15">
        <f t="shared" si="100"/>
        <v>3.5697681668055203E-2</v>
      </c>
      <c r="Q61" s="5">
        <f t="shared" si="101"/>
        <v>5753.4434481870649</v>
      </c>
      <c r="R61" s="5">
        <f t="shared" si="102"/>
        <v>5612.1215151338965</v>
      </c>
      <c r="S61" s="5">
        <f t="shared" si="103"/>
        <v>2383.593655592183</v>
      </c>
      <c r="T61" s="5">
        <f t="shared" si="104"/>
        <v>133.27754460625195</v>
      </c>
      <c r="U61" s="5">
        <f t="shared" si="105"/>
        <v>563.71104591712458</v>
      </c>
      <c r="V61" s="5">
        <f t="shared" si="106"/>
        <v>625.78370747198051</v>
      </c>
      <c r="W61" s="15">
        <f t="shared" si="107"/>
        <v>-1.0734613539272964E-2</v>
      </c>
      <c r="X61" s="15">
        <f t="shared" si="108"/>
        <v>-1.217998157191269E-2</v>
      </c>
      <c r="Y61" s="15">
        <f t="shared" si="109"/>
        <v>-9.7425357312937999E-3</v>
      </c>
      <c r="Z61" s="5">
        <f t="shared" ref="Z61" si="125">Q60*AC61</f>
        <v>12388.495997258295</v>
      </c>
      <c r="AA61" s="5">
        <f t="shared" ref="AA61" si="126">R60*AD61</f>
        <v>15478.001606555576</v>
      </c>
      <c r="AB61" s="5">
        <f t="shared" ref="AB61" si="127">S60*AE61</f>
        <v>5656.1658826279245</v>
      </c>
      <c r="AC61" s="16">
        <f t="shared" si="113"/>
        <v>2.2683497496634186</v>
      </c>
      <c r="AD61" s="16">
        <f t="shared" si="114"/>
        <v>2.8797103897155716</v>
      </c>
      <c r="AE61" s="16">
        <f t="shared" si="115"/>
        <v>2.4648352916226814</v>
      </c>
      <c r="AF61" s="15">
        <f t="shared" si="116"/>
        <v>-4.0504037456468023E-3</v>
      </c>
      <c r="AG61" s="15">
        <f t="shared" si="117"/>
        <v>2.9673830763510267E-4</v>
      </c>
      <c r="AH61" s="15">
        <f t="shared" si="118"/>
        <v>9.7937136394747881E-3</v>
      </c>
      <c r="AI61" s="1">
        <f t="shared" si="76"/>
        <v>64033.444531902482</v>
      </c>
      <c r="AJ61" s="1">
        <f t="shared" si="77"/>
        <v>13892.825221369494</v>
      </c>
      <c r="AK61" s="1">
        <f t="shared" si="78"/>
        <v>5189.2934576158905</v>
      </c>
      <c r="AL61" s="14">
        <f t="shared" si="119"/>
        <v>16.846617437538136</v>
      </c>
      <c r="AM61" s="14">
        <f t="shared" si="120"/>
        <v>2.663509256703037</v>
      </c>
      <c r="AN61" s="14">
        <f t="shared" si="121"/>
        <v>1.0157031917131196</v>
      </c>
      <c r="AO61" s="11">
        <f t="shared" si="122"/>
        <v>1.9610480845304812E-2</v>
      </c>
      <c r="AP61" s="11">
        <f t="shared" si="123"/>
        <v>2.4704033668747159E-2</v>
      </c>
      <c r="AQ61" s="11">
        <f t="shared" si="124"/>
        <v>2.2409675551362248E-2</v>
      </c>
      <c r="AR61" s="1">
        <f>MAX(0.3*B61,AL61*AI61^$AR$5*B61^(1-$AR$5)*(1-BI60+BU60/100))</f>
        <v>43168.888391399545</v>
      </c>
      <c r="AS61" s="1">
        <f t="shared" ref="AS61:AS124" si="128">MAX(0.3*C61,AM61*AJ61^$AR$5*C61^(1-$AR$5)*(1-BJ60+BV60/100))</f>
        <v>9955.6706503831356</v>
      </c>
      <c r="AT61" s="1">
        <f t="shared" ref="AT61:AT124" si="129">MAX(0.3*D61,AN61*AK61^$AR$5*D61^(1-$AR$5)*(1-BK60+BW60/100))</f>
        <v>3808.9736551648857</v>
      </c>
      <c r="AU61" s="1">
        <f t="shared" si="82"/>
        <v>8633.7776782799101</v>
      </c>
      <c r="AV61" s="1">
        <f t="shared" si="83"/>
        <v>1991.1341300766271</v>
      </c>
      <c r="AW61" s="1">
        <f t="shared" si="84"/>
        <v>761.79473103297721</v>
      </c>
      <c r="AX61" s="1">
        <f t="shared" si="30"/>
        <v>31476.941562333905</v>
      </c>
      <c r="AY61" s="1">
        <f t="shared" si="5"/>
        <v>3025.8811109873991</v>
      </c>
      <c r="AZ61" s="1">
        <f t="shared" si="6"/>
        <v>888.34746891183522</v>
      </c>
      <c r="BA61" s="1">
        <f t="shared" si="31"/>
        <v>11363.254750990603</v>
      </c>
      <c r="BB61" s="1">
        <f t="shared" si="32"/>
        <v>21096.474120298342</v>
      </c>
      <c r="BC61" s="1">
        <f t="shared" si="33"/>
        <v>23288.639237277021</v>
      </c>
      <c r="BD61" s="1">
        <f t="shared" si="34"/>
        <v>55748.368108565963</v>
      </c>
      <c r="BE61" s="2">
        <f>BF1</f>
        <v>0</v>
      </c>
      <c r="BF61" s="2">
        <f>BG1</f>
        <v>0</v>
      </c>
      <c r="BG61" s="2">
        <f>BH1</f>
        <v>0</v>
      </c>
      <c r="BH61" s="2">
        <f t="shared" si="7"/>
        <v>0</v>
      </c>
      <c r="BI61" s="2">
        <f t="shared" si="35"/>
        <v>0</v>
      </c>
      <c r="BJ61" s="2">
        <f t="shared" si="8"/>
        <v>0</v>
      </c>
      <c r="BK61" s="2">
        <f t="shared" si="9"/>
        <v>0</v>
      </c>
      <c r="BL61" s="2">
        <f t="shared" si="10"/>
        <v>0</v>
      </c>
      <c r="BM61" s="2">
        <f t="shared" si="11"/>
        <v>0</v>
      </c>
      <c r="BN61" s="2">
        <f t="shared" si="12"/>
        <v>0</v>
      </c>
      <c r="BO61" s="2">
        <f t="shared" si="36"/>
        <v>0</v>
      </c>
      <c r="BP61" s="2">
        <f t="shared" si="37"/>
        <v>0</v>
      </c>
      <c r="BQ61" s="2">
        <f t="shared" si="38"/>
        <v>0</v>
      </c>
      <c r="BR61" s="11">
        <f t="shared" si="39"/>
        <v>8.30571422558046E-2</v>
      </c>
      <c r="BS61" s="17">
        <v>1</v>
      </c>
      <c r="BT61" s="17">
        <v>1</v>
      </c>
      <c r="BU61" s="12">
        <f>(BU$3*temperature!$I171+BU$4*temperature!$I171^2+BU$5*temperature!$I171^6)*(K61/K$56)^$BW$1</f>
        <v>3.5213003186261478</v>
      </c>
      <c r="BV61" s="12">
        <f>(BV$3*temperature!$I171+BV$4*temperature!$I171^2+BV$5*temperature!$I171^6)*(L61/L$56)^$BW$1</f>
        <v>1.7903507293655025</v>
      </c>
      <c r="BW61" s="12">
        <f>(BW$3*temperature!$I171+BW$4*temperature!$I171^2+BW$5*temperature!$I171^6)*(M61/M$56)^$BW$1</f>
        <v>0.6159550828104795</v>
      </c>
      <c r="BX61" s="12">
        <f>(BX$3*temperature!$M171+BX$4*temperature!$M171^2+BX$5*temperature!$M171^6)*(K61/K$56)^$BW$1</f>
        <v>3.5213003186261478</v>
      </c>
      <c r="BY61" s="12">
        <f>(BY$3*temperature!$M171+BY$4*temperature!$M171^2+BY$5*temperature!$M171^6)*(L61/L$56)^$BW$1</f>
        <v>1.7903507293655025</v>
      </c>
      <c r="BZ61" s="12">
        <f>(BZ$3*temperature!$M171+BZ$4*temperature!$M171^2+BZ$5*temperature!$M171^6)*(M61/M$56)^$BW$1</f>
        <v>0.6159550828104795</v>
      </c>
      <c r="CA61" s="19">
        <f t="shared" si="13"/>
        <v>0</v>
      </c>
      <c r="CB61" s="19">
        <f t="shared" si="14"/>
        <v>0</v>
      </c>
      <c r="CC61" s="19">
        <f t="shared" si="15"/>
        <v>0</v>
      </c>
      <c r="CD61" s="19">
        <f t="shared" si="16"/>
        <v>0</v>
      </c>
      <c r="CE61" s="19">
        <f t="shared" si="17"/>
        <v>0</v>
      </c>
      <c r="CF61" s="19"/>
      <c r="CG61" s="19"/>
      <c r="CH61" s="19"/>
    </row>
    <row r="62" spans="1:86">
      <c r="A62" s="2">
        <f t="shared" si="85"/>
        <v>2016</v>
      </c>
      <c r="B62" s="5">
        <f t="shared" si="86"/>
        <v>1100.4689801976904</v>
      </c>
      <c r="C62" s="5">
        <f t="shared" si="87"/>
        <v>2647.7967834794722</v>
      </c>
      <c r="D62" s="5">
        <f t="shared" si="88"/>
        <v>3471.8244677514986</v>
      </c>
      <c r="E62" s="15">
        <f t="shared" si="89"/>
        <v>3.019740361933592E-3</v>
      </c>
      <c r="F62" s="15">
        <f t="shared" si="90"/>
        <v>5.9490910031506014E-3</v>
      </c>
      <c r="G62" s="15">
        <f t="shared" si="91"/>
        <v>1.2144857661043923E-2</v>
      </c>
      <c r="H62" s="5">
        <f t="shared" si="92"/>
        <v>44402.845244184937</v>
      </c>
      <c r="I62" s="5">
        <f t="shared" si="93"/>
        <v>10332.465890429536</v>
      </c>
      <c r="J62" s="5">
        <f t="shared" si="94"/>
        <v>3966.469512539174</v>
      </c>
      <c r="K62" s="5">
        <f t="shared" si="95"/>
        <v>40349.020320598516</v>
      </c>
      <c r="L62" s="5">
        <f t="shared" si="96"/>
        <v>3902.2881041692458</v>
      </c>
      <c r="M62" s="5">
        <f t="shared" si="97"/>
        <v>1142.4740937746858</v>
      </c>
      <c r="N62" s="15">
        <f t="shared" si="98"/>
        <v>2.5487695256420029E-2</v>
      </c>
      <c r="O62" s="15">
        <f t="shared" si="99"/>
        <v>3.1709564529680767E-2</v>
      </c>
      <c r="P62" s="15">
        <f t="shared" si="100"/>
        <v>2.8853356377894102E-2</v>
      </c>
      <c r="Q62" s="5">
        <f t="shared" si="101"/>
        <v>5854.3757947284366</v>
      </c>
      <c r="R62" s="5">
        <f t="shared" si="102"/>
        <v>5753.5825449562226</v>
      </c>
      <c r="S62" s="5">
        <f t="shared" si="103"/>
        <v>2457.9695426087892</v>
      </c>
      <c r="T62" s="5">
        <f t="shared" si="104"/>
        <v>131.84686167144062</v>
      </c>
      <c r="U62" s="5">
        <f t="shared" si="105"/>
        <v>556.84505576597041</v>
      </c>
      <c r="V62" s="5">
        <f t="shared" si="106"/>
        <v>619.68698734187319</v>
      </c>
      <c r="W62" s="15">
        <f t="shared" si="107"/>
        <v>-1.0734613539272964E-2</v>
      </c>
      <c r="X62" s="15">
        <f t="shared" si="108"/>
        <v>-1.217998157191269E-2</v>
      </c>
      <c r="Y62" s="15">
        <f t="shared" si="109"/>
        <v>-9.7425357312937999E-3</v>
      </c>
      <c r="Z62" s="5">
        <f t="shared" ref="Z62:Z125" si="130">Q61*AC62*(1-BE61)</f>
        <v>12997.960907063332</v>
      </c>
      <c r="AA62" s="5">
        <f t="shared" ref="AA62:AA125" si="131">R61*AD62*(1-BF61)</f>
        <v>16166.080307729317</v>
      </c>
      <c r="AB62" s="5">
        <f t="shared" ref="AB62:AB125" si="132">S61*AE62*(1-BG61)</f>
        <v>5932.7054542606757</v>
      </c>
      <c r="AC62" s="16">
        <f t="shared" si="113"/>
        <v>2.259162017340945</v>
      </c>
      <c r="AD62" s="16">
        <f t="shared" si="114"/>
        <v>2.8805649101030948</v>
      </c>
      <c r="AE62" s="16">
        <f t="shared" si="115"/>
        <v>2.4889751826373052</v>
      </c>
      <c r="AF62" s="15">
        <f t="shared" si="116"/>
        <v>-4.0504037456468023E-3</v>
      </c>
      <c r="AG62" s="15">
        <f t="shared" si="117"/>
        <v>2.9673830763510267E-4</v>
      </c>
      <c r="AH62" s="15">
        <f t="shared" si="118"/>
        <v>9.7937136394747881E-3</v>
      </c>
      <c r="AI62" s="1">
        <f t="shared" si="76"/>
        <v>66263.877756992137</v>
      </c>
      <c r="AJ62" s="1">
        <f t="shared" si="77"/>
        <v>14494.676829309172</v>
      </c>
      <c r="AK62" s="1">
        <f t="shared" si="78"/>
        <v>5432.1588428872792</v>
      </c>
      <c r="AL62" s="14">
        <f t="shared" si="119"/>
        <v>17.173684003419485</v>
      </c>
      <c r="AM62" s="14">
        <f t="shared" si="120"/>
        <v>2.7286506848341023</v>
      </c>
      <c r="AN62" s="14">
        <f t="shared" si="121"/>
        <v>1.0382371549060661</v>
      </c>
      <c r="AO62" s="11">
        <f t="shared" si="122"/>
        <v>1.9414376036851765E-2</v>
      </c>
      <c r="AP62" s="11">
        <f t="shared" si="123"/>
        <v>2.4456993332059685E-2</v>
      </c>
      <c r="AQ62" s="11">
        <f t="shared" si="124"/>
        <v>2.2185578795848624E-2</v>
      </c>
      <c r="AR62" s="1">
        <f t="shared" ref="AR62:AR125" si="133">MAX(0.3*B62,AL62*AI62^$AR$5*B62^(1-$AR$5)*(1-BI61+BU61/100))</f>
        <v>44402.845244184937</v>
      </c>
      <c r="AS62" s="1">
        <f t="shared" si="128"/>
        <v>10332.465890429536</v>
      </c>
      <c r="AT62" s="1">
        <f t="shared" si="129"/>
        <v>3966.469512539174</v>
      </c>
      <c r="AU62" s="1">
        <f t="shared" si="82"/>
        <v>8880.5690488369873</v>
      </c>
      <c r="AV62" s="1">
        <f t="shared" si="83"/>
        <v>2066.4931780859074</v>
      </c>
      <c r="AW62" s="1">
        <f t="shared" si="84"/>
        <v>793.2939025078349</v>
      </c>
      <c r="AX62" s="1">
        <f t="shared" si="30"/>
        <v>32279.216256478812</v>
      </c>
      <c r="AY62" s="1">
        <f t="shared" si="5"/>
        <v>3121.8304833353964</v>
      </c>
      <c r="AZ62" s="1">
        <f t="shared" si="6"/>
        <v>913.97927501974868</v>
      </c>
      <c r="BA62" s="1">
        <f t="shared" si="31"/>
        <v>11425.265763091104</v>
      </c>
      <c r="BB62" s="1">
        <f t="shared" si="32"/>
        <v>21304.635760427773</v>
      </c>
      <c r="BC62" s="1">
        <f t="shared" si="33"/>
        <v>23670.232270331438</v>
      </c>
      <c r="BD62" s="1">
        <f t="shared" si="34"/>
        <v>54757.411450340107</v>
      </c>
      <c r="BE62" s="2">
        <f t="shared" ref="BE62:BG65" si="134">BE61</f>
        <v>0</v>
      </c>
      <c r="BF62" s="2">
        <f t="shared" si="134"/>
        <v>0</v>
      </c>
      <c r="BG62" s="2">
        <f t="shared" si="134"/>
        <v>0</v>
      </c>
      <c r="BH62" s="2">
        <f t="shared" si="7"/>
        <v>0</v>
      </c>
      <c r="BI62" s="2">
        <f t="shared" si="35"/>
        <v>0</v>
      </c>
      <c r="BJ62" s="2">
        <f t="shared" si="8"/>
        <v>0</v>
      </c>
      <c r="BK62" s="2">
        <f t="shared" si="9"/>
        <v>0</v>
      </c>
      <c r="BL62" s="2">
        <f t="shared" si="10"/>
        <v>0</v>
      </c>
      <c r="BM62" s="2">
        <f t="shared" si="11"/>
        <v>0</v>
      </c>
      <c r="BN62" s="2">
        <f t="shared" si="12"/>
        <v>0</v>
      </c>
      <c r="BO62" s="2">
        <f t="shared" si="36"/>
        <v>0</v>
      </c>
      <c r="BP62" s="2">
        <f t="shared" si="37"/>
        <v>0</v>
      </c>
      <c r="BQ62" s="2">
        <f t="shared" si="38"/>
        <v>0</v>
      </c>
      <c r="BR62" s="11">
        <f t="shared" si="39"/>
        <v>5.2399783000072836E-2</v>
      </c>
      <c r="BS62" s="17">
        <f>BS61/(1+BR61)</f>
        <v>0.92331231749895282</v>
      </c>
      <c r="BT62" s="17">
        <f>BT61/(1+BR$5)</f>
        <v>0.970873786407767</v>
      </c>
      <c r="BU62" s="12">
        <f>(BU$3*temperature!$I172+BU$4*temperature!$I172^2+BU$5*temperature!$I172^6)*(K62/K$56)^$BW$1</f>
        <v>3.5178177203029168</v>
      </c>
      <c r="BV62" s="12">
        <f>(BV$3*temperature!$I172+BV$4*temperature!$I172^2+BV$5*temperature!$I172^6)*(L62/L$56)^$BW$1</f>
        <v>1.7721141186701859</v>
      </c>
      <c r="BW62" s="12">
        <f>(BW$3*temperature!$I172+BW$4*temperature!$I172^2+BW$5*temperature!$I172^6)*(M62/M$56)^$BW$1</f>
        <v>0.59225728745103323</v>
      </c>
      <c r="BX62" s="12">
        <f>(BX$3*temperature!$M172+BX$4*temperature!$M172^2+BX$5*temperature!$M172^6)*(K62/K$56)^$BW$1</f>
        <v>3.5178178592188938</v>
      </c>
      <c r="BY62" s="12">
        <f>(BY$3*temperature!$M172+BY$4*temperature!$M172^2+BY$5*temperature!$M172^6)*(L62/L$56)^$BW$1</f>
        <v>1.7721140759834397</v>
      </c>
      <c r="BZ62" s="12">
        <f>(BZ$3*temperature!$M172+BZ$4*temperature!$M172^2+BZ$5*temperature!$M172^6)*(M62/M$56)^$BW$1</f>
        <v>0.59225712595963265</v>
      </c>
      <c r="CA62" s="19">
        <f t="shared" si="13"/>
        <v>1.3891597694382085E-7</v>
      </c>
      <c r="CB62" s="19">
        <f t="shared" si="14"/>
        <v>-4.2686746137832188E-8</v>
      </c>
      <c r="CC62" s="19">
        <f t="shared" si="15"/>
        <v>-1.6149140058541178E-7</v>
      </c>
      <c r="CD62" s="19">
        <f t="shared" si="16"/>
        <v>5.0866545607793771E-5</v>
      </c>
      <c r="CE62" s="19">
        <f t="shared" si="17"/>
        <v>4.696570810829825E-5</v>
      </c>
      <c r="CF62" s="19"/>
      <c r="CG62" s="19"/>
      <c r="CH62" s="19"/>
    </row>
    <row r="63" spans="1:86">
      <c r="A63" s="2">
        <f t="shared" si="85"/>
        <v>2017</v>
      </c>
      <c r="B63" s="5">
        <f t="shared" si="86"/>
        <v>1103.6259542644214</v>
      </c>
      <c r="C63" s="5">
        <f t="shared" si="87"/>
        <v>2662.7611683011023</v>
      </c>
      <c r="D63" s="5">
        <f t="shared" si="88"/>
        <v>3511.8810410372216</v>
      </c>
      <c r="E63" s="15">
        <f t="shared" si="89"/>
        <v>2.8687533438369124E-3</v>
      </c>
      <c r="F63" s="15">
        <f t="shared" si="90"/>
        <v>5.6516364529930708E-3</v>
      </c>
      <c r="G63" s="15">
        <f t="shared" si="91"/>
        <v>1.1537614777991726E-2</v>
      </c>
      <c r="H63" s="5">
        <f t="shared" si="92"/>
        <v>45663.074197459311</v>
      </c>
      <c r="I63" s="5">
        <f t="shared" si="93"/>
        <v>10717.542824022021</v>
      </c>
      <c r="J63" s="5">
        <f t="shared" si="94"/>
        <v>4126.9794288941612</v>
      </c>
      <c r="K63" s="5">
        <f t="shared" si="95"/>
        <v>41375.498665119965</v>
      </c>
      <c r="L63" s="5">
        <f t="shared" si="96"/>
        <v>4024.9733816195157</v>
      </c>
      <c r="M63" s="5">
        <f t="shared" si="97"/>
        <v>1175.1478426146441</v>
      </c>
      <c r="N63" s="15">
        <f t="shared" si="98"/>
        <v>2.5439981847525051E-2</v>
      </c>
      <c r="O63" s="15">
        <f t="shared" si="99"/>
        <v>3.1439318209025124E-2</v>
      </c>
      <c r="P63" s="15">
        <f t="shared" si="100"/>
        <v>2.8599115741877013E-2</v>
      </c>
      <c r="Q63" s="5">
        <f t="shared" si="101"/>
        <v>5955.9049318576717</v>
      </c>
      <c r="R63" s="5">
        <f t="shared" si="102"/>
        <v>5895.3204707858677</v>
      </c>
      <c r="S63" s="5">
        <f t="shared" si="103"/>
        <v>2532.5195428698435</v>
      </c>
      <c r="T63" s="5">
        <f t="shared" si="104"/>
        <v>130.43153656503173</v>
      </c>
      <c r="U63" s="5">
        <f t="shared" si="105"/>
        <v>550.06269324833022</v>
      </c>
      <c r="V63" s="5">
        <f t="shared" si="106"/>
        <v>613.64966472547724</v>
      </c>
      <c r="W63" s="15">
        <f t="shared" si="107"/>
        <v>-1.0734613539272964E-2</v>
      </c>
      <c r="X63" s="15">
        <f t="shared" si="108"/>
        <v>-1.217998157191269E-2</v>
      </c>
      <c r="Y63" s="15">
        <f t="shared" si="109"/>
        <v>-9.7425357312937999E-3</v>
      </c>
      <c r="Z63" s="5">
        <f t="shared" si="130"/>
        <v>13172.412857863161</v>
      </c>
      <c r="AA63" s="5">
        <f t="shared" si="131"/>
        <v>16578.485998898312</v>
      </c>
      <c r="AB63" s="5">
        <f t="shared" si="132"/>
        <v>6177.7414192509332</v>
      </c>
      <c r="AC63" s="16">
        <f t="shared" si="113"/>
        <v>2.2500114990438842</v>
      </c>
      <c r="AD63" s="16">
        <f t="shared" si="114"/>
        <v>2.8814196840595518</v>
      </c>
      <c r="AE63" s="16">
        <f t="shared" si="115"/>
        <v>2.5133514928318146</v>
      </c>
      <c r="AF63" s="15">
        <f t="shared" si="116"/>
        <v>-4.0504037456468023E-3</v>
      </c>
      <c r="AG63" s="15">
        <f t="shared" si="117"/>
        <v>2.9673830763510267E-4</v>
      </c>
      <c r="AH63" s="15">
        <f t="shared" si="118"/>
        <v>9.7937136394747881E-3</v>
      </c>
      <c r="AI63" s="1">
        <f t="shared" si="76"/>
        <v>68518.059030129909</v>
      </c>
      <c r="AJ63" s="1">
        <f t="shared" si="77"/>
        <v>15111.702324464162</v>
      </c>
      <c r="AK63" s="1">
        <f t="shared" si="78"/>
        <v>5682.2368611063866</v>
      </c>
      <c r="AL63" s="14">
        <f t="shared" si="119"/>
        <v>17.50376619900813</v>
      </c>
      <c r="AM63" s="14">
        <f t="shared" si="120"/>
        <v>2.7947179305225651</v>
      </c>
      <c r="AN63" s="14">
        <f t="shared" si="121"/>
        <v>1.061040708192923</v>
      </c>
      <c r="AO63" s="11">
        <f t="shared" si="122"/>
        <v>1.9220232276483246E-2</v>
      </c>
      <c r="AP63" s="11">
        <f t="shared" si="123"/>
        <v>2.4212423398739087E-2</v>
      </c>
      <c r="AQ63" s="11">
        <f t="shared" si="124"/>
        <v>2.1963723007890137E-2</v>
      </c>
      <c r="AR63" s="1">
        <f t="shared" si="133"/>
        <v>45663.074197459311</v>
      </c>
      <c r="AS63" s="1">
        <f t="shared" si="128"/>
        <v>10717.542824022021</v>
      </c>
      <c r="AT63" s="1">
        <f t="shared" si="129"/>
        <v>4126.9794288941612</v>
      </c>
      <c r="AU63" s="1">
        <f t="shared" si="82"/>
        <v>9132.6148394918619</v>
      </c>
      <c r="AV63" s="1">
        <f t="shared" si="83"/>
        <v>2143.5085648044042</v>
      </c>
      <c r="AW63" s="1">
        <f t="shared" si="84"/>
        <v>825.39588577883228</v>
      </c>
      <c r="AX63" s="1">
        <f t="shared" si="30"/>
        <v>33100.398932095974</v>
      </c>
      <c r="AY63" s="1">
        <f t="shared" si="5"/>
        <v>3219.9787052956126</v>
      </c>
      <c r="AZ63" s="1">
        <f t="shared" si="6"/>
        <v>940.11827409171531</v>
      </c>
      <c r="BA63" s="1">
        <f t="shared" si="31"/>
        <v>11485.767071024957</v>
      </c>
      <c r="BB63" s="1">
        <f t="shared" si="32"/>
        <v>21507.468182566194</v>
      </c>
      <c r="BC63" s="1">
        <f t="shared" si="33"/>
        <v>24042.357592531716</v>
      </c>
      <c r="BD63" s="1">
        <f t="shared" si="34"/>
        <v>53761.516491773837</v>
      </c>
      <c r="BE63" s="2">
        <f t="shared" si="134"/>
        <v>0</v>
      </c>
      <c r="BF63" s="2">
        <f t="shared" si="134"/>
        <v>0</v>
      </c>
      <c r="BG63" s="2">
        <f t="shared" si="134"/>
        <v>0</v>
      </c>
      <c r="BH63" s="2">
        <f t="shared" si="7"/>
        <v>0</v>
      </c>
      <c r="BI63" s="2">
        <f t="shared" si="35"/>
        <v>0</v>
      </c>
      <c r="BJ63" s="2">
        <f t="shared" si="8"/>
        <v>0</v>
      </c>
      <c r="BK63" s="2">
        <f t="shared" si="9"/>
        <v>0</v>
      </c>
      <c r="BL63" s="2">
        <f t="shared" si="10"/>
        <v>0</v>
      </c>
      <c r="BM63" s="2">
        <f t="shared" si="11"/>
        <v>0</v>
      </c>
      <c r="BN63" s="2">
        <f t="shared" si="12"/>
        <v>0</v>
      </c>
      <c r="BO63" s="2">
        <f t="shared" si="36"/>
        <v>0</v>
      </c>
      <c r="BP63" s="2">
        <f t="shared" si="37"/>
        <v>0</v>
      </c>
      <c r="BQ63" s="2">
        <f t="shared" si="38"/>
        <v>0</v>
      </c>
      <c r="BR63" s="11">
        <f t="shared" si="39"/>
        <v>5.2523266501363713E-2</v>
      </c>
      <c r="BS63" s="17">
        <f t="shared" ref="BS63:BS126" si="135">BS62/(1+BR62)</f>
        <v>0.87733989726496253</v>
      </c>
      <c r="BT63" s="17">
        <f t="shared" ref="BT63:BT126" si="136">BT62/(1+BR$5)</f>
        <v>0.94259590913375435</v>
      </c>
      <c r="BU63" s="12">
        <f>(BU$3*temperature!$I173+BU$4*temperature!$I173^2+BU$5*temperature!$I173^6)*(K63/K$56)^$BW$1</f>
        <v>3.5118696207542457</v>
      </c>
      <c r="BV63" s="12">
        <f>(BV$3*temperature!$I173+BV$4*temperature!$I173^2+BV$5*temperature!$I173^6)*(L63/L$56)^$BW$1</f>
        <v>1.7520834427845668</v>
      </c>
      <c r="BW63" s="12">
        <f>(BW$3*temperature!$I173+BW$4*temperature!$I173^2+BW$5*temperature!$I173^6)*(M63/M$56)^$BW$1</f>
        <v>0.56706321890076106</v>
      </c>
      <c r="BX63" s="12">
        <f>(BX$3*temperature!$M173+BX$4*temperature!$M173^2+BX$5*temperature!$M173^6)*(K63/K$56)^$BW$1</f>
        <v>3.5118698417448457</v>
      </c>
      <c r="BY63" s="12">
        <f>(BY$3*temperature!$M173+BY$4*temperature!$M173^2+BY$5*temperature!$M173^6)*(L63/L$56)^$BW$1</f>
        <v>1.7520833317616562</v>
      </c>
      <c r="BZ63" s="12">
        <f>(BZ$3*temperature!$M173+BZ$4*temperature!$M173^2+BZ$5*temperature!$M173^6)*(M63/M$56)^$BW$1</f>
        <v>0.56706289123200349</v>
      </c>
      <c r="CA63" s="19">
        <f t="shared" si="13"/>
        <v>2.2099060004165949E-7</v>
      </c>
      <c r="CB63" s="19">
        <f t="shared" si="14"/>
        <v>-1.1102291064268854E-7</v>
      </c>
      <c r="CC63" s="19">
        <f t="shared" si="15"/>
        <v>-3.2766875757150871E-7</v>
      </c>
      <c r="CD63" s="19">
        <f t="shared" si="16"/>
        <v>7.548935145393843E-5</v>
      </c>
      <c r="CE63" s="19">
        <f t="shared" si="17"/>
        <v>6.6229819849196987E-5</v>
      </c>
      <c r="CF63" s="19"/>
      <c r="CG63" s="19"/>
      <c r="CH63" s="19"/>
    </row>
    <row r="64" spans="1:86">
      <c r="A64" s="2">
        <f t="shared" si="85"/>
        <v>2018</v>
      </c>
      <c r="B64" s="5">
        <f t="shared" si="86"/>
        <v>1106.6336833787307</v>
      </c>
      <c r="C64" s="5">
        <f t="shared" si="87"/>
        <v>2677.0576784812679</v>
      </c>
      <c r="D64" s="5">
        <f t="shared" si="88"/>
        <v>3550.3738351049601</v>
      </c>
      <c r="E64" s="15">
        <f t="shared" si="89"/>
        <v>2.7253156766450667E-3</v>
      </c>
      <c r="F64" s="15">
        <f t="shared" si="90"/>
        <v>5.3690546303434171E-3</v>
      </c>
      <c r="G64" s="15">
        <f t="shared" si="91"/>
        <v>1.0960734039092139E-2</v>
      </c>
      <c r="H64" s="5">
        <f t="shared" si="92"/>
        <v>46937.089639410537</v>
      </c>
      <c r="I64" s="5">
        <f t="shared" si="93"/>
        <v>11110.102734407244</v>
      </c>
      <c r="J64" s="5">
        <f t="shared" si="94"/>
        <v>4290.4007696703738</v>
      </c>
      <c r="K64" s="5">
        <f t="shared" si="95"/>
        <v>42414.296929860342</v>
      </c>
      <c r="L64" s="5">
        <f t="shared" si="96"/>
        <v>4150.1170571379544</v>
      </c>
      <c r="M64" s="5">
        <f t="shared" si="97"/>
        <v>1208.4363418996231</v>
      </c>
      <c r="N64" s="15">
        <f t="shared" si="98"/>
        <v>2.5106604107616448E-2</v>
      </c>
      <c r="O64" s="15">
        <f t="shared" si="99"/>
        <v>3.1091802020336567E-2</v>
      </c>
      <c r="P64" s="15">
        <f t="shared" si="100"/>
        <v>2.8327073477762532E-2</v>
      </c>
      <c r="Q64" s="5">
        <f t="shared" si="101"/>
        <v>6056.358595873764</v>
      </c>
      <c r="R64" s="5">
        <f t="shared" si="102"/>
        <v>6036.8180830383226</v>
      </c>
      <c r="S64" s="5">
        <f t="shared" si="103"/>
        <v>2607.1528166051512</v>
      </c>
      <c r="T64" s="5">
        <f t="shared" si="104"/>
        <v>129.03140442667257</v>
      </c>
      <c r="U64" s="5">
        <f t="shared" si="105"/>
        <v>543.36293978116885</v>
      </c>
      <c r="V64" s="5">
        <f t="shared" si="106"/>
        <v>607.67116094039284</v>
      </c>
      <c r="W64" s="15">
        <f t="shared" si="107"/>
        <v>-1.0734613539272964E-2</v>
      </c>
      <c r="X64" s="15">
        <f t="shared" si="108"/>
        <v>-1.217998157191269E-2</v>
      </c>
      <c r="Y64" s="15">
        <f t="shared" si="109"/>
        <v>-9.7425357312937999E-3</v>
      </c>
      <c r="Z64" s="5">
        <f t="shared" si="130"/>
        <v>13346.575712290478</v>
      </c>
      <c r="AA64" s="5">
        <f t="shared" si="131"/>
        <v>16991.933110078728</v>
      </c>
      <c r="AB64" s="5">
        <f t="shared" si="132"/>
        <v>6427.44985569251</v>
      </c>
      <c r="AC64" s="16">
        <f t="shared" si="113"/>
        <v>2.2408980440404083</v>
      </c>
      <c r="AD64" s="16">
        <f t="shared" si="114"/>
        <v>2.8822747116601861</v>
      </c>
      <c r="AE64" s="16">
        <f t="shared" si="115"/>
        <v>2.5379665376279559</v>
      </c>
      <c r="AF64" s="15">
        <f t="shared" si="116"/>
        <v>-4.0504037456468023E-3</v>
      </c>
      <c r="AG64" s="15">
        <f t="shared" si="117"/>
        <v>2.9673830763510267E-4</v>
      </c>
      <c r="AH64" s="15">
        <f t="shared" si="118"/>
        <v>9.7937136394747881E-3</v>
      </c>
      <c r="AI64" s="1">
        <f t="shared" si="76"/>
        <v>70798.867966608785</v>
      </c>
      <c r="AJ64" s="1">
        <f t="shared" si="77"/>
        <v>15744.04065682215</v>
      </c>
      <c r="AK64" s="1">
        <f t="shared" si="78"/>
        <v>5939.4090607745802</v>
      </c>
      <c r="AL64" s="14">
        <f t="shared" si="119"/>
        <v>17.83682838654574</v>
      </c>
      <c r="AM64" s="14">
        <f t="shared" si="120"/>
        <v>2.8617081553982868</v>
      </c>
      <c r="AN64" s="14">
        <f t="shared" si="121"/>
        <v>1.0841120683656196</v>
      </c>
      <c r="AO64" s="11">
        <f t="shared" si="122"/>
        <v>1.9028029953718415E-2</v>
      </c>
      <c r="AP64" s="11">
        <f t="shared" si="123"/>
        <v>2.3970299164751695E-2</v>
      </c>
      <c r="AQ64" s="11">
        <f t="shared" si="124"/>
        <v>2.1744085777811235E-2</v>
      </c>
      <c r="AR64" s="1">
        <f t="shared" si="133"/>
        <v>46937.089639410537</v>
      </c>
      <c r="AS64" s="1">
        <f t="shared" si="128"/>
        <v>11110.102734407244</v>
      </c>
      <c r="AT64" s="1">
        <f t="shared" si="129"/>
        <v>4290.4007696703738</v>
      </c>
      <c r="AU64" s="1">
        <f t="shared" si="82"/>
        <v>9387.4179278821084</v>
      </c>
      <c r="AV64" s="1">
        <f t="shared" si="83"/>
        <v>2222.0205468814488</v>
      </c>
      <c r="AW64" s="1">
        <f t="shared" si="84"/>
        <v>858.08015393407481</v>
      </c>
      <c r="AX64" s="1">
        <f t="shared" si="30"/>
        <v>33931.437543888271</v>
      </c>
      <c r="AY64" s="1">
        <f t="shared" si="5"/>
        <v>3320.0936457103639</v>
      </c>
      <c r="AZ64" s="1">
        <f t="shared" si="6"/>
        <v>966.74907351969853</v>
      </c>
      <c r="BA64" s="1">
        <f t="shared" si="31"/>
        <v>11544.510177258151</v>
      </c>
      <c r="BB64" s="1">
        <f t="shared" si="32"/>
        <v>21704.909756181816</v>
      </c>
      <c r="BC64" s="1">
        <f t="shared" si="33"/>
        <v>24405.053070800052</v>
      </c>
      <c r="BD64" s="1">
        <f t="shared" si="34"/>
        <v>52762.010094232151</v>
      </c>
      <c r="BE64" s="2">
        <f t="shared" si="134"/>
        <v>0</v>
      </c>
      <c r="BF64" s="2">
        <f t="shared" si="134"/>
        <v>0</v>
      </c>
      <c r="BG64" s="2">
        <f t="shared" si="134"/>
        <v>0</v>
      </c>
      <c r="BH64" s="2">
        <f t="shared" si="7"/>
        <v>0</v>
      </c>
      <c r="BI64" s="2">
        <f t="shared" si="35"/>
        <v>0</v>
      </c>
      <c r="BJ64" s="2">
        <f t="shared" si="8"/>
        <v>0</v>
      </c>
      <c r="BK64" s="2">
        <f t="shared" si="9"/>
        <v>0</v>
      </c>
      <c r="BL64" s="2">
        <f t="shared" si="10"/>
        <v>0</v>
      </c>
      <c r="BM64" s="2">
        <f t="shared" si="11"/>
        <v>0</v>
      </c>
      <c r="BN64" s="2">
        <f t="shared" si="12"/>
        <v>0</v>
      </c>
      <c r="BO64" s="2">
        <f t="shared" si="36"/>
        <v>0</v>
      </c>
      <c r="BP64" s="2">
        <f t="shared" si="37"/>
        <v>0</v>
      </c>
      <c r="BQ64" s="2">
        <f t="shared" si="38"/>
        <v>0</v>
      </c>
      <c r="BR64" s="11">
        <f t="shared" si="39"/>
        <v>5.2406059874224836E-2</v>
      </c>
      <c r="BS64" s="17">
        <f t="shared" si="135"/>
        <v>0.83355867294153141</v>
      </c>
      <c r="BT64" s="17">
        <f t="shared" si="136"/>
        <v>0.9151416593531595</v>
      </c>
      <c r="BU64" s="12">
        <f>(BU$3*temperature!$I174+BU$4*temperature!$I174^2+BU$5*temperature!$I174^6)*(K64/K$56)^$BW$1</f>
        <v>3.50360573275122</v>
      </c>
      <c r="BV64" s="12">
        <f>(BV$3*temperature!$I174+BV$4*temperature!$I174^2+BV$5*temperature!$I174^6)*(L64/L$56)^$BW$1</f>
        <v>1.7302275673088223</v>
      </c>
      <c r="BW64" s="12">
        <f>(BW$3*temperature!$I174+BW$4*temperature!$I174^2+BW$5*temperature!$I174^6)*(M64/M$56)^$BW$1</f>
        <v>0.54032408457508796</v>
      </c>
      <c r="BX64" s="12">
        <f>(BX$3*temperature!$M174+BX$4*temperature!$M174^2+BX$5*temperature!$M174^6)*(K64/K$56)^$BW$1</f>
        <v>3.5036059873054102</v>
      </c>
      <c r="BY64" s="12">
        <f>(BY$3*temperature!$M174+BY$4*temperature!$M174^2+BY$5*temperature!$M174^6)*(L64/L$56)^$BW$1</f>
        <v>1.7302273653218261</v>
      </c>
      <c r="BZ64" s="12">
        <f>(BZ$3*temperature!$M174+BZ$4*temperature!$M174^2+BZ$5*temperature!$M174^6)*(M64/M$56)^$BW$1</f>
        <v>0.54032358536769864</v>
      </c>
      <c r="CA64" s="19">
        <f t="shared" si="13"/>
        <v>2.5455419017106351E-7</v>
      </c>
      <c r="CB64" s="19">
        <f t="shared" si="14"/>
        <v>-2.0198699623996674E-7</v>
      </c>
      <c r="CC64" s="19">
        <f t="shared" si="15"/>
        <v>-4.9920738931508168E-7</v>
      </c>
      <c r="CD64" s="19">
        <f t="shared" si="16"/>
        <v>7.5621367955638411E-5</v>
      </c>
      <c r="CE64" s="19">
        <f t="shared" si="17"/>
        <v>6.3034847119125206E-5</v>
      </c>
      <c r="CF64" s="19"/>
      <c r="CG64" s="19"/>
      <c r="CH64" s="19"/>
    </row>
    <row r="65" spans="1:86">
      <c r="A65" s="2">
        <f t="shared" si="85"/>
        <v>2019</v>
      </c>
      <c r="B65" s="5">
        <f t="shared" si="86"/>
        <v>1109.4988131980654</v>
      </c>
      <c r="C65" s="5">
        <f t="shared" si="87"/>
        <v>2690.7122839593967</v>
      </c>
      <c r="D65" s="5">
        <f t="shared" si="88"/>
        <v>3587.3428032836</v>
      </c>
      <c r="E65" s="15">
        <f t="shared" si="89"/>
        <v>2.5890498928128132E-3</v>
      </c>
      <c r="F65" s="15">
        <f t="shared" si="90"/>
        <v>5.1006018988262458E-3</v>
      </c>
      <c r="G65" s="15">
        <f t="shared" si="91"/>
        <v>1.0412697337137532E-2</v>
      </c>
      <c r="H65" s="5">
        <f t="shared" si="92"/>
        <v>48224.828680205079</v>
      </c>
      <c r="I65" s="5">
        <f t="shared" si="93"/>
        <v>11510.108613830696</v>
      </c>
      <c r="J65" s="5">
        <f t="shared" si="94"/>
        <v>4456.6701923581631</v>
      </c>
      <c r="K65" s="5">
        <f t="shared" si="95"/>
        <v>43465.417093326883</v>
      </c>
      <c r="L65" s="5">
        <f t="shared" si="96"/>
        <v>4277.7180906512649</v>
      </c>
      <c r="M65" s="5">
        <f t="shared" si="97"/>
        <v>1242.3318419078439</v>
      </c>
      <c r="N65" s="15">
        <f t="shared" si="98"/>
        <v>2.4782213535326392E-2</v>
      </c>
      <c r="O65" s="15">
        <f t="shared" si="99"/>
        <v>3.0746369742473689E-2</v>
      </c>
      <c r="P65" s="15">
        <f t="shared" si="100"/>
        <v>2.8049057143496814E-2</v>
      </c>
      <c r="Q65" s="5">
        <f t="shared" si="101"/>
        <v>6155.7210536036628</v>
      </c>
      <c r="R65" s="5">
        <f t="shared" si="102"/>
        <v>6177.9908214589377</v>
      </c>
      <c r="S65" s="5">
        <f t="shared" si="103"/>
        <v>2681.8053123664631</v>
      </c>
      <c r="T65" s="5">
        <f t="shared" si="104"/>
        <v>127.6463021657226</v>
      </c>
      <c r="U65" s="5">
        <f t="shared" si="105"/>
        <v>536.7447891877739</v>
      </c>
      <c r="V65" s="5">
        <f t="shared" si="106"/>
        <v>601.75090294205427</v>
      </c>
      <c r="W65" s="15">
        <f t="shared" si="107"/>
        <v>-1.0734613539272964E-2</v>
      </c>
      <c r="X65" s="15">
        <f t="shared" si="108"/>
        <v>-1.217998157191269E-2</v>
      </c>
      <c r="Y65" s="15">
        <f t="shared" si="109"/>
        <v>-9.7425357312937999E-3</v>
      </c>
      <c r="Z65" s="5">
        <f t="shared" si="130"/>
        <v>13516.711339360672</v>
      </c>
      <c r="AA65" s="5">
        <f t="shared" si="131"/>
        <v>17404.931277373409</v>
      </c>
      <c r="AB65" s="5">
        <f t="shared" si="132"/>
        <v>6681.6703037661682</v>
      </c>
      <c r="AC65" s="16">
        <f t="shared" si="113"/>
        <v>2.2318215022092143</v>
      </c>
      <c r="AD65" s="16">
        <f t="shared" si="114"/>
        <v>2.8831299929802636</v>
      </c>
      <c r="AE65" s="16">
        <f t="shared" si="115"/>
        <v>2.5628226551240534</v>
      </c>
      <c r="AF65" s="15">
        <f t="shared" si="116"/>
        <v>-4.0504037456468023E-3</v>
      </c>
      <c r="AG65" s="15">
        <f t="shared" si="117"/>
        <v>2.9673830763510267E-4</v>
      </c>
      <c r="AH65" s="15">
        <f t="shared" si="118"/>
        <v>9.7937136394747881E-3</v>
      </c>
      <c r="AI65" s="1">
        <f t="shared" si="76"/>
        <v>73106.399097830013</v>
      </c>
      <c r="AJ65" s="1">
        <f t="shared" si="77"/>
        <v>16391.657138021383</v>
      </c>
      <c r="AK65" s="1">
        <f t="shared" si="78"/>
        <v>6203.548308631197</v>
      </c>
      <c r="AL65" s="14">
        <f t="shared" si="119"/>
        <v>18.17283409431608</v>
      </c>
      <c r="AM65" s="14">
        <f t="shared" si="120"/>
        <v>2.9296181959993226</v>
      </c>
      <c r="AN65" s="14">
        <f t="shared" si="121"/>
        <v>1.1074493639148488</v>
      </c>
      <c r="AO65" s="11">
        <f t="shared" si="122"/>
        <v>1.8837749654181231E-2</v>
      </c>
      <c r="AP65" s="11">
        <f t="shared" si="123"/>
        <v>2.373059617310418E-2</v>
      </c>
      <c r="AQ65" s="11">
        <f t="shared" si="124"/>
        <v>2.1526644920033124E-2</v>
      </c>
      <c r="AR65" s="1">
        <f t="shared" si="133"/>
        <v>48224.828680205079</v>
      </c>
      <c r="AS65" s="1">
        <f t="shared" si="128"/>
        <v>11510.108613830696</v>
      </c>
      <c r="AT65" s="1">
        <f t="shared" si="129"/>
        <v>4456.6701923581631</v>
      </c>
      <c r="AU65" s="1">
        <f t="shared" si="82"/>
        <v>9644.9657360410165</v>
      </c>
      <c r="AV65" s="1">
        <f t="shared" si="83"/>
        <v>2302.0217227661392</v>
      </c>
      <c r="AW65" s="1">
        <f t="shared" si="84"/>
        <v>891.33403847163265</v>
      </c>
      <c r="AX65" s="1">
        <f t="shared" si="30"/>
        <v>34772.33367466151</v>
      </c>
      <c r="AY65" s="1">
        <f t="shared" si="5"/>
        <v>3422.1744725210119</v>
      </c>
      <c r="AZ65" s="1">
        <f t="shared" si="6"/>
        <v>993.8654735262752</v>
      </c>
      <c r="BA65" s="1">
        <f t="shared" si="31"/>
        <v>11601.56014909479</v>
      </c>
      <c r="BB65" s="1">
        <f t="shared" si="32"/>
        <v>21897.10115933992</v>
      </c>
      <c r="BC65" s="1">
        <f t="shared" si="33"/>
        <v>24758.411759986317</v>
      </c>
      <c r="BD65" s="1">
        <f t="shared" si="34"/>
        <v>51760.654870769977</v>
      </c>
      <c r="BE65" s="2">
        <f t="shared" si="134"/>
        <v>0</v>
      </c>
      <c r="BF65" s="2">
        <f t="shared" si="134"/>
        <v>0</v>
      </c>
      <c r="BG65" s="2">
        <f t="shared" si="134"/>
        <v>0</v>
      </c>
      <c r="BH65" s="2">
        <f t="shared" si="7"/>
        <v>0</v>
      </c>
      <c r="BI65" s="2">
        <f t="shared" si="35"/>
        <v>0</v>
      </c>
      <c r="BJ65" s="2">
        <f t="shared" si="8"/>
        <v>0</v>
      </c>
      <c r="BK65" s="2">
        <f t="shared" si="9"/>
        <v>0</v>
      </c>
      <c r="BL65" s="2">
        <f t="shared" si="10"/>
        <v>0</v>
      </c>
      <c r="BM65" s="2">
        <f t="shared" si="11"/>
        <v>0</v>
      </c>
      <c r="BN65" s="2">
        <f t="shared" si="12"/>
        <v>0</v>
      </c>
      <c r="BO65" s="2">
        <f t="shared" si="36"/>
        <v>0</v>
      </c>
      <c r="BP65" s="2">
        <f t="shared" si="37"/>
        <v>0</v>
      </c>
      <c r="BQ65" s="2">
        <f t="shared" si="38"/>
        <v>0</v>
      </c>
      <c r="BR65" s="11">
        <f t="shared" si="39"/>
        <v>5.2285792408643034E-2</v>
      </c>
      <c r="BS65" s="17">
        <f t="shared" si="135"/>
        <v>0.79205043064950775</v>
      </c>
      <c r="BT65" s="17">
        <f t="shared" si="136"/>
        <v>0.88848704791568878</v>
      </c>
      <c r="BU65" s="12">
        <f>(BU$3*temperature!$I175+BU$4*temperature!$I175^2+BU$5*temperature!$I175^6)*(K65/K$56)^$BW$1</f>
        <v>3.4929201693779266</v>
      </c>
      <c r="BV65" s="12">
        <f>(BV$3*temperature!$I175+BV$4*temperature!$I175^2+BV$5*temperature!$I175^6)*(L65/L$56)^$BW$1</f>
        <v>1.7064793549140678</v>
      </c>
      <c r="BW65" s="12">
        <f>(BW$3*temperature!$I175+BW$4*temperature!$I175^2+BW$5*temperature!$I175^6)*(M65/M$56)^$BW$1</f>
        <v>0.51198801673266248</v>
      </c>
      <c r="BX65" s="12">
        <f>(BX$3*temperature!$M175+BX$4*temperature!$M175^2+BX$5*temperature!$M175^6)*(K65/K$56)^$BW$1</f>
        <v>3.4929204150074549</v>
      </c>
      <c r="BY65" s="12">
        <f>(BY$3*temperature!$M175+BY$4*temperature!$M175^2+BY$5*temperature!$M175^6)*(L65/L$56)^$BW$1</f>
        <v>1.7064790417264553</v>
      </c>
      <c r="BZ65" s="12">
        <f>(BZ$3*temperature!$M175+BZ$4*temperature!$M175^2+BZ$5*temperature!$M175^6)*(M65/M$56)^$BW$1</f>
        <v>0.51198734045951189</v>
      </c>
      <c r="CA65" s="19">
        <f t="shared" si="13"/>
        <v>2.4562952827267281E-7</v>
      </c>
      <c r="CB65" s="19">
        <f t="shared" si="14"/>
        <v>-3.1318761251064586E-7</v>
      </c>
      <c r="CC65" s="19">
        <f t="shared" si="15"/>
        <v>-6.7627315059048954E-7</v>
      </c>
      <c r="CD65" s="19">
        <f t="shared" si="16"/>
        <v>5.2266920911166034E-5</v>
      </c>
      <c r="CE65" s="19">
        <f t="shared" si="17"/>
        <v>4.1398037216412819E-5</v>
      </c>
      <c r="CF65" s="19"/>
      <c r="CG65" s="19"/>
      <c r="CH65" s="19"/>
    </row>
    <row r="66" spans="1:86">
      <c r="A66" s="2">
        <f t="shared" si="85"/>
        <v>2020</v>
      </c>
      <c r="B66" s="5">
        <f t="shared" si="86"/>
        <v>1112.2277335922824</v>
      </c>
      <c r="C66" s="5">
        <f t="shared" si="87"/>
        <v>2703.7503235349172</v>
      </c>
      <c r="D66" s="5">
        <f t="shared" si="88"/>
        <v>3622.8290223959934</v>
      </c>
      <c r="E66" s="15">
        <f t="shared" si="89"/>
        <v>2.4595973981721723E-3</v>
      </c>
      <c r="F66" s="15">
        <f t="shared" si="90"/>
        <v>4.8455718038849334E-3</v>
      </c>
      <c r="G66" s="15">
        <f t="shared" si="91"/>
        <v>9.8920624702806548E-3</v>
      </c>
      <c r="H66" s="5">
        <f t="shared" si="92"/>
        <v>49526.104710267588</v>
      </c>
      <c r="I66" s="5">
        <f t="shared" si="93"/>
        <v>11917.516946981412</v>
      </c>
      <c r="J66" s="5">
        <f t="shared" si="94"/>
        <v>4625.7248702412317</v>
      </c>
      <c r="K66" s="5">
        <f t="shared" si="95"/>
        <v>44528.744621668222</v>
      </c>
      <c r="L66" s="5">
        <f t="shared" si="96"/>
        <v>4407.7727308046333</v>
      </c>
      <c r="M66" s="5">
        <f t="shared" si="97"/>
        <v>1276.8267123967012</v>
      </c>
      <c r="N66" s="15">
        <f t="shared" si="98"/>
        <v>2.4463759914191474E-2</v>
      </c>
      <c r="O66" s="15">
        <f t="shared" si="99"/>
        <v>3.0402807617826877E-2</v>
      </c>
      <c r="P66" s="15">
        <f t="shared" si="100"/>
        <v>2.7766229058319603E-2</v>
      </c>
      <c r="Q66" s="5">
        <f t="shared" si="101"/>
        <v>6253.9617880721016</v>
      </c>
      <c r="R66" s="5">
        <f t="shared" si="102"/>
        <v>6318.7538580495293</v>
      </c>
      <c r="S66" s="5">
        <f t="shared" si="103"/>
        <v>2756.4154368308491</v>
      </c>
      <c r="T66" s="5">
        <f t="shared" si="104"/>
        <v>126.2760684422563</v>
      </c>
      <c r="U66" s="5">
        <f t="shared" si="105"/>
        <v>530.20724754664661</v>
      </c>
      <c r="V66" s="5">
        <f t="shared" si="106"/>
        <v>595.88832326880299</v>
      </c>
      <c r="W66" s="15">
        <f t="shared" si="107"/>
        <v>-1.0734613539272964E-2</v>
      </c>
      <c r="X66" s="15">
        <f t="shared" si="108"/>
        <v>-1.217998157191269E-2</v>
      </c>
      <c r="Y66" s="15">
        <f t="shared" si="109"/>
        <v>-9.7425357312937999E-3</v>
      </c>
      <c r="Z66" s="5">
        <f t="shared" si="130"/>
        <v>13682.824256220321</v>
      </c>
      <c r="AA66" s="5">
        <f t="shared" si="131"/>
        <v>17817.236121791764</v>
      </c>
      <c r="AB66" s="5">
        <f t="shared" si="132"/>
        <v>6940.3035208923284</v>
      </c>
      <c r="AC66" s="16">
        <f t="shared" si="113"/>
        <v>2.2227817240370511</v>
      </c>
      <c r="AD66" s="16">
        <f t="shared" si="114"/>
        <v>2.8839855280950726</v>
      </c>
      <c r="AE66" s="16">
        <f t="shared" si="115"/>
        <v>2.587922206317097</v>
      </c>
      <c r="AF66" s="15">
        <f t="shared" si="116"/>
        <v>-4.0504037456468023E-3</v>
      </c>
      <c r="AG66" s="15">
        <f t="shared" si="117"/>
        <v>2.9673830763510267E-4</v>
      </c>
      <c r="AH66" s="15">
        <f t="shared" si="118"/>
        <v>9.7937136394747881E-3</v>
      </c>
      <c r="AI66" s="1">
        <f t="shared" si="76"/>
        <v>75440.724924088034</v>
      </c>
      <c r="AJ66" s="1">
        <f t="shared" si="77"/>
        <v>17054.513146985384</v>
      </c>
      <c r="AK66" s="1">
        <f t="shared" si="78"/>
        <v>6474.5275162397102</v>
      </c>
      <c r="AL66" s="14">
        <f t="shared" si="119"/>
        <v>18.511746040500022</v>
      </c>
      <c r="AM66" s="14">
        <f t="shared" si="120"/>
        <v>2.9984445664864543</v>
      </c>
      <c r="AN66" s="14">
        <f t="shared" si="121"/>
        <v>1.1310506364465212</v>
      </c>
      <c r="AO66" s="11">
        <f t="shared" si="122"/>
        <v>1.864937215763942E-2</v>
      </c>
      <c r="AP66" s="11">
        <f t="shared" si="123"/>
        <v>2.3493290211373138E-2</v>
      </c>
      <c r="AQ66" s="11">
        <f t="shared" si="124"/>
        <v>2.1311378470832792E-2</v>
      </c>
      <c r="AR66" s="1">
        <f t="shared" si="133"/>
        <v>49526.104710267588</v>
      </c>
      <c r="AS66" s="1">
        <f t="shared" si="128"/>
        <v>11917.516946981412</v>
      </c>
      <c r="AT66" s="1">
        <f t="shared" si="129"/>
        <v>4625.7248702412317</v>
      </c>
      <c r="AU66" s="1">
        <f t="shared" si="82"/>
        <v>9905.2209420535182</v>
      </c>
      <c r="AV66" s="1">
        <f t="shared" si="83"/>
        <v>2383.5033893962823</v>
      </c>
      <c r="AW66" s="1">
        <f t="shared" si="84"/>
        <v>925.14497404824635</v>
      </c>
      <c r="AX66" s="1">
        <f t="shared" si="30"/>
        <v>35622.995697334583</v>
      </c>
      <c r="AY66" s="1">
        <f t="shared" si="5"/>
        <v>3526.2181846437061</v>
      </c>
      <c r="AZ66" s="1">
        <f t="shared" si="6"/>
        <v>1021.4613699173611</v>
      </c>
      <c r="BA66" s="1">
        <f t="shared" si="31"/>
        <v>11656.977098290705</v>
      </c>
      <c r="BB66" s="1">
        <f t="shared" si="32"/>
        <v>22084.181919849827</v>
      </c>
      <c r="BC66" s="1">
        <f t="shared" si="33"/>
        <v>25102.544606173633</v>
      </c>
      <c r="BD66" s="1">
        <f t="shared" si="34"/>
        <v>50759.095652031661</v>
      </c>
      <c r="BE66" s="2">
        <f t="shared" ref="BE66:BE70" si="137">BE65</f>
        <v>0</v>
      </c>
      <c r="BF66" s="2">
        <f t="shared" ref="BF66:BF70" si="138">BF65</f>
        <v>0</v>
      </c>
      <c r="BG66" s="2">
        <f t="shared" ref="BG66:BG70" si="139">BG65</f>
        <v>0</v>
      </c>
      <c r="BH66" s="2">
        <f t="shared" si="7"/>
        <v>0</v>
      </c>
      <c r="BI66" s="2">
        <f t="shared" si="35"/>
        <v>0</v>
      </c>
      <c r="BJ66" s="2">
        <f t="shared" si="8"/>
        <v>0</v>
      </c>
      <c r="BK66" s="2">
        <f t="shared" si="9"/>
        <v>0</v>
      </c>
      <c r="BL66" s="2">
        <f t="shared" si="10"/>
        <v>0</v>
      </c>
      <c r="BM66" s="2">
        <f t="shared" si="11"/>
        <v>0</v>
      </c>
      <c r="BN66" s="2">
        <f t="shared" si="12"/>
        <v>0</v>
      </c>
      <c r="BO66" s="2">
        <f t="shared" si="36"/>
        <v>0</v>
      </c>
      <c r="BP66" s="2">
        <f t="shared" si="37"/>
        <v>0</v>
      </c>
      <c r="BQ66" s="2">
        <f t="shared" si="38"/>
        <v>0</v>
      </c>
      <c r="BR66" s="11">
        <f t="shared" si="39"/>
        <v>5.2160576602282321E-2</v>
      </c>
      <c r="BS66" s="17">
        <f t="shared" si="135"/>
        <v>0.75269516738084408</v>
      </c>
      <c r="BT66" s="17">
        <f t="shared" si="136"/>
        <v>0.86260878438416388</v>
      </c>
      <c r="BU66" s="12">
        <f>(BU$3*temperature!$I176+BU$4*temperature!$I176^2+BU$5*temperature!$I176^6)*(K66/K$56)^$BW$1</f>
        <v>3.4797068635042683</v>
      </c>
      <c r="BV66" s="12">
        <f>(BV$3*temperature!$I176+BV$4*temperature!$I176^2+BV$5*temperature!$I176^6)*(L66/L$56)^$BW$1</f>
        <v>1.6807704654408311</v>
      </c>
      <c r="BW66" s="12">
        <f>(BW$3*temperature!$I176+BW$4*temperature!$I176^2+BW$5*temperature!$I176^6)*(M66/M$56)^$BW$1</f>
        <v>0.48200222743551091</v>
      </c>
      <c r="BX66" s="12">
        <f>(BX$3*temperature!$M176+BX$4*temperature!$M176^2+BX$5*temperature!$M176^6)*(K66/K$56)^$BW$1</f>
        <v>3.4797070623614808</v>
      </c>
      <c r="BY66" s="12">
        <f>(BY$3*temperature!$M176+BY$4*temperature!$M176^2+BY$5*temperature!$M176^6)*(L66/L$56)^$BW$1</f>
        <v>1.6807700228387781</v>
      </c>
      <c r="BZ66" s="12">
        <f>(BZ$3*temperature!$M176+BZ$4*temperature!$M176^2+BZ$5*temperature!$M176^6)*(M66/M$56)^$BW$1</f>
        <v>0.4820013687272191</v>
      </c>
      <c r="CA66" s="19">
        <f t="shared" si="13"/>
        <v>1.9885721247447918E-7</v>
      </c>
      <c r="CB66" s="19">
        <f t="shared" si="14"/>
        <v>-4.4260205300794553E-7</v>
      </c>
      <c r="CC66" s="19">
        <f t="shared" si="15"/>
        <v>-8.5870829180656472E-7</v>
      </c>
      <c r="CD66" s="19">
        <f t="shared" si="16"/>
        <v>6.0175735822004011E-6</v>
      </c>
      <c r="CE66" s="19">
        <f t="shared" si="17"/>
        <v>4.5293985546808763E-6</v>
      </c>
      <c r="CF66" s="19"/>
      <c r="CG66" s="19"/>
      <c r="CH66" s="19"/>
    </row>
    <row r="67" spans="1:86">
      <c r="A67" s="2">
        <f t="shared" si="85"/>
        <v>2021</v>
      </c>
      <c r="B67" s="5">
        <f t="shared" si="86"/>
        <v>1114.8265844100149</v>
      </c>
      <c r="C67" s="5">
        <f t="shared" si="87"/>
        <v>2716.19647905076</v>
      </c>
      <c r="D67" s="5">
        <f t="shared" si="88"/>
        <v>3656.8744108542464</v>
      </c>
      <c r="E67" s="15">
        <f t="shared" si="89"/>
        <v>2.3366175282635636E-3</v>
      </c>
      <c r="F67" s="15">
        <f t="shared" si="90"/>
        <v>4.6032932136906863E-3</v>
      </c>
      <c r="G67" s="15">
        <f t="shared" si="91"/>
        <v>9.397459346766621E-3</v>
      </c>
      <c r="H67" s="5">
        <f t="shared" si="92"/>
        <v>50840.714064401967</v>
      </c>
      <c r="I67" s="5">
        <f t="shared" si="93"/>
        <v>12332.280994058425</v>
      </c>
      <c r="J67" s="5">
        <f t="shared" si="94"/>
        <v>4797.5025775585127</v>
      </c>
      <c r="K67" s="5">
        <f t="shared" si="95"/>
        <v>45604.145770624702</v>
      </c>
      <c r="L67" s="5">
        <f t="shared" si="96"/>
        <v>4540.275745577962</v>
      </c>
      <c r="M67" s="5">
        <f t="shared" si="97"/>
        <v>1311.9134098011903</v>
      </c>
      <c r="N67" s="15">
        <f t="shared" si="98"/>
        <v>2.4150717881078032E-2</v>
      </c>
      <c r="O67" s="15">
        <f t="shared" si="99"/>
        <v>3.006121750500057E-2</v>
      </c>
      <c r="P67" s="15">
        <f t="shared" si="100"/>
        <v>2.7479607893406754E-2</v>
      </c>
      <c r="Q67" s="5">
        <f t="shared" si="101"/>
        <v>6351.0496403913348</v>
      </c>
      <c r="R67" s="5">
        <f t="shared" si="102"/>
        <v>6459.0239455275178</v>
      </c>
      <c r="S67" s="5">
        <f t="shared" si="103"/>
        <v>2830.9240417631104</v>
      </c>
      <c r="T67" s="5">
        <f t="shared" si="104"/>
        <v>124.9205436482699</v>
      </c>
      <c r="U67" s="5">
        <f t="shared" si="105"/>
        <v>523.74933304223396</v>
      </c>
      <c r="V67" s="5">
        <f t="shared" si="106"/>
        <v>590.08285998749591</v>
      </c>
      <c r="W67" s="15">
        <f t="shared" si="107"/>
        <v>-1.0734613539272964E-2</v>
      </c>
      <c r="X67" s="15">
        <f t="shared" si="108"/>
        <v>-1.217998157191269E-2</v>
      </c>
      <c r="Y67" s="15">
        <f t="shared" si="109"/>
        <v>-9.7425357312937999E-3</v>
      </c>
      <c r="Z67" s="5">
        <f t="shared" si="130"/>
        <v>13844.886525347325</v>
      </c>
      <c r="AA67" s="5">
        <f t="shared" si="131"/>
        <v>18228.602202159454</v>
      </c>
      <c r="AB67" s="5">
        <f t="shared" si="132"/>
        <v>7203.2510852008782</v>
      </c>
      <c r="AC67" s="16">
        <f t="shared" si="113"/>
        <v>2.2137785606162561</v>
      </c>
      <c r="AD67" s="16">
        <f t="shared" si="114"/>
        <v>2.8848413170799239</v>
      </c>
      <c r="AE67" s="16">
        <f t="shared" si="115"/>
        <v>2.6132675753270043</v>
      </c>
      <c r="AF67" s="15">
        <f t="shared" si="116"/>
        <v>-4.0504037456468023E-3</v>
      </c>
      <c r="AG67" s="15">
        <f t="shared" si="117"/>
        <v>2.9673830763510267E-4</v>
      </c>
      <c r="AH67" s="15">
        <f t="shared" si="118"/>
        <v>9.7937136394747881E-3</v>
      </c>
      <c r="AI67" s="1">
        <f t="shared" si="76"/>
        <v>77801.873373732757</v>
      </c>
      <c r="AJ67" s="1">
        <f t="shared" si="77"/>
        <v>17732.565221683129</v>
      </c>
      <c r="AK67" s="1">
        <f t="shared" si="78"/>
        <v>6752.2197386639864</v>
      </c>
      <c r="AL67" s="14">
        <f t="shared" si="119"/>
        <v>18.853526157285042</v>
      </c>
      <c r="AM67" s="14">
        <f t="shared" si="120"/>
        <v>3.0681834615858041</v>
      </c>
      <c r="AN67" s="14">
        <f t="shared" si="121"/>
        <v>1.1549138421476792</v>
      </c>
      <c r="AO67" s="11">
        <f t="shared" si="122"/>
        <v>1.8462878436063025E-2</v>
      </c>
      <c r="AP67" s="11">
        <f t="shared" si="123"/>
        <v>2.3258357309259407E-2</v>
      </c>
      <c r="AQ67" s="11">
        <f t="shared" si="124"/>
        <v>2.1098264686124465E-2</v>
      </c>
      <c r="AR67" s="1">
        <f t="shared" si="133"/>
        <v>50840.714064401967</v>
      </c>
      <c r="AS67" s="1">
        <f t="shared" si="128"/>
        <v>12332.280994058425</v>
      </c>
      <c r="AT67" s="1">
        <f t="shared" si="129"/>
        <v>4797.5025775585127</v>
      </c>
      <c r="AU67" s="1">
        <f t="shared" si="82"/>
        <v>10168.142812880395</v>
      </c>
      <c r="AV67" s="1">
        <f t="shared" si="83"/>
        <v>2466.4561988116852</v>
      </c>
      <c r="AW67" s="1">
        <f t="shared" si="84"/>
        <v>959.50051551170259</v>
      </c>
      <c r="AX67" s="1">
        <f t="shared" si="30"/>
        <v>36483.31661649976</v>
      </c>
      <c r="AY67" s="1">
        <f t="shared" si="5"/>
        <v>3632.2205964623695</v>
      </c>
      <c r="AZ67" s="1">
        <f t="shared" si="6"/>
        <v>1049.5307278409523</v>
      </c>
      <c r="BA67" s="1">
        <f t="shared" si="31"/>
        <v>11710.81888382465</v>
      </c>
      <c r="BB67" s="1">
        <f t="shared" si="32"/>
        <v>22266.290830088117</v>
      </c>
      <c r="BC67" s="1">
        <f t="shared" si="33"/>
        <v>25437.578301917751</v>
      </c>
      <c r="BD67" s="1">
        <f t="shared" si="34"/>
        <v>49758.865829029033</v>
      </c>
      <c r="BE67" s="2">
        <f t="shared" si="137"/>
        <v>0</v>
      </c>
      <c r="BF67" s="2">
        <f t="shared" si="138"/>
        <v>0</v>
      </c>
      <c r="BG67" s="2">
        <f t="shared" si="139"/>
        <v>0</v>
      </c>
      <c r="BH67" s="2">
        <f t="shared" si="7"/>
        <v>0</v>
      </c>
      <c r="BI67" s="2">
        <f t="shared" si="35"/>
        <v>0</v>
      </c>
      <c r="BJ67" s="2">
        <f t="shared" si="8"/>
        <v>0</v>
      </c>
      <c r="BK67" s="2">
        <f t="shared" si="9"/>
        <v>0</v>
      </c>
      <c r="BL67" s="2">
        <f t="shared" si="10"/>
        <v>0</v>
      </c>
      <c r="BM67" s="2">
        <f t="shared" si="11"/>
        <v>0</v>
      </c>
      <c r="BN67" s="2">
        <f t="shared" si="12"/>
        <v>0</v>
      </c>
      <c r="BO67" s="2">
        <f t="shared" si="36"/>
        <v>0</v>
      </c>
      <c r="BP67" s="2">
        <f t="shared" si="37"/>
        <v>0</v>
      </c>
      <c r="BQ67" s="2">
        <f t="shared" si="38"/>
        <v>0</v>
      </c>
      <c r="BR67" s="11">
        <f t="shared" si="39"/>
        <v>5.2030472105087461E-2</v>
      </c>
      <c r="BS67" s="17">
        <f t="shared" si="135"/>
        <v>0.71538050761368099</v>
      </c>
      <c r="BT67" s="17">
        <f t="shared" si="136"/>
        <v>0.83748425668365423</v>
      </c>
      <c r="BU67" s="12">
        <f>(BU$3*temperature!$I177+BU$4*temperature!$I177^2+BU$5*temperature!$I177^6)*(K67/K$56)^$BW$1</f>
        <v>3.4638577142501852</v>
      </c>
      <c r="BV67" s="12">
        <f>(BV$3*temperature!$I177+BV$4*temperature!$I177^2+BV$5*temperature!$I177^6)*(L67/L$56)^$BW$1</f>
        <v>1.6530315027179157</v>
      </c>
      <c r="BW67" s="12">
        <f>(BW$3*temperature!$I177+BW$4*temperature!$I177^2+BW$5*temperature!$I177^6)*(M67/M$56)^$BW$1</f>
        <v>0.45031330281834958</v>
      </c>
      <c r="BX67" s="12">
        <f>(BX$3*temperature!$M177+BX$4*temperature!$M177^2+BX$5*temperature!$M177^6)*(K67/K$56)^$BW$1</f>
        <v>3.4638578322731393</v>
      </c>
      <c r="BY67" s="12">
        <f>(BY$3*temperature!$M177+BY$4*temperature!$M177^2+BY$5*temperature!$M177^6)*(L67/L$56)^$BW$1</f>
        <v>1.6530309142781179</v>
      </c>
      <c r="BZ67" s="12">
        <f>(BZ$3*temperature!$M177+BZ$4*temperature!$M177^2+BZ$5*temperature!$M177^6)*(M67/M$56)^$BW$1</f>
        <v>0.45031225666039992</v>
      </c>
      <c r="CA67" s="19">
        <f t="shared" si="13"/>
        <v>1.1802295407647989E-7</v>
      </c>
      <c r="CB67" s="19">
        <f t="shared" si="14"/>
        <v>-5.8843979777734035E-7</v>
      </c>
      <c r="CC67" s="19">
        <f t="shared" si="15"/>
        <v>-1.0461579496578999E-6</v>
      </c>
      <c r="CD67" s="19">
        <f t="shared" si="16"/>
        <v>-6.2753791330558224E-5</v>
      </c>
      <c r="CE67" s="19">
        <f t="shared" si="17"/>
        <v>-4.4892839096737754E-5</v>
      </c>
      <c r="CF67" s="19"/>
      <c r="CG67" s="19"/>
      <c r="CH67" s="19"/>
    </row>
    <row r="68" spans="1:86">
      <c r="A68" s="2">
        <f t="shared" si="85"/>
        <v>2022</v>
      </c>
      <c r="B68" s="5">
        <f t="shared" si="86"/>
        <v>1117.3012615812161</v>
      </c>
      <c r="C68" s="5">
        <f t="shared" si="87"/>
        <v>2728.0747554288719</v>
      </c>
      <c r="D68" s="5">
        <f t="shared" si="88"/>
        <v>3689.5214730358684</v>
      </c>
      <c r="E68" s="15">
        <f t="shared" si="89"/>
        <v>2.2197866518503854E-3</v>
      </c>
      <c r="F68" s="15">
        <f t="shared" si="90"/>
        <v>4.3731285530061517E-3</v>
      </c>
      <c r="G68" s="15">
        <f t="shared" si="91"/>
        <v>8.9275863794282904E-3</v>
      </c>
      <c r="H68" s="5">
        <f t="shared" si="92"/>
        <v>52168.43531356415</v>
      </c>
      <c r="I68" s="5">
        <f t="shared" si="93"/>
        <v>12754.350665042162</v>
      </c>
      <c r="J68" s="5">
        <f t="shared" si="94"/>
        <v>4971.9416908221065</v>
      </c>
      <c r="K68" s="5">
        <f t="shared" si="95"/>
        <v>46691.467294805392</v>
      </c>
      <c r="L68" s="5">
        <f t="shared" si="96"/>
        <v>4675.2203691123159</v>
      </c>
      <c r="M68" s="5">
        <f t="shared" si="97"/>
        <v>1347.5844298938359</v>
      </c>
      <c r="N68" s="15">
        <f t="shared" si="98"/>
        <v>2.3842602592527351E-2</v>
      </c>
      <c r="O68" s="15">
        <f t="shared" si="99"/>
        <v>2.9721680156934216E-2</v>
      </c>
      <c r="P68" s="15">
        <f t="shared" si="100"/>
        <v>2.7190072017063471E-2</v>
      </c>
      <c r="Q68" s="5">
        <f t="shared" si="101"/>
        <v>6446.9527978370634</v>
      </c>
      <c r="R68" s="5">
        <f t="shared" si="102"/>
        <v>6598.7193705755644</v>
      </c>
      <c r="S68" s="5">
        <f t="shared" si="103"/>
        <v>2905.2743603796816</v>
      </c>
      <c r="T68" s="5">
        <f t="shared" si="104"/>
        <v>123.57956988908984</v>
      </c>
      <c r="U68" s="5">
        <f t="shared" si="105"/>
        <v>517.37007581747798</v>
      </c>
      <c r="V68" s="5">
        <f t="shared" si="106"/>
        <v>584.3339566396437</v>
      </c>
      <c r="W68" s="15">
        <f t="shared" si="107"/>
        <v>-1.0734613539272964E-2</v>
      </c>
      <c r="X68" s="15">
        <f t="shared" si="108"/>
        <v>-1.217998157191269E-2</v>
      </c>
      <c r="Y68" s="15">
        <f t="shared" si="109"/>
        <v>-9.7425357312937999E-3</v>
      </c>
      <c r="Z68" s="5">
        <f t="shared" si="130"/>
        <v>14002.869593715999</v>
      </c>
      <c r="AA68" s="5">
        <f t="shared" si="131"/>
        <v>18638.788347851103</v>
      </c>
      <c r="AB68" s="5">
        <f t="shared" si="132"/>
        <v>7470.4155279611032</v>
      </c>
      <c r="AC68" s="16">
        <f t="shared" si="113"/>
        <v>2.2048118636423033</v>
      </c>
      <c r="AD68" s="16">
        <f t="shared" si="114"/>
        <v>2.8856973600101501</v>
      </c>
      <c r="AE68" s="16">
        <f t="shared" si="115"/>
        <v>2.6388611696230817</v>
      </c>
      <c r="AF68" s="15">
        <f t="shared" si="116"/>
        <v>-4.0504037456468023E-3</v>
      </c>
      <c r="AG68" s="15">
        <f t="shared" si="117"/>
        <v>2.9673830763510267E-4</v>
      </c>
      <c r="AH68" s="15">
        <f t="shared" si="118"/>
        <v>9.7937136394747881E-3</v>
      </c>
      <c r="AI68" s="1">
        <f t="shared" si="76"/>
        <v>80189.828849239886</v>
      </c>
      <c r="AJ68" s="1">
        <f t="shared" si="77"/>
        <v>18425.764898326503</v>
      </c>
      <c r="AK68" s="1">
        <f t="shared" si="78"/>
        <v>7036.4982803092898</v>
      </c>
      <c r="AL68" s="14">
        <f t="shared" si="119"/>
        <v>19.198135615202801</v>
      </c>
      <c r="AM68" s="14">
        <f t="shared" si="120"/>
        <v>3.1388307597533278</v>
      </c>
      <c r="AN68" s="14">
        <f t="shared" si="121"/>
        <v>1.1790368532996669</v>
      </c>
      <c r="AO68" s="11">
        <f t="shared" si="122"/>
        <v>1.8278249651702393E-2</v>
      </c>
      <c r="AP68" s="11">
        <f t="shared" si="123"/>
        <v>2.3025773736166811E-2</v>
      </c>
      <c r="AQ68" s="11">
        <f t="shared" si="124"/>
        <v>2.0887282039263221E-2</v>
      </c>
      <c r="AR68" s="1">
        <f t="shared" si="133"/>
        <v>52168.43531356415</v>
      </c>
      <c r="AS68" s="1">
        <f t="shared" si="128"/>
        <v>12754.350665042162</v>
      </c>
      <c r="AT68" s="1">
        <f t="shared" si="129"/>
        <v>4971.9416908221065</v>
      </c>
      <c r="AU68" s="1">
        <f t="shared" si="82"/>
        <v>10433.68706271283</v>
      </c>
      <c r="AV68" s="1">
        <f t="shared" si="83"/>
        <v>2550.8701330084327</v>
      </c>
      <c r="AW68" s="1">
        <f t="shared" si="84"/>
        <v>994.38833816442138</v>
      </c>
      <c r="AX68" s="1">
        <f t="shared" si="30"/>
        <v>37353.173835844311</v>
      </c>
      <c r="AY68" s="1">
        <f t="shared" si="5"/>
        <v>3740.176295289853</v>
      </c>
      <c r="AZ68" s="1">
        <f t="shared" si="6"/>
        <v>1078.0675439150687</v>
      </c>
      <c r="BA68" s="1">
        <f t="shared" si="31"/>
        <v>11763.141156579222</v>
      </c>
      <c r="BB68" s="1">
        <f t="shared" si="32"/>
        <v>22443.565542405155</v>
      </c>
      <c r="BC68" s="1">
        <f t="shared" si="33"/>
        <v>25763.65323077932</v>
      </c>
      <c r="BD68" s="1">
        <f t="shared" si="34"/>
        <v>48761.390591096453</v>
      </c>
      <c r="BE68" s="2">
        <f t="shared" si="137"/>
        <v>0</v>
      </c>
      <c r="BF68" s="2">
        <f t="shared" si="138"/>
        <v>0</v>
      </c>
      <c r="BG68" s="2">
        <f t="shared" si="139"/>
        <v>0</v>
      </c>
      <c r="BH68" s="2">
        <f t="shared" si="7"/>
        <v>0</v>
      </c>
      <c r="BI68" s="2">
        <f t="shared" si="35"/>
        <v>0</v>
      </c>
      <c r="BJ68" s="2">
        <f t="shared" si="8"/>
        <v>0</v>
      </c>
      <c r="BK68" s="2">
        <f t="shared" si="9"/>
        <v>0</v>
      </c>
      <c r="BL68" s="2">
        <f t="shared" si="10"/>
        <v>0</v>
      </c>
      <c r="BM68" s="2">
        <f t="shared" si="11"/>
        <v>0</v>
      </c>
      <c r="BN68" s="2">
        <f t="shared" si="12"/>
        <v>0</v>
      </c>
      <c r="BO68" s="2">
        <f t="shared" si="36"/>
        <v>0</v>
      </c>
      <c r="BP68" s="2">
        <f t="shared" si="37"/>
        <v>0</v>
      </c>
      <c r="BQ68" s="2">
        <f t="shared" si="38"/>
        <v>0</v>
      </c>
      <c r="BR68" s="11">
        <f t="shared" si="39"/>
        <v>5.1895551539060641E-2</v>
      </c>
      <c r="BS68" s="17">
        <f t="shared" si="135"/>
        <v>0.67999979713726533</v>
      </c>
      <c r="BT68" s="17">
        <f t="shared" si="136"/>
        <v>0.81309151134335356</v>
      </c>
      <c r="BU68" s="12">
        <f>(BU$3*temperature!$I178+BU$4*temperature!$I178^2+BU$5*temperature!$I178^6)*(K68/K$56)^$BW$1</f>
        <v>3.4452629382459508</v>
      </c>
      <c r="BV68" s="12">
        <f>(BV$3*temperature!$I178+BV$4*temperature!$I178^2+BV$5*temperature!$I178^6)*(L68/L$56)^$BW$1</f>
        <v>1.6231923194764124</v>
      </c>
      <c r="BW68" s="12">
        <f>(BW$3*temperature!$I178+BW$4*temperature!$I178^2+BW$5*temperature!$I178^6)*(M68/M$56)^$BW$1</f>
        <v>0.41686747053289402</v>
      </c>
      <c r="BX68" s="12">
        <f>(BX$3*temperature!$M178+BX$4*temperature!$M178^2+BX$5*temperature!$M178^6)*(K68/K$56)^$BW$1</f>
        <v>3.4452629446052629</v>
      </c>
      <c r="BY68" s="12">
        <f>(BY$3*temperature!$M178+BY$4*temperature!$M178^2+BY$5*temperature!$M178^6)*(L68/L$56)^$BW$1</f>
        <v>1.623191570404696</v>
      </c>
      <c r="BZ68" s="12">
        <f>(BZ$3*temperature!$M178+BZ$4*temperature!$M178^2+BZ$5*temperature!$M178^6)*(M68/M$56)^$BW$1</f>
        <v>0.41686623237828974</v>
      </c>
      <c r="CA68" s="19">
        <f t="shared" si="13"/>
        <v>6.359312187953492E-9</v>
      </c>
      <c r="CB68" s="19">
        <f t="shared" si="14"/>
        <v>-7.49071716432681E-7</v>
      </c>
      <c r="CC68" s="19">
        <f t="shared" si="15"/>
        <v>-1.2381546042883329E-6</v>
      </c>
      <c r="CD68" s="19">
        <f t="shared" si="16"/>
        <v>-1.537820047487594E-4</v>
      </c>
      <c r="CE68" s="19">
        <f t="shared" si="17"/>
        <v>-1.0457173203251837E-4</v>
      </c>
      <c r="CF68" s="19"/>
      <c r="CG68" s="19"/>
      <c r="CH68" s="19"/>
    </row>
    <row r="69" spans="1:86">
      <c r="A69" s="2">
        <f t="shared" si="85"/>
        <v>2023</v>
      </c>
      <c r="B69" s="5">
        <f t="shared" si="86"/>
        <v>1119.657423486442</v>
      </c>
      <c r="C69" s="5">
        <f t="shared" si="87"/>
        <v>2739.4084659561881</v>
      </c>
      <c r="D69" s="5">
        <f t="shared" si="88"/>
        <v>3720.813068602688</v>
      </c>
      <c r="E69" s="15">
        <f t="shared" si="89"/>
        <v>2.1087973192578662E-3</v>
      </c>
      <c r="F69" s="15">
        <f t="shared" si="90"/>
        <v>4.154472125355844E-3</v>
      </c>
      <c r="G69" s="15">
        <f t="shared" si="91"/>
        <v>8.4812070604568749E-3</v>
      </c>
      <c r="H69" s="5">
        <f t="shared" si="92"/>
        <v>53509.02948541486</v>
      </c>
      <c r="I69" s="5">
        <f t="shared" si="93"/>
        <v>13183.672416136</v>
      </c>
      <c r="J69" s="5">
        <f t="shared" si="94"/>
        <v>5148.9811787048902</v>
      </c>
      <c r="K69" s="5">
        <f t="shared" si="95"/>
        <v>47790.536965133426</v>
      </c>
      <c r="L69" s="5">
        <f t="shared" si="96"/>
        <v>4812.5982597977591</v>
      </c>
      <c r="M69" s="5">
        <f t="shared" si="97"/>
        <v>1383.8322656285809</v>
      </c>
      <c r="N69" s="15">
        <f t="shared" si="98"/>
        <v>2.3538983330479102E-2</v>
      </c>
      <c r="O69" s="15">
        <f t="shared" si="99"/>
        <v>2.9384259957681236E-2</v>
      </c>
      <c r="P69" s="15">
        <f t="shared" si="100"/>
        <v>2.6898378261613454E-2</v>
      </c>
      <c r="Q69" s="5">
        <f t="shared" si="101"/>
        <v>6541.6388982253184</v>
      </c>
      <c r="R69" s="5">
        <f t="shared" si="102"/>
        <v>6737.7599212466494</v>
      </c>
      <c r="S69" s="5">
        <f t="shared" si="103"/>
        <v>2979.4119384321971</v>
      </c>
      <c r="T69" s="5">
        <f t="shared" si="104"/>
        <v>122.25299096498088</v>
      </c>
      <c r="U69" s="5">
        <f t="shared" si="105"/>
        <v>511.06851782816204</v>
      </c>
      <c r="V69" s="5">
        <f t="shared" si="106"/>
        <v>578.64106218807365</v>
      </c>
      <c r="W69" s="15">
        <f t="shared" si="107"/>
        <v>-1.0734613539272964E-2</v>
      </c>
      <c r="X69" s="15">
        <f t="shared" si="108"/>
        <v>-1.217998157191269E-2</v>
      </c>
      <c r="Y69" s="15">
        <f t="shared" si="109"/>
        <v>-9.7425357312937999E-3</v>
      </c>
      <c r="Z69" s="5">
        <f t="shared" si="130"/>
        <v>14156.744286091374</v>
      </c>
      <c r="AA69" s="5">
        <f t="shared" si="131"/>
        <v>19047.557530394988</v>
      </c>
      <c r="AB69" s="5">
        <f t="shared" si="132"/>
        <v>7741.7003354249337</v>
      </c>
      <c r="AC69" s="16">
        <f t="shared" si="113"/>
        <v>2.19588148541136</v>
      </c>
      <c r="AD69" s="16">
        <f t="shared" si="114"/>
        <v>2.8865536569611066</v>
      </c>
      <c r="AE69" s="16">
        <f t="shared" si="115"/>
        <v>2.6647054202526999</v>
      </c>
      <c r="AF69" s="15">
        <f t="shared" si="116"/>
        <v>-4.0504037456468023E-3</v>
      </c>
      <c r="AG69" s="15">
        <f t="shared" si="117"/>
        <v>2.9673830763510267E-4</v>
      </c>
      <c r="AH69" s="15">
        <f t="shared" si="118"/>
        <v>9.7937136394747881E-3</v>
      </c>
      <c r="AI69" s="1">
        <f t="shared" si="76"/>
        <v>82604.533027028723</v>
      </c>
      <c r="AJ69" s="1">
        <f t="shared" si="77"/>
        <v>19134.058541502287</v>
      </c>
      <c r="AK69" s="1">
        <f t="shared" si="78"/>
        <v>7327.2367904427829</v>
      </c>
      <c r="AL69" s="14">
        <f t="shared" si="119"/>
        <v>19.545534847668499</v>
      </c>
      <c r="AM69" s="14">
        <f t="shared" si="120"/>
        <v>3.2103820265548264</v>
      </c>
      <c r="AN69" s="14">
        <f t="shared" si="121"/>
        <v>1.2034174598363268</v>
      </c>
      <c r="AO69" s="11">
        <f t="shared" si="122"/>
        <v>1.8095467155185369E-2</v>
      </c>
      <c r="AP69" s="11">
        <f t="shared" si="123"/>
        <v>2.2795515998805142E-2</v>
      </c>
      <c r="AQ69" s="11">
        <f t="shared" si="124"/>
        <v>2.067840921887059E-2</v>
      </c>
      <c r="AR69" s="1">
        <f t="shared" si="133"/>
        <v>53509.02948541486</v>
      </c>
      <c r="AS69" s="1">
        <f t="shared" si="128"/>
        <v>13183.672416136</v>
      </c>
      <c r="AT69" s="1">
        <f t="shared" si="129"/>
        <v>5148.9811787048902</v>
      </c>
      <c r="AU69" s="1">
        <f t="shared" si="82"/>
        <v>10701.805897082973</v>
      </c>
      <c r="AV69" s="1">
        <f t="shared" si="83"/>
        <v>2636.7344832272001</v>
      </c>
      <c r="AW69" s="1">
        <f t="shared" si="84"/>
        <v>1029.7962357409781</v>
      </c>
      <c r="AX69" s="1">
        <f t="shared" si="30"/>
        <v>38232.429572106739</v>
      </c>
      <c r="AY69" s="1">
        <f t="shared" si="5"/>
        <v>3850.0786078382075</v>
      </c>
      <c r="AZ69" s="1">
        <f t="shared" si="6"/>
        <v>1107.0658125028647</v>
      </c>
      <c r="BA69" s="1">
        <f t="shared" si="31"/>
        <v>11813.997425946272</v>
      </c>
      <c r="BB69" s="1">
        <f t="shared" si="32"/>
        <v>22616.142218808556</v>
      </c>
      <c r="BC69" s="1">
        <f t="shared" si="33"/>
        <v>26080.921560311599</v>
      </c>
      <c r="BD69" s="1">
        <f t="shared" si="34"/>
        <v>47767.990493415178</v>
      </c>
      <c r="BE69" s="2">
        <f t="shared" si="137"/>
        <v>0</v>
      </c>
      <c r="BF69" s="2">
        <f t="shared" si="138"/>
        <v>0</v>
      </c>
      <c r="BG69" s="2">
        <f t="shared" si="139"/>
        <v>0</v>
      </c>
      <c r="BH69" s="2">
        <f t="shared" si="7"/>
        <v>0</v>
      </c>
      <c r="BI69" s="2">
        <f t="shared" si="35"/>
        <v>0</v>
      </c>
      <c r="BJ69" s="2">
        <f t="shared" si="8"/>
        <v>0</v>
      </c>
      <c r="BK69" s="2">
        <f t="shared" si="9"/>
        <v>0</v>
      </c>
      <c r="BL69" s="2">
        <f t="shared" si="10"/>
        <v>0</v>
      </c>
      <c r="BM69" s="2">
        <f t="shared" si="11"/>
        <v>0</v>
      </c>
      <c r="BN69" s="2">
        <f t="shared" si="12"/>
        <v>0</v>
      </c>
      <c r="BO69" s="2">
        <f t="shared" si="36"/>
        <v>0</v>
      </c>
      <c r="BP69" s="2">
        <f t="shared" si="37"/>
        <v>0</v>
      </c>
      <c r="BQ69" s="2">
        <f t="shared" si="38"/>
        <v>0</v>
      </c>
      <c r="BR69" s="11">
        <f t="shared" si="39"/>
        <v>5.1755911197193666E-2</v>
      </c>
      <c r="BS69" s="17">
        <f t="shared" si="135"/>
        <v>0.64645182322744565</v>
      </c>
      <c r="BT69" s="17">
        <f t="shared" si="136"/>
        <v>0.7894092343139355</v>
      </c>
      <c r="BU69" s="12">
        <f>(BU$3*temperature!$I179+BU$4*temperature!$I179^2+BU$5*temperature!$I179^6)*(K69/K$56)^$BW$1</f>
        <v>3.42381144292913</v>
      </c>
      <c r="BV69" s="12">
        <f>(BV$3*temperature!$I179+BV$4*temperature!$I179^2+BV$5*temperature!$I179^6)*(L69/L$56)^$BW$1</f>
        <v>1.5911823196740549</v>
      </c>
      <c r="BW69" s="12">
        <f>(BW$3*temperature!$I179+BW$4*temperature!$I179^2+BW$5*temperature!$I179^6)*(M69/M$56)^$BW$1</f>
        <v>0.38161084217127578</v>
      </c>
      <c r="BX69" s="12">
        <f>(BX$3*temperature!$M179+BX$4*temperature!$M179^2+BX$5*temperature!$M179^6)*(K69/K$56)^$BW$1</f>
        <v>3.4238113096486735</v>
      </c>
      <c r="BY69" s="12">
        <f>(BY$3*temperature!$M179+BY$4*temperature!$M179^2+BY$5*temperature!$M179^6)*(L69/L$56)^$BW$1</f>
        <v>1.5911813966808865</v>
      </c>
      <c r="BZ69" s="12">
        <f>(BZ$3*temperature!$M179+BZ$4*temperature!$M179^2+BZ$5*temperature!$M179^6)*(M69/M$56)^$BW$1</f>
        <v>0.38160940799790583</v>
      </c>
      <c r="CA69" s="19">
        <f t="shared" si="13"/>
        <v>-1.3328045644911413E-7</v>
      </c>
      <c r="CB69" s="19">
        <f t="shared" si="14"/>
        <v>-9.2299316833965861E-7</v>
      </c>
      <c r="CC69" s="19">
        <f t="shared" si="15"/>
        <v>-1.4341733699518855E-6</v>
      </c>
      <c r="CD69" s="19">
        <f t="shared" si="16"/>
        <v>-2.668467913656875E-4</v>
      </c>
      <c r="CE69" s="19">
        <f t="shared" si="17"/>
        <v>-1.725035948007425E-4</v>
      </c>
      <c r="CF69" s="19"/>
      <c r="CG69" s="19"/>
      <c r="CH69" s="19"/>
    </row>
    <row r="70" spans="1:86">
      <c r="A70" s="2">
        <f t="shared" si="85"/>
        <v>2024</v>
      </c>
      <c r="B70" s="5">
        <f t="shared" si="86"/>
        <v>1121.9004975309206</v>
      </c>
      <c r="C70" s="5">
        <f t="shared" si="87"/>
        <v>2750.2202222623778</v>
      </c>
      <c r="D70" s="5">
        <f t="shared" si="88"/>
        <v>3750.7922053673574</v>
      </c>
      <c r="E70" s="15">
        <f t="shared" si="89"/>
        <v>2.0033574532949726E-3</v>
      </c>
      <c r="F70" s="15">
        <f t="shared" si="90"/>
        <v>3.946748519088052E-3</v>
      </c>
      <c r="G70" s="15">
        <f t="shared" si="91"/>
        <v>8.0571467074340309E-3</v>
      </c>
      <c r="H70" s="5">
        <f t="shared" si="92"/>
        <v>54862.240288920533</v>
      </c>
      <c r="I70" s="5">
        <f t="shared" si="93"/>
        <v>13620.189153061809</v>
      </c>
      <c r="J70" s="5">
        <f t="shared" si="94"/>
        <v>5328.5605826005058</v>
      </c>
      <c r="K70" s="5">
        <f t="shared" si="95"/>
        <v>48901.164060147392</v>
      </c>
      <c r="L70" s="5">
        <f t="shared" si="96"/>
        <v>4952.399463435554</v>
      </c>
      <c r="M70" s="5">
        <f t="shared" si="97"/>
        <v>1420.6493697452429</v>
      </c>
      <c r="N70" s="15">
        <f t="shared" si="98"/>
        <v>2.3239477217513738E-2</v>
      </c>
      <c r="O70" s="15">
        <f t="shared" si="99"/>
        <v>2.9049007644296854E-2</v>
      </c>
      <c r="P70" s="15">
        <f t="shared" si="100"/>
        <v>2.6605178265545426E-2</v>
      </c>
      <c r="Q70" s="5">
        <f t="shared" si="101"/>
        <v>6635.0751300864322</v>
      </c>
      <c r="R70" s="5">
        <f t="shared" si="102"/>
        <v>6876.0668596947844</v>
      </c>
      <c r="S70" s="5">
        <f t="shared" si="103"/>
        <v>3053.2845616423365</v>
      </c>
      <c r="T70" s="5">
        <f t="shared" si="104"/>
        <v>120.94065235295159</v>
      </c>
      <c r="U70" s="5">
        <f t="shared" si="105"/>
        <v>504.84371269903028</v>
      </c>
      <c r="V70" s="5">
        <f t="shared" si="106"/>
        <v>573.00363096411252</v>
      </c>
      <c r="W70" s="15">
        <f t="shared" si="107"/>
        <v>-1.0734613539272964E-2</v>
      </c>
      <c r="X70" s="15">
        <f t="shared" si="108"/>
        <v>-1.217998157191269E-2</v>
      </c>
      <c r="Y70" s="15">
        <f t="shared" si="109"/>
        <v>-9.7425357312937999E-3</v>
      </c>
      <c r="Z70" s="5">
        <f t="shared" si="130"/>
        <v>14306.481053038809</v>
      </c>
      <c r="AA70" s="5">
        <f t="shared" si="131"/>
        <v>19454.676775715907</v>
      </c>
      <c r="AB70" s="5">
        <f t="shared" si="132"/>
        <v>8017.0099328725155</v>
      </c>
      <c r="AC70" s="16">
        <f t="shared" si="113"/>
        <v>2.1869872788178535</v>
      </c>
      <c r="AD70" s="16">
        <f t="shared" si="114"/>
        <v>2.8874102080081712</v>
      </c>
      <c r="AE70" s="16">
        <f t="shared" si="115"/>
        <v>2.6908027820722111</v>
      </c>
      <c r="AF70" s="15">
        <f t="shared" si="116"/>
        <v>-4.0504037456468023E-3</v>
      </c>
      <c r="AG70" s="15">
        <f t="shared" si="117"/>
        <v>2.9673830763510267E-4</v>
      </c>
      <c r="AH70" s="15">
        <f t="shared" si="118"/>
        <v>9.7937136394747881E-3</v>
      </c>
      <c r="AI70" s="1">
        <f t="shared" si="76"/>
        <v>85045.88562140883</v>
      </c>
      <c r="AJ70" s="1">
        <f t="shared" si="77"/>
        <v>19857.387170579259</v>
      </c>
      <c r="AK70" s="1">
        <f t="shared" si="78"/>
        <v>7624.3093471394823</v>
      </c>
      <c r="AL70" s="14">
        <f t="shared" si="119"/>
        <v>19.895683575696349</v>
      </c>
      <c r="AM70" s="14">
        <f t="shared" si="120"/>
        <v>3.2828325182549478</v>
      </c>
      <c r="AN70" s="14">
        <f t="shared" si="121"/>
        <v>1.2280533709449999</v>
      </c>
      <c r="AO70" s="11">
        <f t="shared" si="122"/>
        <v>1.7914512483633516E-2</v>
      </c>
      <c r="AP70" s="11">
        <f t="shared" si="123"/>
        <v>2.2567560838817089E-2</v>
      </c>
      <c r="AQ70" s="11">
        <f t="shared" si="124"/>
        <v>2.0471625126681884E-2</v>
      </c>
      <c r="AR70" s="1">
        <f t="shared" si="133"/>
        <v>54862.240288920533</v>
      </c>
      <c r="AS70" s="1">
        <f t="shared" si="128"/>
        <v>13620.189153061809</v>
      </c>
      <c r="AT70" s="1">
        <f t="shared" si="129"/>
        <v>5328.5605826005058</v>
      </c>
      <c r="AU70" s="1">
        <f t="shared" si="82"/>
        <v>10972.448057784108</v>
      </c>
      <c r="AV70" s="1">
        <f t="shared" si="83"/>
        <v>2724.0378306123621</v>
      </c>
      <c r="AW70" s="1">
        <f t="shared" si="84"/>
        <v>1065.7121165201013</v>
      </c>
      <c r="AX70" s="1">
        <f t="shared" si="30"/>
        <v>39120.931248117915</v>
      </c>
      <c r="AY70" s="1">
        <f t="shared" ref="AY70:AY133" si="140">(AS70-AV70)/C70*1000</f>
        <v>3961.9195707484428</v>
      </c>
      <c r="AZ70" s="1">
        <f t="shared" ref="AZ70:AZ133" si="141">(AT70-AW70)/D70*1000</f>
        <v>1136.5194957961942</v>
      </c>
      <c r="BA70" s="1">
        <f t="shared" si="31"/>
        <v>11863.439125891655</v>
      </c>
      <c r="BB70" s="1">
        <f t="shared" si="32"/>
        <v>22784.155226734994</v>
      </c>
      <c r="BC70" s="1">
        <f t="shared" si="33"/>
        <v>26389.545479943474</v>
      </c>
      <c r="BD70" s="1">
        <f t="shared" si="34"/>
        <v>46779.885262079413</v>
      </c>
      <c r="BE70" s="2">
        <f t="shared" si="137"/>
        <v>0</v>
      </c>
      <c r="BF70" s="2">
        <f t="shared" si="138"/>
        <v>0</v>
      </c>
      <c r="BG70" s="2">
        <f t="shared" si="139"/>
        <v>0</v>
      </c>
      <c r="BH70" s="2">
        <f t="shared" ref="BH70:BH133" si="142">(BE70*Z70+BF70*AA70+BG70*AB70)/(Z70+AA70+AB70)</f>
        <v>0</v>
      </c>
      <c r="BI70" s="2">
        <f t="shared" si="35"/>
        <v>0</v>
      </c>
      <c r="BJ70" s="2">
        <f t="shared" ref="BJ70:BJ133" si="143">BJ$5*BF70^2</f>
        <v>0</v>
      </c>
      <c r="BK70" s="2">
        <f t="shared" ref="BK70:BK133" si="144">BK$5*BG70^2</f>
        <v>0</v>
      </c>
      <c r="BL70" s="2">
        <f t="shared" ref="BL70:BL133" si="145">BI70*AR70</f>
        <v>0</v>
      </c>
      <c r="BM70" s="2">
        <f t="shared" ref="BM70:BM133" si="146">BJ70*AS70</f>
        <v>0</v>
      </c>
      <c r="BN70" s="2">
        <f t="shared" ref="BN70:BN133" si="147">BK70*AT70</f>
        <v>0</v>
      </c>
      <c r="BO70" s="2">
        <f t="shared" si="36"/>
        <v>0</v>
      </c>
      <c r="BP70" s="2">
        <f t="shared" si="37"/>
        <v>0</v>
      </c>
      <c r="BQ70" s="2">
        <f t="shared" si="38"/>
        <v>0</v>
      </c>
      <c r="BR70" s="11">
        <f t="shared" si="39"/>
        <v>5.1611666581509813E-2</v>
      </c>
      <c r="BS70" s="17">
        <f t="shared" si="135"/>
        <v>0.61464054192155848</v>
      </c>
      <c r="BT70" s="17">
        <f t="shared" si="136"/>
        <v>0.76641673234362673</v>
      </c>
      <c r="BU70" s="12">
        <f>(BU$3*temperature!$I180+BU$4*temperature!$I180^2+BU$5*temperature!$I180^6)*(K70/K$56)^$BW$1</f>
        <v>3.399391215110056</v>
      </c>
      <c r="BV70" s="12">
        <f>(BV$3*temperature!$I180+BV$4*temperature!$I180^2+BV$5*temperature!$I180^6)*(L70/L$56)^$BW$1</f>
        <v>1.5569307521132505</v>
      </c>
      <c r="BW70" s="12">
        <f>(BW$3*temperature!$I180+BW$4*temperature!$I180^2+BW$5*temperature!$I180^6)*(M70/M$56)^$BW$1</f>
        <v>0.34448963542093297</v>
      </c>
      <c r="BX70" s="12">
        <f>(BX$3*temperature!$M180+BX$4*temperature!$M180^2+BX$5*temperature!$M180^6)*(K70/K$56)^$BW$1</f>
        <v>3.3993909167891974</v>
      </c>
      <c r="BY70" s="12">
        <f>(BY$3*temperature!$M180+BY$4*temperature!$M180^2+BY$5*temperature!$M180^6)*(L70/L$56)^$BW$1</f>
        <v>1.5569296433090503</v>
      </c>
      <c r="BZ70" s="12">
        <f>(BZ$3*temperature!$M180+BZ$4*temperature!$M180^2+BZ$5*temperature!$M180^6)*(M70/M$56)^$BW$1</f>
        <v>0.34448800175349042</v>
      </c>
      <c r="CA70" s="19">
        <f t="shared" ref="CA70:CA133" si="148">BX70-BU70</f>
        <v>-2.9832085868264357E-7</v>
      </c>
      <c r="CB70" s="19">
        <f t="shared" ref="CB70:CB133" si="149">BY70-BV70</f>
        <v>-1.1088042002338483E-6</v>
      </c>
      <c r="CC70" s="19">
        <f t="shared" ref="CC70:CC133" si="150">BZ70-BW70</f>
        <v>-1.6336674425465603E-6</v>
      </c>
      <c r="CD70" s="19">
        <f t="shared" ref="CD70:CD133" si="151">SUMPRODUCT(CA70:CC70,AR70:AT70)/100</f>
        <v>-4.0173769512570108E-4</v>
      </c>
      <c r="CE70" s="19">
        <f t="shared" ref="CE70:CE133" si="152">CD70*BS70</f>
        <v>-2.4692427464237875E-4</v>
      </c>
      <c r="CF70" s="19"/>
      <c r="CG70" s="19"/>
      <c r="CH70" s="19"/>
    </row>
    <row r="71" spans="1:86">
      <c r="A71" s="2">
        <f t="shared" si="85"/>
        <v>2025</v>
      </c>
      <c r="B71" s="5">
        <f t="shared" si="86"/>
        <v>1124.0356868683255</v>
      </c>
      <c r="C71" s="5">
        <f t="shared" si="87"/>
        <v>2760.5319284722891</v>
      </c>
      <c r="D71" s="5">
        <f t="shared" si="88"/>
        <v>3779.5018542817152</v>
      </c>
      <c r="E71" s="15">
        <f t="shared" si="89"/>
        <v>1.9031895806302238E-3</v>
      </c>
      <c r="F71" s="15">
        <f t="shared" si="90"/>
        <v>3.749411093133649E-3</v>
      </c>
      <c r="G71" s="15">
        <f t="shared" si="91"/>
        <v>7.6542893720623287E-3</v>
      </c>
      <c r="H71" s="5">
        <f t="shared" si="92"/>
        <v>56227.794348843796</v>
      </c>
      <c r="I71" s="5">
        <f t="shared" si="93"/>
        <v>14063.840141397695</v>
      </c>
      <c r="J71" s="5">
        <f t="shared" si="94"/>
        <v>5510.6199898203986</v>
      </c>
      <c r="K71" s="5">
        <f t="shared" si="95"/>
        <v>50023.139839536583</v>
      </c>
      <c r="L71" s="5">
        <f t="shared" si="96"/>
        <v>5094.6123811655352</v>
      </c>
      <c r="M71" s="5">
        <f t="shared" si="97"/>
        <v>1458.028121768888</v>
      </c>
      <c r="N71" s="15">
        <f t="shared" si="98"/>
        <v>2.2943743793280458E-2</v>
      </c>
      <c r="O71" s="15">
        <f t="shared" si="99"/>
        <v>2.871596259145992E-2</v>
      </c>
      <c r="P71" s="15">
        <f t="shared" si="100"/>
        <v>2.6311032700734538E-2</v>
      </c>
      <c r="Q71" s="5">
        <f t="shared" si="101"/>
        <v>6727.2283294431854</v>
      </c>
      <c r="R71" s="5">
        <f t="shared" si="102"/>
        <v>7013.5628999386599</v>
      </c>
      <c r="S71" s="5">
        <f t="shared" si="103"/>
        <v>3126.8421809301135</v>
      </c>
      <c r="T71" s="5">
        <f t="shared" si="104"/>
        <v>119.64240118875509</v>
      </c>
      <c r="U71" s="5">
        <f t="shared" si="105"/>
        <v>498.69472558166012</v>
      </c>
      <c r="V71" s="5">
        <f t="shared" si="106"/>
        <v>567.42112261528359</v>
      </c>
      <c r="W71" s="15">
        <f t="shared" si="107"/>
        <v>-1.0734613539272964E-2</v>
      </c>
      <c r="X71" s="15">
        <f t="shared" si="108"/>
        <v>-1.217998157191269E-2</v>
      </c>
      <c r="Y71" s="15">
        <f t="shared" si="109"/>
        <v>-9.7425357312937999E-3</v>
      </c>
      <c r="Z71" s="5">
        <f t="shared" si="130"/>
        <v>14452.050203958182</v>
      </c>
      <c r="AA71" s="5">
        <f t="shared" si="131"/>
        <v>19859.91709159805</v>
      </c>
      <c r="AB71" s="5">
        <f t="shared" si="132"/>
        <v>8296.2496541394776</v>
      </c>
      <c r="AC71" s="16">
        <f t="shared" si="113"/>
        <v>2.178129097352048</v>
      </c>
      <c r="AD71" s="16">
        <f t="shared" si="114"/>
        <v>2.8882670132267436</v>
      </c>
      <c r="AE71" s="16">
        <f t="shared" si="115"/>
        <v>2.7171557339801287</v>
      </c>
      <c r="AF71" s="15">
        <f t="shared" si="116"/>
        <v>-4.0504037456468023E-3</v>
      </c>
      <c r="AG71" s="15">
        <f t="shared" si="117"/>
        <v>2.9673830763510267E-4</v>
      </c>
      <c r="AH71" s="15">
        <f t="shared" si="118"/>
        <v>9.7937136394747881E-3</v>
      </c>
      <c r="AI71" s="1">
        <f t="shared" si="76"/>
        <v>87513.745117052051</v>
      </c>
      <c r="AJ71" s="1">
        <f t="shared" si="77"/>
        <v>20595.686284133699</v>
      </c>
      <c r="AK71" s="1">
        <f t="shared" si="78"/>
        <v>7927.5905289456359</v>
      </c>
      <c r="AL71" s="14">
        <f t="shared" si="119"/>
        <v>20.248540832765713</v>
      </c>
      <c r="AM71" s="14">
        <f t="shared" si="120"/>
        <v>3.3561771856085199</v>
      </c>
      <c r="AN71" s="14">
        <f t="shared" si="121"/>
        <v>1.2529422167080884</v>
      </c>
      <c r="AO71" s="11">
        <f t="shared" si="122"/>
        <v>1.7735367358797181E-2</v>
      </c>
      <c r="AP71" s="11">
        <f t="shared" si="123"/>
        <v>2.2341885230428918E-2</v>
      </c>
      <c r="AQ71" s="11">
        <f t="shared" si="124"/>
        <v>2.0266908875415064E-2</v>
      </c>
      <c r="AR71" s="1">
        <f t="shared" si="133"/>
        <v>56227.794348843796</v>
      </c>
      <c r="AS71" s="1">
        <f t="shared" si="128"/>
        <v>14063.840141397695</v>
      </c>
      <c r="AT71" s="1">
        <f t="shared" si="129"/>
        <v>5510.6199898203986</v>
      </c>
      <c r="AU71" s="1">
        <f t="shared" si="82"/>
        <v>11245.55886976876</v>
      </c>
      <c r="AV71" s="1">
        <f t="shared" si="83"/>
        <v>2812.7680282795391</v>
      </c>
      <c r="AW71" s="1">
        <f t="shared" si="84"/>
        <v>1102.1239979640798</v>
      </c>
      <c r="AX71" s="1">
        <f t="shared" ref="AX71:AX134" si="153">(AR71-AU71)/B71*1000</f>
        <v>40018.511871629264</v>
      </c>
      <c r="AY71" s="1">
        <f t="shared" si="140"/>
        <v>4075.6899049324284</v>
      </c>
      <c r="AZ71" s="1">
        <f t="shared" si="141"/>
        <v>1166.4224974151105</v>
      </c>
      <c r="BA71" s="1">
        <f t="shared" ref="BA71:BA134" si="154">LN(AX71)*B71</f>
        <v>11911.515680480607</v>
      </c>
      <c r="BB71" s="1">
        <f t="shared" ref="BB71:BB134" si="155">LN(AY71)*C71</f>
        <v>22947.736876857649</v>
      </c>
      <c r="BC71" s="1">
        <f t="shared" ref="BC71:BC134" si="156">LN(AZ71)*D71</f>
        <v>26689.69557917869</v>
      </c>
      <c r="BD71" s="1">
        <f t="shared" ref="BD71:BD134" si="157">SUM(BA71:BC71)*BT71</f>
        <v>45798.197776676381</v>
      </c>
      <c r="BE71" s="2">
        <f>BF2</f>
        <v>0</v>
      </c>
      <c r="BF71" s="2">
        <f>BG2</f>
        <v>0</v>
      </c>
      <c r="BG71" s="2">
        <f>BH2</f>
        <v>0</v>
      </c>
      <c r="BH71" s="2">
        <f t="shared" si="142"/>
        <v>0</v>
      </c>
      <c r="BI71" s="2">
        <f t="shared" ref="BI71:BI134" si="158">BI$5*BE71^2</f>
        <v>0</v>
      </c>
      <c r="BJ71" s="2">
        <f t="shared" si="143"/>
        <v>0</v>
      </c>
      <c r="BK71" s="2">
        <f t="shared" si="144"/>
        <v>0</v>
      </c>
      <c r="BL71" s="2">
        <f t="shared" si="145"/>
        <v>0</v>
      </c>
      <c r="BM71" s="2">
        <f t="shared" si="146"/>
        <v>0</v>
      </c>
      <c r="BN71" s="2">
        <f t="shared" si="147"/>
        <v>0</v>
      </c>
      <c r="BO71" s="2">
        <f t="shared" ref="BO71:BO134" si="159">2*BI$5*BE71*AR71/Z71*1000</f>
        <v>0</v>
      </c>
      <c r="BP71" s="2">
        <f t="shared" ref="BP71:BP134" si="160">2*BJ$5*BF71*AS71/AA71*1000</f>
        <v>0</v>
      </c>
      <c r="BQ71" s="2">
        <f t="shared" ref="BQ71:BQ134" si="161">2*BK$5*BG71*AT71/AB71*1000</f>
        <v>0</v>
      </c>
      <c r="BR71" s="11">
        <f t="shared" ref="BR71:BR134" si="162">SUM(H71:J71)*SUM(B70:D70)/SUM(H70:J70)/SUM(B71:D71)-1+BR$5</f>
        <v>5.1462948648366841E-2</v>
      </c>
      <c r="BS71" s="17">
        <f t="shared" si="135"/>
        <v>0.58447482226930769</v>
      </c>
      <c r="BT71" s="17">
        <f t="shared" si="136"/>
        <v>0.74409391489672494</v>
      </c>
      <c r="BU71" s="12">
        <f>(BU$3*temperature!$I181+BU$4*temperature!$I181^2+BU$5*temperature!$I181^6)*(K71/K$56)^$BW$1</f>
        <v>3.3718897107757115</v>
      </c>
      <c r="BV71" s="12">
        <f>(BV$3*temperature!$I181+BV$4*temperature!$I181^2+BV$5*temperature!$I181^6)*(L71/L$56)^$BW$1</f>
        <v>1.5203669920681779</v>
      </c>
      <c r="BW71" s="12">
        <f>(BW$3*temperature!$I181+BW$4*temperature!$I181^2+BW$5*temperature!$I181^6)*(M71/M$56)^$BW$1</f>
        <v>0.3054503793799081</v>
      </c>
      <c r="BX71" s="12">
        <f>(BX$3*temperature!$M181+BX$4*temperature!$M181^2+BX$5*temperature!$M181^6)*(K71/K$56)^$BW$1</f>
        <v>3.3718892243722456</v>
      </c>
      <c r="BY71" s="12">
        <f>(BY$3*temperature!$M181+BY$4*temperature!$M181^2+BY$5*temperature!$M181^6)*(L71/L$56)^$BW$1</f>
        <v>1.5203656868700368</v>
      </c>
      <c r="BZ71" s="12">
        <f>(BZ$3*temperature!$M181+BZ$4*temperature!$M181^2+BZ$5*temperature!$M181^6)*(M71/M$56)^$BW$1</f>
        <v>0.30544854328960941</v>
      </c>
      <c r="CA71" s="19">
        <f t="shared" si="148"/>
        <v>-4.8640346594908124E-7</v>
      </c>
      <c r="CB71" s="19">
        <f t="shared" si="149"/>
        <v>-1.3051981411216218E-6</v>
      </c>
      <c r="CC71" s="19">
        <f t="shared" si="150"/>
        <v>-1.8360902986902516E-6</v>
      </c>
      <c r="CD71" s="19">
        <f t="shared" si="151"/>
        <v>-5.5823487966611513E-4</v>
      </c>
      <c r="CE71" s="19">
        <f t="shared" si="152"/>
        <v>-3.2627423207738101E-4</v>
      </c>
      <c r="CF71" s="19"/>
      <c r="CG71" s="19"/>
      <c r="CH71" s="19"/>
    </row>
    <row r="72" spans="1:86">
      <c r="A72" s="2">
        <f t="shared" si="85"/>
        <v>2026</v>
      </c>
      <c r="B72" s="5">
        <f t="shared" si="86"/>
        <v>1126.0679772254546</v>
      </c>
      <c r="C72" s="5">
        <f t="shared" si="87"/>
        <v>2770.3647790560749</v>
      </c>
      <c r="D72" s="5">
        <f t="shared" si="88"/>
        <v>3806.9847851128879</v>
      </c>
      <c r="E72" s="15">
        <f t="shared" si="89"/>
        <v>1.8080301015987125E-3</v>
      </c>
      <c r="F72" s="15">
        <f t="shared" si="90"/>
        <v>3.5619405384769666E-3</v>
      </c>
      <c r="G72" s="15">
        <f t="shared" si="91"/>
        <v>7.2715749034592122E-3</v>
      </c>
      <c r="H72" s="5">
        <f t="shared" si="92"/>
        <v>57605.401450368656</v>
      </c>
      <c r="I72" s="5">
        <f t="shared" si="93"/>
        <v>14514.560924258883</v>
      </c>
      <c r="J72" s="5">
        <f t="shared" si="94"/>
        <v>5695.1000011142369</v>
      </c>
      <c r="K72" s="5">
        <f t="shared" si="95"/>
        <v>51156.238002881459</v>
      </c>
      <c r="L72" s="5">
        <f t="shared" si="96"/>
        <v>5239.2237419378098</v>
      </c>
      <c r="M72" s="5">
        <f t="shared" si="97"/>
        <v>1495.9607990514628</v>
      </c>
      <c r="N72" s="15">
        <f t="shared" si="98"/>
        <v>2.2651480234539667E-2</v>
      </c>
      <c r="O72" s="15">
        <f t="shared" si="99"/>
        <v>2.8385154738541862E-2</v>
      </c>
      <c r="P72" s="15">
        <f t="shared" si="100"/>
        <v>2.6016423631496588E-2</v>
      </c>
      <c r="Q72" s="5">
        <f t="shared" si="101"/>
        <v>6818.0650732757922</v>
      </c>
      <c r="R72" s="5">
        <f t="shared" si="102"/>
        <v>7150.1721904296301</v>
      </c>
      <c r="S72" s="5">
        <f t="shared" si="103"/>
        <v>3200.0368366210455</v>
      </c>
      <c r="T72" s="5">
        <f t="shared" si="104"/>
        <v>118.35808624908314</v>
      </c>
      <c r="U72" s="5">
        <f t="shared" si="105"/>
        <v>492.62063301406545</v>
      </c>
      <c r="V72" s="5">
        <f t="shared" si="106"/>
        <v>561.89300205351333</v>
      </c>
      <c r="W72" s="15">
        <f t="shared" si="107"/>
        <v>-1.0734613539272964E-2</v>
      </c>
      <c r="X72" s="15">
        <f t="shared" si="108"/>
        <v>-1.217998157191269E-2</v>
      </c>
      <c r="Y72" s="15">
        <f t="shared" si="109"/>
        <v>-9.7425357312937999E-3</v>
      </c>
      <c r="Z72" s="5">
        <f t="shared" si="130"/>
        <v>14593.422127234388</v>
      </c>
      <c r="AA72" s="5">
        <f t="shared" si="131"/>
        <v>20263.053409554024</v>
      </c>
      <c r="AB72" s="5">
        <f t="shared" si="132"/>
        <v>8579.3256996890668</v>
      </c>
      <c r="AC72" s="16">
        <f t="shared" si="113"/>
        <v>2.169306795097631</v>
      </c>
      <c r="AD72" s="16">
        <f t="shared" si="114"/>
        <v>2.8891240726922467</v>
      </c>
      <c r="AE72" s="16">
        <f t="shared" si="115"/>
        <v>2.7437667791525868</v>
      </c>
      <c r="AF72" s="15">
        <f t="shared" si="116"/>
        <v>-4.0504037456468023E-3</v>
      </c>
      <c r="AG72" s="15">
        <f t="shared" si="117"/>
        <v>2.9673830763510267E-4</v>
      </c>
      <c r="AH72" s="15">
        <f t="shared" si="118"/>
        <v>9.7937136394747881E-3</v>
      </c>
      <c r="AI72" s="1">
        <f t="shared" si="76"/>
        <v>90007.929475115612</v>
      </c>
      <c r="AJ72" s="1">
        <f t="shared" si="77"/>
        <v>21348.88568399987</v>
      </c>
      <c r="AK72" s="1">
        <f t="shared" si="78"/>
        <v>8236.9554740151525</v>
      </c>
      <c r="AL72" s="14">
        <f t="shared" si="119"/>
        <v>20.60406498981293</v>
      </c>
      <c r="AM72" s="14">
        <f t="shared" si="120"/>
        <v>3.4304106778474308</v>
      </c>
      <c r="AN72" s="14">
        <f t="shared" si="121"/>
        <v>1.2780815497829499</v>
      </c>
      <c r="AO72" s="11">
        <f t="shared" si="122"/>
        <v>1.755801368520921E-2</v>
      </c>
      <c r="AP72" s="11">
        <f t="shared" si="123"/>
        <v>2.2118466378124629E-2</v>
      </c>
      <c r="AQ72" s="11">
        <f t="shared" si="124"/>
        <v>2.0064239786660911E-2</v>
      </c>
      <c r="AR72" s="1">
        <f t="shared" si="133"/>
        <v>57605.401450368656</v>
      </c>
      <c r="AS72" s="1">
        <f t="shared" si="128"/>
        <v>14514.560924258883</v>
      </c>
      <c r="AT72" s="1">
        <f t="shared" si="129"/>
        <v>5695.1000011142369</v>
      </c>
      <c r="AU72" s="1">
        <f t="shared" si="82"/>
        <v>11521.080290073733</v>
      </c>
      <c r="AV72" s="1">
        <f t="shared" si="83"/>
        <v>2902.9121848517771</v>
      </c>
      <c r="AW72" s="1">
        <f t="shared" si="84"/>
        <v>1139.0200002228473</v>
      </c>
      <c r="AX72" s="1">
        <f t="shared" si="153"/>
        <v>40924.990402305171</v>
      </c>
      <c r="AY72" s="1">
        <f t="shared" si="140"/>
        <v>4191.3789935502473</v>
      </c>
      <c r="AZ72" s="1">
        <f t="shared" si="141"/>
        <v>1196.7686392411701</v>
      </c>
      <c r="BA72" s="1">
        <f t="shared" si="154"/>
        <v>11958.274568738143</v>
      </c>
      <c r="BB72" s="1">
        <f t="shared" si="155"/>
        <v>23107.017199172071</v>
      </c>
      <c r="BC72" s="1">
        <f t="shared" si="156"/>
        <v>26981.549360658755</v>
      </c>
      <c r="BD72" s="1">
        <f t="shared" si="157"/>
        <v>44823.95817702137</v>
      </c>
      <c r="BE72" s="2">
        <f t="shared" ref="BE72:BG75" si="163">BE71</f>
        <v>0</v>
      </c>
      <c r="BF72" s="2">
        <f t="shared" si="163"/>
        <v>0</v>
      </c>
      <c r="BG72" s="2">
        <f t="shared" si="163"/>
        <v>0</v>
      </c>
      <c r="BH72" s="2">
        <f t="shared" si="142"/>
        <v>0</v>
      </c>
      <c r="BI72" s="2">
        <f t="shared" si="158"/>
        <v>0</v>
      </c>
      <c r="BJ72" s="2">
        <f t="shared" si="143"/>
        <v>0</v>
      </c>
      <c r="BK72" s="2">
        <f t="shared" si="144"/>
        <v>0</v>
      </c>
      <c r="BL72" s="2">
        <f t="shared" si="145"/>
        <v>0</v>
      </c>
      <c r="BM72" s="2">
        <f t="shared" si="146"/>
        <v>0</v>
      </c>
      <c r="BN72" s="2">
        <f t="shared" si="147"/>
        <v>0</v>
      </c>
      <c r="BO72" s="2">
        <f t="shared" si="159"/>
        <v>0</v>
      </c>
      <c r="BP72" s="2">
        <f t="shared" si="160"/>
        <v>0</v>
      </c>
      <c r="BQ72" s="2">
        <f t="shared" si="161"/>
        <v>0</v>
      </c>
      <c r="BR72" s="11">
        <f t="shared" si="162"/>
        <v>5.1309900586589546E-2</v>
      </c>
      <c r="BS72" s="17">
        <f t="shared" si="135"/>
        <v>0.55586820536152759</v>
      </c>
      <c r="BT72" s="17">
        <f t="shared" si="136"/>
        <v>0.7224212765987621</v>
      </c>
      <c r="BU72" s="12">
        <f>(BU$3*temperature!$I182+BU$4*temperature!$I182^2+BU$5*temperature!$I182^6)*(K72/K$56)^$BW$1</f>
        <v>3.3411942382218838</v>
      </c>
      <c r="BV72" s="12">
        <f>(BV$3*temperature!$I182+BV$4*temperature!$I182^2+BV$5*temperature!$I182^6)*(L72/L$56)^$BW$1</f>
        <v>1.4814208094456631</v>
      </c>
      <c r="BW72" s="12">
        <f>(BW$3*temperature!$I182+BW$4*temperature!$I182^2+BW$5*temperature!$I182^6)*(M72/M$56)^$BW$1</f>
        <v>0.26444010548058017</v>
      </c>
      <c r="BX72" s="12">
        <f>(BX$3*temperature!$M182+BX$4*temperature!$M182^2+BX$5*temperature!$M182^6)*(K72/K$56)^$BW$1</f>
        <v>3.341193542872559</v>
      </c>
      <c r="BY72" s="12">
        <f>(BY$3*temperature!$M182+BY$4*temperature!$M182^2+BY$5*temperature!$M182^6)*(L72/L$56)^$BW$1</f>
        <v>1.4814192984914689</v>
      </c>
      <c r="BZ72" s="12">
        <f>(BZ$3*temperature!$M182+BZ$4*temperature!$M182^2+BZ$5*temperature!$M182^6)*(M72/M$56)^$BW$1</f>
        <v>0.26443806457142816</v>
      </c>
      <c r="CA72" s="19">
        <f t="shared" si="148"/>
        <v>-6.9534932478632072E-7</v>
      </c>
      <c r="CB72" s="19">
        <f t="shared" si="149"/>
        <v>-1.5109541942059934E-6</v>
      </c>
      <c r="CC72" s="19">
        <f t="shared" si="150"/>
        <v>-2.0409091520123823E-6</v>
      </c>
      <c r="CD72" s="19">
        <f t="shared" si="151"/>
        <v>-7.3609895422025937E-4</v>
      </c>
      <c r="CE72" s="19">
        <f t="shared" si="152"/>
        <v>-4.0917400465091284E-4</v>
      </c>
      <c r="CF72" s="19"/>
      <c r="CG72" s="19"/>
      <c r="CH72" s="19"/>
    </row>
    <row r="73" spans="1:86">
      <c r="A73" s="2">
        <f t="shared" si="85"/>
        <v>2027</v>
      </c>
      <c r="B73" s="5">
        <f t="shared" si="86"/>
        <v>1128.0021437847611</v>
      </c>
      <c r="C73" s="5">
        <f t="shared" si="87"/>
        <v>2779.7392599383193</v>
      </c>
      <c r="D73" s="5">
        <f t="shared" si="88"/>
        <v>3833.283421383102</v>
      </c>
      <c r="E73" s="15">
        <f t="shared" si="89"/>
        <v>1.7176285965187768E-3</v>
      </c>
      <c r="F73" s="15">
        <f t="shared" si="90"/>
        <v>3.3838435115531181E-3</v>
      </c>
      <c r="G73" s="15">
        <f t="shared" si="91"/>
        <v>6.9079961582862509E-3</v>
      </c>
      <c r="H73" s="5">
        <f t="shared" si="92"/>
        <v>58994.754795243985</v>
      </c>
      <c r="I73" s="5">
        <f t="shared" si="93"/>
        <v>14972.283247694169</v>
      </c>
      <c r="J73" s="5">
        <f t="shared" si="94"/>
        <v>5881.9416939612875</v>
      </c>
      <c r="K73" s="5">
        <f t="shared" si="95"/>
        <v>52300.215137269304</v>
      </c>
      <c r="L73" s="5">
        <f t="shared" si="96"/>
        <v>5386.2185793736626</v>
      </c>
      <c r="M73" s="5">
        <f t="shared" si="97"/>
        <v>1534.4395515213434</v>
      </c>
      <c r="N73" s="15">
        <f t="shared" si="98"/>
        <v>2.2362417156699621E-2</v>
      </c>
      <c r="O73" s="15">
        <f t="shared" si="99"/>
        <v>2.805660622187589E-2</v>
      </c>
      <c r="P73" s="15">
        <f t="shared" si="100"/>
        <v>2.5721765232269878E-2</v>
      </c>
      <c r="Q73" s="5">
        <f t="shared" si="101"/>
        <v>6907.5517698873809</v>
      </c>
      <c r="R73" s="5">
        <f t="shared" si="102"/>
        <v>7285.8203012332697</v>
      </c>
      <c r="S73" s="5">
        <f t="shared" si="103"/>
        <v>3272.8225826008447</v>
      </c>
      <c r="T73" s="5">
        <f t="shared" si="104"/>
        <v>117.0875579339513</v>
      </c>
      <c r="U73" s="5">
        <f t="shared" si="105"/>
        <v>486.62052278201014</v>
      </c>
      <c r="V73" s="5">
        <f t="shared" si="106"/>
        <v>556.41873940384301</v>
      </c>
      <c r="W73" s="15">
        <f t="shared" si="107"/>
        <v>-1.0734613539272964E-2</v>
      </c>
      <c r="X73" s="15">
        <f t="shared" si="108"/>
        <v>-1.217998157191269E-2</v>
      </c>
      <c r="Y73" s="15">
        <f t="shared" si="109"/>
        <v>-9.7425357312937999E-3</v>
      </c>
      <c r="Z73" s="5">
        <f t="shared" si="130"/>
        <v>14730.567497969007</v>
      </c>
      <c r="AA73" s="5">
        <f t="shared" si="131"/>
        <v>20663.864540469458</v>
      </c>
      <c r="AB73" s="5">
        <f t="shared" si="132"/>
        <v>8866.1450858580192</v>
      </c>
      <c r="AC73" s="16">
        <f t="shared" si="113"/>
        <v>2.1605202267293104</v>
      </c>
      <c r="AD73" s="16">
        <f t="shared" si="114"/>
        <v>2.8899813864801254</v>
      </c>
      <c r="AE73" s="16">
        <f t="shared" si="115"/>
        <v>2.7706384452811115</v>
      </c>
      <c r="AF73" s="15">
        <f t="shared" si="116"/>
        <v>-4.0504037456468023E-3</v>
      </c>
      <c r="AG73" s="15">
        <f t="shared" si="117"/>
        <v>2.9673830763510267E-4</v>
      </c>
      <c r="AH73" s="15">
        <f t="shared" si="118"/>
        <v>9.7937136394747881E-3</v>
      </c>
      <c r="AI73" s="1">
        <f t="shared" si="76"/>
        <v>92528.216817677792</v>
      </c>
      <c r="AJ73" s="1">
        <f t="shared" si="77"/>
        <v>22116.909300451662</v>
      </c>
      <c r="AK73" s="1">
        <f t="shared" si="78"/>
        <v>8552.2799268364852</v>
      </c>
      <c r="AL73" s="14">
        <f t="shared" si="119"/>
        <v>20.962213780324387</v>
      </c>
      <c r="AM73" s="14">
        <f t="shared" si="120"/>
        <v>3.5055273468561481</v>
      </c>
      <c r="AN73" s="14">
        <f t="shared" si="121"/>
        <v>1.3034688471178848</v>
      </c>
      <c r="AO73" s="11">
        <f t="shared" si="122"/>
        <v>1.7382433548357116E-2</v>
      </c>
      <c r="AP73" s="11">
        <f t="shared" si="123"/>
        <v>2.1897281714343381E-2</v>
      </c>
      <c r="AQ73" s="11">
        <f t="shared" si="124"/>
        <v>1.9863597388794303E-2</v>
      </c>
      <c r="AR73" s="1">
        <f t="shared" si="133"/>
        <v>58994.754795243985</v>
      </c>
      <c r="AS73" s="1">
        <f t="shared" si="128"/>
        <v>14972.283247694169</v>
      </c>
      <c r="AT73" s="1">
        <f t="shared" si="129"/>
        <v>5881.9416939612875</v>
      </c>
      <c r="AU73" s="1">
        <f t="shared" si="82"/>
        <v>11798.950959048798</v>
      </c>
      <c r="AV73" s="1">
        <f t="shared" si="83"/>
        <v>2994.456649538834</v>
      </c>
      <c r="AW73" s="1">
        <f t="shared" si="84"/>
        <v>1176.3883387922576</v>
      </c>
      <c r="AX73" s="1">
        <f t="shared" si="153"/>
        <v>41840.172109815438</v>
      </c>
      <c r="AY73" s="1">
        <f t="shared" si="140"/>
        <v>4308.9748634989301</v>
      </c>
      <c r="AZ73" s="1">
        <f t="shared" si="141"/>
        <v>1227.5516412170746</v>
      </c>
      <c r="BA73" s="1">
        <f t="shared" si="154"/>
        <v>12003.761388748218</v>
      </c>
      <c r="BB73" s="1">
        <f t="shared" si="155"/>
        <v>23262.123753875097</v>
      </c>
      <c r="BC73" s="1">
        <f t="shared" si="156"/>
        <v>27265.289882015062</v>
      </c>
      <c r="BD73" s="1">
        <f t="shared" si="157"/>
        <v>43858.108047106682</v>
      </c>
      <c r="BE73" s="2">
        <f t="shared" si="163"/>
        <v>0</v>
      </c>
      <c r="BF73" s="2">
        <f t="shared" si="163"/>
        <v>0</v>
      </c>
      <c r="BG73" s="2">
        <f t="shared" si="163"/>
        <v>0</v>
      </c>
      <c r="BH73" s="2">
        <f t="shared" si="142"/>
        <v>0</v>
      </c>
      <c r="BI73" s="2">
        <f t="shared" si="158"/>
        <v>0</v>
      </c>
      <c r="BJ73" s="2">
        <f t="shared" si="143"/>
        <v>0</v>
      </c>
      <c r="BK73" s="2">
        <f t="shared" si="144"/>
        <v>0</v>
      </c>
      <c r="BL73" s="2">
        <f t="shared" si="145"/>
        <v>0</v>
      </c>
      <c r="BM73" s="2">
        <f t="shared" si="146"/>
        <v>0</v>
      </c>
      <c r="BN73" s="2">
        <f t="shared" si="147"/>
        <v>0</v>
      </c>
      <c r="BO73" s="2">
        <f t="shared" si="159"/>
        <v>0</v>
      </c>
      <c r="BP73" s="2">
        <f t="shared" si="160"/>
        <v>0</v>
      </c>
      <c r="BQ73" s="2">
        <f t="shared" si="161"/>
        <v>0</v>
      </c>
      <c r="BR73" s="11">
        <f t="shared" si="162"/>
        <v>5.1152675071679282E-2</v>
      </c>
      <c r="BS73" s="17">
        <f t="shared" si="135"/>
        <v>0.52873867643724748</v>
      </c>
      <c r="BT73" s="17">
        <f t="shared" si="136"/>
        <v>0.70137988019297293</v>
      </c>
      <c r="BU73" s="12">
        <f>(BU$3*temperature!$I183+BU$4*temperature!$I183^2+BU$5*temperature!$I183^6)*(K73/K$56)^$BW$1</f>
        <v>3.3071923299935384</v>
      </c>
      <c r="BV73" s="12">
        <f>(BV$3*temperature!$I183+BV$4*temperature!$I183^2+BV$5*temperature!$I183^6)*(L73/L$56)^$BW$1</f>
        <v>1.4400226229247004</v>
      </c>
      <c r="BW73" s="12">
        <f>(BW$3*temperature!$I183+BW$4*temperature!$I183^2+BW$5*temperature!$I183^6)*(M73/M$56)^$BW$1</f>
        <v>0.22140652575434433</v>
      </c>
      <c r="BX73" s="12">
        <f>(BX$3*temperature!$M183+BX$4*temperature!$M183^2+BX$5*temperature!$M183^6)*(K73/K$56)^$BW$1</f>
        <v>3.3071914068590669</v>
      </c>
      <c r="BY73" s="12">
        <f>(BY$3*temperature!$M183+BY$4*temperature!$M183^2+BY$5*temperature!$M183^6)*(L73/L$56)^$BW$1</f>
        <v>1.4400208979928306</v>
      </c>
      <c r="BZ73" s="12">
        <f>(BZ$3*temperature!$M183+BZ$4*temperature!$M183^2+BZ$5*temperature!$M183^6)*(M73/M$56)^$BW$1</f>
        <v>0.22140427814160038</v>
      </c>
      <c r="CA73" s="19">
        <f t="shared" si="148"/>
        <v>-9.2313447153102857E-7</v>
      </c>
      <c r="CB73" s="19">
        <f t="shared" si="149"/>
        <v>-1.7249318697842853E-6</v>
      </c>
      <c r="CC73" s="19">
        <f t="shared" si="150"/>
        <v>-2.2476127439496896E-6</v>
      </c>
      <c r="CD73" s="19">
        <f t="shared" si="151"/>
        <v>-9.3506587438911613E-4</v>
      </c>
      <c r="CE73" s="19">
        <f t="shared" si="152"/>
        <v>-4.9440549280613873E-4</v>
      </c>
      <c r="CF73" s="19"/>
      <c r="CG73" s="19"/>
      <c r="CH73" s="19"/>
    </row>
    <row r="74" spans="1:86">
      <c r="A74" s="2">
        <f t="shared" si="85"/>
        <v>2028</v>
      </c>
      <c r="B74" s="5">
        <f t="shared" si="86"/>
        <v>1129.8427580869054</v>
      </c>
      <c r="C74" s="5">
        <f t="shared" si="87"/>
        <v>2788.6751524639435</v>
      </c>
      <c r="D74" s="5">
        <f t="shared" si="88"/>
        <v>3858.4397131742121</v>
      </c>
      <c r="E74" s="15">
        <f t="shared" si="89"/>
        <v>1.6317471666928379E-3</v>
      </c>
      <c r="F74" s="15">
        <f t="shared" si="90"/>
        <v>3.2146513359754621E-3</v>
      </c>
      <c r="G74" s="15">
        <f t="shared" si="91"/>
        <v>6.5625963503719376E-3</v>
      </c>
      <c r="H74" s="5">
        <f t="shared" si="92"/>
        <v>60395.531271234111</v>
      </c>
      <c r="I74" s="5">
        <f t="shared" si="93"/>
        <v>15436.934994182337</v>
      </c>
      <c r="J74" s="5">
        <f t="shared" si="94"/>
        <v>6071.0865828758106</v>
      </c>
      <c r="K74" s="5">
        <f t="shared" si="95"/>
        <v>53454.811157526223</v>
      </c>
      <c r="L74" s="5">
        <f t="shared" si="96"/>
        <v>5535.580212898939</v>
      </c>
      <c r="M74" s="5">
        <f t="shared" si="97"/>
        <v>1573.4563798280333</v>
      </c>
      <c r="N74" s="15">
        <f t="shared" si="98"/>
        <v>2.2076314929613927E-2</v>
      </c>
      <c r="O74" s="15">
        <f t="shared" si="99"/>
        <v>2.7730332760213638E-2</v>
      </c>
      <c r="P74" s="15">
        <f t="shared" si="100"/>
        <v>2.5427413069485816E-2</v>
      </c>
      <c r="Q74" s="5">
        <f t="shared" si="101"/>
        <v>6995.654746416918</v>
      </c>
      <c r="R74" s="5">
        <f t="shared" si="102"/>
        <v>7420.4342156392913</v>
      </c>
      <c r="S74" s="5">
        <f t="shared" si="103"/>
        <v>3345.1554112034969</v>
      </c>
      <c r="T74" s="5">
        <f t="shared" si="104"/>
        <v>115.8306682492731</v>
      </c>
      <c r="U74" s="5">
        <f t="shared" si="105"/>
        <v>480.69349378201076</v>
      </c>
      <c r="V74" s="5">
        <f t="shared" si="106"/>
        <v>550.9978099536396</v>
      </c>
      <c r="W74" s="15">
        <f t="shared" si="107"/>
        <v>-1.0734613539272964E-2</v>
      </c>
      <c r="X74" s="15">
        <f t="shared" si="108"/>
        <v>-1.217998157191269E-2</v>
      </c>
      <c r="Y74" s="15">
        <f t="shared" si="109"/>
        <v>-9.7425357312937999E-3</v>
      </c>
      <c r="Z74" s="5">
        <f t="shared" si="130"/>
        <v>14863.457474029843</v>
      </c>
      <c r="AA74" s="5">
        <f t="shared" si="131"/>
        <v>21062.133143500389</v>
      </c>
      <c r="AB74" s="5">
        <f t="shared" si="132"/>
        <v>9156.6155875323966</v>
      </c>
      <c r="AC74" s="16">
        <f t="shared" si="113"/>
        <v>2.1517692475104204</v>
      </c>
      <c r="AD74" s="16">
        <f t="shared" si="114"/>
        <v>2.8908389546658464</v>
      </c>
      <c r="AE74" s="16">
        <f t="shared" si="115"/>
        <v>2.7977732848127141</v>
      </c>
      <c r="AF74" s="15">
        <f t="shared" si="116"/>
        <v>-4.0504037456468023E-3</v>
      </c>
      <c r="AG74" s="15">
        <f t="shared" si="117"/>
        <v>2.9673830763510267E-4</v>
      </c>
      <c r="AH74" s="15">
        <f t="shared" si="118"/>
        <v>9.7937136394747881E-3</v>
      </c>
      <c r="AI74" s="1">
        <f t="shared" si="76"/>
        <v>95074.346094958819</v>
      </c>
      <c r="AJ74" s="1">
        <f t="shared" si="77"/>
        <v>22899.675019945331</v>
      </c>
      <c r="AK74" s="1">
        <f t="shared" si="78"/>
        <v>8873.440272945094</v>
      </c>
      <c r="AL74" s="14">
        <f t="shared" si="119"/>
        <v>21.322944325506704</v>
      </c>
      <c r="AM74" s="14">
        <f t="shared" si="120"/>
        <v>3.5815212515288772</v>
      </c>
      <c r="AN74" s="14">
        <f t="shared" si="121"/>
        <v>1.3291015117019904</v>
      </c>
      <c r="AO74" s="11">
        <f t="shared" si="122"/>
        <v>1.7208609212873545E-2</v>
      </c>
      <c r="AP74" s="11">
        <f t="shared" si="123"/>
        <v>2.1678308897199947E-2</v>
      </c>
      <c r="AQ74" s="11">
        <f t="shared" si="124"/>
        <v>1.9664961414906361E-2</v>
      </c>
      <c r="AR74" s="1">
        <f t="shared" si="133"/>
        <v>60395.531271234111</v>
      </c>
      <c r="AS74" s="1">
        <f t="shared" si="128"/>
        <v>15436.934994182337</v>
      </c>
      <c r="AT74" s="1">
        <f t="shared" si="129"/>
        <v>6071.0865828758106</v>
      </c>
      <c r="AU74" s="1">
        <f t="shared" si="82"/>
        <v>12079.106254246823</v>
      </c>
      <c r="AV74" s="1">
        <f t="shared" si="83"/>
        <v>3087.3869988364677</v>
      </c>
      <c r="AW74" s="1">
        <f t="shared" si="84"/>
        <v>1214.2173165751622</v>
      </c>
      <c r="AX74" s="1">
        <f t="shared" si="153"/>
        <v>42763.848926020975</v>
      </c>
      <c r="AY74" s="1">
        <f t="shared" si="140"/>
        <v>4428.464170319151</v>
      </c>
      <c r="AZ74" s="1">
        <f t="shared" si="141"/>
        <v>1258.7651038624265</v>
      </c>
      <c r="BA74" s="1">
        <f t="shared" si="154"/>
        <v>12048.019920908084</v>
      </c>
      <c r="BB74" s="1">
        <f t="shared" si="155"/>
        <v>23413.181473798439</v>
      </c>
      <c r="BC74" s="1">
        <f t="shared" si="156"/>
        <v>27541.104520019144</v>
      </c>
      <c r="BD74" s="1">
        <f t="shared" si="157"/>
        <v>42901.504635292542</v>
      </c>
      <c r="BE74" s="2">
        <f t="shared" si="163"/>
        <v>0</v>
      </c>
      <c r="BF74" s="2">
        <f t="shared" si="163"/>
        <v>0</v>
      </c>
      <c r="BG74" s="2">
        <f t="shared" si="163"/>
        <v>0</v>
      </c>
      <c r="BH74" s="2">
        <f t="shared" si="142"/>
        <v>0</v>
      </c>
      <c r="BI74" s="2">
        <f t="shared" si="158"/>
        <v>0</v>
      </c>
      <c r="BJ74" s="2">
        <f t="shared" si="143"/>
        <v>0</v>
      </c>
      <c r="BK74" s="2">
        <f t="shared" si="144"/>
        <v>0</v>
      </c>
      <c r="BL74" s="2">
        <f t="shared" si="145"/>
        <v>0</v>
      </c>
      <c r="BM74" s="2">
        <f t="shared" si="146"/>
        <v>0</v>
      </c>
      <c r="BN74" s="2">
        <f t="shared" si="147"/>
        <v>0</v>
      </c>
      <c r="BO74" s="2">
        <f t="shared" si="159"/>
        <v>0</v>
      </c>
      <c r="BP74" s="2">
        <f t="shared" si="160"/>
        <v>0</v>
      </c>
      <c r="BQ74" s="2">
        <f t="shared" si="161"/>
        <v>0</v>
      </c>
      <c r="BR74" s="11">
        <f t="shared" si="162"/>
        <v>5.0991431936295156E-2</v>
      </c>
      <c r="BS74" s="17">
        <f t="shared" si="135"/>
        <v>0.50300844870246098</v>
      </c>
      <c r="BT74" s="17">
        <f t="shared" si="136"/>
        <v>0.68095133999317758</v>
      </c>
      <c r="BU74" s="12">
        <f>(BU$3*temperature!$I184+BU$4*temperature!$I184^2+BU$5*temperature!$I184^6)*(K74/K$56)^$BW$1</f>
        <v>3.2697721010373297</v>
      </c>
      <c r="BV74" s="12">
        <f>(BV$3*temperature!$I184+BV$4*temperature!$I184^2+BV$5*temperature!$I184^6)*(L74/L$56)^$BW$1</f>
        <v>1.3961037399710363</v>
      </c>
      <c r="BW74" s="12">
        <f>(BW$3*temperature!$I184+BW$4*temperature!$I184^2+BW$5*temperature!$I184^6)*(M74/M$56)^$BW$1</f>
        <v>0.17629819965964316</v>
      </c>
      <c r="BX74" s="12">
        <f>(BX$3*temperature!$M184+BX$4*temperature!$M184^2+BX$5*temperature!$M184^6)*(K74/K$56)^$BW$1</f>
        <v>3.2697709331643612</v>
      </c>
      <c r="BY74" s="12">
        <f>(BY$3*temperature!$M184+BY$4*temperature!$M184^2+BY$5*temperature!$M184^6)*(L74/L$56)^$BW$1</f>
        <v>1.3961017939047877</v>
      </c>
      <c r="BZ74" s="12">
        <f>(BZ$3*temperature!$M184+BZ$4*temperature!$M184^2+BZ$5*temperature!$M184^6)*(M74/M$56)^$BW$1</f>
        <v>0.17629574394414149</v>
      </c>
      <c r="CA74" s="19">
        <f t="shared" si="148"/>
        <v>-1.1678729685549172E-6</v>
      </c>
      <c r="CB74" s="19">
        <f t="shared" si="149"/>
        <v>-1.946066248592615E-6</v>
      </c>
      <c r="CC74" s="19">
        <f t="shared" si="150"/>
        <v>-2.4557155016702303E-6</v>
      </c>
      <c r="CD74" s="19">
        <f t="shared" si="151"/>
        <v>-1.1548446800063428E-3</v>
      </c>
      <c r="CE74" s="19">
        <f t="shared" si="152"/>
        <v>-5.8089663098228044E-4</v>
      </c>
      <c r="CF74" s="19"/>
      <c r="CG74" s="19"/>
      <c r="CH74" s="19"/>
    </row>
    <row r="75" spans="1:86">
      <c r="A75" s="2">
        <f t="shared" si="85"/>
        <v>2029</v>
      </c>
      <c r="B75" s="5">
        <f t="shared" si="86"/>
        <v>1131.5941949202563</v>
      </c>
      <c r="C75" s="5">
        <f t="shared" si="87"/>
        <v>2797.1915398531901</v>
      </c>
      <c r="D75" s="5">
        <f t="shared" si="88"/>
        <v>3882.4950264350286</v>
      </c>
      <c r="E75" s="15">
        <f t="shared" si="89"/>
        <v>1.5501598083581959E-3</v>
      </c>
      <c r="F75" s="15">
        <f t="shared" si="90"/>
        <v>3.053918769176689E-3</v>
      </c>
      <c r="G75" s="15">
        <f t="shared" si="91"/>
        <v>6.2344665328533406E-3</v>
      </c>
      <c r="H75" s="5">
        <f t="shared" si="92"/>
        <v>61807.39173670693</v>
      </c>
      <c r="I75" s="5">
        <f t="shared" si="93"/>
        <v>15908.440124590357</v>
      </c>
      <c r="J75" s="5">
        <f t="shared" si="94"/>
        <v>6262.4765777929333</v>
      </c>
      <c r="K75" s="5">
        <f t="shared" si="95"/>
        <v>54619.749742585511</v>
      </c>
      <c r="L75" s="5">
        <f t="shared" si="96"/>
        <v>5687.2902330547258</v>
      </c>
      <c r="M75" s="5">
        <f t="shared" si="97"/>
        <v>1613.0031165920752</v>
      </c>
      <c r="N75" s="15">
        <f t="shared" si="98"/>
        <v>2.1792960443285825E-2</v>
      </c>
      <c r="O75" s="15">
        <f t="shared" si="99"/>
        <v>2.7406344831256257E-2</v>
      </c>
      <c r="P75" s="15">
        <f t="shared" si="100"/>
        <v>2.5133672131644413E-2</v>
      </c>
      <c r="Q75" s="5">
        <f t="shared" si="101"/>
        <v>7082.3403337342461</v>
      </c>
      <c r="R75" s="5">
        <f t="shared" si="102"/>
        <v>7553.9423260035155</v>
      </c>
      <c r="S75" s="5">
        <f t="shared" si="103"/>
        <v>3416.9931794639874</v>
      </c>
      <c r="T75" s="5">
        <f t="shared" si="104"/>
        <v>114.58727078962141</v>
      </c>
      <c r="U75" s="5">
        <f t="shared" si="105"/>
        <v>474.83865588600753</v>
      </c>
      <c r="V75" s="5">
        <f t="shared" si="106"/>
        <v>545.62969410230164</v>
      </c>
      <c r="W75" s="15">
        <f t="shared" si="107"/>
        <v>-1.0734613539272964E-2</v>
      </c>
      <c r="X75" s="15">
        <f t="shared" si="108"/>
        <v>-1.217998157191269E-2</v>
      </c>
      <c r="Y75" s="15">
        <f t="shared" si="109"/>
        <v>-9.7425357312937999E-3</v>
      </c>
      <c r="Z75" s="5">
        <f t="shared" si="130"/>
        <v>14992.063881207343</v>
      </c>
      <c r="AA75" s="5">
        <f t="shared" si="131"/>
        <v>21457.645707715557</v>
      </c>
      <c r="AB75" s="5">
        <f t="shared" si="132"/>
        <v>9450.6456761904174</v>
      </c>
      <c r="AC75" s="16">
        <f t="shared" si="113"/>
        <v>2.1430537132905365</v>
      </c>
      <c r="AD75" s="16">
        <f t="shared" si="114"/>
        <v>2.8916967773248996</v>
      </c>
      <c r="AE75" s="16">
        <f t="shared" si="115"/>
        <v>2.8251738751923425</v>
      </c>
      <c r="AF75" s="15">
        <f t="shared" si="116"/>
        <v>-4.0504037456468023E-3</v>
      </c>
      <c r="AG75" s="15">
        <f t="shared" si="117"/>
        <v>2.9673830763510267E-4</v>
      </c>
      <c r="AH75" s="15">
        <f t="shared" si="118"/>
        <v>9.7937136394747881E-3</v>
      </c>
      <c r="AI75" s="1">
        <f t="shared" si="76"/>
        <v>97646.017739709772</v>
      </c>
      <c r="AJ75" s="1">
        <f t="shared" si="77"/>
        <v>23697.094516787267</v>
      </c>
      <c r="AK75" s="1">
        <f t="shared" si="78"/>
        <v>9200.3135622257469</v>
      </c>
      <c r="AL75" s="14">
        <f t="shared" si="119"/>
        <v>21.686213159510551</v>
      </c>
      <c r="AM75" s="14">
        <f t="shared" si="120"/>
        <v>3.6583861623012814</v>
      </c>
      <c r="AN75" s="14">
        <f t="shared" si="121"/>
        <v>1.3549768743466626</v>
      </c>
      <c r="AO75" s="11">
        <f t="shared" si="122"/>
        <v>1.7036523120744808E-2</v>
      </c>
      <c r="AP75" s="11">
        <f t="shared" si="123"/>
        <v>2.1461525808227949E-2</v>
      </c>
      <c r="AQ75" s="11">
        <f t="shared" si="124"/>
        <v>1.9468311800757296E-2</v>
      </c>
      <c r="AR75" s="1">
        <f t="shared" si="133"/>
        <v>61807.39173670693</v>
      </c>
      <c r="AS75" s="1">
        <f t="shared" si="128"/>
        <v>15908.440124590357</v>
      </c>
      <c r="AT75" s="1">
        <f t="shared" si="129"/>
        <v>6262.4765777929333</v>
      </c>
      <c r="AU75" s="1">
        <f t="shared" si="82"/>
        <v>12361.478347341386</v>
      </c>
      <c r="AV75" s="1">
        <f t="shared" si="83"/>
        <v>3181.6880249180717</v>
      </c>
      <c r="AW75" s="1">
        <f t="shared" si="84"/>
        <v>1252.4953155585868</v>
      </c>
      <c r="AX75" s="1">
        <f t="shared" si="153"/>
        <v>43695.799794068414</v>
      </c>
      <c r="AY75" s="1">
        <f t="shared" si="140"/>
        <v>4549.8321864437803</v>
      </c>
      <c r="AZ75" s="1">
        <f t="shared" si="141"/>
        <v>1290.4024932736604</v>
      </c>
      <c r="BA75" s="1">
        <f t="shared" si="154"/>
        <v>12091.092190260597</v>
      </c>
      <c r="BB75" s="1">
        <f t="shared" si="155"/>
        <v>23560.312535388544</v>
      </c>
      <c r="BC75" s="1">
        <f t="shared" si="156"/>
        <v>27809.183850290108</v>
      </c>
      <c r="BD75" s="1">
        <f t="shared" si="157"/>
        <v>41954.925075283078</v>
      </c>
      <c r="BE75" s="2">
        <f t="shared" si="163"/>
        <v>0</v>
      </c>
      <c r="BF75" s="2">
        <f t="shared" si="163"/>
        <v>0</v>
      </c>
      <c r="BG75" s="2">
        <f t="shared" si="163"/>
        <v>0</v>
      </c>
      <c r="BH75" s="2">
        <f t="shared" si="142"/>
        <v>0</v>
      </c>
      <c r="BI75" s="2">
        <f t="shared" si="158"/>
        <v>0</v>
      </c>
      <c r="BJ75" s="2">
        <f t="shared" si="143"/>
        <v>0</v>
      </c>
      <c r="BK75" s="2">
        <f t="shared" si="144"/>
        <v>0</v>
      </c>
      <c r="BL75" s="2">
        <f t="shared" si="145"/>
        <v>0</v>
      </c>
      <c r="BM75" s="2">
        <f t="shared" si="146"/>
        <v>0</v>
      </c>
      <c r="BN75" s="2">
        <f t="shared" si="147"/>
        <v>0</v>
      </c>
      <c r="BO75" s="2">
        <f t="shared" si="159"/>
        <v>0</v>
      </c>
      <c r="BP75" s="2">
        <f t="shared" si="160"/>
        <v>0</v>
      </c>
      <c r="BQ75" s="2">
        <f t="shared" si="161"/>
        <v>0</v>
      </c>
      <c r="BR75" s="11">
        <f t="shared" si="162"/>
        <v>5.0826336200483907E-2</v>
      </c>
      <c r="BS75" s="17">
        <f t="shared" si="135"/>
        <v>0.47860375776398367</v>
      </c>
      <c r="BT75" s="17">
        <f t="shared" si="136"/>
        <v>0.66111780581861901</v>
      </c>
      <c r="BU75" s="12">
        <f>(BU$3*temperature!$I185+BU$4*temperature!$I185^2+BU$5*temperature!$I185^6)*(K75/K$56)^$BW$1</f>
        <v>3.2288225915640236</v>
      </c>
      <c r="BV75" s="12">
        <f>(BV$3*temperature!$I185+BV$4*temperature!$I185^2+BV$5*temperature!$I185^6)*(L75/L$56)^$BW$1</f>
        <v>1.3495965828332237</v>
      </c>
      <c r="BW75" s="12">
        <f>(BW$3*temperature!$I185+BW$4*temperature!$I185^2+BW$5*temperature!$I185^6)*(M75/M$56)^$BW$1</f>
        <v>0.12906469033814905</v>
      </c>
      <c r="BX75" s="12">
        <f>(BX$3*temperature!$M185+BX$4*temperature!$M185^2+BX$5*temperature!$M185^6)*(K75/K$56)^$BW$1</f>
        <v>3.2288211637597128</v>
      </c>
      <c r="BY75" s="12">
        <f>(BY$3*temperature!$M185+BY$4*temperature!$M185^2+BY$5*temperature!$M185^6)*(L75/L$56)^$BW$1</f>
        <v>1.3495944094695635</v>
      </c>
      <c r="BZ75" s="12">
        <f>(BZ$3*temperature!$M185+BZ$4*temperature!$M185^2+BZ$5*temperature!$M185^6)*(M75/M$56)^$BW$1</f>
        <v>0.12906202557871949</v>
      </c>
      <c r="CA75" s="19">
        <f t="shared" si="148"/>
        <v>-1.4278043107829319E-6</v>
      </c>
      <c r="CB75" s="19">
        <f t="shared" si="149"/>
        <v>-2.1733636601517503E-6</v>
      </c>
      <c r="CC75" s="19">
        <f t="shared" si="150"/>
        <v>-2.6647594295603483E-6</v>
      </c>
      <c r="CD75" s="19">
        <f t="shared" si="151"/>
        <v>-1.3951167952947873E-3</v>
      </c>
      <c r="CE75" s="19">
        <f t="shared" si="152"/>
        <v>-6.6770814074773154E-4</v>
      </c>
      <c r="CF75" s="19"/>
      <c r="CG75" s="19"/>
      <c r="CH75" s="19"/>
    </row>
    <row r="76" spans="1:86">
      <c r="A76" s="2">
        <f t="shared" si="85"/>
        <v>2030</v>
      </c>
      <c r="B76" s="5">
        <f t="shared" si="86"/>
        <v>1133.2606391685763</v>
      </c>
      <c r="C76" s="5">
        <f t="shared" si="87"/>
        <v>2805.3068158105034</v>
      </c>
      <c r="D76" s="5">
        <f t="shared" si="88"/>
        <v>3905.4900474759938</v>
      </c>
      <c r="E76" s="15">
        <f t="shared" si="89"/>
        <v>1.472651817940286E-3</v>
      </c>
      <c r="F76" s="15">
        <f t="shared" si="90"/>
        <v>2.9012228307178545E-3</v>
      </c>
      <c r="G76" s="15">
        <f t="shared" si="91"/>
        <v>5.9227432062106729E-3</v>
      </c>
      <c r="H76" s="5">
        <f t="shared" si="92"/>
        <v>63229.98132203627</v>
      </c>
      <c r="I76" s="5">
        <f t="shared" si="93"/>
        <v>16386.71862891586</v>
      </c>
      <c r="J76" s="5">
        <f t="shared" si="94"/>
        <v>6456.0539414498144</v>
      </c>
      <c r="K76" s="5">
        <f t="shared" si="95"/>
        <v>55794.738771149183</v>
      </c>
      <c r="L76" s="5">
        <f t="shared" si="96"/>
        <v>5841.3284909021422</v>
      </c>
      <c r="M76" s="5">
        <f t="shared" si="97"/>
        <v>1653.0714104935889</v>
      </c>
      <c r="N76" s="15">
        <f t="shared" si="98"/>
        <v>2.1512164264779976E-2</v>
      </c>
      <c r="O76" s="15">
        <f t="shared" si="99"/>
        <v>2.7084648670141931E-2</v>
      </c>
      <c r="P76" s="15">
        <f t="shared" si="100"/>
        <v>2.4840803771147835E-2</v>
      </c>
      <c r="Q76" s="5">
        <f t="shared" si="101"/>
        <v>7167.574948917827</v>
      </c>
      <c r="R76" s="5">
        <f t="shared" si="102"/>
        <v>7686.274433608125</v>
      </c>
      <c r="S76" s="5">
        <f t="shared" si="103"/>
        <v>3488.2955372366505</v>
      </c>
      <c r="T76" s="5">
        <f t="shared" si="104"/>
        <v>113.35722072117481</v>
      </c>
      <c r="U76" s="5">
        <f t="shared" si="105"/>
        <v>469.05512980768418</v>
      </c>
      <c r="V76" s="5">
        <f t="shared" si="106"/>
        <v>540.31387731145503</v>
      </c>
      <c r="W76" s="15">
        <f t="shared" si="107"/>
        <v>-1.0734613539272964E-2</v>
      </c>
      <c r="X76" s="15">
        <f t="shared" si="108"/>
        <v>-1.217998157191269E-2</v>
      </c>
      <c r="Y76" s="15">
        <f t="shared" si="109"/>
        <v>-9.7425357312937999E-3</v>
      </c>
      <c r="Z76" s="5">
        <f t="shared" si="130"/>
        <v>15116.359388219866</v>
      </c>
      <c r="AA76" s="5">
        <f t="shared" si="131"/>
        <v>21850.192545942238</v>
      </c>
      <c r="AB76" s="5">
        <f t="shared" si="132"/>
        <v>9748.1444549738299</v>
      </c>
      <c r="AC76" s="16">
        <f t="shared" si="113"/>
        <v>2.1343734805031023</v>
      </c>
      <c r="AD76" s="16">
        <f t="shared" si="114"/>
        <v>2.892554854532797</v>
      </c>
      <c r="AE76" s="16">
        <f t="shared" si="115"/>
        <v>2.8528428191077015</v>
      </c>
      <c r="AF76" s="15">
        <f t="shared" si="116"/>
        <v>-4.0504037456468023E-3</v>
      </c>
      <c r="AG76" s="15">
        <f t="shared" si="117"/>
        <v>2.9673830763510267E-4</v>
      </c>
      <c r="AH76" s="15">
        <f t="shared" si="118"/>
        <v>9.7937136394747881E-3</v>
      </c>
      <c r="AI76" s="1">
        <f t="shared" si="76"/>
        <v>100242.89431308018</v>
      </c>
      <c r="AJ76" s="1">
        <f t="shared" si="77"/>
        <v>24509.073090026613</v>
      </c>
      <c r="AK76" s="1">
        <f t="shared" si="78"/>
        <v>9532.7775215617585</v>
      </c>
      <c r="AL76" s="14">
        <f t="shared" si="119"/>
        <v>22.051976254685016</v>
      </c>
      <c r="AM76" s="14">
        <f t="shared" si="120"/>
        <v>3.736115565849587</v>
      </c>
      <c r="AN76" s="14">
        <f t="shared" si="121"/>
        <v>1.3810921954965329</v>
      </c>
      <c r="AO76" s="11">
        <f t="shared" si="122"/>
        <v>1.686615788953736E-2</v>
      </c>
      <c r="AP76" s="11">
        <f t="shared" si="123"/>
        <v>2.1246910550145669E-2</v>
      </c>
      <c r="AQ76" s="11">
        <f t="shared" si="124"/>
        <v>1.9273628682749722E-2</v>
      </c>
      <c r="AR76" s="1">
        <f t="shared" si="133"/>
        <v>63229.98132203627</v>
      </c>
      <c r="AS76" s="1">
        <f t="shared" si="128"/>
        <v>16386.71862891586</v>
      </c>
      <c r="AT76" s="1">
        <f t="shared" si="129"/>
        <v>6456.0539414498144</v>
      </c>
      <c r="AU76" s="1">
        <f t="shared" si="82"/>
        <v>12645.996264407255</v>
      </c>
      <c r="AV76" s="1">
        <f t="shared" si="83"/>
        <v>3277.343725783172</v>
      </c>
      <c r="AW76" s="1">
        <f t="shared" si="84"/>
        <v>1291.2107882899629</v>
      </c>
      <c r="AX76" s="1">
        <f t="shared" si="153"/>
        <v>44635.791016919349</v>
      </c>
      <c r="AY76" s="1">
        <f t="shared" si="140"/>
        <v>4673.0627927217129</v>
      </c>
      <c r="AZ76" s="1">
        <f t="shared" si="141"/>
        <v>1322.4571283948712</v>
      </c>
      <c r="BA76" s="1">
        <f t="shared" si="154"/>
        <v>12133.018527830989</v>
      </c>
      <c r="BB76" s="1">
        <f t="shared" si="155"/>
        <v>23703.63625544111</v>
      </c>
      <c r="BC76" s="1">
        <f t="shared" si="156"/>
        <v>28069.720635703557</v>
      </c>
      <c r="BD76" s="1">
        <f t="shared" si="157"/>
        <v>41019.07057748943</v>
      </c>
      <c r="BE76" s="2">
        <f t="shared" ref="BE76:BE139" si="164">BE75</f>
        <v>0</v>
      </c>
      <c r="BF76" s="2">
        <f t="shared" ref="BF76:BF139" si="165">BF75</f>
        <v>0</v>
      </c>
      <c r="BG76" s="2">
        <f t="shared" ref="BG76:BG139" si="166">BG75</f>
        <v>0</v>
      </c>
      <c r="BH76" s="2">
        <f t="shared" si="142"/>
        <v>0</v>
      </c>
      <c r="BI76" s="2">
        <f t="shared" si="158"/>
        <v>0</v>
      </c>
      <c r="BJ76" s="2">
        <f t="shared" si="143"/>
        <v>0</v>
      </c>
      <c r="BK76" s="2">
        <f t="shared" si="144"/>
        <v>0</v>
      </c>
      <c r="BL76" s="2">
        <f t="shared" si="145"/>
        <v>0</v>
      </c>
      <c r="BM76" s="2">
        <f t="shared" si="146"/>
        <v>0</v>
      </c>
      <c r="BN76" s="2">
        <f t="shared" si="147"/>
        <v>0</v>
      </c>
      <c r="BO76" s="2">
        <f t="shared" si="159"/>
        <v>0</v>
      </c>
      <c r="BP76" s="2">
        <f t="shared" si="160"/>
        <v>0</v>
      </c>
      <c r="BQ76" s="2">
        <f t="shared" si="161"/>
        <v>0</v>
      </c>
      <c r="BR76" s="11">
        <f t="shared" si="162"/>
        <v>5.0657556410585308E-2</v>
      </c>
      <c r="BS76" s="17">
        <f t="shared" si="135"/>
        <v>0.45545466579614952</v>
      </c>
      <c r="BT76" s="17">
        <f t="shared" si="136"/>
        <v>0.64186194739671742</v>
      </c>
      <c r="BU76" s="12">
        <f>(BU$3*temperature!$I186+BU$4*temperature!$I186^2+BU$5*temperature!$I186^6)*(K76/K$56)^$BW$1</f>
        <v>3.1842340937455056</v>
      </c>
      <c r="BV76" s="12">
        <f>(BV$3*temperature!$I186+BV$4*temperature!$I186^2+BV$5*temperature!$I186^6)*(L76/L$56)^$BW$1</f>
        <v>1.3004349007161429</v>
      </c>
      <c r="BW76" s="12">
        <f>(BW$3*temperature!$I186+BW$4*temperature!$I186^2+BW$5*temperature!$I186^6)*(M76/M$56)^$BW$1</f>
        <v>7.965671091647096E-2</v>
      </c>
      <c r="BX76" s="12">
        <f>(BX$3*temperature!$M186+BX$4*temperature!$M186^2+BX$5*temperature!$M186^6)*(K76/K$56)^$BW$1</f>
        <v>3.1842323924620026</v>
      </c>
      <c r="BY76" s="12">
        <f>(BY$3*temperature!$M186+BY$4*temperature!$M186^2+BY$5*temperature!$M186^6)*(L76/L$56)^$BW$1</f>
        <v>1.3004324948185699</v>
      </c>
      <c r="BZ76" s="12">
        <f>(BZ$3*temperature!$M186+BZ$4*temperature!$M186^2+BZ$5*temperature!$M186^6)*(M76/M$56)^$BW$1</f>
        <v>7.9653836601888003E-2</v>
      </c>
      <c r="CA76" s="19">
        <f t="shared" si="148"/>
        <v>-1.7012835029639461E-6</v>
      </c>
      <c r="CB76" s="19">
        <f t="shared" si="149"/>
        <v>-2.4058975729435161E-6</v>
      </c>
      <c r="CC76" s="19">
        <f t="shared" si="150"/>
        <v>-2.8743145829568384E-6</v>
      </c>
      <c r="CD76" s="19">
        <f t="shared" si="151"/>
        <v>-1.655536206859809E-3</v>
      </c>
      <c r="CE76" s="19">
        <f t="shared" si="152"/>
        <v>-7.5402168980875939E-4</v>
      </c>
      <c r="CF76" s="19"/>
      <c r="CG76" s="19"/>
      <c r="CH76" s="19"/>
    </row>
    <row r="77" spans="1:86">
      <c r="A77" s="2">
        <f t="shared" si="85"/>
        <v>2031</v>
      </c>
      <c r="B77" s="5">
        <f t="shared" si="86"/>
        <v>1134.8460925920244</v>
      </c>
      <c r="C77" s="5">
        <f t="shared" si="87"/>
        <v>2813.0386949826416</v>
      </c>
      <c r="D77" s="5">
        <f t="shared" si="88"/>
        <v>3927.4647013893245</v>
      </c>
      <c r="E77" s="15">
        <f t="shared" si="89"/>
        <v>1.3990192270432716E-3</v>
      </c>
      <c r="F77" s="15">
        <f t="shared" si="90"/>
        <v>2.7561616891819615E-3</v>
      </c>
      <c r="G77" s="15">
        <f t="shared" si="91"/>
        <v>5.6266060459001389E-3</v>
      </c>
      <c r="H77" s="5">
        <f t="shared" si="92"/>
        <v>64662.929749246061</v>
      </c>
      <c r="I77" s="5">
        <f t="shared" si="93"/>
        <v>16871.686486087798</v>
      </c>
      <c r="J77" s="5">
        <f t="shared" si="94"/>
        <v>6651.7612465448929</v>
      </c>
      <c r="K77" s="5">
        <f t="shared" si="95"/>
        <v>56979.470759381897</v>
      </c>
      <c r="L77" s="5">
        <f t="shared" si="96"/>
        <v>5997.6730914438795</v>
      </c>
      <c r="M77" s="5">
        <f t="shared" si="97"/>
        <v>1693.6527129554745</v>
      </c>
      <c r="N77" s="15">
        <f t="shared" si="98"/>
        <v>2.1233758134294289E-2</v>
      </c>
      <c r="O77" s="15">
        <f t="shared" si="99"/>
        <v>2.6765247115488222E-2</v>
      </c>
      <c r="P77" s="15">
        <f t="shared" si="100"/>
        <v>2.4549031702005175E-2</v>
      </c>
      <c r="Q77" s="5">
        <f t="shared" si="101"/>
        <v>7251.3251754734238</v>
      </c>
      <c r="R77" s="5">
        <f t="shared" si="102"/>
        <v>7817.3617523070161</v>
      </c>
      <c r="S77" s="5">
        <f t="shared" si="103"/>
        <v>3559.0238575697235</v>
      </c>
      <c r="T77" s="5">
        <f t="shared" si="104"/>
        <v>112.14037476484694</v>
      </c>
      <c r="U77" s="5">
        <f t="shared" si="105"/>
        <v>463.34204697041548</v>
      </c>
      <c r="V77" s="5">
        <f t="shared" si="106"/>
        <v>535.04985005563424</v>
      </c>
      <c r="W77" s="15">
        <f t="shared" si="107"/>
        <v>-1.0734613539272964E-2</v>
      </c>
      <c r="X77" s="15">
        <f t="shared" si="108"/>
        <v>-1.217998157191269E-2</v>
      </c>
      <c r="Y77" s="15">
        <f t="shared" si="109"/>
        <v>-9.7425357312937999E-3</v>
      </c>
      <c r="Z77" s="5">
        <f t="shared" si="130"/>
        <v>15236.317672217392</v>
      </c>
      <c r="AA77" s="5">
        <f t="shared" si="131"/>
        <v>22239.567800222481</v>
      </c>
      <c r="AB77" s="5">
        <f t="shared" si="132"/>
        <v>10049.021592212592</v>
      </c>
      <c r="AC77" s="16">
        <f t="shared" si="113"/>
        <v>2.1257284061630632</v>
      </c>
      <c r="AD77" s="16">
        <f t="shared" si="114"/>
        <v>2.8934131863650729</v>
      </c>
      <c r="AE77" s="16">
        <f t="shared" si="115"/>
        <v>2.8807827447364742</v>
      </c>
      <c r="AF77" s="15">
        <f t="shared" si="116"/>
        <v>-4.0504037456468023E-3</v>
      </c>
      <c r="AG77" s="15">
        <f t="shared" si="117"/>
        <v>2.9673830763510267E-4</v>
      </c>
      <c r="AH77" s="15">
        <f t="shared" si="118"/>
        <v>9.7937136394747881E-3</v>
      </c>
      <c r="AI77" s="1">
        <f t="shared" si="76"/>
        <v>102864.60114617941</v>
      </c>
      <c r="AJ77" s="1">
        <f t="shared" si="77"/>
        <v>25335.509506807124</v>
      </c>
      <c r="AK77" s="1">
        <f t="shared" si="78"/>
        <v>9870.7105576955473</v>
      </c>
      <c r="AL77" s="14">
        <f t="shared" si="119"/>
        <v>22.42018904683998</v>
      </c>
      <c r="AM77" s="14">
        <f t="shared" si="120"/>
        <v>3.8147026699498738</v>
      </c>
      <c r="AN77" s="14">
        <f t="shared" si="121"/>
        <v>1.4074446670676504</v>
      </c>
      <c r="AO77" s="11">
        <f t="shared" si="122"/>
        <v>1.6697496310641987E-2</v>
      </c>
      <c r="AP77" s="11">
        <f t="shared" si="123"/>
        <v>2.1034441444644211E-2</v>
      </c>
      <c r="AQ77" s="11">
        <f t="shared" si="124"/>
        <v>1.9080892395922224E-2</v>
      </c>
      <c r="AR77" s="1">
        <f t="shared" si="133"/>
        <v>64662.929749246061</v>
      </c>
      <c r="AS77" s="1">
        <f t="shared" si="128"/>
        <v>16871.686486087798</v>
      </c>
      <c r="AT77" s="1">
        <f t="shared" si="129"/>
        <v>6651.7612465448929</v>
      </c>
      <c r="AU77" s="1">
        <f t="shared" si="82"/>
        <v>12932.585949849214</v>
      </c>
      <c r="AV77" s="1">
        <f t="shared" si="83"/>
        <v>3374.3372972175598</v>
      </c>
      <c r="AW77" s="1">
        <f t="shared" si="84"/>
        <v>1330.3522493089786</v>
      </c>
      <c r="AX77" s="1">
        <f t="shared" si="153"/>
        <v>45583.576607505522</v>
      </c>
      <c r="AY77" s="1">
        <f t="shared" si="140"/>
        <v>4798.1384731551034</v>
      </c>
      <c r="AZ77" s="1">
        <f t="shared" si="141"/>
        <v>1354.9221703643798</v>
      </c>
      <c r="BA77" s="1">
        <f t="shared" si="154"/>
        <v>12173.837630897924</v>
      </c>
      <c r="BB77" s="1">
        <f t="shared" si="155"/>
        <v>23843.269011004122</v>
      </c>
      <c r="BC77" s="1">
        <f t="shared" si="156"/>
        <v>28322.908916639331</v>
      </c>
      <c r="BD77" s="1">
        <f t="shared" si="157"/>
        <v>40094.570564990747</v>
      </c>
      <c r="BE77" s="2">
        <f t="shared" si="164"/>
        <v>0</v>
      </c>
      <c r="BF77" s="2">
        <f t="shared" si="165"/>
        <v>0</v>
      </c>
      <c r="BG77" s="2">
        <f t="shared" si="166"/>
        <v>0</v>
      </c>
      <c r="BH77" s="2">
        <f t="shared" si="142"/>
        <v>0</v>
      </c>
      <c r="BI77" s="2">
        <f t="shared" si="158"/>
        <v>0</v>
      </c>
      <c r="BJ77" s="2">
        <f t="shared" si="143"/>
        <v>0</v>
      </c>
      <c r="BK77" s="2">
        <f t="shared" si="144"/>
        <v>0</v>
      </c>
      <c r="BL77" s="2">
        <f t="shared" si="145"/>
        <v>0</v>
      </c>
      <c r="BM77" s="2">
        <f t="shared" si="146"/>
        <v>0</v>
      </c>
      <c r="BN77" s="2">
        <f t="shared" si="147"/>
        <v>0</v>
      </c>
      <c r="BO77" s="2">
        <f t="shared" si="159"/>
        <v>0</v>
      </c>
      <c r="BP77" s="2">
        <f t="shared" si="160"/>
        <v>0</v>
      </c>
      <c r="BQ77" s="2">
        <f t="shared" si="161"/>
        <v>0</v>
      </c>
      <c r="BR77" s="11">
        <f t="shared" si="162"/>
        <v>5.0485263241869499E-2</v>
      </c>
      <c r="BS77" s="17">
        <f t="shared" si="135"/>
        <v>0.43349487472601672</v>
      </c>
      <c r="BT77" s="17">
        <f t="shared" si="136"/>
        <v>0.62316693922011401</v>
      </c>
      <c r="BU77" s="12">
        <f>(BU$3*temperature!$I187+BU$4*temperature!$I187^2+BU$5*temperature!$I187^6)*(K77/K$56)^$BW$1</f>
        <v>3.135898461736538</v>
      </c>
      <c r="BV77" s="12">
        <f>(BV$3*temperature!$I187+BV$4*temperature!$I187^2+BV$5*temperature!$I187^6)*(L77/L$56)^$BW$1</f>
        <v>1.2485539683611748</v>
      </c>
      <c r="BW77" s="12">
        <f>(BW$3*temperature!$I187+BW$4*temperature!$I187^2+BW$5*temperature!$I187^6)*(M77/M$56)^$BW$1</f>
        <v>2.8026261301754587E-2</v>
      </c>
      <c r="BX77" s="12">
        <f>(BX$3*temperature!$M187+BX$4*temperature!$M187^2+BX$5*temperature!$M187^6)*(K77/K$56)^$BW$1</f>
        <v>3.1358964749637868</v>
      </c>
      <c r="BY77" s="12">
        <f>(BY$3*temperature!$M187+BY$4*temperature!$M187^2+BY$5*temperature!$M187^6)*(L77/L$56)^$BW$1</f>
        <v>1.2485513255564871</v>
      </c>
      <c r="BZ77" s="12">
        <f>(BZ$3*temperature!$M187+BZ$4*temperature!$M187^2+BZ$5*temperature!$M187^6)*(M77/M$56)^$BW$1</f>
        <v>2.8023177323034335E-2</v>
      </c>
      <c r="CA77" s="19">
        <f t="shared" si="148"/>
        <v>-1.9867727512057343E-6</v>
      </c>
      <c r="CB77" s="19">
        <f t="shared" si="149"/>
        <v>-2.6428046877580158E-6</v>
      </c>
      <c r="CC77" s="19">
        <f t="shared" si="150"/>
        <v>-3.0839787202516233E-6</v>
      </c>
      <c r="CD77" s="19">
        <f t="shared" si="151"/>
        <v>-1.9357300911128799E-3</v>
      </c>
      <c r="CE77" s="19">
        <f t="shared" si="152"/>
        <v>-8.3912907335035886E-4</v>
      </c>
      <c r="CF77" s="19"/>
      <c r="CG77" s="19"/>
      <c r="CH77" s="19"/>
    </row>
    <row r="78" spans="1:86">
      <c r="A78" s="2">
        <f t="shared" si="85"/>
        <v>2032</v>
      </c>
      <c r="B78" s="5">
        <f t="shared" si="86"/>
        <v>1136.3543805201318</v>
      </c>
      <c r="C78" s="5">
        <f t="shared" si="87"/>
        <v>2820.4042249898744</v>
      </c>
      <c r="D78" s="5">
        <f t="shared" si="88"/>
        <v>3948.4580831915264</v>
      </c>
      <c r="E78" s="15">
        <f t="shared" si="89"/>
        <v>1.3290682656911079E-3</v>
      </c>
      <c r="F78" s="15">
        <f t="shared" si="90"/>
        <v>2.6183536047228633E-3</v>
      </c>
      <c r="G78" s="15">
        <f t="shared" si="91"/>
        <v>5.3452757436051315E-3</v>
      </c>
      <c r="H78" s="5">
        <f t="shared" si="92"/>
        <v>66105.851671038021</v>
      </c>
      <c r="I78" s="5">
        <f t="shared" si="93"/>
        <v>17363.255633047371</v>
      </c>
      <c r="J78" s="5">
        <f t="shared" si="94"/>
        <v>6849.5413333434735</v>
      </c>
      <c r="K78" s="5">
        <f t="shared" si="95"/>
        <v>58173.623302952437</v>
      </c>
      <c r="L78" s="5">
        <f t="shared" si="96"/>
        <v>6156.3003909872914</v>
      </c>
      <c r="M78" s="5">
        <f t="shared" si="97"/>
        <v>1734.7382671989797</v>
      </c>
      <c r="N78" s="15">
        <f t="shared" si="98"/>
        <v>2.0957592754999643E-2</v>
      </c>
      <c r="O78" s="15">
        <f t="shared" si="99"/>
        <v>2.6448140324571101E-2</v>
      </c>
      <c r="P78" s="15">
        <f t="shared" si="100"/>
        <v>2.4258547179846435E-2</v>
      </c>
      <c r="Q78" s="5">
        <f t="shared" si="101"/>
        <v>7333.5578414090287</v>
      </c>
      <c r="R78" s="5">
        <f t="shared" si="102"/>
        <v>7947.1369157047411</v>
      </c>
      <c r="S78" s="5">
        <f t="shared" si="103"/>
        <v>3629.1411696333639</v>
      </c>
      <c r="T78" s="5">
        <f t="shared" si="104"/>
        <v>110.93659117959707</v>
      </c>
      <c r="U78" s="5">
        <f t="shared" si="105"/>
        <v>457.69854937682351</v>
      </c>
      <c r="V78" s="5">
        <f t="shared" si="106"/>
        <v>529.83710777344379</v>
      </c>
      <c r="W78" s="15">
        <f t="shared" si="107"/>
        <v>-1.0734613539272964E-2</v>
      </c>
      <c r="X78" s="15">
        <f t="shared" si="108"/>
        <v>-1.217998157191269E-2</v>
      </c>
      <c r="Y78" s="15">
        <f t="shared" si="109"/>
        <v>-9.7425357312937999E-3</v>
      </c>
      <c r="Z78" s="5">
        <f t="shared" si="130"/>
        <v>15351.91357532664</v>
      </c>
      <c r="AA78" s="5">
        <f t="shared" si="131"/>
        <v>22625.569458229049</v>
      </c>
      <c r="AB78" s="5">
        <f t="shared" si="132"/>
        <v>10353.187254621829</v>
      </c>
      <c r="AC78" s="16">
        <f t="shared" si="113"/>
        <v>2.1171183478645124</v>
      </c>
      <c r="AD78" s="16">
        <f t="shared" si="114"/>
        <v>2.8942717728972842</v>
      </c>
      <c r="AE78" s="16">
        <f t="shared" si="115"/>
        <v>2.9089963059959634</v>
      </c>
      <c r="AF78" s="15">
        <f t="shared" si="116"/>
        <v>-4.0504037456468023E-3</v>
      </c>
      <c r="AG78" s="15">
        <f t="shared" si="117"/>
        <v>2.9673830763510267E-4</v>
      </c>
      <c r="AH78" s="15">
        <f t="shared" si="118"/>
        <v>9.7937136394747881E-3</v>
      </c>
      <c r="AI78" s="1">
        <f t="shared" si="76"/>
        <v>105510.7269814107</v>
      </c>
      <c r="AJ78" s="1">
        <f t="shared" si="77"/>
        <v>26176.295853343974</v>
      </c>
      <c r="AK78" s="1">
        <f t="shared" si="78"/>
        <v>10213.991751234971</v>
      </c>
      <c r="AL78" s="14">
        <f t="shared" si="119"/>
        <v>22.790806460494551</v>
      </c>
      <c r="AM78" s="14">
        <f t="shared" si="120"/>
        <v>3.8941404084902649</v>
      </c>
      <c r="AN78" s="14">
        <f t="shared" si="121"/>
        <v>1.4340314143107273</v>
      </c>
      <c r="AO78" s="11">
        <f t="shared" si="122"/>
        <v>1.6530521347535566E-2</v>
      </c>
      <c r="AP78" s="11">
        <f t="shared" si="123"/>
        <v>2.0824097030197768E-2</v>
      </c>
      <c r="AQ78" s="11">
        <f t="shared" si="124"/>
        <v>1.8890083471963002E-2</v>
      </c>
      <c r="AR78" s="1">
        <f t="shared" si="133"/>
        <v>66105.851671038021</v>
      </c>
      <c r="AS78" s="1">
        <f t="shared" si="128"/>
        <v>17363.255633047371</v>
      </c>
      <c r="AT78" s="1">
        <f t="shared" si="129"/>
        <v>6849.5413333434735</v>
      </c>
      <c r="AU78" s="1">
        <f t="shared" si="82"/>
        <v>13221.170334207605</v>
      </c>
      <c r="AV78" s="1">
        <f t="shared" si="83"/>
        <v>3472.6511266094744</v>
      </c>
      <c r="AW78" s="1">
        <f t="shared" si="84"/>
        <v>1369.9082666686948</v>
      </c>
      <c r="AX78" s="1">
        <f t="shared" si="153"/>
        <v>46538.89864236195</v>
      </c>
      <c r="AY78" s="1">
        <f t="shared" si="140"/>
        <v>4925.0403127898326</v>
      </c>
      <c r="AZ78" s="1">
        <f t="shared" si="141"/>
        <v>1387.7906137591838</v>
      </c>
      <c r="BA78" s="1">
        <f t="shared" si="154"/>
        <v>12213.586622132674</v>
      </c>
      <c r="BB78" s="1">
        <f t="shared" si="155"/>
        <v>23979.324180058418</v>
      </c>
      <c r="BC78" s="1">
        <f t="shared" si="156"/>
        <v>28568.943196283941</v>
      </c>
      <c r="BD78" s="1">
        <f t="shared" si="157"/>
        <v>39181.986732475329</v>
      </c>
      <c r="BE78" s="2">
        <f t="shared" si="164"/>
        <v>0</v>
      </c>
      <c r="BF78" s="2">
        <f t="shared" si="165"/>
        <v>0</v>
      </c>
      <c r="BG78" s="2">
        <f t="shared" si="166"/>
        <v>0</v>
      </c>
      <c r="BH78" s="2">
        <f t="shared" si="142"/>
        <v>0</v>
      </c>
      <c r="BI78" s="2">
        <f t="shared" si="158"/>
        <v>0</v>
      </c>
      <c r="BJ78" s="2">
        <f t="shared" si="143"/>
        <v>0</v>
      </c>
      <c r="BK78" s="2">
        <f t="shared" si="144"/>
        <v>0</v>
      </c>
      <c r="BL78" s="2">
        <f t="shared" si="145"/>
        <v>0</v>
      </c>
      <c r="BM78" s="2">
        <f t="shared" si="146"/>
        <v>0</v>
      </c>
      <c r="BN78" s="2">
        <f t="shared" si="147"/>
        <v>0</v>
      </c>
      <c r="BO78" s="2">
        <f t="shared" si="159"/>
        <v>0</v>
      </c>
      <c r="BP78" s="2">
        <f t="shared" si="160"/>
        <v>0</v>
      </c>
      <c r="BQ78" s="2">
        <f t="shared" si="161"/>
        <v>0</v>
      </c>
      <c r="BR78" s="11">
        <f t="shared" si="162"/>
        <v>5.0309628325950734E-2</v>
      </c>
      <c r="BS78" s="17">
        <f t="shared" si="135"/>
        <v>0.41266154785286735</v>
      </c>
      <c r="BT78" s="17">
        <f t="shared" si="136"/>
        <v>0.60501644584477088</v>
      </c>
      <c r="BU78" s="12">
        <f>(BU$3*temperature!$I188+BU$4*temperature!$I188^2+BU$5*temperature!$I188^6)*(K78/K$56)^$BW$1</f>
        <v>3.0837094047321525</v>
      </c>
      <c r="BV78" s="12">
        <f>(BV$3*temperature!$I188+BV$4*temperature!$I188^2+BV$5*temperature!$I188^6)*(L78/L$56)^$BW$1</f>
        <v>1.1938907712713571</v>
      </c>
      <c r="BW78" s="12">
        <f>(BW$3*temperature!$I188+BW$4*temperature!$I188^2+BW$5*temperature!$I188^6)*(M78/M$56)^$BW$1</f>
        <v>-2.5873244194377139E-2</v>
      </c>
      <c r="BX78" s="12">
        <f>(BX$3*temperature!$M188+BX$4*temperature!$M188^2+BX$5*temperature!$M188^6)*(K78/K$56)^$BW$1</f>
        <v>3.0837071218978438</v>
      </c>
      <c r="BY78" s="12">
        <f>(BY$3*temperature!$M188+BY$4*temperature!$M188^2+BY$5*temperature!$M188^6)*(L78/L$56)^$BW$1</f>
        <v>1.193887887990158</v>
      </c>
      <c r="BZ78" s="12">
        <f>(BZ$3*temperature!$M188+BZ$4*temperature!$M188^2+BZ$5*temperature!$M188^6)*(M78/M$56)^$BW$1</f>
        <v>-2.5876537570840678E-2</v>
      </c>
      <c r="CA78" s="19">
        <f t="shared" si="148"/>
        <v>-2.2828343086978009E-6</v>
      </c>
      <c r="CB78" s="19">
        <f t="shared" si="149"/>
        <v>-2.8832811991286178E-6</v>
      </c>
      <c r="CC78" s="19">
        <f t="shared" si="150"/>
        <v>-3.2933764635388607E-6</v>
      </c>
      <c r="CD78" s="19">
        <f t="shared" si="151"/>
        <v>-2.2352997293603296E-3</v>
      </c>
      <c r="CE78" s="19">
        <f t="shared" si="152"/>
        <v>-9.2242224623292912E-4</v>
      </c>
      <c r="CF78" s="19"/>
      <c r="CG78" s="19"/>
      <c r="CH78" s="19"/>
    </row>
    <row r="79" spans="1:86">
      <c r="A79" s="2">
        <f t="shared" si="85"/>
        <v>2033</v>
      </c>
      <c r="B79" s="5">
        <f t="shared" si="86"/>
        <v>1137.7891584385738</v>
      </c>
      <c r="C79" s="5">
        <f t="shared" si="87"/>
        <v>2827.4197997806882</v>
      </c>
      <c r="D79" s="5">
        <f t="shared" si="88"/>
        <v>3968.5084005474155</v>
      </c>
      <c r="E79" s="15">
        <f t="shared" si="89"/>
        <v>1.2626148524065525E-3</v>
      </c>
      <c r="F79" s="15">
        <f t="shared" si="90"/>
        <v>2.4874359244867199E-3</v>
      </c>
      <c r="G79" s="15">
        <f t="shared" si="91"/>
        <v>5.0780119564248745E-3</v>
      </c>
      <c r="H79" s="5">
        <f t="shared" si="92"/>
        <v>67558.347030052217</v>
      </c>
      <c r="I79" s="5">
        <f t="shared" si="93"/>
        <v>17861.333943278762</v>
      </c>
      <c r="J79" s="5">
        <f t="shared" si="94"/>
        <v>7049.3372682972567</v>
      </c>
      <c r="K79" s="5">
        <f t="shared" si="95"/>
        <v>59376.859525331391</v>
      </c>
      <c r="L79" s="5">
        <f t="shared" si="96"/>
        <v>6317.1849983734974</v>
      </c>
      <c r="M79" s="5">
        <f t="shared" si="97"/>
        <v>1776.319099469431</v>
      </c>
      <c r="N79" s="15">
        <f t="shared" si="98"/>
        <v>2.0683535837416001E-2</v>
      </c>
      <c r="O79" s="15">
        <f t="shared" si="99"/>
        <v>2.6133326375973764E-2</v>
      </c>
      <c r="P79" s="15">
        <f t="shared" si="100"/>
        <v>2.396951347455456E-2</v>
      </c>
      <c r="Q79" s="5">
        <f t="shared" si="101"/>
        <v>7414.2400952411726</v>
      </c>
      <c r="R79" s="5">
        <f t="shared" si="102"/>
        <v>8075.5339876015623</v>
      </c>
      <c r="S79" s="5">
        <f t="shared" si="103"/>
        <v>3698.6120944192398</v>
      </c>
      <c r="T79" s="5">
        <f t="shared" si="104"/>
        <v>109.74572974591977</v>
      </c>
      <c r="U79" s="5">
        <f t="shared" si="105"/>
        <v>452.12378947992261</v>
      </c>
      <c r="V79" s="5">
        <f t="shared" si="106"/>
        <v>524.67515081919566</v>
      </c>
      <c r="W79" s="15">
        <f t="shared" si="107"/>
        <v>-1.0734613539272964E-2</v>
      </c>
      <c r="X79" s="15">
        <f t="shared" si="108"/>
        <v>-1.217998157191269E-2</v>
      </c>
      <c r="Y79" s="15">
        <f t="shared" si="109"/>
        <v>-9.7425357312937999E-3</v>
      </c>
      <c r="Z79" s="5">
        <f t="shared" si="130"/>
        <v>15463.123252676078</v>
      </c>
      <c r="AA79" s="5">
        <f t="shared" si="131"/>
        <v>23007.999379935576</v>
      </c>
      <c r="AB79" s="5">
        <f t="shared" si="132"/>
        <v>10660.552041211138</v>
      </c>
      <c r="AC79" s="16">
        <f t="shared" si="113"/>
        <v>2.1085431637783443</v>
      </c>
      <c r="AD79" s="16">
        <f t="shared" si="114"/>
        <v>2.8951306142050099</v>
      </c>
      <c r="AE79" s="16">
        <f t="shared" si="115"/>
        <v>2.9374861827951779</v>
      </c>
      <c r="AF79" s="15">
        <f t="shared" si="116"/>
        <v>-4.0504037456468023E-3</v>
      </c>
      <c r="AG79" s="15">
        <f t="shared" si="117"/>
        <v>2.9673830763510267E-4</v>
      </c>
      <c r="AH79" s="15">
        <f t="shared" si="118"/>
        <v>9.7937136394747881E-3</v>
      </c>
      <c r="AI79" s="1">
        <f t="shared" si="76"/>
        <v>108180.82461747724</v>
      </c>
      <c r="AJ79" s="1">
        <f t="shared" si="77"/>
        <v>27031.317394619051</v>
      </c>
      <c r="AK79" s="1">
        <f t="shared" si="78"/>
        <v>10562.500842780169</v>
      </c>
      <c r="AL79" s="14">
        <f t="shared" si="119"/>
        <v>23.163782934090079</v>
      </c>
      <c r="AM79" s="14">
        <f t="shared" si="120"/>
        <v>3.9744214466287238</v>
      </c>
      <c r="AN79" s="14">
        <f t="shared" si="121"/>
        <v>1.4608494976972968</v>
      </c>
      <c r="AO79" s="11">
        <f t="shared" si="122"/>
        <v>1.6365216134060209E-2</v>
      </c>
      <c r="AP79" s="11">
        <f t="shared" si="123"/>
        <v>2.0615856059895788E-2</v>
      </c>
      <c r="AQ79" s="11">
        <f t="shared" si="124"/>
        <v>1.8701182637243373E-2</v>
      </c>
      <c r="AR79" s="1">
        <f t="shared" si="133"/>
        <v>67558.347030052217</v>
      </c>
      <c r="AS79" s="1">
        <f t="shared" si="128"/>
        <v>17861.333943278762</v>
      </c>
      <c r="AT79" s="1">
        <f t="shared" si="129"/>
        <v>7049.3372682972567</v>
      </c>
      <c r="AU79" s="1">
        <f t="shared" si="82"/>
        <v>13511.669406010444</v>
      </c>
      <c r="AV79" s="1">
        <f t="shared" si="83"/>
        <v>3572.2667886557524</v>
      </c>
      <c r="AW79" s="1">
        <f t="shared" si="84"/>
        <v>1409.8674536594515</v>
      </c>
      <c r="AX79" s="1">
        <f t="shared" si="153"/>
        <v>47501.487620265107</v>
      </c>
      <c r="AY79" s="1">
        <f t="shared" si="140"/>
        <v>5053.7479986987983</v>
      </c>
      <c r="AZ79" s="1">
        <f t="shared" si="141"/>
        <v>1421.0552795755448</v>
      </c>
      <c r="BA79" s="1">
        <f t="shared" si="154"/>
        <v>12252.301107544914</v>
      </c>
      <c r="BB79" s="1">
        <f t="shared" si="155"/>
        <v>24111.912100769576</v>
      </c>
      <c r="BC79" s="1">
        <f t="shared" si="156"/>
        <v>28808.017714348694</v>
      </c>
      <c r="BD79" s="1">
        <f t="shared" si="157"/>
        <v>38281.817010295483</v>
      </c>
      <c r="BE79" s="2">
        <f t="shared" si="164"/>
        <v>0</v>
      </c>
      <c r="BF79" s="2">
        <f t="shared" si="165"/>
        <v>0</v>
      </c>
      <c r="BG79" s="2">
        <f t="shared" si="166"/>
        <v>0</v>
      </c>
      <c r="BH79" s="2">
        <f t="shared" si="142"/>
        <v>0</v>
      </c>
      <c r="BI79" s="2">
        <f t="shared" si="158"/>
        <v>0</v>
      </c>
      <c r="BJ79" s="2">
        <f t="shared" si="143"/>
        <v>0</v>
      </c>
      <c r="BK79" s="2">
        <f t="shared" si="144"/>
        <v>0</v>
      </c>
      <c r="BL79" s="2">
        <f t="shared" si="145"/>
        <v>0</v>
      </c>
      <c r="BM79" s="2">
        <f t="shared" si="146"/>
        <v>0</v>
      </c>
      <c r="BN79" s="2">
        <f t="shared" si="147"/>
        <v>0</v>
      </c>
      <c r="BO79" s="2">
        <f t="shared" si="159"/>
        <v>0</v>
      </c>
      <c r="BP79" s="2">
        <f t="shared" si="160"/>
        <v>0</v>
      </c>
      <c r="BQ79" s="2">
        <f t="shared" si="161"/>
        <v>0</v>
      </c>
      <c r="BR79" s="11">
        <f t="shared" si="162"/>
        <v>5.0130823269528529E-2</v>
      </c>
      <c r="BS79" s="17">
        <f t="shared" si="135"/>
        <v>0.39289513941769072</v>
      </c>
      <c r="BT79" s="17">
        <f t="shared" si="136"/>
        <v>0.58739460761628237</v>
      </c>
      <c r="BU79" s="12">
        <f>(BU$3*temperature!$I189+BU$4*temperature!$I189^2+BU$5*temperature!$I189^6)*(K79/K$56)^$BW$1</f>
        <v>3.0275627629118329</v>
      </c>
      <c r="BV79" s="12">
        <f>(BV$3*temperature!$I189+BV$4*temperature!$I189^2+BV$5*temperature!$I189^6)*(L79/L$56)^$BW$1</f>
        <v>1.1363841778211026</v>
      </c>
      <c r="BW79" s="12">
        <f>(BW$3*temperature!$I189+BW$4*temperature!$I189^2+BW$5*temperature!$I189^6)*(M79/M$56)^$BW$1</f>
        <v>-8.208685814440865E-2</v>
      </c>
      <c r="BX79" s="12">
        <f>(BX$3*temperature!$M189+BX$4*temperature!$M189^2+BX$5*temperature!$M189^6)*(K79/K$56)^$BW$1</f>
        <v>3.0275601747877752</v>
      </c>
      <c r="BY79" s="12">
        <f>(BY$3*temperature!$M189+BY$4*temperature!$M189^2+BY$5*temperature!$M189^6)*(L79/L$56)^$BW$1</f>
        <v>1.1363810512418604</v>
      </c>
      <c r="BZ79" s="12">
        <f>(BZ$3*temperature!$M189+BZ$4*temperature!$M189^2+BZ$5*temperature!$M189^6)*(M79/M$56)^$BW$1</f>
        <v>-8.2090360302626175E-2</v>
      </c>
      <c r="CA79" s="19">
        <f t="shared" si="148"/>
        <v>-2.5881240577341202E-6</v>
      </c>
      <c r="CB79" s="19">
        <f t="shared" si="149"/>
        <v>-3.1265792421741878E-6</v>
      </c>
      <c r="CC79" s="19">
        <f t="shared" si="150"/>
        <v>-3.5021582175248644E-6</v>
      </c>
      <c r="CD79" s="19">
        <f t="shared" si="151"/>
        <v>-2.5538215363609673E-3</v>
      </c>
      <c r="CE79" s="19">
        <f t="shared" si="152"/>
        <v>-1.0033840685764433E-3</v>
      </c>
      <c r="CF79" s="19"/>
      <c r="CG79" s="19"/>
      <c r="CH79" s="19"/>
    </row>
    <row r="80" spans="1:86">
      <c r="A80" s="2">
        <f t="shared" si="85"/>
        <v>2034</v>
      </c>
      <c r="B80" s="5">
        <f t="shared" si="86"/>
        <v>1139.1539184544079</v>
      </c>
      <c r="C80" s="5">
        <f t="shared" si="87"/>
        <v>2834.1011740850886</v>
      </c>
      <c r="D80" s="5">
        <f t="shared" si="88"/>
        <v>3987.6529269992102</v>
      </c>
      <c r="E80" s="15">
        <f t="shared" si="89"/>
        <v>1.1994841097862248E-3</v>
      </c>
      <c r="F80" s="15">
        <f t="shared" si="90"/>
        <v>2.3630641282623836E-3</v>
      </c>
      <c r="G80" s="15">
        <f t="shared" si="91"/>
        <v>4.8241113586036301E-3</v>
      </c>
      <c r="H80" s="5">
        <f t="shared" si="92"/>
        <v>69020.001438924854</v>
      </c>
      <c r="I80" s="5">
        <f t="shared" si="93"/>
        <v>18365.825214906818</v>
      </c>
      <c r="J80" s="5">
        <f t="shared" si="94"/>
        <v>7251.0923041574479</v>
      </c>
      <c r="K80" s="5">
        <f t="shared" si="95"/>
        <v>60588.828533874046</v>
      </c>
      <c r="L80" s="5">
        <f t="shared" si="96"/>
        <v>6480.2997799948753</v>
      </c>
      <c r="M80" s="5">
        <f t="shared" si="97"/>
        <v>1818.3860122485739</v>
      </c>
      <c r="N80" s="15">
        <f t="shared" si="98"/>
        <v>2.0411470364571915E-2</v>
      </c>
      <c r="O80" s="15">
        <f t="shared" si="99"/>
        <v>2.5820801775375601E-2</v>
      </c>
      <c r="P80" s="15">
        <f t="shared" si="100"/>
        <v>2.3682069731563393E-2</v>
      </c>
      <c r="Q80" s="5">
        <f t="shared" si="101"/>
        <v>7493.339479971999</v>
      </c>
      <c r="R80" s="5">
        <f t="shared" si="102"/>
        <v>8202.4884754237064</v>
      </c>
      <c r="S80" s="5">
        <f t="shared" si="103"/>
        <v>3767.402783362963</v>
      </c>
      <c r="T80" s="5">
        <f t="shared" si="104"/>
        <v>108.56765174951184</v>
      </c>
      <c r="U80" s="5">
        <f t="shared" si="105"/>
        <v>446.61693005583379</v>
      </c>
      <c r="V80" s="5">
        <f t="shared" si="106"/>
        <v>519.56348441501768</v>
      </c>
      <c r="W80" s="15">
        <f t="shared" si="107"/>
        <v>-1.0734613539272964E-2</v>
      </c>
      <c r="X80" s="15">
        <f t="shared" si="108"/>
        <v>-1.217998157191269E-2</v>
      </c>
      <c r="Y80" s="15">
        <f t="shared" si="109"/>
        <v>-9.7425357312937999E-3</v>
      </c>
      <c r="Z80" s="5">
        <f t="shared" si="130"/>
        <v>15569.924312244253</v>
      </c>
      <c r="AA80" s="5">
        <f t="shared" si="131"/>
        <v>23386.663333787692</v>
      </c>
      <c r="AB80" s="5">
        <f t="shared" si="132"/>
        <v>10971.026918789456</v>
      </c>
      <c r="AC80" s="16">
        <f t="shared" si="113"/>
        <v>2.1000027126499186</v>
      </c>
      <c r="AD80" s="16">
        <f t="shared" si="114"/>
        <v>2.8959897103638519</v>
      </c>
      <c r="AE80" s="16">
        <f t="shared" si="115"/>
        <v>2.966255081289388</v>
      </c>
      <c r="AF80" s="15">
        <f t="shared" si="116"/>
        <v>-4.0504037456468023E-3</v>
      </c>
      <c r="AG80" s="15">
        <f t="shared" si="117"/>
        <v>2.9673830763510267E-4</v>
      </c>
      <c r="AH80" s="15">
        <f t="shared" si="118"/>
        <v>9.7937136394747881E-3</v>
      </c>
      <c r="AI80" s="1">
        <f t="shared" si="76"/>
        <v>110874.41156173997</v>
      </c>
      <c r="AJ80" s="1">
        <f t="shared" si="77"/>
        <v>27900.452443812901</v>
      </c>
      <c r="AK80" s="1">
        <f t="shared" si="78"/>
        <v>10916.118212161604</v>
      </c>
      <c r="AL80" s="14">
        <f t="shared" si="119"/>
        <v>23.539072445146928</v>
      </c>
      <c r="AM80" s="14">
        <f t="shared" si="120"/>
        <v>4.0555381860891337</v>
      </c>
      <c r="AN80" s="14">
        <f t="shared" si="121"/>
        <v>1.4878959148266395</v>
      </c>
      <c r="AO80" s="11">
        <f t="shared" si="122"/>
        <v>1.6201563972719608E-2</v>
      </c>
      <c r="AP80" s="11">
        <f t="shared" si="123"/>
        <v>2.0409697499296831E-2</v>
      </c>
      <c r="AQ80" s="11">
        <f t="shared" si="124"/>
        <v>1.851417081087094E-2</v>
      </c>
      <c r="AR80" s="1">
        <f t="shared" si="133"/>
        <v>69020.001438924854</v>
      </c>
      <c r="AS80" s="1">
        <f t="shared" si="128"/>
        <v>18365.825214906818</v>
      </c>
      <c r="AT80" s="1">
        <f t="shared" si="129"/>
        <v>7251.0923041574479</v>
      </c>
      <c r="AU80" s="1">
        <f t="shared" si="82"/>
        <v>13804.000287784971</v>
      </c>
      <c r="AV80" s="1">
        <f t="shared" si="83"/>
        <v>3673.1650429813635</v>
      </c>
      <c r="AW80" s="1">
        <f t="shared" si="84"/>
        <v>1450.2184608314897</v>
      </c>
      <c r="AX80" s="1">
        <f t="shared" si="153"/>
        <v>48471.062827099238</v>
      </c>
      <c r="AY80" s="1">
        <f t="shared" si="140"/>
        <v>5184.2398239959002</v>
      </c>
      <c r="AZ80" s="1">
        <f t="shared" si="141"/>
        <v>1454.7088097988594</v>
      </c>
      <c r="BA80" s="1">
        <f t="shared" si="154"/>
        <v>12290.015233179072</v>
      </c>
      <c r="BB80" s="1">
        <f t="shared" si="155"/>
        <v>24241.140047279925</v>
      </c>
      <c r="BC80" s="1">
        <f t="shared" si="156"/>
        <v>29040.325802761367</v>
      </c>
      <c r="BD80" s="1">
        <f t="shared" si="157"/>
        <v>37394.499419123022</v>
      </c>
      <c r="BE80" s="2">
        <f t="shared" si="164"/>
        <v>0</v>
      </c>
      <c r="BF80" s="2">
        <f t="shared" si="165"/>
        <v>0</v>
      </c>
      <c r="BG80" s="2">
        <f t="shared" si="166"/>
        <v>0</v>
      </c>
      <c r="BH80" s="2">
        <f t="shared" si="142"/>
        <v>0</v>
      </c>
      <c r="BI80" s="2">
        <f t="shared" si="158"/>
        <v>0</v>
      </c>
      <c r="BJ80" s="2">
        <f t="shared" si="143"/>
        <v>0</v>
      </c>
      <c r="BK80" s="2">
        <f t="shared" si="144"/>
        <v>0</v>
      </c>
      <c r="BL80" s="2">
        <f t="shared" si="145"/>
        <v>0</v>
      </c>
      <c r="BM80" s="2">
        <f t="shared" si="146"/>
        <v>0</v>
      </c>
      <c r="BN80" s="2">
        <f t="shared" si="147"/>
        <v>0</v>
      </c>
      <c r="BO80" s="2">
        <f t="shared" si="159"/>
        <v>0</v>
      </c>
      <c r="BP80" s="2">
        <f t="shared" si="160"/>
        <v>0</v>
      </c>
      <c r="BQ80" s="2">
        <f t="shared" si="161"/>
        <v>0</v>
      </c>
      <c r="BR80" s="11">
        <f t="shared" si="162"/>
        <v>4.9949018835838438E-2</v>
      </c>
      <c r="BS80" s="17">
        <f t="shared" si="135"/>
        <v>0.37413923171441804</v>
      </c>
      <c r="BT80" s="17">
        <f t="shared" si="136"/>
        <v>0.57028602681192464</v>
      </c>
      <c r="BU80" s="12">
        <f>(BU$3*temperature!$I190+BU$4*temperature!$I190^2+BU$5*temperature!$I190^6)*(K80/K$56)^$BW$1</f>
        <v>2.9673567662185398</v>
      </c>
      <c r="BV80" s="12">
        <f>(BV$3*temperature!$I190+BV$4*temperature!$I190^2+BV$5*temperature!$I190^6)*(L80/L$56)^$BW$1</f>
        <v>1.0759750984906584</v>
      </c>
      <c r="BW80" s="12">
        <f>(BW$3*temperature!$I190+BW$4*temperature!$I190^2+BW$5*temperature!$I190^6)*(M80/M$56)^$BW$1</f>
        <v>-0.14065798999536405</v>
      </c>
      <c r="BX80" s="12">
        <f>(BX$3*temperature!$M190+BX$4*temperature!$M190^2+BX$5*temperature!$M190^6)*(K80/K$56)^$BW$1</f>
        <v>2.9673538648327806</v>
      </c>
      <c r="BY80" s="12">
        <f>(BY$3*temperature!$M190+BY$4*temperature!$M190^2+BY$5*temperature!$M190^6)*(L80/L$56)^$BW$1</f>
        <v>1.0759717264871076</v>
      </c>
      <c r="BZ80" s="12">
        <f>(BZ$3*temperature!$M190+BZ$4*temperature!$M190^2+BZ$5*temperature!$M190^6)*(M80/M$56)^$BW$1</f>
        <v>-0.14066169999433031</v>
      </c>
      <c r="CA80" s="19">
        <f t="shared" si="148"/>
        <v>-2.9013857592019576E-6</v>
      </c>
      <c r="CB80" s="19">
        <f t="shared" si="149"/>
        <v>-3.3720035508277846E-6</v>
      </c>
      <c r="CC80" s="19">
        <f t="shared" si="150"/>
        <v>-3.7099989662614519E-6</v>
      </c>
      <c r="CD80" s="19">
        <f t="shared" si="151"/>
        <v>-2.8908482206623392E-3</v>
      </c>
      <c r="CE80" s="19">
        <f t="shared" si="152"/>
        <v>-1.0815797322816E-3</v>
      </c>
      <c r="CF80" s="19"/>
      <c r="CG80" s="19"/>
      <c r="CH80" s="19"/>
    </row>
    <row r="81" spans="1:86">
      <c r="A81" s="2">
        <f t="shared" si="85"/>
        <v>2035</v>
      </c>
      <c r="B81" s="5">
        <f t="shared" si="86"/>
        <v>1140.4519956270053</v>
      </c>
      <c r="C81" s="5">
        <f t="shared" si="87"/>
        <v>2840.4634787644177</v>
      </c>
      <c r="D81" s="5">
        <f t="shared" si="88"/>
        <v>4005.9279646895507</v>
      </c>
      <c r="E81" s="15">
        <f t="shared" si="89"/>
        <v>1.1395099042969135E-3</v>
      </c>
      <c r="F81" s="15">
        <f t="shared" si="90"/>
        <v>2.2449109218492642E-3</v>
      </c>
      <c r="G81" s="15">
        <f t="shared" si="91"/>
        <v>4.5829057906734486E-3</v>
      </c>
      <c r="H81" s="5">
        <f t="shared" si="92"/>
        <v>70490.386581443599</v>
      </c>
      <c r="I81" s="5">
        <f t="shared" si="93"/>
        <v>18876.629168429776</v>
      </c>
      <c r="J81" s="5">
        <f t="shared" si="94"/>
        <v>7454.7498419830981</v>
      </c>
      <c r="K81" s="5">
        <f t="shared" si="95"/>
        <v>61809.165884872629</v>
      </c>
      <c r="L81" s="5">
        <f t="shared" si="96"/>
        <v>6645.6158685205064</v>
      </c>
      <c r="M81" s="5">
        <f t="shared" si="97"/>
        <v>1860.9295792868363</v>
      </c>
      <c r="N81" s="15">
        <f t="shared" si="98"/>
        <v>2.0141293049036557E-2</v>
      </c>
      <c r="O81" s="15">
        <f t="shared" si="99"/>
        <v>2.5510561878012705E-2</v>
      </c>
      <c r="P81" s="15">
        <f t="shared" si="100"/>
        <v>2.3396334305087363E-2</v>
      </c>
      <c r="Q81" s="5">
        <f t="shared" si="101"/>
        <v>7570.8240050461582</v>
      </c>
      <c r="R81" s="5">
        <f t="shared" si="102"/>
        <v>8327.9373463482552</v>
      </c>
      <c r="S81" s="5">
        <f t="shared" si="103"/>
        <v>3835.4808599839594</v>
      </c>
      <c r="T81" s="5">
        <f t="shared" si="104"/>
        <v>107.40221996511445</v>
      </c>
      <c r="U81" s="5">
        <f t="shared" si="105"/>
        <v>441.17714407804954</v>
      </c>
      <c r="V81" s="5">
        <f t="shared" si="106"/>
        <v>514.50161860342882</v>
      </c>
      <c r="W81" s="15">
        <f t="shared" si="107"/>
        <v>-1.0734613539272964E-2</v>
      </c>
      <c r="X81" s="15">
        <f t="shared" si="108"/>
        <v>-1.217998157191269E-2</v>
      </c>
      <c r="Y81" s="15">
        <f t="shared" si="109"/>
        <v>-9.7425357312937999E-3</v>
      </c>
      <c r="Z81" s="5">
        <f t="shared" si="130"/>
        <v>15672.295946792281</v>
      </c>
      <c r="AA81" s="5">
        <f t="shared" si="131"/>
        <v>23761.371041580962</v>
      </c>
      <c r="AB81" s="5">
        <f t="shared" si="132"/>
        <v>11284.52315981143</v>
      </c>
      <c r="AC81" s="16">
        <f t="shared" si="113"/>
        <v>2.0914968537967327</v>
      </c>
      <c r="AD81" s="16">
        <f t="shared" si="114"/>
        <v>2.896849061449434</v>
      </c>
      <c r="AE81" s="16">
        <f t="shared" si="115"/>
        <v>2.9953057341371734</v>
      </c>
      <c r="AF81" s="15">
        <f t="shared" si="116"/>
        <v>-4.0504037456468023E-3</v>
      </c>
      <c r="AG81" s="15">
        <f t="shared" si="117"/>
        <v>2.9673830763510267E-4</v>
      </c>
      <c r="AH81" s="15">
        <f t="shared" si="118"/>
        <v>9.7937136394747881E-3</v>
      </c>
      <c r="AI81" s="1">
        <f t="shared" si="76"/>
        <v>113590.97069335094</v>
      </c>
      <c r="AJ81" s="1">
        <f t="shared" si="77"/>
        <v>28783.572242412974</v>
      </c>
      <c r="AK81" s="1">
        <f t="shared" si="78"/>
        <v>11274.724851776933</v>
      </c>
      <c r="AL81" s="14">
        <f t="shared" si="119"/>
        <v>23.916628535344675</v>
      </c>
      <c r="AM81" s="14">
        <f t="shared" si="120"/>
        <v>4.1374827705883108</v>
      </c>
      <c r="AN81" s="14">
        <f t="shared" si="121"/>
        <v>1.515167602351378</v>
      </c>
      <c r="AO81" s="11">
        <f t="shared" si="122"/>
        <v>1.6039548332992412E-2</v>
      </c>
      <c r="AP81" s="11">
        <f t="shared" si="123"/>
        <v>2.0205600524303861E-2</v>
      </c>
      <c r="AQ81" s="11">
        <f t="shared" si="124"/>
        <v>1.8329029102762229E-2</v>
      </c>
      <c r="AR81" s="1">
        <f t="shared" si="133"/>
        <v>70490.386581443599</v>
      </c>
      <c r="AS81" s="1">
        <f t="shared" si="128"/>
        <v>18876.629168429776</v>
      </c>
      <c r="AT81" s="1">
        <f t="shared" si="129"/>
        <v>7454.7498419830981</v>
      </c>
      <c r="AU81" s="1">
        <f t="shared" si="82"/>
        <v>14098.07731628872</v>
      </c>
      <c r="AV81" s="1">
        <f t="shared" si="83"/>
        <v>3775.3258336859553</v>
      </c>
      <c r="AW81" s="1">
        <f t="shared" si="84"/>
        <v>1490.9499683966196</v>
      </c>
      <c r="AX81" s="1">
        <f t="shared" si="153"/>
        <v>49447.332707898102</v>
      </c>
      <c r="AY81" s="1">
        <f t="shared" si="140"/>
        <v>5316.4926948164057</v>
      </c>
      <c r="AZ81" s="1">
        <f t="shared" si="141"/>
        <v>1488.7436634294691</v>
      </c>
      <c r="BA81" s="1">
        <f t="shared" si="154"/>
        <v>12326.761740511343</v>
      </c>
      <c r="BB81" s="1">
        <f t="shared" si="155"/>
        <v>24367.112220174738</v>
      </c>
      <c r="BC81" s="1">
        <f t="shared" si="156"/>
        <v>29266.059317124102</v>
      </c>
      <c r="BD81" s="1">
        <f t="shared" si="157"/>
        <v>36520.415803671865</v>
      </c>
      <c r="BE81" s="2">
        <f t="shared" si="164"/>
        <v>0</v>
      </c>
      <c r="BF81" s="2">
        <f t="shared" si="165"/>
        <v>0</v>
      </c>
      <c r="BG81" s="2">
        <f t="shared" si="166"/>
        <v>0</v>
      </c>
      <c r="BH81" s="2">
        <f t="shared" si="142"/>
        <v>0</v>
      </c>
      <c r="BI81" s="2">
        <f t="shared" si="158"/>
        <v>0</v>
      </c>
      <c r="BJ81" s="2">
        <f t="shared" si="143"/>
        <v>0</v>
      </c>
      <c r="BK81" s="2">
        <f t="shared" si="144"/>
        <v>0</v>
      </c>
      <c r="BL81" s="2">
        <f t="shared" si="145"/>
        <v>0</v>
      </c>
      <c r="BM81" s="2">
        <f t="shared" si="146"/>
        <v>0</v>
      </c>
      <c r="BN81" s="2">
        <f t="shared" si="147"/>
        <v>0</v>
      </c>
      <c r="BO81" s="2">
        <f t="shared" si="159"/>
        <v>0</v>
      </c>
      <c r="BP81" s="2">
        <f t="shared" si="160"/>
        <v>0</v>
      </c>
      <c r="BQ81" s="2">
        <f t="shared" si="161"/>
        <v>0</v>
      </c>
      <c r="BR81" s="11">
        <f t="shared" si="162"/>
        <v>4.9764384264485678E-2</v>
      </c>
      <c r="BS81" s="17">
        <f t="shared" si="135"/>
        <v>0.35634037939218782</v>
      </c>
      <c r="BT81" s="17">
        <f t="shared" si="136"/>
        <v>0.55367575418633463</v>
      </c>
      <c r="BU81" s="12">
        <f>(BU$3*temperature!$I191+BU$4*temperature!$I191^2+BU$5*temperature!$I191^6)*(K81/K$56)^$BW$1</f>
        <v>2.9029922759930913</v>
      </c>
      <c r="BV81" s="12">
        <f>(BV$3*temperature!$I191+BV$4*temperature!$I191^2+BV$5*temperature!$I191^6)*(L81/L$56)^$BW$1</f>
        <v>1.0126066324682736</v>
      </c>
      <c r="BW81" s="12">
        <f>(BW$3*temperature!$I191+BW$4*temperature!$I191^2+BW$5*temperature!$I191^6)*(M81/M$56)^$BW$1</f>
        <v>-0.2016283045800718</v>
      </c>
      <c r="BX81" s="12">
        <f>(BX$3*temperature!$M191+BX$4*temperature!$M191^2+BX$5*temperature!$M191^6)*(K81/K$56)^$BW$1</f>
        <v>2.9029890545473718</v>
      </c>
      <c r="BY81" s="12">
        <f>(BY$3*temperature!$M191+BY$4*temperature!$M191^2+BY$5*temperature!$M191^6)*(L81/L$56)^$BW$1</f>
        <v>1.0126030135599824</v>
      </c>
      <c r="BZ81" s="12">
        <f>(BZ$3*temperature!$M191+BZ$4*temperature!$M191^2+BZ$5*temperature!$M191^6)*(M81/M$56)^$BW$1</f>
        <v>-0.20163222117711047</v>
      </c>
      <c r="CA81" s="19">
        <f t="shared" si="148"/>
        <v>-3.2214457195145485E-6</v>
      </c>
      <c r="CB81" s="19">
        <f t="shared" si="149"/>
        <v>-3.6189082912585491E-6</v>
      </c>
      <c r="CC81" s="19">
        <f t="shared" si="150"/>
        <v>-3.916597038661207E-6</v>
      </c>
      <c r="CD81" s="19">
        <f t="shared" si="151"/>
        <v>-3.2459099508343179E-3</v>
      </c>
      <c r="CE81" s="19">
        <f t="shared" si="152"/>
        <v>-1.1566487833531785E-3</v>
      </c>
      <c r="CF81" s="19"/>
      <c r="CG81" s="19"/>
      <c r="CH81" s="19"/>
    </row>
    <row r="82" spans="1:86">
      <c r="A82" s="2">
        <f t="shared" si="85"/>
        <v>2036</v>
      </c>
      <c r="B82" s="5">
        <f t="shared" si="86"/>
        <v>1141.6865741541778</v>
      </c>
      <c r="C82" s="5">
        <f t="shared" si="87"/>
        <v>2846.5212368766802</v>
      </c>
      <c r="D82" s="5">
        <f t="shared" si="88"/>
        <v>4023.368815632627</v>
      </c>
      <c r="E82" s="15">
        <f t="shared" si="89"/>
        <v>1.0825344090820677E-3</v>
      </c>
      <c r="F82" s="15">
        <f t="shared" si="90"/>
        <v>2.1326653757568008E-3</v>
      </c>
      <c r="G82" s="15">
        <f t="shared" si="91"/>
        <v>4.3537605011397763E-3</v>
      </c>
      <c r="H82" s="5">
        <f t="shared" si="92"/>
        <v>71969.060634852445</v>
      </c>
      <c r="I82" s="5">
        <f t="shared" si="93"/>
        <v>19393.641454105949</v>
      </c>
      <c r="J82" s="5">
        <f t="shared" si="94"/>
        <v>7660.2533953772454</v>
      </c>
      <c r="K82" s="5">
        <f t="shared" si="95"/>
        <v>63037.494058446784</v>
      </c>
      <c r="L82" s="5">
        <f t="shared" si="96"/>
        <v>6813.1026752449061</v>
      </c>
      <c r="M82" s="5">
        <f t="shared" si="97"/>
        <v>1903.940142304046</v>
      </c>
      <c r="N82" s="15">
        <f t="shared" si="98"/>
        <v>1.9872912956988786E-2</v>
      </c>
      <c r="O82" s="15">
        <f t="shared" si="99"/>
        <v>2.520260123937712E-2</v>
      </c>
      <c r="P82" s="15">
        <f t="shared" si="100"/>
        <v>2.3112407635377918E-2</v>
      </c>
      <c r="Q82" s="5">
        <f t="shared" si="101"/>
        <v>7646.6622162707745</v>
      </c>
      <c r="R82" s="5">
        <f t="shared" si="102"/>
        <v>8451.8190458244753</v>
      </c>
      <c r="S82" s="5">
        <f t="shared" si="103"/>
        <v>3902.8153645895227</v>
      </c>
      <c r="T82" s="5">
        <f t="shared" si="104"/>
        <v>106.24929864052896</v>
      </c>
      <c r="U82" s="5">
        <f t="shared" si="105"/>
        <v>435.80361459322984</v>
      </c>
      <c r="V82" s="5">
        <f t="shared" si="106"/>
        <v>509.48906820037644</v>
      </c>
      <c r="W82" s="15">
        <f t="shared" si="107"/>
        <v>-1.0734613539272964E-2</v>
      </c>
      <c r="X82" s="15">
        <f t="shared" si="108"/>
        <v>-1.217998157191269E-2</v>
      </c>
      <c r="Y82" s="15">
        <f t="shared" si="109"/>
        <v>-9.7425357312937999E-3</v>
      </c>
      <c r="Z82" s="5">
        <f t="shared" si="130"/>
        <v>15770.219058072915</v>
      </c>
      <c r="AA82" s="5">
        <f t="shared" si="131"/>
        <v>24131.936231221778</v>
      </c>
      <c r="AB82" s="5">
        <f t="shared" si="132"/>
        <v>11600.952283189581</v>
      </c>
      <c r="AC82" s="16">
        <f t="shared" si="113"/>
        <v>2.083025447106106</v>
      </c>
      <c r="AD82" s="16">
        <f t="shared" si="114"/>
        <v>2.8977086675374029</v>
      </c>
      <c r="AE82" s="16">
        <f t="shared" si="115"/>
        <v>3.0246409007599895</v>
      </c>
      <c r="AF82" s="15">
        <f t="shared" si="116"/>
        <v>-4.0504037456468023E-3</v>
      </c>
      <c r="AG82" s="15">
        <f t="shared" si="117"/>
        <v>2.9673830763510267E-4</v>
      </c>
      <c r="AH82" s="15">
        <f t="shared" si="118"/>
        <v>9.7937136394747881E-3</v>
      </c>
      <c r="AI82" s="1">
        <f t="shared" si="76"/>
        <v>116329.95094030457</v>
      </c>
      <c r="AJ82" s="1">
        <f t="shared" si="77"/>
        <v>29680.540851857633</v>
      </c>
      <c r="AK82" s="1">
        <f t="shared" si="78"/>
        <v>11638.202334995858</v>
      </c>
      <c r="AL82" s="14">
        <f t="shared" si="119"/>
        <v>24.296404335506011</v>
      </c>
      <c r="AM82" s="14">
        <f t="shared" si="120"/>
        <v>4.2202470913866206</v>
      </c>
      <c r="AN82" s="14">
        <f t="shared" si="121"/>
        <v>1.5426614379196482</v>
      </c>
      <c r="AO82" s="11">
        <f t="shared" si="122"/>
        <v>1.5879152849662487E-2</v>
      </c>
      <c r="AP82" s="11">
        <f t="shared" si="123"/>
        <v>2.0003544519060824E-2</v>
      </c>
      <c r="AQ82" s="11">
        <f t="shared" si="124"/>
        <v>1.8145738811734608E-2</v>
      </c>
      <c r="AR82" s="1">
        <f t="shared" si="133"/>
        <v>71969.060634852445</v>
      </c>
      <c r="AS82" s="1">
        <f t="shared" si="128"/>
        <v>19393.641454105949</v>
      </c>
      <c r="AT82" s="1">
        <f t="shared" si="129"/>
        <v>7660.2533953772454</v>
      </c>
      <c r="AU82" s="1">
        <f t="shared" si="82"/>
        <v>14393.81212697049</v>
      </c>
      <c r="AV82" s="1">
        <f t="shared" si="83"/>
        <v>3878.7282908211901</v>
      </c>
      <c r="AW82" s="1">
        <f t="shared" si="84"/>
        <v>1532.0506790754491</v>
      </c>
      <c r="AX82" s="1">
        <f t="shared" si="153"/>
        <v>50429.995246757426</v>
      </c>
      <c r="AY82" s="1">
        <f t="shared" si="140"/>
        <v>5450.4821401959252</v>
      </c>
      <c r="AZ82" s="1">
        <f t="shared" si="141"/>
        <v>1523.152113843237</v>
      </c>
      <c r="BA82" s="1">
        <f t="shared" si="154"/>
        <v>12362.572020503774</v>
      </c>
      <c r="BB82" s="1">
        <f t="shared" si="155"/>
        <v>24489.929749911676</v>
      </c>
      <c r="BC82" s="1">
        <f t="shared" si="156"/>
        <v>29485.408137993298</v>
      </c>
      <c r="BD82" s="1">
        <f t="shared" si="157"/>
        <v>35659.895436585764</v>
      </c>
      <c r="BE82" s="2">
        <f t="shared" si="164"/>
        <v>0</v>
      </c>
      <c r="BF82" s="2">
        <f t="shared" si="165"/>
        <v>0</v>
      </c>
      <c r="BG82" s="2">
        <f t="shared" si="166"/>
        <v>0</v>
      </c>
      <c r="BH82" s="2">
        <f t="shared" si="142"/>
        <v>0</v>
      </c>
      <c r="BI82" s="2">
        <f t="shared" si="158"/>
        <v>0</v>
      </c>
      <c r="BJ82" s="2">
        <f t="shared" si="143"/>
        <v>0</v>
      </c>
      <c r="BK82" s="2">
        <f t="shared" si="144"/>
        <v>0</v>
      </c>
      <c r="BL82" s="2">
        <f t="shared" si="145"/>
        <v>0</v>
      </c>
      <c r="BM82" s="2">
        <f t="shared" si="146"/>
        <v>0</v>
      </c>
      <c r="BN82" s="2">
        <f t="shared" si="147"/>
        <v>0</v>
      </c>
      <c r="BO82" s="2">
        <f t="shared" si="159"/>
        <v>0</v>
      </c>
      <c r="BP82" s="2">
        <f t="shared" si="160"/>
        <v>0</v>
      </c>
      <c r="BQ82" s="2">
        <f t="shared" si="161"/>
        <v>0</v>
      </c>
      <c r="BR82" s="11">
        <f t="shared" si="162"/>
        <v>4.9577086708872481E-2</v>
      </c>
      <c r="BS82" s="17">
        <f t="shared" si="135"/>
        <v>0.33944796064105054</v>
      </c>
      <c r="BT82" s="17">
        <f t="shared" si="136"/>
        <v>0.53754927590906276</v>
      </c>
      <c r="BU82" s="12">
        <f>(BU$3*temperature!$I192+BU$4*temperature!$I192^2+BU$5*temperature!$I192^6)*(K82/K$56)^$BW$1</f>
        <v>2.8343730095440018</v>
      </c>
      <c r="BV82" s="12">
        <f>(BV$3*temperature!$I192+BV$4*temperature!$I192^2+BV$5*temperature!$I192^6)*(L82/L$56)^$BW$1</f>
        <v>0.94622420186894973</v>
      </c>
      <c r="BW82" s="12">
        <f>(BW$3*temperature!$I192+BW$4*temperature!$I192^2+BW$5*temperature!$I192^6)*(M82/M$56)^$BW$1</f>
        <v>-0.26503762898488792</v>
      </c>
      <c r="BX82" s="12">
        <f>(BX$3*temperature!$M192+BX$4*temperature!$M192^2+BX$5*temperature!$M192^6)*(K82/K$56)^$BW$1</f>
        <v>2.8343694623360647</v>
      </c>
      <c r="BY82" s="12">
        <f>(BY$3*temperature!$M192+BY$4*temperature!$M192^2+BY$5*temperature!$M192^6)*(L82/L$56)^$BW$1</f>
        <v>0.94622033517482629</v>
      </c>
      <c r="BZ82" s="12">
        <f>(BZ$3*temperature!$M192+BZ$4*temperature!$M192^2+BZ$5*temperature!$M192^6)*(M82/M$56)^$BW$1</f>
        <v>-0.26504175065778496</v>
      </c>
      <c r="CA82" s="19">
        <f t="shared" si="148"/>
        <v>-3.5472079371601239E-6</v>
      </c>
      <c r="CB82" s="19">
        <f t="shared" si="149"/>
        <v>-3.8666941234444252E-6</v>
      </c>
      <c r="CC82" s="19">
        <f t="shared" si="150"/>
        <v>-4.1216728970394634E-6</v>
      </c>
      <c r="CD82" s="19">
        <f t="shared" si="151"/>
        <v>-3.6185156136086744E-3</v>
      </c>
      <c r="CE82" s="19">
        <f t="shared" si="152"/>
        <v>-1.2282977455872642E-3</v>
      </c>
      <c r="CF82" s="19"/>
      <c r="CG82" s="19"/>
      <c r="CH82" s="19"/>
    </row>
    <row r="83" spans="1:86">
      <c r="A83" s="2">
        <f t="shared" si="85"/>
        <v>2037</v>
      </c>
      <c r="B83" s="5">
        <f t="shared" si="86"/>
        <v>1142.8606934050413</v>
      </c>
      <c r="C83" s="5">
        <f t="shared" si="87"/>
        <v>2852.2883802957613</v>
      </c>
      <c r="D83" s="5">
        <f t="shared" si="88"/>
        <v>4040.0097606520953</v>
      </c>
      <c r="E83" s="15">
        <f t="shared" si="89"/>
        <v>1.0284076886279642E-3</v>
      </c>
      <c r="F83" s="15">
        <f t="shared" si="90"/>
        <v>2.0260321069689607E-3</v>
      </c>
      <c r="G83" s="15">
        <f t="shared" si="91"/>
        <v>4.1360724760827871E-3</v>
      </c>
      <c r="H83" s="5">
        <f t="shared" si="92"/>
        <v>73455.568713141794</v>
      </c>
      <c r="I83" s="5">
        <f t="shared" si="93"/>
        <v>19916.753668968799</v>
      </c>
      <c r="J83" s="5">
        <f t="shared" si="94"/>
        <v>7867.5465572224093</v>
      </c>
      <c r="K83" s="5">
        <f t="shared" si="95"/>
        <v>64273.422943865655</v>
      </c>
      <c r="L83" s="5">
        <f t="shared" si="96"/>
        <v>6982.7279059712673</v>
      </c>
      <c r="M83" s="5">
        <f t="shared" si="97"/>
        <v>1947.4078092208654</v>
      </c>
      <c r="N83" s="15">
        <f t="shared" si="98"/>
        <v>1.9606250278174864E-2</v>
      </c>
      <c r="O83" s="15">
        <f t="shared" si="99"/>
        <v>2.4896913904246087E-2</v>
      </c>
      <c r="P83" s="15">
        <f t="shared" si="100"/>
        <v>2.2830374732378367E-2</v>
      </c>
      <c r="Q83" s="5">
        <f t="shared" si="101"/>
        <v>7720.8232636618859</v>
      </c>
      <c r="R83" s="5">
        <f t="shared" si="102"/>
        <v>8574.0735181895852</v>
      </c>
      <c r="S83" s="5">
        <f t="shared" si="103"/>
        <v>3969.3767020496975</v>
      </c>
      <c r="T83" s="5">
        <f t="shared" si="104"/>
        <v>105.10875348080408</v>
      </c>
      <c r="U83" s="5">
        <f t="shared" si="105"/>
        <v>430.49553459851137</v>
      </c>
      <c r="V83" s="5">
        <f t="shared" si="106"/>
        <v>504.52535274873071</v>
      </c>
      <c r="W83" s="15">
        <f t="shared" si="107"/>
        <v>-1.0734613539272964E-2</v>
      </c>
      <c r="X83" s="15">
        <f t="shared" si="108"/>
        <v>-1.217998157191269E-2</v>
      </c>
      <c r="Y83" s="15">
        <f t="shared" si="109"/>
        <v>-9.7425357312937999E-3</v>
      </c>
      <c r="Z83" s="5">
        <f t="shared" si="130"/>
        <v>15863.676373451861</v>
      </c>
      <c r="AA83" s="5">
        <f t="shared" si="131"/>
        <v>24498.176696523053</v>
      </c>
      <c r="AB83" s="5">
        <f t="shared" si="132"/>
        <v>11920.225998588907</v>
      </c>
      <c r="AC83" s="16">
        <f t="shared" si="113"/>
        <v>2.0745883530328699</v>
      </c>
      <c r="AD83" s="16">
        <f t="shared" si="114"/>
        <v>2.8985685287034273</v>
      </c>
      <c r="AE83" s="16">
        <f t="shared" si="115"/>
        <v>3.0542633676042761</v>
      </c>
      <c r="AF83" s="15">
        <f t="shared" si="116"/>
        <v>-4.0504037456468023E-3</v>
      </c>
      <c r="AG83" s="15">
        <f t="shared" si="117"/>
        <v>2.9673830763510267E-4</v>
      </c>
      <c r="AH83" s="15">
        <f t="shared" si="118"/>
        <v>9.7937136394747881E-3</v>
      </c>
      <c r="AI83" s="1">
        <f t="shared" si="76"/>
        <v>119090.7679732446</v>
      </c>
      <c r="AJ83" s="1">
        <f t="shared" si="77"/>
        <v>30591.21505749306</v>
      </c>
      <c r="AK83" s="1">
        <f t="shared" si="78"/>
        <v>12006.432780571722</v>
      </c>
      <c r="AL83" s="14">
        <f t="shared" si="119"/>
        <v>24.678352590465305</v>
      </c>
      <c r="AM83" s="14">
        <f t="shared" si="120"/>
        <v>4.30382279295487</v>
      </c>
      <c r="AN83" s="14">
        <f t="shared" si="121"/>
        <v>1.5703742421317985</v>
      </c>
      <c r="AO83" s="11">
        <f t="shared" si="122"/>
        <v>1.5720361321165863E-2</v>
      </c>
      <c r="AP83" s="11">
        <f t="shared" si="123"/>
        <v>1.9803509073870216E-2</v>
      </c>
      <c r="AQ83" s="11">
        <f t="shared" si="124"/>
        <v>1.7964281423617261E-2</v>
      </c>
      <c r="AR83" s="1">
        <f t="shared" si="133"/>
        <v>73455.568713141794</v>
      </c>
      <c r="AS83" s="1">
        <f t="shared" si="128"/>
        <v>19916.753668968799</v>
      </c>
      <c r="AT83" s="1">
        <f t="shared" si="129"/>
        <v>7867.5465572224093</v>
      </c>
      <c r="AU83" s="1">
        <f t="shared" si="82"/>
        <v>14691.11374262836</v>
      </c>
      <c r="AV83" s="1">
        <f t="shared" si="83"/>
        <v>3983.3507337937599</v>
      </c>
      <c r="AW83" s="1">
        <f t="shared" si="84"/>
        <v>1573.5093114444819</v>
      </c>
      <c r="AX83" s="1">
        <f t="shared" si="153"/>
        <v>51418.738355092522</v>
      </c>
      <c r="AY83" s="1">
        <f t="shared" si="140"/>
        <v>5586.1823247770144</v>
      </c>
      <c r="AZ83" s="1">
        <f t="shared" si="141"/>
        <v>1557.9262473766923</v>
      </c>
      <c r="BA83" s="1">
        <f t="shared" si="154"/>
        <v>12397.476166278695</v>
      </c>
      <c r="BB83" s="1">
        <f t="shared" si="155"/>
        <v>24609.69071164848</v>
      </c>
      <c r="BC83" s="1">
        <f t="shared" si="156"/>
        <v>29698.559736319086</v>
      </c>
      <c r="BD83" s="1">
        <f t="shared" si="157"/>
        <v>34813.218485899008</v>
      </c>
      <c r="BE83" s="2">
        <f t="shared" si="164"/>
        <v>0</v>
      </c>
      <c r="BF83" s="2">
        <f t="shared" si="165"/>
        <v>0</v>
      </c>
      <c r="BG83" s="2">
        <f t="shared" si="166"/>
        <v>0</v>
      </c>
      <c r="BH83" s="2">
        <f t="shared" si="142"/>
        <v>0</v>
      </c>
      <c r="BI83" s="2">
        <f t="shared" si="158"/>
        <v>0</v>
      </c>
      <c r="BJ83" s="2">
        <f t="shared" si="143"/>
        <v>0</v>
      </c>
      <c r="BK83" s="2">
        <f t="shared" si="144"/>
        <v>0</v>
      </c>
      <c r="BL83" s="2">
        <f t="shared" si="145"/>
        <v>0</v>
      </c>
      <c r="BM83" s="2">
        <f t="shared" si="146"/>
        <v>0</v>
      </c>
      <c r="BN83" s="2">
        <f t="shared" si="147"/>
        <v>0</v>
      </c>
      <c r="BO83" s="2">
        <f t="shared" si="159"/>
        <v>0</v>
      </c>
      <c r="BP83" s="2">
        <f t="shared" si="160"/>
        <v>0</v>
      </c>
      <c r="BQ83" s="2">
        <f t="shared" si="161"/>
        <v>0</v>
      </c>
      <c r="BR83" s="11">
        <f t="shared" si="162"/>
        <v>4.938729077367629E-2</v>
      </c>
      <c r="BS83" s="17">
        <f t="shared" si="135"/>
        <v>0.32341403498569826</v>
      </c>
      <c r="BT83" s="17">
        <f t="shared" si="136"/>
        <v>0.52189250088258521</v>
      </c>
      <c r="BU83" s="12">
        <f>(BU$3*temperature!$I193+BU$4*temperature!$I193^2+BU$5*temperature!$I193^6)*(K83/K$56)^$BW$1</f>
        <v>2.7614057477844347</v>
      </c>
      <c r="BV83" s="12">
        <f>(BV$3*temperature!$I193+BV$4*temperature!$I193^2+BV$5*temperature!$I193^6)*(L83/L$56)^$BW$1</f>
        <v>0.876775673827211</v>
      </c>
      <c r="BW83" s="12">
        <f>(BW$3*temperature!$I193+BW$4*temperature!$I193^2+BW$5*temperature!$I193^6)*(M83/M$56)^$BW$1</f>
        <v>-0.33092386761701881</v>
      </c>
      <c r="BX83" s="12">
        <f>(BX$3*temperature!$M193+BX$4*temperature!$M193^2+BX$5*temperature!$M193^6)*(K83/K$56)^$BW$1</f>
        <v>2.7614018701348813</v>
      </c>
      <c r="BY83" s="12">
        <f>(BY$3*temperature!$M193+BY$4*temperature!$M193^2+BY$5*temperature!$M193^6)*(L83/L$56)^$BW$1</f>
        <v>0.87677155902178749</v>
      </c>
      <c r="BZ83" s="12">
        <f>(BZ$3*temperature!$M193+BZ$4*temperature!$M193^2+BZ$5*temperature!$M193^6)*(M83/M$56)^$BW$1</f>
        <v>-0.33092819258497913</v>
      </c>
      <c r="CA83" s="19">
        <f t="shared" si="148"/>
        <v>-3.877649553452045E-6</v>
      </c>
      <c r="CB83" s="19">
        <f t="shared" si="149"/>
        <v>-4.1148054235051745E-6</v>
      </c>
      <c r="CC83" s="19">
        <f t="shared" si="150"/>
        <v>-4.3249679603230007E-6</v>
      </c>
      <c r="CD83" s="19">
        <f t="shared" si="151"/>
        <v>-4.0081540602110617E-3</v>
      </c>
      <c r="CE83" s="19">
        <f t="shared" si="152"/>
        <v>-1.2962932774571688E-3</v>
      </c>
      <c r="CF83" s="19"/>
      <c r="CG83" s="19"/>
      <c r="CH83" s="19"/>
    </row>
    <row r="84" spans="1:86">
      <c r="A84" s="2">
        <f t="shared" si="85"/>
        <v>2038</v>
      </c>
      <c r="B84" s="5">
        <f t="shared" si="86"/>
        <v>1143.9772537929632</v>
      </c>
      <c r="C84" s="5">
        <f t="shared" si="87"/>
        <v>2857.7782667407346</v>
      </c>
      <c r="D84" s="5">
        <f t="shared" si="88"/>
        <v>4055.8840451675278</v>
      </c>
      <c r="E84" s="15">
        <f t="shared" si="89"/>
        <v>9.7698730419656585E-4</v>
      </c>
      <c r="F84" s="15">
        <f t="shared" si="90"/>
        <v>1.9247305016205126E-3</v>
      </c>
      <c r="G84" s="15">
        <f t="shared" si="91"/>
        <v>3.9292688522786475E-3</v>
      </c>
      <c r="H84" s="5">
        <f t="shared" si="92"/>
        <v>74949.443330951384</v>
      </c>
      <c r="I84" s="5">
        <f t="shared" si="93"/>
        <v>20445.853383401103</v>
      </c>
      <c r="J84" s="5">
        <f t="shared" si="94"/>
        <v>8076.5729691324532</v>
      </c>
      <c r="K84" s="5">
        <f t="shared" si="95"/>
        <v>65516.550335637818</v>
      </c>
      <c r="L84" s="5">
        <f t="shared" si="96"/>
        <v>7154.4575803354328</v>
      </c>
      <c r="M84" s="5">
        <f t="shared" si="97"/>
        <v>1991.3224537953602</v>
      </c>
      <c r="N84" s="15">
        <f t="shared" si="98"/>
        <v>1.9341235223427677E-2</v>
      </c>
      <c r="O84" s="15">
        <f t="shared" si="99"/>
        <v>2.459349364269392E-2</v>
      </c>
      <c r="P84" s="15">
        <f t="shared" si="100"/>
        <v>2.2550307319587404E-2</v>
      </c>
      <c r="Q84" s="5">
        <f t="shared" si="101"/>
        <v>7793.2769671637561</v>
      </c>
      <c r="R84" s="5">
        <f t="shared" si="102"/>
        <v>8694.6422290750834</v>
      </c>
      <c r="S84" s="5">
        <f t="shared" si="103"/>
        <v>4035.1365926159942</v>
      </c>
      <c r="T84" s="5">
        <f t="shared" si="104"/>
        <v>103.98045163259295</v>
      </c>
      <c r="U84" s="5">
        <f t="shared" si="105"/>
        <v>425.25210692031078</v>
      </c>
      <c r="V84" s="5">
        <f t="shared" si="106"/>
        <v>499.60999647223258</v>
      </c>
      <c r="W84" s="15">
        <f t="shared" si="107"/>
        <v>-1.0734613539272964E-2</v>
      </c>
      <c r="X84" s="15">
        <f t="shared" si="108"/>
        <v>-1.217998157191269E-2</v>
      </c>
      <c r="Y84" s="15">
        <f t="shared" si="109"/>
        <v>-9.7425357312937999E-3</v>
      </c>
      <c r="Z84" s="5">
        <f t="shared" si="130"/>
        <v>15952.65255503476</v>
      </c>
      <c r="AA84" s="5">
        <f t="shared" si="131"/>
        <v>24859.914363173724</v>
      </c>
      <c r="AB84" s="5">
        <f t="shared" si="132"/>
        <v>12242.256154625324</v>
      </c>
      <c r="AC84" s="16">
        <f t="shared" si="113"/>
        <v>2.0661854325970705</v>
      </c>
      <c r="AD84" s="16">
        <f t="shared" si="114"/>
        <v>2.8994286450231992</v>
      </c>
      <c r="AE84" s="16">
        <f t="shared" si="115"/>
        <v>3.0841759484061302</v>
      </c>
      <c r="AF84" s="15">
        <f t="shared" si="116"/>
        <v>-4.0504037456468023E-3</v>
      </c>
      <c r="AG84" s="15">
        <f t="shared" si="117"/>
        <v>2.9673830763510267E-4</v>
      </c>
      <c r="AH84" s="15">
        <f t="shared" si="118"/>
        <v>9.7937136394747881E-3</v>
      </c>
      <c r="AI84" s="1">
        <f t="shared" si="76"/>
        <v>121872.8049185485</v>
      </c>
      <c r="AJ84" s="1">
        <f t="shared" si="77"/>
        <v>31515.444285537513</v>
      </c>
      <c r="AK84" s="1">
        <f t="shared" si="78"/>
        <v>12379.298813959032</v>
      </c>
      <c r="AL84" s="14">
        <f t="shared" si="119"/>
        <v>25.06242568380322</v>
      </c>
      <c r="AM84" s="14">
        <f t="shared" si="120"/>
        <v>4.388201278750155</v>
      </c>
      <c r="AN84" s="14">
        <f t="shared" si="121"/>
        <v>1.5983027805095935</v>
      </c>
      <c r="AO84" s="11">
        <f t="shared" si="122"/>
        <v>1.5563157707954205E-2</v>
      </c>
      <c r="AP84" s="11">
        <f t="shared" si="123"/>
        <v>1.9605473983131512E-2</v>
      </c>
      <c r="AQ84" s="11">
        <f t="shared" si="124"/>
        <v>1.7784638609381089E-2</v>
      </c>
      <c r="AR84" s="1">
        <f t="shared" si="133"/>
        <v>74949.443330951384</v>
      </c>
      <c r="AS84" s="1">
        <f t="shared" si="128"/>
        <v>20445.853383401103</v>
      </c>
      <c r="AT84" s="1">
        <f t="shared" si="129"/>
        <v>8076.5729691324532</v>
      </c>
      <c r="AU84" s="1">
        <f t="shared" si="82"/>
        <v>14989.888666190278</v>
      </c>
      <c r="AV84" s="1">
        <f t="shared" si="83"/>
        <v>4089.1706766802208</v>
      </c>
      <c r="AW84" s="1">
        <f t="shared" si="84"/>
        <v>1615.3145938264906</v>
      </c>
      <c r="AX84" s="1">
        <f t="shared" si="153"/>
        <v>52413.240268510242</v>
      </c>
      <c r="AY84" s="1">
        <f t="shared" si="140"/>
        <v>5723.5660642683461</v>
      </c>
      <c r="AZ84" s="1">
        <f t="shared" si="141"/>
        <v>1593.0579630362881</v>
      </c>
      <c r="BA84" s="1">
        <f t="shared" si="154"/>
        <v>12431.503024383379</v>
      </c>
      <c r="BB84" s="1">
        <f t="shared" si="155"/>
        <v>24726.49015004027</v>
      </c>
      <c r="BC84" s="1">
        <f t="shared" si="156"/>
        <v>29905.698797676432</v>
      </c>
      <c r="BD84" s="1">
        <f t="shared" si="157"/>
        <v>33980.619341493846</v>
      </c>
      <c r="BE84" s="2">
        <f t="shared" si="164"/>
        <v>0</v>
      </c>
      <c r="BF84" s="2">
        <f t="shared" si="165"/>
        <v>0</v>
      </c>
      <c r="BG84" s="2">
        <f t="shared" si="166"/>
        <v>0</v>
      </c>
      <c r="BH84" s="2">
        <f t="shared" si="142"/>
        <v>0</v>
      </c>
      <c r="BI84" s="2">
        <f t="shared" si="158"/>
        <v>0</v>
      </c>
      <c r="BJ84" s="2">
        <f t="shared" si="143"/>
        <v>0</v>
      </c>
      <c r="BK84" s="2">
        <f t="shared" si="144"/>
        <v>0</v>
      </c>
      <c r="BL84" s="2">
        <f t="shared" si="145"/>
        <v>0</v>
      </c>
      <c r="BM84" s="2">
        <f t="shared" si="146"/>
        <v>0</v>
      </c>
      <c r="BN84" s="2">
        <f t="shared" si="147"/>
        <v>0</v>
      </c>
      <c r="BO84" s="2">
        <f t="shared" si="159"/>
        <v>0</v>
      </c>
      <c r="BP84" s="2">
        <f t="shared" si="160"/>
        <v>0</v>
      </c>
      <c r="BQ84" s="2">
        <f t="shared" si="161"/>
        <v>0</v>
      </c>
      <c r="BR84" s="11">
        <f t="shared" si="162"/>
        <v>4.9195158137297107E-2</v>
      </c>
      <c r="BS84" s="17">
        <f t="shared" si="135"/>
        <v>0.30819320743560413</v>
      </c>
      <c r="BT84" s="17">
        <f t="shared" si="136"/>
        <v>0.50669174842969433</v>
      </c>
      <c r="BU84" s="12">
        <f>(BU$3*temperature!$I194+BU$4*temperature!$I194^2+BU$5*temperature!$I194^6)*(K84/K$56)^$BW$1</f>
        <v>2.6840005261151938</v>
      </c>
      <c r="BV84" s="12">
        <f>(BV$3*temperature!$I194+BV$4*temperature!$I194^2+BV$5*temperature!$I194^6)*(L84/L$56)^$BW$1</f>
        <v>0.80421147073222543</v>
      </c>
      <c r="BW84" s="12">
        <f>(BW$3*temperature!$I194+BW$4*temperature!$I194^2+BW$5*temperature!$I194^6)*(M84/M$56)^$BW$1</f>
        <v>-0.39932292531581404</v>
      </c>
      <c r="BX84" s="12">
        <f>(BX$3*temperature!$M194+BX$4*temperature!$M194^2+BX$5*temperature!$M194^6)*(K84/K$56)^$BW$1</f>
        <v>2.6839963142985352</v>
      </c>
      <c r="BY84" s="12">
        <f>(BY$3*temperature!$M194+BY$4*temperature!$M194^2+BY$5*temperature!$M194^6)*(L84/L$56)^$BW$1</f>
        <v>0.80420710800452255</v>
      </c>
      <c r="BZ84" s="12">
        <f>(BZ$3*temperature!$M194+BZ$4*temperature!$M194^2+BZ$5*temperature!$M194^6)*(M84/M$56)^$BW$1</f>
        <v>-0.39932745155930688</v>
      </c>
      <c r="CA84" s="19">
        <f t="shared" si="148"/>
        <v>-4.2118166585503047E-6</v>
      </c>
      <c r="CB84" s="19">
        <f t="shared" si="149"/>
        <v>-4.3627277028779332E-6</v>
      </c>
      <c r="CC84" s="19">
        <f t="shared" si="150"/>
        <v>-4.5262434928416972E-6</v>
      </c>
      <c r="CD84" s="19">
        <f t="shared" si="151"/>
        <v>-4.4142954078111455E-3</v>
      </c>
      <c r="CE84" s="19">
        <f t="shared" si="152"/>
        <v>-1.3604558603015752E-3</v>
      </c>
      <c r="CF84" s="19"/>
      <c r="CG84" s="19"/>
      <c r="CH84" s="19"/>
    </row>
    <row r="85" spans="1:86">
      <c r="A85" s="2">
        <f t="shared" si="85"/>
        <v>2039</v>
      </c>
      <c r="B85" s="5">
        <f t="shared" si="86"/>
        <v>1145.0390224835462</v>
      </c>
      <c r="C85" s="5">
        <f t="shared" si="87"/>
        <v>2863.003697087755</v>
      </c>
      <c r="D85" s="5">
        <f t="shared" si="88"/>
        <v>4071.0238710723024</v>
      </c>
      <c r="E85" s="15">
        <f t="shared" si="89"/>
        <v>9.2813793898673753E-4</v>
      </c>
      <c r="F85" s="15">
        <f t="shared" si="90"/>
        <v>1.8284939765394869E-3</v>
      </c>
      <c r="G85" s="15">
        <f t="shared" si="91"/>
        <v>3.732805409664715E-3</v>
      </c>
      <c r="H85" s="5">
        <f t="shared" si="92"/>
        <v>76450.204887541229</v>
      </c>
      <c r="I85" s="5">
        <f t="shared" si="93"/>
        <v>20980.824177158607</v>
      </c>
      <c r="J85" s="5">
        <f t="shared" si="94"/>
        <v>8287.2762937894477</v>
      </c>
      <c r="K85" s="5">
        <f t="shared" si="95"/>
        <v>66766.462440488394</v>
      </c>
      <c r="L85" s="5">
        <f t="shared" si="96"/>
        <v>7328.2560544718417</v>
      </c>
      <c r="M85" s="5">
        <f t="shared" si="97"/>
        <v>2035.6737165499817</v>
      </c>
      <c r="N85" s="15">
        <f t="shared" si="98"/>
        <v>1.9077807034212579E-2</v>
      </c>
      <c r="O85" s="15">
        <f t="shared" si="99"/>
        <v>2.4292334140621152E-2</v>
      </c>
      <c r="P85" s="15">
        <f t="shared" si="100"/>
        <v>2.2272265684590842E-2</v>
      </c>
      <c r="Q85" s="5">
        <f t="shared" si="101"/>
        <v>7863.9938801760873</v>
      </c>
      <c r="R85" s="5">
        <f t="shared" si="102"/>
        <v>8813.4681893006</v>
      </c>
      <c r="S85" s="5">
        <f t="shared" si="103"/>
        <v>4100.0680257290269</v>
      </c>
      <c r="T85" s="5">
        <f t="shared" si="104"/>
        <v>102.864261668678</v>
      </c>
      <c r="U85" s="5">
        <f t="shared" si="105"/>
        <v>420.07254409460432</v>
      </c>
      <c r="V85" s="5">
        <f t="shared" si="106"/>
        <v>494.7425282298903</v>
      </c>
      <c r="W85" s="15">
        <f t="shared" si="107"/>
        <v>-1.0734613539272964E-2</v>
      </c>
      <c r="X85" s="15">
        <f t="shared" si="108"/>
        <v>-1.217998157191269E-2</v>
      </c>
      <c r="Y85" s="15">
        <f t="shared" si="109"/>
        <v>-9.7425357312937999E-3</v>
      </c>
      <c r="Z85" s="5">
        <f t="shared" si="130"/>
        <v>16037.134301358079</v>
      </c>
      <c r="AA85" s="5">
        <f t="shared" si="131"/>
        <v>25216.975360013312</v>
      </c>
      <c r="AB85" s="5">
        <f t="shared" si="132"/>
        <v>12566.954691304518</v>
      </c>
      <c r="AC85" s="16">
        <f t="shared" si="113"/>
        <v>2.0578165473816785</v>
      </c>
      <c r="AD85" s="16">
        <f t="shared" si="114"/>
        <v>2.9002890165724322</v>
      </c>
      <c r="AE85" s="16">
        <f t="shared" si="115"/>
        <v>3.1143814844585753</v>
      </c>
      <c r="AF85" s="15">
        <f t="shared" si="116"/>
        <v>-4.0504037456468023E-3</v>
      </c>
      <c r="AG85" s="15">
        <f t="shared" si="117"/>
        <v>2.9673830763510267E-4</v>
      </c>
      <c r="AH85" s="15">
        <f t="shared" si="118"/>
        <v>9.7937136394747881E-3</v>
      </c>
      <c r="AI85" s="1">
        <f t="shared" si="76"/>
        <v>124675.41309288393</v>
      </c>
      <c r="AJ85" s="1">
        <f t="shared" si="77"/>
        <v>32453.07053366398</v>
      </c>
      <c r="AK85" s="1">
        <f t="shared" si="78"/>
        <v>12756.683526389621</v>
      </c>
      <c r="AL85" s="14">
        <f t="shared" si="119"/>
        <v>25.448575662429519</v>
      </c>
      <c r="AM85" s="14">
        <f t="shared" si="120"/>
        <v>4.473373717093402</v>
      </c>
      <c r="AN85" s="14">
        <f t="shared" si="121"/>
        <v>1.6264437654759281</v>
      </c>
      <c r="AO85" s="11">
        <f t="shared" si="122"/>
        <v>1.5407526130874663E-2</v>
      </c>
      <c r="AP85" s="11">
        <f t="shared" si="123"/>
        <v>1.9409419243300197E-2</v>
      </c>
      <c r="AQ85" s="11">
        <f t="shared" si="124"/>
        <v>1.7606792223287277E-2</v>
      </c>
      <c r="AR85" s="1">
        <f t="shared" si="133"/>
        <v>76450.204887541229</v>
      </c>
      <c r="AS85" s="1">
        <f t="shared" si="128"/>
        <v>20980.824177158607</v>
      </c>
      <c r="AT85" s="1">
        <f t="shared" si="129"/>
        <v>8287.2762937894477</v>
      </c>
      <c r="AU85" s="1">
        <f t="shared" si="82"/>
        <v>15290.040977508246</v>
      </c>
      <c r="AV85" s="1">
        <f t="shared" si="83"/>
        <v>4196.1648354317213</v>
      </c>
      <c r="AW85" s="1">
        <f t="shared" si="84"/>
        <v>1657.4552587578896</v>
      </c>
      <c r="AX85" s="1">
        <f t="shared" si="153"/>
        <v>53413.169952390708</v>
      </c>
      <c r="AY85" s="1">
        <f t="shared" si="140"/>
        <v>5862.6048435774728</v>
      </c>
      <c r="AZ85" s="1">
        <f t="shared" si="141"/>
        <v>1628.5389732399856</v>
      </c>
      <c r="BA85" s="1">
        <f t="shared" si="154"/>
        <v>12464.680244621461</v>
      </c>
      <c r="BB85" s="1">
        <f t="shared" si="155"/>
        <v>24840.420112704858</v>
      </c>
      <c r="BC85" s="1">
        <f t="shared" si="156"/>
        <v>30107.006900219672</v>
      </c>
      <c r="BD85" s="1">
        <f t="shared" si="157"/>
        <v>33162.289797724326</v>
      </c>
      <c r="BE85" s="2">
        <f t="shared" si="164"/>
        <v>0</v>
      </c>
      <c r="BF85" s="2">
        <f t="shared" si="165"/>
        <v>0</v>
      </c>
      <c r="BG85" s="2">
        <f t="shared" si="166"/>
        <v>0</v>
      </c>
      <c r="BH85" s="2">
        <f t="shared" si="142"/>
        <v>0</v>
      </c>
      <c r="BI85" s="2">
        <f t="shared" si="158"/>
        <v>0</v>
      </c>
      <c r="BJ85" s="2">
        <f t="shared" si="143"/>
        <v>0</v>
      </c>
      <c r="BK85" s="2">
        <f t="shared" si="144"/>
        <v>0</v>
      </c>
      <c r="BL85" s="2">
        <f t="shared" si="145"/>
        <v>0</v>
      </c>
      <c r="BM85" s="2">
        <f t="shared" si="146"/>
        <v>0</v>
      </c>
      <c r="BN85" s="2">
        <f t="shared" si="147"/>
        <v>0</v>
      </c>
      <c r="BO85" s="2">
        <f t="shared" si="159"/>
        <v>0</v>
      </c>
      <c r="BP85" s="2">
        <f t="shared" si="160"/>
        <v>0</v>
      </c>
      <c r="BQ85" s="2">
        <f t="shared" si="161"/>
        <v>0</v>
      </c>
      <c r="BR85" s="11">
        <f t="shared" si="162"/>
        <v>4.900084724659523E-2</v>
      </c>
      <c r="BS85" s="17">
        <f t="shared" si="135"/>
        <v>0.29374249875758018</v>
      </c>
      <c r="BT85" s="17">
        <f t="shared" si="136"/>
        <v>0.49193373633950904</v>
      </c>
      <c r="BU85" s="12">
        <f>(BU$3*temperature!$I195+BU$4*temperature!$I195^2+BU$5*temperature!$I195^6)*(K85/K$56)^$BW$1</f>
        <v>2.6020708087761073</v>
      </c>
      <c r="BV85" s="12">
        <f>(BV$3*temperature!$I195+BV$4*temperature!$I195^2+BV$5*temperature!$I195^6)*(L85/L$56)^$BW$1</f>
        <v>0.72848466888589258</v>
      </c>
      <c r="BW85" s="12">
        <f>(BW$3*temperature!$I195+BW$4*temperature!$I195^2+BW$5*temperature!$I195^6)*(M85/M$56)^$BW$1</f>
        <v>-0.47026863834931448</v>
      </c>
      <c r="BX85" s="12">
        <f>(BX$3*temperature!$M195+BX$4*temperature!$M195^2+BX$5*temperature!$M195^6)*(K85/K$56)^$BW$1</f>
        <v>2.6020662599557411</v>
      </c>
      <c r="BY85" s="12">
        <f>(BY$3*temperature!$M195+BY$4*temperature!$M195^2+BY$5*temperature!$M195^6)*(L85/L$56)^$BW$1</f>
        <v>0.72848005890069645</v>
      </c>
      <c r="BZ85" s="12">
        <f>(BZ$3*temperature!$M195+BZ$4*temperature!$M195^2+BZ$5*temperature!$M195^6)*(M85/M$56)^$BW$1</f>
        <v>-0.47027336362886002</v>
      </c>
      <c r="CA85" s="19">
        <f t="shared" si="148"/>
        <v>-4.5488203661570026E-6</v>
      </c>
      <c r="CB85" s="19">
        <f t="shared" si="149"/>
        <v>-4.6099851961356464E-6</v>
      </c>
      <c r="CC85" s="19">
        <f t="shared" si="150"/>
        <v>-4.725279545536587E-6</v>
      </c>
      <c r="CD85" s="19">
        <f t="shared" si="151"/>
        <v>-4.8363923500800276E-3</v>
      </c>
      <c r="CE85" s="19">
        <f t="shared" si="152"/>
        <v>-1.4206539738845529E-3</v>
      </c>
      <c r="CF85" s="19"/>
      <c r="CG85" s="19"/>
      <c r="CH85" s="19"/>
    </row>
    <row r="86" spans="1:86">
      <c r="A86" s="2">
        <f t="shared" si="85"/>
        <v>2040</v>
      </c>
      <c r="B86" s="5">
        <f t="shared" si="86"/>
        <v>1146.0486389340142</v>
      </c>
      <c r="C86" s="5">
        <f t="shared" si="87"/>
        <v>2867.9769328519437</v>
      </c>
      <c r="D86" s="5">
        <f t="shared" si="88"/>
        <v>4085.4603940046745</v>
      </c>
      <c r="E86" s="15">
        <f t="shared" si="89"/>
        <v>8.8173104203740065E-4</v>
      </c>
      <c r="F86" s="15">
        <f t="shared" si="90"/>
        <v>1.7370692777125124E-3</v>
      </c>
      <c r="G86" s="15">
        <f t="shared" si="91"/>
        <v>3.5461651391814793E-3</v>
      </c>
      <c r="H86" s="5">
        <f t="shared" si="92"/>
        <v>77957.362170119988</v>
      </c>
      <c r="I86" s="5">
        <f t="shared" si="93"/>
        <v>21521.545684696073</v>
      </c>
      <c r="J86" s="5">
        <f t="shared" si="94"/>
        <v>8499.6001902905591</v>
      </c>
      <c r="K86" s="5">
        <f t="shared" si="95"/>
        <v>68022.734395139865</v>
      </c>
      <c r="L86" s="5">
        <f t="shared" si="96"/>
        <v>7504.0860469176941</v>
      </c>
      <c r="M86" s="5">
        <f t="shared" si="97"/>
        <v>2080.4510068837135</v>
      </c>
      <c r="N86" s="15">
        <f t="shared" si="98"/>
        <v>1.8815913090666436E-2</v>
      </c>
      <c r="O86" s="15">
        <f t="shared" si="99"/>
        <v>2.3993429151340617E-2</v>
      </c>
      <c r="P86" s="15">
        <f t="shared" si="100"/>
        <v>2.199630027626398E-2</v>
      </c>
      <c r="Q86" s="5">
        <f t="shared" si="101"/>
        <v>7932.9453508148308</v>
      </c>
      <c r="R86" s="5">
        <f t="shared" si="102"/>
        <v>8930.4959799555181</v>
      </c>
      <c r="S86" s="5">
        <f t="shared" si="103"/>
        <v>4164.1452167370044</v>
      </c>
      <c r="T86" s="5">
        <f t="shared" si="104"/>
        <v>101.76005357266209</v>
      </c>
      <c r="U86" s="5">
        <f t="shared" si="105"/>
        <v>414.95606824866559</v>
      </c>
      <c r="V86" s="5">
        <f t="shared" si="106"/>
        <v>489.92248147081995</v>
      </c>
      <c r="W86" s="15">
        <f t="shared" si="107"/>
        <v>-1.0734613539272964E-2</v>
      </c>
      <c r="X86" s="15">
        <f t="shared" si="108"/>
        <v>-1.217998157191269E-2</v>
      </c>
      <c r="Y86" s="15">
        <f t="shared" si="109"/>
        <v>-9.7425357312937999E-3</v>
      </c>
      <c r="Z86" s="5">
        <f t="shared" si="130"/>
        <v>16117.110441680099</v>
      </c>
      <c r="AA86" s="5">
        <f t="shared" si="131"/>
        <v>25569.190094743433</v>
      </c>
      <c r="AB86" s="5">
        <f t="shared" si="132"/>
        <v>12894.233596962153</v>
      </c>
      <c r="AC86" s="16">
        <f t="shared" si="113"/>
        <v>2.0494815595303097</v>
      </c>
      <c r="AD86" s="16">
        <f t="shared" si="114"/>
        <v>2.9011496434268627</v>
      </c>
      <c r="AE86" s="16">
        <f t="shared" si="115"/>
        <v>3.1448828448814452</v>
      </c>
      <c r="AF86" s="15">
        <f t="shared" si="116"/>
        <v>-4.0504037456468023E-3</v>
      </c>
      <c r="AG86" s="15">
        <f t="shared" si="117"/>
        <v>2.9673830763510267E-4</v>
      </c>
      <c r="AH86" s="15">
        <f t="shared" si="118"/>
        <v>9.7937136394747881E-3</v>
      </c>
      <c r="AI86" s="1">
        <f t="shared" si="76"/>
        <v>127497.91276110378</v>
      </c>
      <c r="AJ86" s="1">
        <f t="shared" si="77"/>
        <v>33403.928315729303</v>
      </c>
      <c r="AK86" s="1">
        <f t="shared" si="78"/>
        <v>13138.470432508548</v>
      </c>
      <c r="AL86" s="14">
        <f t="shared" si="119"/>
        <v>25.836754260996816</v>
      </c>
      <c r="AM86" s="14">
        <f t="shared" si="120"/>
        <v>4.5593310471413577</v>
      </c>
      <c r="AN86" s="14">
        <f t="shared" si="121"/>
        <v>1.6547938583431077</v>
      </c>
      <c r="AO86" s="11">
        <f t="shared" si="122"/>
        <v>1.5253450869565916E-2</v>
      </c>
      <c r="AP86" s="11">
        <f t="shared" si="123"/>
        <v>1.9215325050867194E-2</v>
      </c>
      <c r="AQ86" s="11">
        <f t="shared" si="124"/>
        <v>1.7430724301054405E-2</v>
      </c>
      <c r="AR86" s="1">
        <f t="shared" si="133"/>
        <v>77957.362170119988</v>
      </c>
      <c r="AS86" s="1">
        <f t="shared" si="128"/>
        <v>21521.545684696073</v>
      </c>
      <c r="AT86" s="1">
        <f t="shared" si="129"/>
        <v>8499.6001902905591</v>
      </c>
      <c r="AU86" s="1">
        <f t="shared" si="82"/>
        <v>15591.472434023999</v>
      </c>
      <c r="AV86" s="1">
        <f t="shared" si="83"/>
        <v>4304.309136939215</v>
      </c>
      <c r="AW86" s="1">
        <f t="shared" si="84"/>
        <v>1699.9200380581119</v>
      </c>
      <c r="AX86" s="1">
        <f t="shared" si="153"/>
        <v>54418.187516111888</v>
      </c>
      <c r="AY86" s="1">
        <f t="shared" si="140"/>
        <v>6003.268837534155</v>
      </c>
      <c r="AZ86" s="1">
        <f t="shared" si="141"/>
        <v>1664.3608055069712</v>
      </c>
      <c r="BA86" s="1">
        <f t="shared" si="154"/>
        <v>12497.034328434082</v>
      </c>
      <c r="BB86" s="1">
        <f t="shared" si="155"/>
        <v>24951.569691173197</v>
      </c>
      <c r="BC86" s="1">
        <f t="shared" si="156"/>
        <v>30302.662241594022</v>
      </c>
      <c r="BD86" s="1">
        <f t="shared" si="157"/>
        <v>32358.382090879291</v>
      </c>
      <c r="BE86" s="2">
        <f t="shared" si="164"/>
        <v>0</v>
      </c>
      <c r="BF86" s="2">
        <f t="shared" si="165"/>
        <v>0</v>
      </c>
      <c r="BG86" s="2">
        <f t="shared" si="166"/>
        <v>0</v>
      </c>
      <c r="BH86" s="2">
        <f t="shared" si="142"/>
        <v>0</v>
      </c>
      <c r="BI86" s="2">
        <f t="shared" si="158"/>
        <v>0</v>
      </c>
      <c r="BJ86" s="2">
        <f t="shared" si="143"/>
        <v>0</v>
      </c>
      <c r="BK86" s="2">
        <f t="shared" si="144"/>
        <v>0</v>
      </c>
      <c r="BL86" s="2">
        <f t="shared" si="145"/>
        <v>0</v>
      </c>
      <c r="BM86" s="2">
        <f t="shared" si="146"/>
        <v>0</v>
      </c>
      <c r="BN86" s="2">
        <f t="shared" si="147"/>
        <v>0</v>
      </c>
      <c r="BO86" s="2">
        <f t="shared" si="159"/>
        <v>0</v>
      </c>
      <c r="BP86" s="2">
        <f t="shared" si="160"/>
        <v>0</v>
      </c>
      <c r="BQ86" s="2">
        <f t="shared" si="161"/>
        <v>0</v>
      </c>
      <c r="BR86" s="11">
        <f t="shared" si="162"/>
        <v>4.8804513073014782E-2</v>
      </c>
      <c r="BS86" s="17">
        <f t="shared" si="135"/>
        <v>0.28002122164971738</v>
      </c>
      <c r="BT86" s="17">
        <f t="shared" si="136"/>
        <v>0.47760556926165926</v>
      </c>
      <c r="BU86" s="12">
        <f>(BU$3*temperature!$I196+BU$4*temperature!$I196^2+BU$5*temperature!$I196^6)*(K86/K$56)^$BW$1</f>
        <v>2.5155336469290916</v>
      </c>
      <c r="BV86" s="12">
        <f>(BV$3*temperature!$I196+BV$4*temperature!$I196^2+BV$5*temperature!$I196^6)*(L86/L$56)^$BW$1</f>
        <v>0.64955108587772536</v>
      </c>
      <c r="BW86" s="12">
        <f>(BW$3*temperature!$I196+BW$4*temperature!$I196^2+BW$5*temperature!$I196^6)*(M86/M$56)^$BW$1</f>
        <v>-0.54379271313133171</v>
      </c>
      <c r="BX86" s="12">
        <f>(BX$3*temperature!$M196+BX$4*temperature!$M196^2+BX$5*temperature!$M196^6)*(K86/K$56)^$BW$1</f>
        <v>2.5155287590959512</v>
      </c>
      <c r="BY86" s="12">
        <f>(BY$3*temperature!$M196+BY$4*temperature!$M196^2+BY$5*temperature!$M196^6)*(L86/L$56)^$BW$1</f>
        <v>0.64954622973912768</v>
      </c>
      <c r="BZ86" s="12">
        <f>(BZ$3*temperature!$M196+BZ$4*temperature!$M196^2+BZ$5*temperature!$M196^6)*(M86/M$56)^$BW$1</f>
        <v>-0.54379763500529144</v>
      </c>
      <c r="CA86" s="19">
        <f t="shared" si="148"/>
        <v>-4.8878331404544895E-6</v>
      </c>
      <c r="CB86" s="19">
        <f t="shared" si="149"/>
        <v>-4.8561385976864102E-6</v>
      </c>
      <c r="CC86" s="19">
        <f t="shared" si="150"/>
        <v>-4.921873959728984E-6</v>
      </c>
      <c r="CD86" s="19">
        <f t="shared" si="151"/>
        <v>-5.2738814788354819E-3</v>
      </c>
      <c r="CE86" s="19">
        <f t="shared" si="152"/>
        <v>-1.4767987345393298E-3</v>
      </c>
      <c r="CF86" s="19"/>
      <c r="CG86" s="19"/>
      <c r="CH86" s="19"/>
    </row>
    <row r="87" spans="1:86">
      <c r="A87" s="2">
        <f t="shared" si="85"/>
        <v>2041</v>
      </c>
      <c r="B87" s="5">
        <f t="shared" si="86"/>
        <v>1147.0086202616155</v>
      </c>
      <c r="C87" s="5">
        <f t="shared" si="87"/>
        <v>2872.709713740227</v>
      </c>
      <c r="D87" s="5">
        <f t="shared" si="88"/>
        <v>4099.2237253700641</v>
      </c>
      <c r="E87" s="15">
        <f t="shared" si="89"/>
        <v>8.3764448993553053E-4</v>
      </c>
      <c r="F87" s="15">
        <f t="shared" si="90"/>
        <v>1.6502158138268868E-3</v>
      </c>
      <c r="G87" s="15">
        <f t="shared" si="91"/>
        <v>3.3688568822224053E-3</v>
      </c>
      <c r="H87" s="5">
        <f t="shared" si="92"/>
        <v>79470.41287568424</v>
      </c>
      <c r="I87" s="5">
        <f t="shared" si="93"/>
        <v>22067.893649612106</v>
      </c>
      <c r="J87" s="5">
        <f t="shared" si="94"/>
        <v>8713.4882925922648</v>
      </c>
      <c r="K87" s="5">
        <f t="shared" si="95"/>
        <v>69284.930794642351</v>
      </c>
      <c r="L87" s="5">
        <f t="shared" si="96"/>
        <v>7681.9086676460684</v>
      </c>
      <c r="M87" s="5">
        <f t="shared" si="97"/>
        <v>2125.6435062727983</v>
      </c>
      <c r="N87" s="15">
        <f t="shared" si="98"/>
        <v>1.8555508106605334E-2</v>
      </c>
      <c r="O87" s="15">
        <f t="shared" si="99"/>
        <v>2.3696772613823525E-2</v>
      </c>
      <c r="P87" s="15">
        <f t="shared" si="100"/>
        <v>2.1722453083275584E-2</v>
      </c>
      <c r="Q87" s="5">
        <f t="shared" si="101"/>
        <v>8000.1035808272727</v>
      </c>
      <c r="R87" s="5">
        <f t="shared" si="102"/>
        <v>9045.6717783730528</v>
      </c>
      <c r="S87" s="5">
        <f t="shared" si="103"/>
        <v>4227.3435664286681</v>
      </c>
      <c r="T87" s="5">
        <f t="shared" si="104"/>
        <v>100.66769872382385</v>
      </c>
      <c r="U87" s="5">
        <f t="shared" si="105"/>
        <v>409.9019109842435</v>
      </c>
      <c r="V87" s="5">
        <f t="shared" si="106"/>
        <v>485.14939418952633</v>
      </c>
      <c r="W87" s="15">
        <f t="shared" si="107"/>
        <v>-1.0734613539272964E-2</v>
      </c>
      <c r="X87" s="15">
        <f t="shared" si="108"/>
        <v>-1.217998157191269E-2</v>
      </c>
      <c r="Y87" s="15">
        <f t="shared" si="109"/>
        <v>-9.7425357312937999E-3</v>
      </c>
      <c r="Z87" s="5">
        <f t="shared" si="130"/>
        <v>16192.572022890807</v>
      </c>
      <c r="AA87" s="5">
        <f t="shared" si="131"/>
        <v>25916.393333215317</v>
      </c>
      <c r="AB87" s="5">
        <f t="shared" si="132"/>
        <v>13224.00486989865</v>
      </c>
      <c r="AC87" s="16">
        <f t="shared" si="113"/>
        <v>2.0411803317449539</v>
      </c>
      <c r="AD87" s="16">
        <f t="shared" si="114"/>
        <v>2.9020105256622495</v>
      </c>
      <c r="AE87" s="16">
        <f t="shared" si="115"/>
        <v>3.1756829268939111</v>
      </c>
      <c r="AF87" s="15">
        <f t="shared" si="116"/>
        <v>-4.0504037456468023E-3</v>
      </c>
      <c r="AG87" s="15">
        <f t="shared" si="117"/>
        <v>2.9673830763510267E-4</v>
      </c>
      <c r="AH87" s="15">
        <f t="shared" si="118"/>
        <v>9.7937136394747881E-3</v>
      </c>
      <c r="AI87" s="1">
        <f t="shared" si="76"/>
        <v>130339.59391901741</v>
      </c>
      <c r="AJ87" s="1">
        <f t="shared" si="77"/>
        <v>34367.844621095588</v>
      </c>
      <c r="AK87" s="1">
        <f t="shared" si="78"/>
        <v>13524.543427315804</v>
      </c>
      <c r="AL87" s="14">
        <f t="shared" si="119"/>
        <v>26.226912926128485</v>
      </c>
      <c r="AM87" s="14">
        <f t="shared" si="120"/>
        <v>4.6460639849458367</v>
      </c>
      <c r="AN87" s="14">
        <f t="shared" si="121"/>
        <v>1.6833496713077658</v>
      </c>
      <c r="AO87" s="11">
        <f t="shared" si="122"/>
        <v>1.5100916360870256E-2</v>
      </c>
      <c r="AP87" s="11">
        <f t="shared" si="123"/>
        <v>1.9023171800358521E-2</v>
      </c>
      <c r="AQ87" s="11">
        <f t="shared" si="124"/>
        <v>1.7256417058043861E-2</v>
      </c>
      <c r="AR87" s="1">
        <f t="shared" si="133"/>
        <v>79470.41287568424</v>
      </c>
      <c r="AS87" s="1">
        <f t="shared" si="128"/>
        <v>22067.893649612106</v>
      </c>
      <c r="AT87" s="1">
        <f t="shared" si="129"/>
        <v>8713.4882925922648</v>
      </c>
      <c r="AU87" s="1">
        <f t="shared" si="82"/>
        <v>15894.082575136848</v>
      </c>
      <c r="AV87" s="1">
        <f t="shared" si="83"/>
        <v>4413.5787299224212</v>
      </c>
      <c r="AW87" s="1">
        <f t="shared" si="84"/>
        <v>1742.697658518453</v>
      </c>
      <c r="AX87" s="1">
        <f t="shared" si="153"/>
        <v>55427.944635713888</v>
      </c>
      <c r="AY87" s="1">
        <f t="shared" si="140"/>
        <v>6145.5269341168541</v>
      </c>
      <c r="AZ87" s="1">
        <f t="shared" si="141"/>
        <v>1700.5148050182386</v>
      </c>
      <c r="BA87" s="1">
        <f t="shared" si="154"/>
        <v>12528.590675819789</v>
      </c>
      <c r="BB87" s="1">
        <f t="shared" si="155"/>
        <v>25060.025068251653</v>
      </c>
      <c r="BC87" s="1">
        <f t="shared" si="156"/>
        <v>30492.839410337023</v>
      </c>
      <c r="BD87" s="1">
        <f t="shared" si="157"/>
        <v>31569.011791440174</v>
      </c>
      <c r="BE87" s="2">
        <f t="shared" si="164"/>
        <v>0</v>
      </c>
      <c r="BF87" s="2">
        <f t="shared" si="165"/>
        <v>0</v>
      </c>
      <c r="BG87" s="2">
        <f t="shared" si="166"/>
        <v>0</v>
      </c>
      <c r="BH87" s="2">
        <f t="shared" si="142"/>
        <v>0</v>
      </c>
      <c r="BI87" s="2">
        <f t="shared" si="158"/>
        <v>0</v>
      </c>
      <c r="BJ87" s="2">
        <f t="shared" si="143"/>
        <v>0</v>
      </c>
      <c r="BK87" s="2">
        <f t="shared" si="144"/>
        <v>0</v>
      </c>
      <c r="BL87" s="2">
        <f t="shared" si="145"/>
        <v>0</v>
      </c>
      <c r="BM87" s="2">
        <f t="shared" si="146"/>
        <v>0</v>
      </c>
      <c r="BN87" s="2">
        <f t="shared" si="147"/>
        <v>0</v>
      </c>
      <c r="BO87" s="2">
        <f t="shared" si="159"/>
        <v>0</v>
      </c>
      <c r="BP87" s="2">
        <f t="shared" si="160"/>
        <v>0</v>
      </c>
      <c r="BQ87" s="2">
        <f t="shared" si="161"/>
        <v>0</v>
      </c>
      <c r="BR87" s="11">
        <f t="shared" si="162"/>
        <v>4.8606306920893488E-2</v>
      </c>
      <c r="BS87" s="17">
        <f t="shared" si="135"/>
        <v>0.26699086260532051</v>
      </c>
      <c r="BT87" s="17">
        <f t="shared" si="136"/>
        <v>0.4636947274385041</v>
      </c>
      <c r="BU87" s="12">
        <f>(BU$3*temperature!$I197+BU$4*temperature!$I197^2+BU$5*temperature!$I197^6)*(K87/K$56)^$BW$1</f>
        <v>2.4243098207743907</v>
      </c>
      <c r="BV87" s="12">
        <f>(BV$3*temperature!$I197+BV$4*temperature!$I197^2+BV$5*temperature!$I197^6)*(L87/L$56)^$BW$1</f>
        <v>0.56736935698382285</v>
      </c>
      <c r="BW87" s="12">
        <f>(BW$3*temperature!$I197+BW$4*temperature!$I197^2+BW$5*temperature!$I197^6)*(M87/M$56)^$BW$1</f>
        <v>-0.61992467248647765</v>
      </c>
      <c r="BX87" s="12">
        <f>(BX$3*temperature!$M197+BX$4*temperature!$M197^2+BX$5*temperature!$M197^6)*(K87/K$56)^$BW$1</f>
        <v>2.4243045926889981</v>
      </c>
      <c r="BY87" s="12">
        <f>(BY$3*temperature!$M197+BY$4*temperature!$M197^2+BY$5*temperature!$M197^6)*(L87/L$56)^$BW$1</f>
        <v>0.56736425620086706</v>
      </c>
      <c r="BZ87" s="12">
        <f>(BZ$3*temperature!$M197+BZ$4*temperature!$M197^2+BZ$5*temperature!$M197^6)*(M87/M$56)^$BW$1</f>
        <v>-0.61992978832791812</v>
      </c>
      <c r="CA87" s="19">
        <f t="shared" si="148"/>
        <v>-5.2280853926056636E-6</v>
      </c>
      <c r="CB87" s="19">
        <f t="shared" si="149"/>
        <v>-5.1007829557914164E-6</v>
      </c>
      <c r="CC87" s="19">
        <f t="shared" si="150"/>
        <v>-5.1158414404728347E-6</v>
      </c>
      <c r="CD87" s="19">
        <f t="shared" si="151"/>
        <v>-5.7261846499618322E-3</v>
      </c>
      <c r="CE87" s="19">
        <f t="shared" si="152"/>
        <v>-1.5288389791306548E-3</v>
      </c>
      <c r="CF87" s="19"/>
      <c r="CG87" s="19"/>
      <c r="CH87" s="19"/>
    </row>
    <row r="88" spans="1:86">
      <c r="A88" s="2">
        <f t="shared" si="85"/>
        <v>2042</v>
      </c>
      <c r="B88" s="5">
        <f t="shared" si="86"/>
        <v>1147.9213664397525</v>
      </c>
      <c r="C88" s="5">
        <f t="shared" si="87"/>
        <v>2877.2132751884678</v>
      </c>
      <c r="D88" s="5">
        <f t="shared" si="88"/>
        <v>4112.342938526097</v>
      </c>
      <c r="E88" s="15">
        <f t="shared" si="89"/>
        <v>7.9576226543875397E-4</v>
      </c>
      <c r="F88" s="15">
        <f t="shared" si="90"/>
        <v>1.5677050231355423E-3</v>
      </c>
      <c r="G88" s="15">
        <f t="shared" si="91"/>
        <v>3.2004140381112849E-3</v>
      </c>
      <c r="H88" s="5">
        <f t="shared" si="92"/>
        <v>80988.844150393968</v>
      </c>
      <c r="I88" s="5">
        <f t="shared" si="93"/>
        <v>22619.739987997724</v>
      </c>
      <c r="J88" s="5">
        <f t="shared" si="94"/>
        <v>8928.8841911041145</v>
      </c>
      <c r="K88" s="5">
        <f t="shared" si="95"/>
        <v>70552.606230842022</v>
      </c>
      <c r="L88" s="5">
        <f t="shared" si="96"/>
        <v>7861.6834501140866</v>
      </c>
      <c r="M88" s="5">
        <f t="shared" si="97"/>
        <v>2171.2401724707111</v>
      </c>
      <c r="N88" s="15">
        <f t="shared" si="98"/>
        <v>1.8296553401446092E-2</v>
      </c>
      <c r="O88" s="15">
        <f t="shared" si="99"/>
        <v>2.3402358742584006E-2</v>
      </c>
      <c r="P88" s="15">
        <f t="shared" si="100"/>
        <v>2.1450758823554628E-2</v>
      </c>
      <c r="Q88" s="5">
        <f t="shared" si="101"/>
        <v>8065.4416820786764</v>
      </c>
      <c r="R88" s="5">
        <f t="shared" si="102"/>
        <v>9158.9433847088585</v>
      </c>
      <c r="S88" s="5">
        <f t="shared" si="103"/>
        <v>4289.6396232689249</v>
      </c>
      <c r="T88" s="5">
        <f t="shared" si="104"/>
        <v>99.587069882135637</v>
      </c>
      <c r="U88" s="5">
        <f t="shared" si="105"/>
        <v>404.90931326216361</v>
      </c>
      <c r="V88" s="5">
        <f t="shared" si="106"/>
        <v>480.42280888161935</v>
      </c>
      <c r="W88" s="15">
        <f t="shared" si="107"/>
        <v>-1.0734613539272964E-2</v>
      </c>
      <c r="X88" s="15">
        <f t="shared" si="108"/>
        <v>-1.217998157191269E-2</v>
      </c>
      <c r="Y88" s="15">
        <f t="shared" si="109"/>
        <v>-9.7425357312937999E-3</v>
      </c>
      <c r="Z88" s="5">
        <f t="shared" si="130"/>
        <v>16263.512389051775</v>
      </c>
      <c r="AA88" s="5">
        <f t="shared" si="131"/>
        <v>26258.424281443502</v>
      </c>
      <c r="AB88" s="5">
        <f t="shared" si="132"/>
        <v>13556.180484842875</v>
      </c>
      <c r="AC88" s="16">
        <f t="shared" si="113"/>
        <v>2.0329127272837137</v>
      </c>
      <c r="AD88" s="16">
        <f t="shared" si="114"/>
        <v>2.9028716633543739</v>
      </c>
      <c r="AE88" s="16">
        <f t="shared" si="115"/>
        <v>3.2067846560896793</v>
      </c>
      <c r="AF88" s="15">
        <f t="shared" si="116"/>
        <v>-4.0504037456468023E-3</v>
      </c>
      <c r="AG88" s="15">
        <f t="shared" si="117"/>
        <v>2.9673830763510267E-4</v>
      </c>
      <c r="AH88" s="15">
        <f t="shared" si="118"/>
        <v>9.7937136394747881E-3</v>
      </c>
      <c r="AI88" s="1">
        <f t="shared" si="76"/>
        <v>133199.71710225253</v>
      </c>
      <c r="AJ88" s="1">
        <f t="shared" si="77"/>
        <v>35344.638888908448</v>
      </c>
      <c r="AK88" s="1">
        <f t="shared" si="78"/>
        <v>13914.786743102677</v>
      </c>
      <c r="AL88" s="14">
        <f t="shared" si="119"/>
        <v>26.619002840444768</v>
      </c>
      <c r="AM88" s="14">
        <f t="shared" si="120"/>
        <v>4.7335630295931095</v>
      </c>
      <c r="AN88" s="14">
        <f t="shared" si="121"/>
        <v>1.7121077694505478</v>
      </c>
      <c r="AO88" s="11">
        <f t="shared" si="122"/>
        <v>1.4949907197261553E-2</v>
      </c>
      <c r="AP88" s="11">
        <f t="shared" si="123"/>
        <v>1.8832940082354935E-2</v>
      </c>
      <c r="AQ88" s="11">
        <f t="shared" si="124"/>
        <v>1.7083852887463422E-2</v>
      </c>
      <c r="AR88" s="1">
        <f t="shared" si="133"/>
        <v>80988.844150393968</v>
      </c>
      <c r="AS88" s="1">
        <f t="shared" si="128"/>
        <v>22619.739987997724</v>
      </c>
      <c r="AT88" s="1">
        <f t="shared" si="129"/>
        <v>8928.8841911041145</v>
      </c>
      <c r="AU88" s="1">
        <f t="shared" si="82"/>
        <v>16197.768830078794</v>
      </c>
      <c r="AV88" s="1">
        <f t="shared" si="83"/>
        <v>4523.9479975995446</v>
      </c>
      <c r="AW88" s="1">
        <f t="shared" si="84"/>
        <v>1785.776838220823</v>
      </c>
      <c r="AX88" s="1">
        <f t="shared" si="153"/>
        <v>56442.084984673616</v>
      </c>
      <c r="AY88" s="1">
        <f t="shared" si="140"/>
        <v>6289.3467600912691</v>
      </c>
      <c r="AZ88" s="1">
        <f t="shared" si="141"/>
        <v>1736.992137976569</v>
      </c>
      <c r="BA88" s="1">
        <f t="shared" si="154"/>
        <v>12559.373630788037</v>
      </c>
      <c r="BB88" s="1">
        <f t="shared" si="155"/>
        <v>25165.869570825282</v>
      </c>
      <c r="BC88" s="1">
        <f t="shared" si="156"/>
        <v>30677.709197596218</v>
      </c>
      <c r="BD88" s="1">
        <f t="shared" si="157"/>
        <v>30794.260552175179</v>
      </c>
      <c r="BE88" s="2">
        <f t="shared" si="164"/>
        <v>0</v>
      </c>
      <c r="BF88" s="2">
        <f t="shared" si="165"/>
        <v>0</v>
      </c>
      <c r="BG88" s="2">
        <f t="shared" si="166"/>
        <v>0</v>
      </c>
      <c r="BH88" s="2">
        <f t="shared" si="142"/>
        <v>0</v>
      </c>
      <c r="BI88" s="2">
        <f t="shared" si="158"/>
        <v>0</v>
      </c>
      <c r="BJ88" s="2">
        <f t="shared" si="143"/>
        <v>0</v>
      </c>
      <c r="BK88" s="2">
        <f t="shared" si="144"/>
        <v>0</v>
      </c>
      <c r="BL88" s="2">
        <f t="shared" si="145"/>
        <v>0</v>
      </c>
      <c r="BM88" s="2">
        <f t="shared" si="146"/>
        <v>0</v>
      </c>
      <c r="BN88" s="2">
        <f t="shared" si="147"/>
        <v>0</v>
      </c>
      <c r="BO88" s="2">
        <f t="shared" si="159"/>
        <v>0</v>
      </c>
      <c r="BP88" s="2">
        <f t="shared" si="160"/>
        <v>0</v>
      </c>
      <c r="BQ88" s="2">
        <f t="shared" si="161"/>
        <v>0</v>
      </c>
      <c r="BR88" s="11">
        <f t="shared" si="162"/>
        <v>4.8406376280050595E-2</v>
      </c>
      <c r="BS88" s="17">
        <f t="shared" si="135"/>
        <v>0.25461496926268462</v>
      </c>
      <c r="BT88" s="17">
        <f t="shared" si="136"/>
        <v>0.45018905576553797</v>
      </c>
      <c r="BU88" s="12">
        <f>(BU$3*temperature!$I198+BU$4*temperature!$I198^2+BU$5*temperature!$I198^6)*(K88/K$56)^$BW$1</f>
        <v>2.3283239660369146</v>
      </c>
      <c r="BV88" s="12">
        <f>(BV$3*temperature!$I198+BV$4*temperature!$I198^2+BV$5*temperature!$I198^6)*(L88/L$56)^$BW$1</f>
        <v>0.48190100091049143</v>
      </c>
      <c r="BW88" s="12">
        <f>(BW$3*temperature!$I198+BW$4*temperature!$I198^2+BW$5*temperature!$I198^6)*(M88/M$56)^$BW$1</f>
        <v>-0.69869180928161778</v>
      </c>
      <c r="BX88" s="12">
        <f>(BX$3*temperature!$M198+BX$4*temperature!$M198^2+BX$5*temperature!$M198^6)*(K88/K$56)^$BW$1</f>
        <v>2.3283183971746788</v>
      </c>
      <c r="BY88" s="12">
        <f>(BY$3*temperature!$M198+BY$4*temperature!$M198^2+BY$5*temperature!$M198^6)*(L88/L$56)^$BW$1</f>
        <v>0.48189565736480389</v>
      </c>
      <c r="BZ88" s="12">
        <f>(BZ$3*temperature!$M198+BZ$4*temperature!$M198^2+BZ$5*temperature!$M198^6)*(M88/M$56)^$BW$1</f>
        <v>-0.69869711629428599</v>
      </c>
      <c r="CA88" s="19">
        <f t="shared" si="148"/>
        <v>-5.5688622357941142E-6</v>
      </c>
      <c r="CB88" s="19">
        <f t="shared" si="149"/>
        <v>-5.3435456875416953E-6</v>
      </c>
      <c r="CC88" s="19">
        <f t="shared" si="150"/>
        <v>-5.3070126682097651E-6</v>
      </c>
      <c r="CD88" s="19">
        <f t="shared" si="151"/>
        <v>-6.1927103129109104E-3</v>
      </c>
      <c r="CE88" s="19">
        <f t="shared" si="152"/>
        <v>-1.5767567459745214E-3</v>
      </c>
      <c r="CF88" s="19"/>
      <c r="CG88" s="19"/>
      <c r="CH88" s="19"/>
    </row>
    <row r="89" spans="1:86">
      <c r="A89" s="2">
        <f t="shared" si="85"/>
        <v>2043</v>
      </c>
      <c r="B89" s="5">
        <f t="shared" si="86"/>
        <v>1148.7891653215011</v>
      </c>
      <c r="C89" s="5">
        <f t="shared" si="87"/>
        <v>2881.4983658074057</v>
      </c>
      <c r="D89" s="5">
        <f t="shared" si="88"/>
        <v>4124.8460785925845</v>
      </c>
      <c r="E89" s="15">
        <f t="shared" si="89"/>
        <v>7.5597415216681623E-4</v>
      </c>
      <c r="F89" s="15">
        <f t="shared" si="90"/>
        <v>1.489319771978765E-3</v>
      </c>
      <c r="G89" s="15">
        <f t="shared" si="91"/>
        <v>3.0403933362057206E-3</v>
      </c>
      <c r="H89" s="5">
        <f t="shared" si="92"/>
        <v>82512.133145403728</v>
      </c>
      <c r="I89" s="5">
        <f t="shared" si="93"/>
        <v>23176.952860442194</v>
      </c>
      <c r="J89" s="5">
        <f t="shared" si="94"/>
        <v>9145.7314174544099</v>
      </c>
      <c r="K89" s="5">
        <f t="shared" si="95"/>
        <v>71825.305840442728</v>
      </c>
      <c r="L89" s="5">
        <f t="shared" si="96"/>
        <v>8043.368386206922</v>
      </c>
      <c r="M89" s="5">
        <f t="shared" si="97"/>
        <v>2217.2297446247917</v>
      </c>
      <c r="N89" s="15">
        <f t="shared" si="98"/>
        <v>1.8039016240400052E-2</v>
      </c>
      <c r="O89" s="15">
        <f t="shared" si="99"/>
        <v>2.3110182093403875E-2</v>
      </c>
      <c r="P89" s="15">
        <f t="shared" si="100"/>
        <v>2.1181245970475882E-2</v>
      </c>
      <c r="Q89" s="5">
        <f t="shared" si="101"/>
        <v>8128.9337305274412</v>
      </c>
      <c r="R89" s="5">
        <f t="shared" si="102"/>
        <v>9270.2602488440571</v>
      </c>
      <c r="S89" s="5">
        <f t="shared" si="103"/>
        <v>4351.0110482140562</v>
      </c>
      <c r="T89" s="5">
        <f t="shared" si="104"/>
        <v>98.518041173442342</v>
      </c>
      <c r="U89" s="5">
        <f t="shared" si="105"/>
        <v>399.97752528833462</v>
      </c>
      <c r="V89" s="5">
        <f t="shared" si="106"/>
        <v>475.74227249996164</v>
      </c>
      <c r="W89" s="15">
        <f t="shared" si="107"/>
        <v>-1.0734613539272964E-2</v>
      </c>
      <c r="X89" s="15">
        <f t="shared" si="108"/>
        <v>-1.217998157191269E-2</v>
      </c>
      <c r="Y89" s="15">
        <f t="shared" si="109"/>
        <v>-9.7425357312937999E-3</v>
      </c>
      <c r="Z89" s="5">
        <f t="shared" si="130"/>
        <v>16329.927253572809</v>
      </c>
      <c r="AA89" s="5">
        <f t="shared" si="131"/>
        <v>26595.12666951503</v>
      </c>
      <c r="AB89" s="5">
        <f t="shared" si="132"/>
        <v>13890.67236432446</v>
      </c>
      <c r="AC89" s="16">
        <f t="shared" si="113"/>
        <v>2.0246786099585505</v>
      </c>
      <c r="AD89" s="16">
        <f t="shared" si="114"/>
        <v>2.9037330565790396</v>
      </c>
      <c r="AE89" s="16">
        <f t="shared" si="115"/>
        <v>3.2381909867148835</v>
      </c>
      <c r="AF89" s="15">
        <f t="shared" si="116"/>
        <v>-4.0504037456468023E-3</v>
      </c>
      <c r="AG89" s="15">
        <f t="shared" si="117"/>
        <v>2.9673830763510267E-4</v>
      </c>
      <c r="AH89" s="15">
        <f t="shared" si="118"/>
        <v>9.7937136394747881E-3</v>
      </c>
      <c r="AI89" s="1">
        <f t="shared" si="76"/>
        <v>136077.51422210608</v>
      </c>
      <c r="AJ89" s="1">
        <f t="shared" si="77"/>
        <v>36334.122997617145</v>
      </c>
      <c r="AK89" s="1">
        <f t="shared" si="78"/>
        <v>14309.084907013234</v>
      </c>
      <c r="AL89" s="14">
        <f t="shared" si="119"/>
        <v>27.012974946371578</v>
      </c>
      <c r="AM89" s="14">
        <f t="shared" si="120"/>
        <v>4.8218184694163639</v>
      </c>
      <c r="AN89" s="14">
        <f t="shared" si="121"/>
        <v>1.7410646727387162</v>
      </c>
      <c r="AO89" s="11">
        <f t="shared" si="122"/>
        <v>1.4800408125288936E-2</v>
      </c>
      <c r="AP89" s="11">
        <f t="shared" si="123"/>
        <v>1.8644610681531386E-2</v>
      </c>
      <c r="AQ89" s="11">
        <f t="shared" si="124"/>
        <v>1.6913014358588788E-2</v>
      </c>
      <c r="AR89" s="1">
        <f t="shared" si="133"/>
        <v>82512.133145403728</v>
      </c>
      <c r="AS89" s="1">
        <f t="shared" si="128"/>
        <v>23176.952860442194</v>
      </c>
      <c r="AT89" s="1">
        <f t="shared" si="129"/>
        <v>9145.7314174544099</v>
      </c>
      <c r="AU89" s="1">
        <f t="shared" si="82"/>
        <v>16502.426629080746</v>
      </c>
      <c r="AV89" s="1">
        <f t="shared" si="83"/>
        <v>4635.3905720884386</v>
      </c>
      <c r="AW89" s="1">
        <f t="shared" si="84"/>
        <v>1829.1462834908821</v>
      </c>
      <c r="AX89" s="1">
        <f t="shared" si="153"/>
        <v>57460.24467235418</v>
      </c>
      <c r="AY89" s="1">
        <f t="shared" si="140"/>
        <v>6434.6947089655368</v>
      </c>
      <c r="AZ89" s="1">
        <f t="shared" si="141"/>
        <v>1773.7837956998335</v>
      </c>
      <c r="BA89" s="1">
        <f t="shared" si="154"/>
        <v>12589.406525346449</v>
      </c>
      <c r="BB89" s="1">
        <f t="shared" si="155"/>
        <v>25269.183727225038</v>
      </c>
      <c r="BC89" s="1">
        <f t="shared" si="156"/>
        <v>30857.438445275908</v>
      </c>
      <c r="BD89" s="1">
        <f t="shared" si="157"/>
        <v>30034.178714020898</v>
      </c>
      <c r="BE89" s="2">
        <f t="shared" si="164"/>
        <v>0</v>
      </c>
      <c r="BF89" s="2">
        <f t="shared" si="165"/>
        <v>0</v>
      </c>
      <c r="BG89" s="2">
        <f t="shared" si="166"/>
        <v>0</v>
      </c>
      <c r="BH89" s="2">
        <f t="shared" si="142"/>
        <v>0</v>
      </c>
      <c r="BI89" s="2">
        <f t="shared" si="158"/>
        <v>0</v>
      </c>
      <c r="BJ89" s="2">
        <f t="shared" si="143"/>
        <v>0</v>
      </c>
      <c r="BK89" s="2">
        <f t="shared" si="144"/>
        <v>0</v>
      </c>
      <c r="BL89" s="2">
        <f t="shared" si="145"/>
        <v>0</v>
      </c>
      <c r="BM89" s="2">
        <f t="shared" si="146"/>
        <v>0</v>
      </c>
      <c r="BN89" s="2">
        <f t="shared" si="147"/>
        <v>0</v>
      </c>
      <c r="BO89" s="2">
        <f t="shared" si="159"/>
        <v>0</v>
      </c>
      <c r="BP89" s="2">
        <f t="shared" si="160"/>
        <v>0</v>
      </c>
      <c r="BQ89" s="2">
        <f t="shared" si="161"/>
        <v>0</v>
      </c>
      <c r="BR89" s="11">
        <f t="shared" si="162"/>
        <v>4.8204864715964274E-2</v>
      </c>
      <c r="BS89" s="17">
        <f t="shared" si="135"/>
        <v>0.24285904304217223</v>
      </c>
      <c r="BT89" s="17">
        <f t="shared" si="136"/>
        <v>0.43707675317042521</v>
      </c>
      <c r="BU89" s="12">
        <f>(BU$3*temperature!$I199+BU$4*temperature!$I199^2+BU$5*temperature!$I199^6)*(K89/K$56)^$BW$1</f>
        <v>2.227504685192645</v>
      </c>
      <c r="BV89" s="12">
        <f>(BV$3*temperature!$I199+BV$4*temperature!$I199^2+BV$5*temperature!$I199^6)*(L89/L$56)^$BW$1</f>
        <v>0.39311047521584519</v>
      </c>
      <c r="BW89" s="12">
        <f>(BW$3*temperature!$I199+BW$4*temperature!$I199^2+BW$5*temperature!$I199^6)*(M89/M$56)^$BW$1</f>
        <v>-0.7801191472326876</v>
      </c>
      <c r="BX89" s="12">
        <f>(BX$3*temperature!$M199+BX$4*temperature!$M199^2+BX$5*temperature!$M199^6)*(K89/K$56)^$BW$1</f>
        <v>2.2274987756921543</v>
      </c>
      <c r="BY89" s="12">
        <f>(BY$3*temperature!$M199+BY$4*temperature!$M199^2+BY$5*temperature!$M199^6)*(L89/L$56)^$BW$1</f>
        <v>0.39310489113112218</v>
      </c>
      <c r="BZ89" s="12">
        <f>(BZ$3*temperature!$M199+BZ$4*temperature!$M199^2+BZ$5*temperature!$M199^6)*(M89/M$56)^$BW$1</f>
        <v>-0.7801246424661602</v>
      </c>
      <c r="CA89" s="19">
        <f t="shared" si="148"/>
        <v>-5.9095004907305793E-6</v>
      </c>
      <c r="CB89" s="19">
        <f t="shared" si="149"/>
        <v>-5.5840847230093082E-6</v>
      </c>
      <c r="CC89" s="19">
        <f t="shared" si="150"/>
        <v>-5.4952334725966168E-6</v>
      </c>
      <c r="CD89" s="19">
        <f t="shared" si="151"/>
        <v>-6.6728548912446638E-3</v>
      </c>
      <c r="CE89" s="19">
        <f t="shared" si="152"/>
        <v>-1.6205631532469572E-3</v>
      </c>
      <c r="CF89" s="19"/>
      <c r="CG89" s="19"/>
      <c r="CH89" s="19"/>
    </row>
    <row r="90" spans="1:86">
      <c r="A90" s="2">
        <f t="shared" si="85"/>
        <v>2044</v>
      </c>
      <c r="B90" s="5">
        <f t="shared" si="86"/>
        <v>1149.6141974910097</v>
      </c>
      <c r="C90" s="5">
        <f t="shared" si="87"/>
        <v>2885.5752646720712</v>
      </c>
      <c r="D90" s="5">
        <f t="shared" si="88"/>
        <v>4136.7601753962999</v>
      </c>
      <c r="E90" s="15">
        <f t="shared" si="89"/>
        <v>7.1817544455847536E-4</v>
      </c>
      <c r="F90" s="15">
        <f t="shared" si="90"/>
        <v>1.4148537833798267E-3</v>
      </c>
      <c r="G90" s="15">
        <f t="shared" si="91"/>
        <v>2.8883736693954346E-3</v>
      </c>
      <c r="H90" s="5">
        <f t="shared" si="92"/>
        <v>84039.747587976002</v>
      </c>
      <c r="I90" s="5">
        <f t="shared" si="93"/>
        <v>23739.396752422126</v>
      </c>
      <c r="J90" s="5">
        <f t="shared" si="94"/>
        <v>9363.973432422943</v>
      </c>
      <c r="K90" s="5">
        <f t="shared" si="95"/>
        <v>73102.56586199929</v>
      </c>
      <c r="L90" s="5">
        <f t="shared" si="96"/>
        <v>8226.9199639538674</v>
      </c>
      <c r="M90" s="5">
        <f t="shared" si="97"/>
        <v>2263.6007492326717</v>
      </c>
      <c r="N90" s="15">
        <f t="shared" si="98"/>
        <v>1.7782869235446697E-2</v>
      </c>
      <c r="O90" s="15">
        <f t="shared" si="99"/>
        <v>2.282023760862506E-2</v>
      </c>
      <c r="P90" s="15">
        <f t="shared" si="100"/>
        <v>2.0913937637854874E-2</v>
      </c>
      <c r="Q90" s="5">
        <f t="shared" si="101"/>
        <v>8190.5548176070752</v>
      </c>
      <c r="R90" s="5">
        <f t="shared" si="102"/>
        <v>9379.5734973424296</v>
      </c>
      <c r="S90" s="5">
        <f t="shared" si="103"/>
        <v>4411.4365819744253</v>
      </c>
      <c r="T90" s="5">
        <f t="shared" si="104"/>
        <v>97.460488074799258</v>
      </c>
      <c r="U90" s="5">
        <f t="shared" si="105"/>
        <v>395.10580640114347</v>
      </c>
      <c r="V90" s="5">
        <f t="shared" si="106"/>
        <v>471.10733641124386</v>
      </c>
      <c r="W90" s="15">
        <f t="shared" si="107"/>
        <v>-1.0734613539272964E-2</v>
      </c>
      <c r="X90" s="15">
        <f t="shared" si="108"/>
        <v>-1.217998157191269E-2</v>
      </c>
      <c r="Y90" s="15">
        <f t="shared" si="109"/>
        <v>-9.7425357312937999E-3</v>
      </c>
      <c r="Z90" s="5">
        <f t="shared" si="130"/>
        <v>16391.814764034352</v>
      </c>
      <c r="AA90" s="5">
        <f t="shared" si="131"/>
        <v>26926.348836584457</v>
      </c>
      <c r="AB90" s="5">
        <f t="shared" si="132"/>
        <v>14227.392354988082</v>
      </c>
      <c r="AC90" s="16">
        <f t="shared" si="113"/>
        <v>2.0164778441330435</v>
      </c>
      <c r="AD90" s="16">
        <f t="shared" si="114"/>
        <v>2.9045947054120731</v>
      </c>
      <c r="AE90" s="16">
        <f t="shared" si="115"/>
        <v>3.2699049019486974</v>
      </c>
      <c r="AF90" s="15">
        <f t="shared" si="116"/>
        <v>-4.0504037456468023E-3</v>
      </c>
      <c r="AG90" s="15">
        <f t="shared" si="117"/>
        <v>2.9673830763510267E-4</v>
      </c>
      <c r="AH90" s="15">
        <f t="shared" si="118"/>
        <v>9.7937136394747881E-3</v>
      </c>
      <c r="AI90" s="1">
        <f t="shared" si="76"/>
        <v>138972.18942897621</v>
      </c>
      <c r="AJ90" s="1">
        <f t="shared" si="77"/>
        <v>37336.101269943872</v>
      </c>
      <c r="AK90" s="1">
        <f t="shared" si="78"/>
        <v>14707.322699802791</v>
      </c>
      <c r="AL90" s="14">
        <f t="shared" si="119"/>
        <v>27.408779969717241</v>
      </c>
      <c r="AM90" s="14">
        <f t="shared" si="120"/>
        <v>4.9108203882742574</v>
      </c>
      <c r="AN90" s="14">
        <f t="shared" si="121"/>
        <v>1.7702168580298854</v>
      </c>
      <c r="AO90" s="11">
        <f t="shared" si="122"/>
        <v>1.4652404044036046E-2</v>
      </c>
      <c r="AP90" s="11">
        <f t="shared" si="123"/>
        <v>1.8458164574716072E-2</v>
      </c>
      <c r="AQ90" s="11">
        <f t="shared" si="124"/>
        <v>1.6743884215002898E-2</v>
      </c>
      <c r="AR90" s="1">
        <f t="shared" si="133"/>
        <v>84039.747587976002</v>
      </c>
      <c r="AS90" s="1">
        <f t="shared" si="128"/>
        <v>23739.396752422126</v>
      </c>
      <c r="AT90" s="1">
        <f t="shared" si="129"/>
        <v>9363.973432422943</v>
      </c>
      <c r="AU90" s="1">
        <f t="shared" si="82"/>
        <v>16807.9495175952</v>
      </c>
      <c r="AV90" s="1">
        <f t="shared" si="83"/>
        <v>4747.8793504844252</v>
      </c>
      <c r="AW90" s="1">
        <f t="shared" si="84"/>
        <v>1872.7946864845887</v>
      </c>
      <c r="AX90" s="1">
        <f t="shared" si="153"/>
        <v>58482.052689599434</v>
      </c>
      <c r="AY90" s="1">
        <f t="shared" si="140"/>
        <v>6581.5359711630936</v>
      </c>
      <c r="AZ90" s="1">
        <f t="shared" si="141"/>
        <v>1810.8805993861372</v>
      </c>
      <c r="BA90" s="1">
        <f t="shared" si="154"/>
        <v>12618.711722026923</v>
      </c>
      <c r="BB90" s="1">
        <f t="shared" si="155"/>
        <v>25370.045328369015</v>
      </c>
      <c r="BC90" s="1">
        <f t="shared" si="156"/>
        <v>31032.189927001909</v>
      </c>
      <c r="BD90" s="1">
        <f t="shared" si="157"/>
        <v>29288.78777245546</v>
      </c>
      <c r="BE90" s="2">
        <f t="shared" si="164"/>
        <v>0</v>
      </c>
      <c r="BF90" s="2">
        <f t="shared" si="165"/>
        <v>0</v>
      </c>
      <c r="BG90" s="2">
        <f t="shared" si="166"/>
        <v>0</v>
      </c>
      <c r="BH90" s="2">
        <f t="shared" si="142"/>
        <v>0</v>
      </c>
      <c r="BI90" s="2">
        <f t="shared" si="158"/>
        <v>0</v>
      </c>
      <c r="BJ90" s="2">
        <f t="shared" si="143"/>
        <v>0</v>
      </c>
      <c r="BK90" s="2">
        <f t="shared" si="144"/>
        <v>0</v>
      </c>
      <c r="BL90" s="2">
        <f t="shared" si="145"/>
        <v>0</v>
      </c>
      <c r="BM90" s="2">
        <f t="shared" si="146"/>
        <v>0</v>
      </c>
      <c r="BN90" s="2">
        <f t="shared" si="147"/>
        <v>0</v>
      </c>
      <c r="BO90" s="2">
        <f t="shared" si="159"/>
        <v>0</v>
      </c>
      <c r="BP90" s="2">
        <f t="shared" si="160"/>
        <v>0</v>
      </c>
      <c r="BQ90" s="2">
        <f t="shared" si="161"/>
        <v>0</v>
      </c>
      <c r="BR90" s="11">
        <f t="shared" si="162"/>
        <v>4.800191179180488E-2</v>
      </c>
      <c r="BS90" s="17">
        <f t="shared" si="135"/>
        <v>0.23169043687655522</v>
      </c>
      <c r="BT90" s="17">
        <f t="shared" si="136"/>
        <v>0.42434636230138367</v>
      </c>
      <c r="BU90" s="12">
        <f>(BU$3*temperature!$I200+BU$4*temperature!$I200^2+BU$5*temperature!$I200^6)*(K90/K$56)^$BW$1</f>
        <v>2.1217846438348813</v>
      </c>
      <c r="BV90" s="12">
        <f>(BV$3*temperature!$I200+BV$4*temperature!$I200^2+BV$5*temperature!$I200^6)*(L90/L$56)^$BW$1</f>
        <v>0.30096522175454549</v>
      </c>
      <c r="BW90" s="12">
        <f>(BW$3*temperature!$I200+BW$4*temperature!$I200^2+BW$5*temperature!$I200^6)*(M90/M$56)^$BW$1</f>
        <v>-0.86422940868622411</v>
      </c>
      <c r="BX90" s="12">
        <f>(BX$3*temperature!$M200+BX$4*temperature!$M200^2+BX$5*temperature!$M200^6)*(K90/K$56)^$BW$1</f>
        <v>2.1217783944490436</v>
      </c>
      <c r="BY90" s="12">
        <f>(BY$3*temperature!$M200+BY$4*temperature!$M200^2+BY$5*temperature!$M200^6)*(L90/L$56)^$BW$1</f>
        <v>0.30095939966778096</v>
      </c>
      <c r="BZ90" s="12">
        <f>(BZ$3*temperature!$M200+BZ$4*temperature!$M200^2+BZ$5*temperature!$M200^6)*(M90/M$56)^$BW$1</f>
        <v>-0.86423508905027668</v>
      </c>
      <c r="CA90" s="19">
        <f t="shared" si="148"/>
        <v>-6.2493858377088429E-6</v>
      </c>
      <c r="CB90" s="19">
        <f t="shared" si="149"/>
        <v>-5.8220867645286667E-6</v>
      </c>
      <c r="CC90" s="19">
        <f t="shared" si="150"/>
        <v>-5.680364052573772E-6</v>
      </c>
      <c r="CD90" s="19">
        <f t="shared" si="151"/>
        <v>-7.1660041408588594E-3</v>
      </c>
      <c r="CE90" s="19">
        <f t="shared" si="152"/>
        <v>-1.6602946300547929E-3</v>
      </c>
      <c r="CF90" s="19"/>
      <c r="CG90" s="19"/>
      <c r="CH90" s="19"/>
    </row>
    <row r="91" spans="1:86">
      <c r="A91" s="2">
        <f t="shared" si="85"/>
        <v>2045</v>
      </c>
      <c r="B91" s="5">
        <f t="shared" si="86"/>
        <v>1150.3985409439958</v>
      </c>
      <c r="C91" s="5">
        <f t="shared" si="87"/>
        <v>2889.4537983984969</v>
      </c>
      <c r="D91" s="5">
        <f t="shared" si="88"/>
        <v>4148.1112591051569</v>
      </c>
      <c r="E91" s="15">
        <f t="shared" si="89"/>
        <v>6.8226667233055153E-4</v>
      </c>
      <c r="F91" s="15">
        <f t="shared" si="90"/>
        <v>1.3441110942108354E-3</v>
      </c>
      <c r="G91" s="15">
        <f t="shared" si="91"/>
        <v>2.7439549859256626E-3</v>
      </c>
      <c r="H91" s="5">
        <f t="shared" si="92"/>
        <v>85571.146366623201</v>
      </c>
      <c r="I91" s="5">
        <f t="shared" si="93"/>
        <v>24306.932562774775</v>
      </c>
      <c r="J91" s="5">
        <f t="shared" si="94"/>
        <v>9583.5536170122559</v>
      </c>
      <c r="K91" s="5">
        <f t="shared" si="95"/>
        <v>74383.914201077743</v>
      </c>
      <c r="L91" s="5">
        <f t="shared" si="96"/>
        <v>8412.2932078883186</v>
      </c>
      <c r="M91" s="5">
        <f t="shared" si="97"/>
        <v>2310.341506866826</v>
      </c>
      <c r="N91" s="15">
        <f t="shared" si="98"/>
        <v>1.7528089800532332E-2</v>
      </c>
      <c r="O91" s="15">
        <f t="shared" si="99"/>
        <v>2.2532520645230703E-2</v>
      </c>
      <c r="P91" s="15">
        <f t="shared" si="100"/>
        <v>2.0648852342887158E-2</v>
      </c>
      <c r="Q91" s="5">
        <f t="shared" si="101"/>
        <v>8250.2810989362824</v>
      </c>
      <c r="R91" s="5">
        <f t="shared" si="102"/>
        <v>9486.8359602025103</v>
      </c>
      <c r="S91" s="5">
        <f t="shared" si="103"/>
        <v>4470.8960145863466</v>
      </c>
      <c r="T91" s="5">
        <f t="shared" si="104"/>
        <v>96.414287399967364</v>
      </c>
      <c r="U91" s="5">
        <f t="shared" si="105"/>
        <v>390.29342496022184</v>
      </c>
      <c r="V91" s="5">
        <f t="shared" si="106"/>
        <v>466.51755635298269</v>
      </c>
      <c r="W91" s="15">
        <f t="shared" si="107"/>
        <v>-1.0734613539272964E-2</v>
      </c>
      <c r="X91" s="15">
        <f t="shared" si="108"/>
        <v>-1.217998157191269E-2</v>
      </c>
      <c r="Y91" s="15">
        <f t="shared" si="109"/>
        <v>-9.7425357312937999E-3</v>
      </c>
      <c r="Z91" s="5">
        <f t="shared" si="130"/>
        <v>16449.175559670039</v>
      </c>
      <c r="AA91" s="5">
        <f t="shared" si="131"/>
        <v>27251.943816171461</v>
      </c>
      <c r="AB91" s="5">
        <f t="shared" si="132"/>
        <v>14566.252208840582</v>
      </c>
      <c r="AC91" s="16">
        <f t="shared" si="113"/>
        <v>2.0083102947201534</v>
      </c>
      <c r="AD91" s="16">
        <f t="shared" si="114"/>
        <v>2.9054566099293231</v>
      </c>
      <c r="AE91" s="16">
        <f t="shared" si="115"/>
        <v>3.3019294141866977</v>
      </c>
      <c r="AF91" s="15">
        <f t="shared" si="116"/>
        <v>-4.0504037456468023E-3</v>
      </c>
      <c r="AG91" s="15">
        <f t="shared" si="117"/>
        <v>2.9673830763510267E-4</v>
      </c>
      <c r="AH91" s="15">
        <f t="shared" si="118"/>
        <v>9.7937136394747881E-3</v>
      </c>
      <c r="AI91" s="1">
        <f t="shared" si="76"/>
        <v>141882.92000367379</v>
      </c>
      <c r="AJ91" s="1">
        <f t="shared" si="77"/>
        <v>38350.370493433918</v>
      </c>
      <c r="AK91" s="1">
        <f t="shared" si="78"/>
        <v>15109.385116307101</v>
      </c>
      <c r="AL91" s="14">
        <f t="shared" si="119"/>
        <v>27.806368443002917</v>
      </c>
      <c r="AM91" s="14">
        <f t="shared" si="120"/>
        <v>5.0005586718886583</v>
      </c>
      <c r="AN91" s="14">
        <f t="shared" si="121"/>
        <v>1.7995607610751212</v>
      </c>
      <c r="AO91" s="11">
        <f t="shared" si="122"/>
        <v>1.4505880003595685E-2</v>
      </c>
      <c r="AP91" s="11">
        <f t="shared" si="123"/>
        <v>1.8273582928968912E-2</v>
      </c>
      <c r="AQ91" s="11">
        <f t="shared" si="124"/>
        <v>1.6576445372852869E-2</v>
      </c>
      <c r="AR91" s="1">
        <f t="shared" si="133"/>
        <v>85571.146366623201</v>
      </c>
      <c r="AS91" s="1">
        <f t="shared" si="128"/>
        <v>24306.932562774775</v>
      </c>
      <c r="AT91" s="1">
        <f t="shared" si="129"/>
        <v>9583.5536170122559</v>
      </c>
      <c r="AU91" s="1">
        <f t="shared" si="82"/>
        <v>17114.22927332464</v>
      </c>
      <c r="AV91" s="1">
        <f t="shared" si="83"/>
        <v>4861.3865125549555</v>
      </c>
      <c r="AW91" s="1">
        <f t="shared" si="84"/>
        <v>1916.7107234024513</v>
      </c>
      <c r="AX91" s="1">
        <f t="shared" si="153"/>
        <v>59507.131360862186</v>
      </c>
      <c r="AY91" s="1">
        <f t="shared" si="140"/>
        <v>6729.8345663106529</v>
      </c>
      <c r="AZ91" s="1">
        <f t="shared" si="141"/>
        <v>1848.2732054934609</v>
      </c>
      <c r="BA91" s="1">
        <f t="shared" si="154"/>
        <v>12647.310654960243</v>
      </c>
      <c r="BB91" s="1">
        <f t="shared" si="155"/>
        <v>25468.529491968056</v>
      </c>
      <c r="BC91" s="1">
        <f t="shared" si="156"/>
        <v>31202.122258559299</v>
      </c>
      <c r="BD91" s="1">
        <f t="shared" si="157"/>
        <v>28558.082707682268</v>
      </c>
      <c r="BE91" s="2">
        <f t="shared" si="164"/>
        <v>0</v>
      </c>
      <c r="BF91" s="2">
        <f t="shared" si="165"/>
        <v>0</v>
      </c>
      <c r="BG91" s="2">
        <f t="shared" si="166"/>
        <v>0</v>
      </c>
      <c r="BH91" s="2">
        <f t="shared" si="142"/>
        <v>0</v>
      </c>
      <c r="BI91" s="2">
        <f t="shared" si="158"/>
        <v>0</v>
      </c>
      <c r="BJ91" s="2">
        <f t="shared" si="143"/>
        <v>0</v>
      </c>
      <c r="BK91" s="2">
        <f t="shared" si="144"/>
        <v>0</v>
      </c>
      <c r="BL91" s="2">
        <f t="shared" si="145"/>
        <v>0</v>
      </c>
      <c r="BM91" s="2">
        <f t="shared" si="146"/>
        <v>0</v>
      </c>
      <c r="BN91" s="2">
        <f t="shared" si="147"/>
        <v>0</v>
      </c>
      <c r="BO91" s="2">
        <f t="shared" si="159"/>
        <v>0</v>
      </c>
      <c r="BP91" s="2">
        <f t="shared" si="160"/>
        <v>0</v>
      </c>
      <c r="BQ91" s="2">
        <f t="shared" si="161"/>
        <v>0</v>
      </c>
      <c r="BR91" s="11">
        <f t="shared" si="162"/>
        <v>4.7797653017449732E-2</v>
      </c>
      <c r="BS91" s="17">
        <f t="shared" si="135"/>
        <v>0.22107825784442139</v>
      </c>
      <c r="BT91" s="17">
        <f t="shared" si="136"/>
        <v>0.41198675951590646</v>
      </c>
      <c r="BU91" s="12">
        <f>(BU$3*temperature!$I201+BU$4*temperature!$I201^2+BU$5*temperature!$I201^6)*(K91/K$56)^$BW$1</f>
        <v>2.0111006526074244</v>
      </c>
      <c r="BV91" s="12">
        <f>(BV$3*temperature!$I201+BV$4*temperature!$I201^2+BV$5*temperature!$I201^6)*(L91/L$56)^$BW$1</f>
        <v>0.20543570250165505</v>
      </c>
      <c r="BW91" s="12">
        <f>(BW$3*temperature!$I201+BW$4*temperature!$I201^2+BW$5*temperature!$I201^6)*(M91/M$56)^$BW$1</f>
        <v>-0.95104298916556418</v>
      </c>
      <c r="BX91" s="12">
        <f>(BX$3*temperature!$M201+BX$4*temperature!$M201^2+BX$5*temperature!$M201^6)*(K91/K$56)^$BW$1</f>
        <v>2.0110940646572915</v>
      </c>
      <c r="BY91" s="12">
        <f>(BY$3*temperature!$M201+BY$4*temperature!$M201^2+BY$5*temperature!$M201^6)*(L91/L$56)^$BW$1</f>
        <v>0.20542964523601312</v>
      </c>
      <c r="BZ91" s="12">
        <f>(BZ$3*temperature!$M201+BZ$4*temperature!$M201^2+BZ$5*temperature!$M201^6)*(M91/M$56)^$BW$1</f>
        <v>-0.95104885144379503</v>
      </c>
      <c r="CA91" s="19">
        <f t="shared" si="148"/>
        <v>-6.5879501329746404E-6</v>
      </c>
      <c r="CB91" s="19">
        <f t="shared" si="149"/>
        <v>-6.0572656419288773E-6</v>
      </c>
      <c r="CC91" s="19">
        <f t="shared" si="150"/>
        <v>-5.8622782308503929E-6</v>
      </c>
      <c r="CD91" s="19">
        <f t="shared" si="151"/>
        <v>-7.6715345030116408E-3</v>
      </c>
      <c r="CE91" s="19">
        <f t="shared" si="152"/>
        <v>-1.6960094829191826E-3</v>
      </c>
      <c r="CF91" s="19"/>
      <c r="CG91" s="19"/>
      <c r="CH91" s="19"/>
    </row>
    <row r="92" spans="1:86">
      <c r="A92" s="2">
        <f t="shared" si="85"/>
        <v>2046</v>
      </c>
      <c r="B92" s="5">
        <f t="shared" si="86"/>
        <v>1151.1441755991602</v>
      </c>
      <c r="C92" s="5">
        <f t="shared" si="87"/>
        <v>2893.1433579598024</v>
      </c>
      <c r="D92" s="5">
        <f t="shared" si="88"/>
        <v>4158.9243781481728</v>
      </c>
      <c r="E92" s="15">
        <f t="shared" si="89"/>
        <v>6.481533387140239E-4</v>
      </c>
      <c r="F92" s="15">
        <f t="shared" si="90"/>
        <v>1.2769055395002935E-3</v>
      </c>
      <c r="G92" s="15">
        <f t="shared" si="91"/>
        <v>2.6067572366293792E-3</v>
      </c>
      <c r="H92" s="5">
        <f t="shared" si="92"/>
        <v>87105.780128959581</v>
      </c>
      <c r="I92" s="5">
        <f t="shared" si="93"/>
        <v>24879.417699932594</v>
      </c>
      <c r="J92" s="5">
        <f t="shared" si="94"/>
        <v>9804.4152666078226</v>
      </c>
      <c r="K92" s="5">
        <f t="shared" si="95"/>
        <v>75668.871002732383</v>
      </c>
      <c r="L92" s="5">
        <f t="shared" si="96"/>
        <v>8599.44172191908</v>
      </c>
      <c r="M92" s="5">
        <f t="shared" si="97"/>
        <v>2357.4401396000844</v>
      </c>
      <c r="N92" s="15">
        <f t="shared" si="98"/>
        <v>1.7274659655326596E-2</v>
      </c>
      <c r="O92" s="15">
        <f t="shared" si="99"/>
        <v>2.2247026988463814E-2</v>
      </c>
      <c r="P92" s="15">
        <f t="shared" si="100"/>
        <v>2.0386004663497381E-2</v>
      </c>
      <c r="Q92" s="5">
        <f t="shared" si="101"/>
        <v>8308.0898402830862</v>
      </c>
      <c r="R92" s="5">
        <f t="shared" si="102"/>
        <v>9592.002197156824</v>
      </c>
      <c r="S92" s="5">
        <f t="shared" si="103"/>
        <v>4529.3701571505781</v>
      </c>
      <c r="T92" s="5">
        <f t="shared" si="104"/>
        <v>95.379317285064317</v>
      </c>
      <c r="U92" s="5">
        <f t="shared" si="105"/>
        <v>385.53965823656767</v>
      </c>
      <c r="V92" s="5">
        <f t="shared" si="106"/>
        <v>461.97249239093787</v>
      </c>
      <c r="W92" s="15">
        <f t="shared" si="107"/>
        <v>-1.0734613539272964E-2</v>
      </c>
      <c r="X92" s="15">
        <f t="shared" si="108"/>
        <v>-1.217998157191269E-2</v>
      </c>
      <c r="Y92" s="15">
        <f t="shared" si="109"/>
        <v>-9.7425357312937999E-3</v>
      </c>
      <c r="Z92" s="5">
        <f t="shared" si="130"/>
        <v>16502.012821532382</v>
      </c>
      <c r="AA92" s="5">
        <f t="shared" si="131"/>
        <v>27571.769421008084</v>
      </c>
      <c r="AB92" s="5">
        <f t="shared" si="132"/>
        <v>14907.163569385009</v>
      </c>
      <c r="AC92" s="16">
        <f t="shared" si="113"/>
        <v>2.0001758271799979</v>
      </c>
      <c r="AD92" s="16">
        <f t="shared" si="114"/>
        <v>2.9063187702066609</v>
      </c>
      <c r="AE92" s="16">
        <f t="shared" si="115"/>
        <v>3.3342675653270009</v>
      </c>
      <c r="AF92" s="15">
        <f t="shared" si="116"/>
        <v>-4.0504037456468023E-3</v>
      </c>
      <c r="AG92" s="15">
        <f t="shared" si="117"/>
        <v>2.9673830763510267E-4</v>
      </c>
      <c r="AH92" s="15">
        <f t="shared" si="118"/>
        <v>9.7937136394747881E-3</v>
      </c>
      <c r="AI92" s="1">
        <f t="shared" si="76"/>
        <v>144808.85727663105</v>
      </c>
      <c r="AJ92" s="1">
        <f t="shared" si="77"/>
        <v>39376.719956645487</v>
      </c>
      <c r="AK92" s="1">
        <f t="shared" si="78"/>
        <v>15515.157328078843</v>
      </c>
      <c r="AL92" s="14">
        <f t="shared" si="119"/>
        <v>28.205690728533188</v>
      </c>
      <c r="AM92" s="14">
        <f t="shared" si="120"/>
        <v>5.0910230142347714</v>
      </c>
      <c r="AN92" s="14">
        <f t="shared" si="121"/>
        <v>1.8290927785197013</v>
      </c>
      <c r="AO92" s="11">
        <f t="shared" si="122"/>
        <v>1.4360821203559727E-2</v>
      </c>
      <c r="AP92" s="11">
        <f t="shared" si="123"/>
        <v>1.8090847099679223E-2</v>
      </c>
      <c r="AQ92" s="11">
        <f t="shared" si="124"/>
        <v>1.641068091912434E-2</v>
      </c>
      <c r="AR92" s="1">
        <f t="shared" si="133"/>
        <v>87105.780128959581</v>
      </c>
      <c r="AS92" s="1">
        <f t="shared" si="128"/>
        <v>24879.417699932594</v>
      </c>
      <c r="AT92" s="1">
        <f t="shared" si="129"/>
        <v>9804.4152666078226</v>
      </c>
      <c r="AU92" s="1">
        <f t="shared" si="82"/>
        <v>17421.156025791915</v>
      </c>
      <c r="AV92" s="1">
        <f t="shared" si="83"/>
        <v>4975.8835399865193</v>
      </c>
      <c r="AW92" s="1">
        <f t="shared" si="84"/>
        <v>1960.8830533215646</v>
      </c>
      <c r="AX92" s="1">
        <f t="shared" si="153"/>
        <v>60535.096802185915</v>
      </c>
      <c r="AY92" s="1">
        <f t="shared" si="140"/>
        <v>6879.5533775352642</v>
      </c>
      <c r="AZ92" s="1">
        <f t="shared" si="141"/>
        <v>1885.9521116800674</v>
      </c>
      <c r="BA92" s="1">
        <f t="shared" si="154"/>
        <v>12675.22386951288</v>
      </c>
      <c r="BB92" s="1">
        <f t="shared" si="155"/>
        <v>25564.708729159462</v>
      </c>
      <c r="BC92" s="1">
        <f t="shared" si="156"/>
        <v>31367.389834711543</v>
      </c>
      <c r="BD92" s="1">
        <f t="shared" si="157"/>
        <v>27842.034182435622</v>
      </c>
      <c r="BE92" s="2">
        <f t="shared" si="164"/>
        <v>0</v>
      </c>
      <c r="BF92" s="2">
        <f t="shared" si="165"/>
        <v>0</v>
      </c>
      <c r="BG92" s="2">
        <f t="shared" si="166"/>
        <v>0</v>
      </c>
      <c r="BH92" s="2">
        <f t="shared" si="142"/>
        <v>0</v>
      </c>
      <c r="BI92" s="2">
        <f t="shared" si="158"/>
        <v>0</v>
      </c>
      <c r="BJ92" s="2">
        <f t="shared" si="143"/>
        <v>0</v>
      </c>
      <c r="BK92" s="2">
        <f t="shared" si="144"/>
        <v>0</v>
      </c>
      <c r="BL92" s="2">
        <f t="shared" si="145"/>
        <v>0</v>
      </c>
      <c r="BM92" s="2">
        <f t="shared" si="146"/>
        <v>0</v>
      </c>
      <c r="BN92" s="2">
        <f t="shared" si="147"/>
        <v>0</v>
      </c>
      <c r="BO92" s="2">
        <f t="shared" si="159"/>
        <v>0</v>
      </c>
      <c r="BP92" s="2">
        <f t="shared" si="160"/>
        <v>0</v>
      </c>
      <c r="BQ92" s="2">
        <f t="shared" si="161"/>
        <v>0</v>
      </c>
      <c r="BR92" s="11">
        <f t="shared" si="162"/>
        <v>4.7592219821300547E-2</v>
      </c>
      <c r="BS92" s="17">
        <f t="shared" si="135"/>
        <v>0.21099327451990352</v>
      </c>
      <c r="BT92" s="17">
        <f t="shared" si="136"/>
        <v>0.39998714516107425</v>
      </c>
      <c r="BU92" s="12">
        <f>(BU$3*temperature!$I202+BU$4*temperature!$I202^2+BU$5*temperature!$I202^6)*(K92/K$56)^$BW$1</f>
        <v>1.8953937351559658</v>
      </c>
      <c r="BV92" s="12">
        <f>(BV$3*temperature!$I202+BV$4*temperature!$I202^2+BV$5*temperature!$I202^6)*(L92/L$56)^$BW$1</f>
        <v>0.10649542612116145</v>
      </c>
      <c r="BW92" s="12">
        <f>(BW$3*temperature!$I202+BW$4*temperature!$I202^2+BW$5*temperature!$I202^6)*(M92/M$56)^$BW$1</f>
        <v>-1.0405779384627096</v>
      </c>
      <c r="BX92" s="12">
        <f>(BX$3*temperature!$M202+BX$4*temperature!$M202^2+BX$5*temperature!$M202^6)*(K92/K$56)^$BW$1</f>
        <v>1.8953868104870639</v>
      </c>
      <c r="BY92" s="12">
        <f>(BY$3*temperature!$M202+BY$4*temperature!$M202^2+BY$5*temperature!$M202^6)*(L92/L$56)^$BW$1</f>
        <v>0.10648913676039121</v>
      </c>
      <c r="BZ92" s="12">
        <f>(BZ$3*temperature!$M202+BZ$4*temperature!$M202^2+BZ$5*temperature!$M202^6)*(M92/M$56)^$BW$1</f>
        <v>-1.040583979325469</v>
      </c>
      <c r="CA92" s="19">
        <f t="shared" si="148"/>
        <v>-6.9246689018420682E-6</v>
      </c>
      <c r="CB92" s="19">
        <f t="shared" si="149"/>
        <v>-6.2893607702396714E-6</v>
      </c>
      <c r="CC92" s="19">
        <f t="shared" si="150"/>
        <v>-6.0408627593488973E-6</v>
      </c>
      <c r="CD92" s="19">
        <f t="shared" si="151"/>
        <v>-8.1888144755930484E-3</v>
      </c>
      <c r="CE92" s="19">
        <f t="shared" si="152"/>
        <v>-1.7277847806413638E-3</v>
      </c>
      <c r="CF92" s="19"/>
      <c r="CG92" s="19"/>
      <c r="CH92" s="19"/>
    </row>
    <row r="93" spans="1:86">
      <c r="A93" s="2">
        <f t="shared" si="85"/>
        <v>2047</v>
      </c>
      <c r="B93" s="5">
        <f t="shared" si="86"/>
        <v>1151.8529876428784</v>
      </c>
      <c r="C93" s="5">
        <f t="shared" si="87"/>
        <v>2896.6529152011326</v>
      </c>
      <c r="D93" s="5">
        <f t="shared" si="88"/>
        <v>4169.2236190565382</v>
      </c>
      <c r="E93" s="15">
        <f t="shared" si="89"/>
        <v>6.1574567177832265E-4</v>
      </c>
      <c r="F93" s="15">
        <f t="shared" si="90"/>
        <v>1.2130602625252788E-3</v>
      </c>
      <c r="G93" s="15">
        <f t="shared" si="91"/>
        <v>2.4764193747979103E-3</v>
      </c>
      <c r="H93" s="5">
        <f t="shared" si="92"/>
        <v>88643.091890890588</v>
      </c>
      <c r="I93" s="5">
        <f t="shared" si="93"/>
        <v>25456.70618557659</v>
      </c>
      <c r="J93" s="5">
        <f t="shared" si="94"/>
        <v>10026.50158815907</v>
      </c>
      <c r="K93" s="5">
        <f t="shared" si="95"/>
        <v>76956.949230376587</v>
      </c>
      <c r="L93" s="5">
        <f t="shared" si="96"/>
        <v>8788.3177345771055</v>
      </c>
      <c r="M93" s="5">
        <f t="shared" si="97"/>
        <v>2404.8845790689411</v>
      </c>
      <c r="N93" s="15">
        <f t="shared" si="98"/>
        <v>1.7022564372576543E-2</v>
      </c>
      <c r="O93" s="15">
        <f t="shared" si="99"/>
        <v>2.19637528534673E-2</v>
      </c>
      <c r="P93" s="15">
        <f t="shared" si="100"/>
        <v>2.0125405804325203E-2</v>
      </c>
      <c r="Q93" s="5">
        <f t="shared" si="101"/>
        <v>8363.9594607146228</v>
      </c>
      <c r="R93" s="5">
        <f t="shared" si="102"/>
        <v>9695.0285232838032</v>
      </c>
      <c r="S93" s="5">
        <f t="shared" si="103"/>
        <v>4586.8408155925254</v>
      </c>
      <c r="T93" s="5">
        <f t="shared" si="104"/>
        <v>94.355457174369448</v>
      </c>
      <c r="U93" s="5">
        <f t="shared" si="105"/>
        <v>380.84379230400475</v>
      </c>
      <c r="V93" s="5">
        <f t="shared" si="106"/>
        <v>457.47170887694432</v>
      </c>
      <c r="W93" s="15">
        <f t="shared" si="107"/>
        <v>-1.0734613539272964E-2</v>
      </c>
      <c r="X93" s="15">
        <f t="shared" si="108"/>
        <v>-1.217998157191269E-2</v>
      </c>
      <c r="Y93" s="15">
        <f t="shared" si="109"/>
        <v>-9.7425357312937999E-3</v>
      </c>
      <c r="Z93" s="5">
        <f t="shared" si="130"/>
        <v>16550.332315376236</v>
      </c>
      <c r="AA93" s="5">
        <f t="shared" si="131"/>
        <v>27885.688326714229</v>
      </c>
      <c r="AB93" s="5">
        <f t="shared" si="132"/>
        <v>15250.037962562945</v>
      </c>
      <c r="AC93" s="16">
        <f t="shared" si="113"/>
        <v>1.9920743075176359</v>
      </c>
      <c r="AD93" s="16">
        <f t="shared" si="114"/>
        <v>2.9071811863199799</v>
      </c>
      <c r="AE93" s="16">
        <f t="shared" si="115"/>
        <v>3.3669224270592024</v>
      </c>
      <c r="AF93" s="15">
        <f t="shared" si="116"/>
        <v>-4.0504037456468023E-3</v>
      </c>
      <c r="AG93" s="15">
        <f t="shared" si="117"/>
        <v>2.9673830763510267E-4</v>
      </c>
      <c r="AH93" s="15">
        <f t="shared" si="118"/>
        <v>9.7937136394747881E-3</v>
      </c>
      <c r="AI93" s="1">
        <f t="shared" si="76"/>
        <v>147749.12757475986</v>
      </c>
      <c r="AJ93" s="1">
        <f t="shared" si="77"/>
        <v>40414.931500967461</v>
      </c>
      <c r="AK93" s="1">
        <f t="shared" si="78"/>
        <v>15924.524648592524</v>
      </c>
      <c r="AL93" s="14">
        <f t="shared" si="119"/>
        <v>28.606697041193801</v>
      </c>
      <c r="AM93" s="14">
        <f t="shared" si="120"/>
        <v>5.1822029239769263</v>
      </c>
      <c r="AN93" s="14">
        <f t="shared" si="121"/>
        <v>1.8588092698998651</v>
      </c>
      <c r="AO93" s="11">
        <f t="shared" si="122"/>
        <v>1.421721299152413E-2</v>
      </c>
      <c r="AP93" s="11">
        <f t="shared" si="123"/>
        <v>1.7909938628682429E-2</v>
      </c>
      <c r="AQ93" s="11">
        <f t="shared" si="124"/>
        <v>1.6246574109933097E-2</v>
      </c>
      <c r="AR93" s="1">
        <f t="shared" si="133"/>
        <v>88643.091890890588</v>
      </c>
      <c r="AS93" s="1">
        <f t="shared" si="128"/>
        <v>25456.70618557659</v>
      </c>
      <c r="AT93" s="1">
        <f t="shared" si="129"/>
        <v>10026.50158815907</v>
      </c>
      <c r="AU93" s="1">
        <f t="shared" si="82"/>
        <v>17728.618378178118</v>
      </c>
      <c r="AV93" s="1">
        <f t="shared" si="83"/>
        <v>5091.3412371153181</v>
      </c>
      <c r="AW93" s="1">
        <f t="shared" si="84"/>
        <v>2005.3003176318141</v>
      </c>
      <c r="AX93" s="1">
        <f t="shared" si="153"/>
        <v>61565.559384301276</v>
      </c>
      <c r="AY93" s="1">
        <f t="shared" si="140"/>
        <v>7030.6541876616857</v>
      </c>
      <c r="AZ93" s="1">
        <f t="shared" si="141"/>
        <v>1923.9076632551528</v>
      </c>
      <c r="BA93" s="1">
        <f t="shared" si="154"/>
        <v>12702.471060503332</v>
      </c>
      <c r="BB93" s="1">
        <f t="shared" si="155"/>
        <v>25658.653013000327</v>
      </c>
      <c r="BC93" s="1">
        <f t="shared" si="156"/>
        <v>31528.142789551126</v>
      </c>
      <c r="BD93" s="1">
        <f t="shared" si="157"/>
        <v>27140.590611605585</v>
      </c>
      <c r="BE93" s="2">
        <f t="shared" si="164"/>
        <v>0</v>
      </c>
      <c r="BF93" s="2">
        <f t="shared" si="165"/>
        <v>0</v>
      </c>
      <c r="BG93" s="2">
        <f t="shared" si="166"/>
        <v>0</v>
      </c>
      <c r="BH93" s="2">
        <f t="shared" si="142"/>
        <v>0</v>
      </c>
      <c r="BI93" s="2">
        <f t="shared" si="158"/>
        <v>0</v>
      </c>
      <c r="BJ93" s="2">
        <f t="shared" si="143"/>
        <v>0</v>
      </c>
      <c r="BK93" s="2">
        <f t="shared" si="144"/>
        <v>0</v>
      </c>
      <c r="BL93" s="2">
        <f t="shared" si="145"/>
        <v>0</v>
      </c>
      <c r="BM93" s="2">
        <f t="shared" si="146"/>
        <v>0</v>
      </c>
      <c r="BN93" s="2">
        <f t="shared" si="147"/>
        <v>0</v>
      </c>
      <c r="BO93" s="2">
        <f t="shared" si="159"/>
        <v>0</v>
      </c>
      <c r="BP93" s="2">
        <f t="shared" si="160"/>
        <v>0</v>
      </c>
      <c r="BQ93" s="2">
        <f t="shared" si="161"/>
        <v>0</v>
      </c>
      <c r="BR93" s="11">
        <f t="shared" si="162"/>
        <v>4.7385739541363464E-2</v>
      </c>
      <c r="BS93" s="17">
        <f t="shared" si="135"/>
        <v>0.2014078288552916</v>
      </c>
      <c r="BT93" s="17">
        <f t="shared" si="136"/>
        <v>0.3883370341369653</v>
      </c>
      <c r="BU93" s="12">
        <f>(BU$3*temperature!$I203+BU$4*temperature!$I203^2+BU$5*temperature!$I203^6)*(K93/K$56)^$BW$1</f>
        <v>1.7746091825701897</v>
      </c>
      <c r="BV93" s="12">
        <f>(BV$3*temperature!$I203+BV$4*temperature!$I203^2+BV$5*temperature!$I203^6)*(L93/L$56)^$BW$1</f>
        <v>4.1209656528963219E-3</v>
      </c>
      <c r="BW93" s="12">
        <f>(BW$3*temperature!$I203+BW$4*temperature!$I203^2+BW$5*temperature!$I203^6)*(M93/M$56)^$BW$1</f>
        <v>-1.1328499480485823</v>
      </c>
      <c r="BX93" s="12">
        <f>(BX$3*temperature!$M203+BX$4*temperature!$M203^2+BX$5*temperature!$M203^6)*(K93/K$56)^$BW$1</f>
        <v>1.7746019235112453</v>
      </c>
      <c r="BY93" s="12">
        <f>(BY$3*temperature!$M203+BY$4*temperature!$M203^2+BY$5*temperature!$M203^6)*(L93/L$56)^$BW$1</f>
        <v>4.1144475172098741E-3</v>
      </c>
      <c r="BZ93" s="12">
        <f>(BZ$3*temperature!$M203+BZ$4*temperature!$M203^2+BZ$5*temperature!$M203^6)*(M93/M$56)^$BW$1</f>
        <v>-1.1328561640652288</v>
      </c>
      <c r="CA93" s="19">
        <f t="shared" si="148"/>
        <v>-7.2590589443866094E-6</v>
      </c>
      <c r="CB93" s="19">
        <f t="shared" si="149"/>
        <v>-6.5181356864478165E-6</v>
      </c>
      <c r="CC93" s="19">
        <f t="shared" si="150"/>
        <v>-6.2160166465208277E-6</v>
      </c>
      <c r="CD93" s="19">
        <f t="shared" si="151"/>
        <v>-8.7172059487464135E-3</v>
      </c>
      <c r="CE93" s="19">
        <f t="shared" si="152"/>
        <v>-1.7557135238214475E-3</v>
      </c>
      <c r="CF93" s="19"/>
      <c r="CG93" s="19"/>
      <c r="CH93" s="19"/>
    </row>
    <row r="94" spans="1:86">
      <c r="A94" s="2">
        <f t="shared" si="85"/>
        <v>2048</v>
      </c>
      <c r="B94" s="5">
        <f t="shared" si="86"/>
        <v>1152.5267737099612</v>
      </c>
      <c r="C94" s="5">
        <f t="shared" si="87"/>
        <v>2899.9910390196028</v>
      </c>
      <c r="D94" s="5">
        <f t="shared" si="88"/>
        <v>4179.0321278972297</v>
      </c>
      <c r="E94" s="15">
        <f t="shared" si="89"/>
        <v>5.8495838818940651E-4</v>
      </c>
      <c r="F94" s="15">
        <f t="shared" si="90"/>
        <v>1.1524072493990149E-3</v>
      </c>
      <c r="G94" s="15">
        <f t="shared" si="91"/>
        <v>2.3525984060580145E-3</v>
      </c>
      <c r="H94" s="5">
        <f t="shared" si="92"/>
        <v>90182.517655723932</v>
      </c>
      <c r="I94" s="5">
        <f t="shared" si="93"/>
        <v>26038.648765346148</v>
      </c>
      <c r="J94" s="5">
        <f t="shared" si="94"/>
        <v>10249.75570029771</v>
      </c>
      <c r="K94" s="5">
        <f t="shared" si="95"/>
        <v>78247.655250062584</v>
      </c>
      <c r="L94" s="5">
        <f t="shared" si="96"/>
        <v>8978.8721464977389</v>
      </c>
      <c r="M94" s="5">
        <f t="shared" si="97"/>
        <v>2452.6625751152328</v>
      </c>
      <c r="N94" s="15">
        <f t="shared" si="98"/>
        <v>1.6771792964689558E-2</v>
      </c>
      <c r="O94" s="15">
        <f t="shared" si="99"/>
        <v>2.1682694876962394E-2</v>
      </c>
      <c r="P94" s="15">
        <f t="shared" si="100"/>
        <v>1.9867064083711305E-2</v>
      </c>
      <c r="Q94" s="5">
        <f t="shared" si="101"/>
        <v>8417.8695728709135</v>
      </c>
      <c r="R94" s="5">
        <f t="shared" si="102"/>
        <v>9795.8730337106481</v>
      </c>
      <c r="S94" s="5">
        <f t="shared" si="103"/>
        <v>4643.2907662988146</v>
      </c>
      <c r="T94" s="5">
        <f t="shared" si="104"/>
        <v>93.342587806281173</v>
      </c>
      <c r="U94" s="5">
        <f t="shared" si="105"/>
        <v>376.20512193196464</v>
      </c>
      <c r="V94" s="5">
        <f t="shared" si="106"/>
        <v>453.01477440715468</v>
      </c>
      <c r="W94" s="15">
        <f t="shared" si="107"/>
        <v>-1.0734613539272964E-2</v>
      </c>
      <c r="X94" s="15">
        <f t="shared" si="108"/>
        <v>-1.217998157191269E-2</v>
      </c>
      <c r="Y94" s="15">
        <f t="shared" si="109"/>
        <v>-9.7425357312937999E-3</v>
      </c>
      <c r="Z94" s="5">
        <f t="shared" si="130"/>
        <v>16594.142427307808</v>
      </c>
      <c r="AA94" s="5">
        <f t="shared" si="131"/>
        <v>28193.568153616972</v>
      </c>
      <c r="AB94" s="5">
        <f t="shared" si="132"/>
        <v>15594.786792397719</v>
      </c>
      <c r="AC94" s="16">
        <f t="shared" si="113"/>
        <v>1.9840056022808596</v>
      </c>
      <c r="AD94" s="16">
        <f t="shared" si="114"/>
        <v>2.9080438583451973</v>
      </c>
      <c r="AE94" s="16">
        <f t="shared" si="115"/>
        <v>3.3998971011561459</v>
      </c>
      <c r="AF94" s="15">
        <f t="shared" si="116"/>
        <v>-4.0504037456468023E-3</v>
      </c>
      <c r="AG94" s="15">
        <f t="shared" si="117"/>
        <v>2.9673830763510267E-4</v>
      </c>
      <c r="AH94" s="15">
        <f t="shared" si="118"/>
        <v>9.7937136394747881E-3</v>
      </c>
      <c r="AI94" s="1">
        <f t="shared" si="76"/>
        <v>150702.83319546201</v>
      </c>
      <c r="AJ94" s="1">
        <f t="shared" si="77"/>
        <v>41464.779587986035</v>
      </c>
      <c r="AK94" s="1">
        <f t="shared" si="78"/>
        <v>16337.372501365086</v>
      </c>
      <c r="AL94" s="14">
        <f t="shared" si="119"/>
        <v>29.009337470964269</v>
      </c>
      <c r="AM94" s="14">
        <f t="shared" si="120"/>
        <v>5.2740877309434335</v>
      </c>
      <c r="AN94" s="14">
        <f t="shared" si="121"/>
        <v>1.888706559633927</v>
      </c>
      <c r="AO94" s="11">
        <f t="shared" si="122"/>
        <v>1.4075040861608889E-2</v>
      </c>
      <c r="AP94" s="11">
        <f t="shared" si="123"/>
        <v>1.7730839242395605E-2</v>
      </c>
      <c r="AQ94" s="11">
        <f t="shared" si="124"/>
        <v>1.6084108368833765E-2</v>
      </c>
      <c r="AR94" s="1">
        <f t="shared" si="133"/>
        <v>90182.517655723932</v>
      </c>
      <c r="AS94" s="1">
        <f t="shared" si="128"/>
        <v>26038.648765346148</v>
      </c>
      <c r="AT94" s="1">
        <f t="shared" si="129"/>
        <v>10249.75570029771</v>
      </c>
      <c r="AU94" s="1">
        <f t="shared" si="82"/>
        <v>18036.503531144786</v>
      </c>
      <c r="AV94" s="1">
        <f t="shared" si="83"/>
        <v>5207.7297530692304</v>
      </c>
      <c r="AW94" s="1">
        <f t="shared" si="84"/>
        <v>2049.951140059542</v>
      </c>
      <c r="AX94" s="1">
        <f t="shared" si="153"/>
        <v>62598.124200050064</v>
      </c>
      <c r="AY94" s="1">
        <f t="shared" si="140"/>
        <v>7183.0977171981904</v>
      </c>
      <c r="AZ94" s="1">
        <f t="shared" si="141"/>
        <v>1962.1300600921863</v>
      </c>
      <c r="BA94" s="1">
        <f t="shared" si="154"/>
        <v>12729.071109018607</v>
      </c>
      <c r="BB94" s="1">
        <f t="shared" si="155"/>
        <v>25750.429848313772</v>
      </c>
      <c r="BC94" s="1">
        <f t="shared" si="156"/>
        <v>31684.526977760248</v>
      </c>
      <c r="BD94" s="1">
        <f t="shared" si="157"/>
        <v>26453.680108171895</v>
      </c>
      <c r="BE94" s="2">
        <f t="shared" si="164"/>
        <v>0</v>
      </c>
      <c r="BF94" s="2">
        <f t="shared" si="165"/>
        <v>0</v>
      </c>
      <c r="BG94" s="2">
        <f t="shared" si="166"/>
        <v>0</v>
      </c>
      <c r="BH94" s="2">
        <f t="shared" si="142"/>
        <v>0</v>
      </c>
      <c r="BI94" s="2">
        <f t="shared" si="158"/>
        <v>0</v>
      </c>
      <c r="BJ94" s="2">
        <f t="shared" si="143"/>
        <v>0</v>
      </c>
      <c r="BK94" s="2">
        <f t="shared" si="144"/>
        <v>0</v>
      </c>
      <c r="BL94" s="2">
        <f t="shared" si="145"/>
        <v>0</v>
      </c>
      <c r="BM94" s="2">
        <f t="shared" si="146"/>
        <v>0</v>
      </c>
      <c r="BN94" s="2">
        <f t="shared" si="147"/>
        <v>0</v>
      </c>
      <c r="BO94" s="2">
        <f t="shared" si="159"/>
        <v>0</v>
      </c>
      <c r="BP94" s="2">
        <f t="shared" si="160"/>
        <v>0</v>
      </c>
      <c r="BQ94" s="2">
        <f t="shared" si="161"/>
        <v>0</v>
      </c>
      <c r="BR94" s="11">
        <f t="shared" si="162"/>
        <v>4.7178335432545654E-2</v>
      </c>
      <c r="BS94" s="17">
        <f t="shared" si="135"/>
        <v>0.19229575241637856</v>
      </c>
      <c r="BT94" s="17">
        <f t="shared" si="136"/>
        <v>0.37702624673491775</v>
      </c>
      <c r="BU94" s="12">
        <f>(BU$3*temperature!$I204+BU$4*temperature!$I204^2+BU$5*temperature!$I204^6)*(K94/K$56)^$BW$1</f>
        <v>1.6486965948075436</v>
      </c>
      <c r="BV94" s="12">
        <f>(BV$3*temperature!$I204+BV$4*temperature!$I204^2+BV$5*temperature!$I204^6)*(L94/L$56)^$BW$1</f>
        <v>-0.10170803230156281</v>
      </c>
      <c r="BW94" s="12">
        <f>(BW$3*temperature!$I204+BW$4*temperature!$I204^2+BW$5*temperature!$I204^6)*(M94/M$56)^$BW$1</f>
        <v>-1.2278723445668449</v>
      </c>
      <c r="BX94" s="12">
        <f>(BX$3*temperature!$M204+BX$4*temperature!$M204^2+BX$5*temperature!$M204^6)*(K94/K$56)^$BW$1</f>
        <v>1.6486890041314695</v>
      </c>
      <c r="BY94" s="12">
        <f>(BY$3*temperature!$M204+BY$4*temperature!$M204^2+BY$5*temperature!$M204^6)*(L94/L$56)^$BW$1</f>
        <v>-0.10171477567823438</v>
      </c>
      <c r="BZ94" s="12">
        <f>(BZ$3*temperature!$M204+BZ$4*temperature!$M204^2+BZ$5*temperature!$M204^6)*(M94/M$56)^$BW$1</f>
        <v>-1.227878732217375</v>
      </c>
      <c r="CA94" s="19">
        <f t="shared" si="148"/>
        <v>-7.5906760741428769E-6</v>
      </c>
      <c r="CB94" s="19">
        <f t="shared" si="149"/>
        <v>-6.7433766715724319E-6</v>
      </c>
      <c r="CC94" s="19">
        <f t="shared" si="150"/>
        <v>-6.387650530070843E-6</v>
      </c>
      <c r="CD94" s="19">
        <f t="shared" si="151"/>
        <v>-9.2560655315087805E-3</v>
      </c>
      <c r="CE94" s="19">
        <f t="shared" si="152"/>
        <v>-1.7799020857967879E-3</v>
      </c>
      <c r="CF94" s="19"/>
      <c r="CG94" s="19"/>
      <c r="CH94" s="19"/>
    </row>
    <row r="95" spans="1:86">
      <c r="A95" s="2">
        <f t="shared" si="85"/>
        <v>2049</v>
      </c>
      <c r="B95" s="5">
        <f t="shared" si="86"/>
        <v>1153.167244903661</v>
      </c>
      <c r="C95" s="5">
        <f t="shared" si="87"/>
        <v>2903.1659111813333</v>
      </c>
      <c r="D95" s="5">
        <f t="shared" si="88"/>
        <v>4188.3721330040389</v>
      </c>
      <c r="E95" s="15">
        <f t="shared" si="89"/>
        <v>5.5571046877993615E-4</v>
      </c>
      <c r="F95" s="15">
        <f t="shared" si="90"/>
        <v>1.0947868869290642E-3</v>
      </c>
      <c r="G95" s="15">
        <f t="shared" si="91"/>
        <v>2.2349684857551136E-3</v>
      </c>
      <c r="H95" s="5">
        <f t="shared" si="92"/>
        <v>91723.48704175539</v>
      </c>
      <c r="I95" s="5">
        <f t="shared" si="93"/>
        <v>26625.093026228802</v>
      </c>
      <c r="J95" s="5">
        <f t="shared" si="94"/>
        <v>10474.120636295225</v>
      </c>
      <c r="K95" s="5">
        <f t="shared" si="95"/>
        <v>79540.489419137331</v>
      </c>
      <c r="L95" s="5">
        <f t="shared" si="96"/>
        <v>9171.0545799963347</v>
      </c>
      <c r="M95" s="5">
        <f t="shared" si="97"/>
        <v>2500.7617049497558</v>
      </c>
      <c r="N95" s="15">
        <f t="shared" si="98"/>
        <v>1.6522337505745499E-2</v>
      </c>
      <c r="O95" s="15">
        <f t="shared" si="99"/>
        <v>2.1403850100879085E-2</v>
      </c>
      <c r="P95" s="15">
        <f t="shared" si="100"/>
        <v>1.9610985352219945E-2</v>
      </c>
      <c r="Q95" s="5">
        <f t="shared" si="101"/>
        <v>8469.8010203084978</v>
      </c>
      <c r="R95" s="5">
        <f t="shared" si="102"/>
        <v>9894.4956272002819</v>
      </c>
      <c r="S95" s="5">
        <f t="shared" si="103"/>
        <v>4698.7037334851912</v>
      </c>
      <c r="T95" s="5">
        <f t="shared" si="104"/>
        <v>92.340591199425091</v>
      </c>
      <c r="U95" s="5">
        <f t="shared" si="105"/>
        <v>371.62295047957417</v>
      </c>
      <c r="V95" s="5">
        <f t="shared" si="106"/>
        <v>448.60126178068896</v>
      </c>
      <c r="W95" s="15">
        <f t="shared" si="107"/>
        <v>-1.0734613539272964E-2</v>
      </c>
      <c r="X95" s="15">
        <f t="shared" si="108"/>
        <v>-1.217998157191269E-2</v>
      </c>
      <c r="Y95" s="15">
        <f t="shared" si="109"/>
        <v>-9.7425357312937999E-3</v>
      </c>
      <c r="Z95" s="5">
        <f t="shared" si="130"/>
        <v>16633.454192261925</v>
      </c>
      <c r="AA95" s="5">
        <f t="shared" si="131"/>
        <v>28495.281546064696</v>
      </c>
      <c r="AB95" s="5">
        <f t="shared" si="132"/>
        <v>15941.321341207153</v>
      </c>
      <c r="AC95" s="16">
        <f t="shared" si="113"/>
        <v>1.9759695785579969</v>
      </c>
      <c r="AD95" s="16">
        <f t="shared" si="114"/>
        <v>2.9089067863582514</v>
      </c>
      <c r="AE95" s="16">
        <f t="shared" si="115"/>
        <v>3.4331947197685495</v>
      </c>
      <c r="AF95" s="15">
        <f t="shared" si="116"/>
        <v>-4.0504037456468023E-3</v>
      </c>
      <c r="AG95" s="15">
        <f t="shared" si="117"/>
        <v>2.9673830763510267E-4</v>
      </c>
      <c r="AH95" s="15">
        <f t="shared" si="118"/>
        <v>9.7937136394747881E-3</v>
      </c>
      <c r="AI95" s="1">
        <f t="shared" si="76"/>
        <v>153669.05340706059</v>
      </c>
      <c r="AJ95" s="1">
        <f t="shared" si="77"/>
        <v>42526.03138225666</v>
      </c>
      <c r="AK95" s="1">
        <f t="shared" si="78"/>
        <v>16753.586391288118</v>
      </c>
      <c r="AL95" s="14">
        <f t="shared" si="119"/>
        <v>29.413562005133574</v>
      </c>
      <c r="AM95" s="14">
        <f t="shared" si="120"/>
        <v>5.3666665926340062</v>
      </c>
      <c r="AN95" s="14">
        <f t="shared" si="121"/>
        <v>1.9187809390061856</v>
      </c>
      <c r="AO95" s="11">
        <f t="shared" si="122"/>
        <v>1.39342904529928E-2</v>
      </c>
      <c r="AP95" s="11">
        <f t="shared" si="123"/>
        <v>1.755353084997165E-2</v>
      </c>
      <c r="AQ95" s="11">
        <f t="shared" si="124"/>
        <v>1.5923267285145426E-2</v>
      </c>
      <c r="AR95" s="1">
        <f t="shared" si="133"/>
        <v>91723.48704175539</v>
      </c>
      <c r="AS95" s="1">
        <f t="shared" si="128"/>
        <v>26625.093026228802</v>
      </c>
      <c r="AT95" s="1">
        <f t="shared" si="129"/>
        <v>10474.120636295225</v>
      </c>
      <c r="AU95" s="1">
        <f t="shared" si="82"/>
        <v>18344.69740835108</v>
      </c>
      <c r="AV95" s="1">
        <f t="shared" si="83"/>
        <v>5325.0186052457611</v>
      </c>
      <c r="AW95" s="1">
        <f t="shared" si="84"/>
        <v>2094.8241272590453</v>
      </c>
      <c r="AX95" s="1">
        <f t="shared" si="153"/>
        <v>63632.391535309871</v>
      </c>
      <c r="AY95" s="1">
        <f t="shared" si="140"/>
        <v>7336.8436639970678</v>
      </c>
      <c r="AZ95" s="1">
        <f t="shared" si="141"/>
        <v>2000.6093639598043</v>
      </c>
      <c r="BA95" s="1">
        <f t="shared" si="154"/>
        <v>12755.042117854297</v>
      </c>
      <c r="BB95" s="1">
        <f t="shared" si="155"/>
        <v>25840.104342438131</v>
      </c>
      <c r="BC95" s="1">
        <f t="shared" si="156"/>
        <v>31836.683974375832</v>
      </c>
      <c r="BD95" s="1">
        <f t="shared" si="157"/>
        <v>25781.212310148665</v>
      </c>
      <c r="BE95" s="2">
        <f t="shared" si="164"/>
        <v>0</v>
      </c>
      <c r="BF95" s="2">
        <f t="shared" si="165"/>
        <v>0</v>
      </c>
      <c r="BG95" s="2">
        <f t="shared" si="166"/>
        <v>0</v>
      </c>
      <c r="BH95" s="2">
        <f t="shared" si="142"/>
        <v>0</v>
      </c>
      <c r="BI95" s="2">
        <f t="shared" si="158"/>
        <v>0</v>
      </c>
      <c r="BJ95" s="2">
        <f t="shared" si="143"/>
        <v>0</v>
      </c>
      <c r="BK95" s="2">
        <f t="shared" si="144"/>
        <v>0</v>
      </c>
      <c r="BL95" s="2">
        <f t="shared" si="145"/>
        <v>0</v>
      </c>
      <c r="BM95" s="2">
        <f t="shared" si="146"/>
        <v>0</v>
      </c>
      <c r="BN95" s="2">
        <f t="shared" si="147"/>
        <v>0</v>
      </c>
      <c r="BO95" s="2">
        <f t="shared" si="159"/>
        <v>0</v>
      </c>
      <c r="BP95" s="2">
        <f t="shared" si="160"/>
        <v>0</v>
      </c>
      <c r="BQ95" s="2">
        <f t="shared" si="161"/>
        <v>0</v>
      </c>
      <c r="BR95" s="11">
        <f t="shared" si="162"/>
        <v>4.6970126687571473E-2</v>
      </c>
      <c r="BS95" s="17">
        <f t="shared" si="135"/>
        <v>0.18363228679377636</v>
      </c>
      <c r="BT95" s="17">
        <f t="shared" si="136"/>
        <v>0.3660448997426386</v>
      </c>
      <c r="BU95" s="12">
        <f>(BU$3*temperature!$I205+BU$4*temperature!$I205^2+BU$5*temperature!$I205^6)*(K95/K$56)^$BW$1</f>
        <v>1.5176099096050719</v>
      </c>
      <c r="BV95" s="12">
        <f>(BV$3*temperature!$I205+BV$4*temperature!$I205^2+BV$5*temperature!$I205^6)*(L95/L$56)^$BW$1</f>
        <v>-0.21100884650815466</v>
      </c>
      <c r="BW95" s="12">
        <f>(BW$3*temperature!$I205+BW$4*temperature!$I205^2+BW$5*temperature!$I205^6)*(M95/M$56)^$BW$1</f>
        <v>-1.325656089169847</v>
      </c>
      <c r="BX95" s="12">
        <f>(BX$3*temperature!$M205+BX$4*temperature!$M205^2+BX$5*temperature!$M205^6)*(K95/K$56)^$BW$1</f>
        <v>1.5176019904920757</v>
      </c>
      <c r="BY95" s="12">
        <f>(BY$3*temperature!$M205+BY$4*temperature!$M205^2+BY$5*temperature!$M205^6)*(L95/L$56)^$BW$1</f>
        <v>-0.21101581139960132</v>
      </c>
      <c r="BZ95" s="12">
        <f>(BZ$3*temperature!$M205+BZ$4*temperature!$M205^2+BZ$5*temperature!$M205^6)*(M95/M$56)^$BW$1</f>
        <v>-1.325662644855911</v>
      </c>
      <c r="CA95" s="19">
        <f t="shared" si="148"/>
        <v>-7.9191129962463691E-6</v>
      </c>
      <c r="CB95" s="19">
        <f t="shared" si="149"/>
        <v>-6.9648914466646783E-6</v>
      </c>
      <c r="CC95" s="19">
        <f t="shared" si="150"/>
        <v>-6.555686064002586E-6</v>
      </c>
      <c r="CD95" s="19">
        <f t="shared" si="151"/>
        <v>-9.8047458766647548E-3</v>
      </c>
      <c r="CE95" s="19">
        <f t="shared" si="152"/>
        <v>-1.8004679067637984E-3</v>
      </c>
      <c r="CF95" s="19"/>
      <c r="CG95" s="19"/>
      <c r="CH95" s="19"/>
    </row>
    <row r="96" spans="1:86">
      <c r="A96" s="2">
        <f t="shared" si="85"/>
        <v>2050</v>
      </c>
      <c r="B96" s="5">
        <f t="shared" si="86"/>
        <v>1153.7760306583957</v>
      </c>
      <c r="C96" s="5">
        <f t="shared" si="87"/>
        <v>2906.1853417529674</v>
      </c>
      <c r="D96" s="5">
        <f t="shared" si="88"/>
        <v>4197.2649687417243</v>
      </c>
      <c r="E96" s="15">
        <f t="shared" si="89"/>
        <v>5.2792494534093935E-4</v>
      </c>
      <c r="F96" s="15">
        <f t="shared" si="90"/>
        <v>1.0400475425826109E-3</v>
      </c>
      <c r="G96" s="15">
        <f t="shared" si="91"/>
        <v>2.123220061467358E-3</v>
      </c>
      <c r="H96" s="5">
        <f t="shared" si="92"/>
        <v>93265.423916859887</v>
      </c>
      <c r="I96" s="5">
        <f t="shared" si="93"/>
        <v>27215.883520237512</v>
      </c>
      <c r="J96" s="5">
        <f t="shared" si="94"/>
        <v>10699.539349750472</v>
      </c>
      <c r="K96" s="5">
        <f t="shared" si="95"/>
        <v>80834.946678202803</v>
      </c>
      <c r="L96" s="5">
        <f t="shared" si="96"/>
        <v>9364.8134305919048</v>
      </c>
      <c r="M96" s="5">
        <f t="shared" si="97"/>
        <v>2549.1693827845302</v>
      </c>
      <c r="N96" s="15">
        <f t="shared" si="98"/>
        <v>1.6274192785568076E-2</v>
      </c>
      <c r="O96" s="15">
        <f t="shared" si="99"/>
        <v>2.1127215949427569E-2</v>
      </c>
      <c r="P96" s="15">
        <f t="shared" si="100"/>
        <v>1.9357173352007484E-2</v>
      </c>
      <c r="Q96" s="5">
        <f t="shared" si="101"/>
        <v>8519.735911867936</v>
      </c>
      <c r="R96" s="5">
        <f t="shared" si="102"/>
        <v>9990.8580284291693</v>
      </c>
      <c r="S96" s="5">
        <f t="shared" si="103"/>
        <v>4753.0643681530573</v>
      </c>
      <c r="T96" s="5">
        <f t="shared" si="104"/>
        <v>91.349350638911275</v>
      </c>
      <c r="U96" s="5">
        <f t="shared" si="105"/>
        <v>367.09658979103313</v>
      </c>
      <c r="V96" s="5">
        <f t="shared" si="106"/>
        <v>444.23074795868712</v>
      </c>
      <c r="W96" s="15">
        <f t="shared" si="107"/>
        <v>-1.0734613539272964E-2</v>
      </c>
      <c r="X96" s="15">
        <f t="shared" si="108"/>
        <v>-1.217998157191269E-2</v>
      </c>
      <c r="Y96" s="15">
        <f t="shared" si="109"/>
        <v>-9.7425357312937999E-3</v>
      </c>
      <c r="Z96" s="5">
        <f t="shared" si="130"/>
        <v>16668.281315386106</v>
      </c>
      <c r="AA96" s="5">
        <f t="shared" si="131"/>
        <v>28790.706248628827</v>
      </c>
      <c r="AB96" s="5">
        <f t="shared" si="132"/>
        <v>16289.552774231732</v>
      </c>
      <c r="AC96" s="16">
        <f t="shared" si="113"/>
        <v>1.9679661039757215</v>
      </c>
      <c r="AD96" s="16">
        <f t="shared" si="114"/>
        <v>2.9097699704351037</v>
      </c>
      <c r="AE96" s="16">
        <f t="shared" si="115"/>
        <v>3.4668184457225197</v>
      </c>
      <c r="AF96" s="15">
        <f t="shared" si="116"/>
        <v>-4.0504037456468023E-3</v>
      </c>
      <c r="AG96" s="15">
        <f t="shared" si="117"/>
        <v>2.9673830763510267E-4</v>
      </c>
      <c r="AH96" s="15">
        <f t="shared" si="118"/>
        <v>9.7937136394747881E-3</v>
      </c>
      <c r="AI96" s="1">
        <f t="shared" si="76"/>
        <v>156646.84547470562</v>
      </c>
      <c r="AJ96" s="1">
        <f t="shared" si="77"/>
        <v>43598.446849276763</v>
      </c>
      <c r="AK96" s="1">
        <f t="shared" si="78"/>
        <v>17173.051879418352</v>
      </c>
      <c r="AL96" s="14">
        <f t="shared" si="119"/>
        <v>29.819320550207852</v>
      </c>
      <c r="AM96" s="14">
        <f t="shared" si="120"/>
        <v>5.4599285007533664</v>
      </c>
      <c r="AN96" s="14">
        <f t="shared" si="121"/>
        <v>1.9490286681420892</v>
      </c>
      <c r="AO96" s="11">
        <f t="shared" si="122"/>
        <v>1.3794947548462872E-2</v>
      </c>
      <c r="AP96" s="11">
        <f t="shared" si="123"/>
        <v>1.7377995541471934E-2</v>
      </c>
      <c r="AQ96" s="11">
        <f t="shared" si="124"/>
        <v>1.5764034612293972E-2</v>
      </c>
      <c r="AR96" s="1">
        <f t="shared" si="133"/>
        <v>93265.423916859887</v>
      </c>
      <c r="AS96" s="1">
        <f t="shared" si="128"/>
        <v>27215.883520237512</v>
      </c>
      <c r="AT96" s="1">
        <f t="shared" si="129"/>
        <v>10699.539349750472</v>
      </c>
      <c r="AU96" s="1">
        <f t="shared" si="82"/>
        <v>18653.084783371978</v>
      </c>
      <c r="AV96" s="1">
        <f t="shared" si="83"/>
        <v>5443.1767040475024</v>
      </c>
      <c r="AW96" s="1">
        <f t="shared" si="84"/>
        <v>2139.9078699500947</v>
      </c>
      <c r="AX96" s="1">
        <f t="shared" si="153"/>
        <v>64667.957342562229</v>
      </c>
      <c r="AY96" s="1">
        <f t="shared" si="140"/>
        <v>7491.8507444735233</v>
      </c>
      <c r="AZ96" s="1">
        <f t="shared" si="141"/>
        <v>2039.3355062276241</v>
      </c>
      <c r="BA96" s="1">
        <f t="shared" si="154"/>
        <v>12780.401445604168</v>
      </c>
      <c r="BB96" s="1">
        <f t="shared" si="155"/>
        <v>25927.739276480632</v>
      </c>
      <c r="BC96" s="1">
        <f t="shared" si="156"/>
        <v>31984.75109085584</v>
      </c>
      <c r="BD96" s="1">
        <f t="shared" si="157"/>
        <v>25123.080093383545</v>
      </c>
      <c r="BE96" s="2">
        <f t="shared" si="164"/>
        <v>0</v>
      </c>
      <c r="BF96" s="2">
        <f t="shared" si="165"/>
        <v>0</v>
      </c>
      <c r="BG96" s="2">
        <f t="shared" si="166"/>
        <v>0</v>
      </c>
      <c r="BH96" s="2">
        <f t="shared" si="142"/>
        <v>0</v>
      </c>
      <c r="BI96" s="2">
        <f t="shared" si="158"/>
        <v>0</v>
      </c>
      <c r="BJ96" s="2">
        <f t="shared" si="143"/>
        <v>0</v>
      </c>
      <c r="BK96" s="2">
        <f t="shared" si="144"/>
        <v>0</v>
      </c>
      <c r="BL96" s="2">
        <f t="shared" si="145"/>
        <v>0</v>
      </c>
      <c r="BM96" s="2">
        <f t="shared" si="146"/>
        <v>0</v>
      </c>
      <c r="BN96" s="2">
        <f t="shared" si="147"/>
        <v>0</v>
      </c>
      <c r="BO96" s="2">
        <f t="shared" si="159"/>
        <v>0</v>
      </c>
      <c r="BP96" s="2">
        <f t="shared" si="160"/>
        <v>0</v>
      </c>
      <c r="BQ96" s="2">
        <f t="shared" si="161"/>
        <v>0</v>
      </c>
      <c r="BR96" s="11">
        <f t="shared" si="162"/>
        <v>4.6761228469322375E-2</v>
      </c>
      <c r="BS96" s="17">
        <f t="shared" si="135"/>
        <v>0.17539400801697796</v>
      </c>
      <c r="BT96" s="17">
        <f t="shared" si="136"/>
        <v>0.35538339780838696</v>
      </c>
      <c r="BU96" s="12">
        <f>(BU$3*temperature!$I206+BU$4*temperature!$I206^2+BU$5*temperature!$I206^6)*(K96/K$56)^$BW$1</f>
        <v>1.3813074193984096</v>
      </c>
      <c r="BV96" s="12">
        <f>(BV$3*temperature!$I206+BV$4*temperature!$I206^2+BV$5*temperature!$I206^6)*(L96/L$56)^$BW$1</f>
        <v>-0.32379568775494916</v>
      </c>
      <c r="BW96" s="12">
        <f>(BW$3*temperature!$I206+BW$4*temperature!$I206^2+BW$5*temperature!$I206^6)*(M96/M$56)^$BW$1</f>
        <v>-1.4262097824495019</v>
      </c>
      <c r="BX96" s="12">
        <f>(BX$3*temperature!$M206+BX$4*temperature!$M206^2+BX$5*temperature!$M206^6)*(K96/K$56)^$BW$1</f>
        <v>1.3812991754011401</v>
      </c>
      <c r="BY96" s="12">
        <f>(BY$3*temperature!$M206+BY$4*temperature!$M206^2+BY$5*temperature!$M206^6)*(L96/L$56)^$BW$1</f>
        <v>-0.32380287026289178</v>
      </c>
      <c r="BZ96" s="12">
        <f>(BZ$3*temperature!$M206+BZ$4*temperature!$M206^2+BZ$5*temperature!$M206^6)*(M96/M$56)^$BW$1</f>
        <v>-1.426216502504851</v>
      </c>
      <c r="CA96" s="19">
        <f t="shared" si="148"/>
        <v>-8.2439972695080854E-6</v>
      </c>
      <c r="CB96" s="19">
        <f t="shared" si="149"/>
        <v>-7.1825079426268701E-6</v>
      </c>
      <c r="CC96" s="19">
        <f t="shared" si="150"/>
        <v>-6.720055349074272E-6</v>
      </c>
      <c r="CD96" s="19">
        <f t="shared" si="151"/>
        <v>-1.0362596962997421E-2</v>
      </c>
      <c r="CE96" s="19">
        <f t="shared" si="152"/>
        <v>-1.8175374148046812E-3</v>
      </c>
      <c r="CF96" s="19"/>
      <c r="CG96" s="19"/>
      <c r="CH96" s="19"/>
    </row>
    <row r="97" spans="1:86">
      <c r="A97" s="2">
        <f t="shared" si="85"/>
        <v>2051</v>
      </c>
      <c r="B97" s="5">
        <f t="shared" si="86"/>
        <v>1154.3546824489206</v>
      </c>
      <c r="C97" s="5">
        <f t="shared" si="87"/>
        <v>2909.0567841297984</v>
      </c>
      <c r="D97" s="5">
        <f t="shared" si="88"/>
        <v>4205.7311000674044</v>
      </c>
      <c r="E97" s="15">
        <f t="shared" si="89"/>
        <v>5.0152869807389231E-4</v>
      </c>
      <c r="F97" s="15">
        <f t="shared" si="90"/>
        <v>9.8804516545348024E-4</v>
      </c>
      <c r="G97" s="15">
        <f t="shared" si="91"/>
        <v>2.01705905839399E-3</v>
      </c>
      <c r="H97" s="5">
        <f t="shared" si="92"/>
        <v>94807.747038606292</v>
      </c>
      <c r="I97" s="5">
        <f t="shared" si="93"/>
        <v>27810.861893972771</v>
      </c>
      <c r="J97" s="5">
        <f t="shared" si="94"/>
        <v>10925.954722887689</v>
      </c>
      <c r="K97" s="5">
        <f t="shared" si="95"/>
        <v>82130.517145280828</v>
      </c>
      <c r="L97" s="5">
        <f t="shared" si="96"/>
        <v>9560.0959203317798</v>
      </c>
      <c r="M97" s="5">
        <f t="shared" si="97"/>
        <v>2597.8728698828563</v>
      </c>
      <c r="N97" s="15">
        <f t="shared" si="98"/>
        <v>1.6027355992892289E-2</v>
      </c>
      <c r="O97" s="15">
        <f t="shared" si="99"/>
        <v>2.0852790201025151E-2</v>
      </c>
      <c r="P97" s="15">
        <f t="shared" si="100"/>
        <v>1.9105630024916609E-2</v>
      </c>
      <c r="Q97" s="5">
        <f t="shared" si="101"/>
        <v>8567.6576530278471</v>
      </c>
      <c r="R97" s="5">
        <f t="shared" si="102"/>
        <v>10084.923808778165</v>
      </c>
      <c r="S97" s="5">
        <f t="shared" si="103"/>
        <v>4806.3582284944878</v>
      </c>
      <c r="T97" s="5">
        <f t="shared" si="104"/>
        <v>90.368750662739032</v>
      </c>
      <c r="U97" s="5">
        <f t="shared" si="105"/>
        <v>362.62536009226636</v>
      </c>
      <c r="V97" s="5">
        <f t="shared" si="106"/>
        <v>439.90281402376024</v>
      </c>
      <c r="W97" s="15">
        <f t="shared" si="107"/>
        <v>-1.0734613539272964E-2</v>
      </c>
      <c r="X97" s="15">
        <f t="shared" si="108"/>
        <v>-1.217998157191269E-2</v>
      </c>
      <c r="Y97" s="15">
        <f t="shared" si="109"/>
        <v>-9.7425357312937999E-3</v>
      </c>
      <c r="Z97" s="5">
        <f t="shared" si="130"/>
        <v>16698.640186426615</v>
      </c>
      <c r="AA97" s="5">
        <f t="shared" si="131"/>
        <v>29079.725178624092</v>
      </c>
      <c r="AB97" s="5">
        <f t="shared" si="132"/>
        <v>16639.392148507322</v>
      </c>
      <c r="AC97" s="16">
        <f t="shared" si="113"/>
        <v>1.9599950466968723</v>
      </c>
      <c r="AD97" s="16">
        <f t="shared" si="114"/>
        <v>2.9106334106517382</v>
      </c>
      <c r="AE97" s="16">
        <f t="shared" si="115"/>
        <v>3.500771472819975</v>
      </c>
      <c r="AF97" s="15">
        <f t="shared" si="116"/>
        <v>-4.0504037456468023E-3</v>
      </c>
      <c r="AG97" s="15">
        <f t="shared" si="117"/>
        <v>2.9673830763510267E-4</v>
      </c>
      <c r="AH97" s="15">
        <f t="shared" si="118"/>
        <v>9.7937136394747881E-3</v>
      </c>
      <c r="AI97" s="1">
        <f t="shared" si="76"/>
        <v>159635.24571060704</v>
      </c>
      <c r="AJ97" s="1">
        <f t="shared" si="77"/>
        <v>44681.778868396592</v>
      </c>
      <c r="AK97" s="1">
        <f t="shared" si="78"/>
        <v>17595.654561426611</v>
      </c>
      <c r="AL97" s="14">
        <f t="shared" si="119"/>
        <v>30.22656295349956</v>
      </c>
      <c r="AM97" s="14">
        <f t="shared" si="120"/>
        <v>5.5538622877647859</v>
      </c>
      <c r="AN97" s="14">
        <f t="shared" si="121"/>
        <v>1.979445977973185</v>
      </c>
      <c r="AO97" s="11">
        <f t="shared" si="122"/>
        <v>1.3656998072978243E-2</v>
      </c>
      <c r="AP97" s="11">
        <f t="shared" si="123"/>
        <v>1.7204215586057215E-2</v>
      </c>
      <c r="AQ97" s="11">
        <f t="shared" si="124"/>
        <v>1.5606394266171032E-2</v>
      </c>
      <c r="AR97" s="1">
        <f t="shared" si="133"/>
        <v>94807.747038606292</v>
      </c>
      <c r="AS97" s="1">
        <f t="shared" si="128"/>
        <v>27810.861893972771</v>
      </c>
      <c r="AT97" s="1">
        <f t="shared" si="129"/>
        <v>10925.954722887689</v>
      </c>
      <c r="AU97" s="1">
        <f t="shared" si="82"/>
        <v>18961.549407721261</v>
      </c>
      <c r="AV97" s="1">
        <f t="shared" si="83"/>
        <v>5562.1723787945548</v>
      </c>
      <c r="AW97" s="1">
        <f t="shared" si="84"/>
        <v>2185.1909445775377</v>
      </c>
      <c r="AX97" s="1">
        <f t="shared" si="153"/>
        <v>65704.413716224662</v>
      </c>
      <c r="AY97" s="1">
        <f t="shared" si="140"/>
        <v>7648.0767362654224</v>
      </c>
      <c r="AZ97" s="1">
        <f t="shared" si="141"/>
        <v>2078.2982959062847</v>
      </c>
      <c r="BA97" s="1">
        <f t="shared" si="154"/>
        <v>12805.16573942731</v>
      </c>
      <c r="BB97" s="1">
        <f t="shared" si="155"/>
        <v>26013.395176724349</v>
      </c>
      <c r="BC97" s="1">
        <f t="shared" si="156"/>
        <v>32128.861405434058</v>
      </c>
      <c r="BD97" s="1">
        <f t="shared" si="157"/>
        <v>24479.1611751376</v>
      </c>
      <c r="BE97" s="2">
        <f t="shared" si="164"/>
        <v>0</v>
      </c>
      <c r="BF97" s="2">
        <f t="shared" si="165"/>
        <v>0</v>
      </c>
      <c r="BG97" s="2">
        <f t="shared" si="166"/>
        <v>0</v>
      </c>
      <c r="BH97" s="2">
        <f t="shared" si="142"/>
        <v>0</v>
      </c>
      <c r="BI97" s="2">
        <f t="shared" si="158"/>
        <v>0</v>
      </c>
      <c r="BJ97" s="2">
        <f t="shared" si="143"/>
        <v>0</v>
      </c>
      <c r="BK97" s="2">
        <f t="shared" si="144"/>
        <v>0</v>
      </c>
      <c r="BL97" s="2">
        <f t="shared" si="145"/>
        <v>0</v>
      </c>
      <c r="BM97" s="2">
        <f t="shared" si="146"/>
        <v>0</v>
      </c>
      <c r="BN97" s="2">
        <f t="shared" si="147"/>
        <v>0</v>
      </c>
      <c r="BO97" s="2">
        <f t="shared" si="159"/>
        <v>0</v>
      </c>
      <c r="BP97" s="2">
        <f t="shared" si="160"/>
        <v>0</v>
      </c>
      <c r="BQ97" s="2">
        <f t="shared" si="161"/>
        <v>0</v>
      </c>
      <c r="BR97" s="11">
        <f t="shared" si="162"/>
        <v>4.6551751952691872E-2</v>
      </c>
      <c r="BS97" s="17">
        <f t="shared" si="135"/>
        <v>0.16755875480166227</v>
      </c>
      <c r="BT97" s="17">
        <f t="shared" si="136"/>
        <v>0.34503242505668635</v>
      </c>
      <c r="BU97" s="12">
        <f>(BU$3*temperature!$I207+BU$4*temperature!$I207^2+BU$5*temperature!$I207^6)*(K97/K$56)^$BW$1</f>
        <v>1.2397517767769435</v>
      </c>
      <c r="BV97" s="12">
        <f>(BV$3*temperature!$I207+BV$4*temperature!$I207^2+BV$5*temperature!$I207^6)*(L97/L$56)^$BW$1</f>
        <v>-0.4400797128399675</v>
      </c>
      <c r="BW97" s="12">
        <f>(BW$3*temperature!$I207+BW$4*temperature!$I207^2+BW$5*temperature!$I207^6)*(M97/M$56)^$BW$1</f>
        <v>-1.5295396747112175</v>
      </c>
      <c r="BX97" s="12">
        <f>(BX$3*temperature!$M207+BX$4*temperature!$M207^2+BX$5*temperature!$M207^6)*(K97/K$56)^$BW$1</f>
        <v>1.239743211787548</v>
      </c>
      <c r="BY97" s="12">
        <f>(BY$3*temperature!$M207+BY$4*temperature!$M207^2+BY$5*temperature!$M207^6)*(L97/L$56)^$BW$1</f>
        <v>-0.44008710891308894</v>
      </c>
      <c r="BZ97" s="12">
        <f>(BZ$3*temperature!$M207+BZ$4*temperature!$M207^2+BZ$5*temperature!$M207^6)*(M97/M$56)^$BW$1</f>
        <v>-1.5295465554115966</v>
      </c>
      <c r="CA97" s="19">
        <f t="shared" si="148"/>
        <v>-8.5649893954986567E-6</v>
      </c>
      <c r="CB97" s="19">
        <f t="shared" si="149"/>
        <v>-7.3960731214461894E-6</v>
      </c>
      <c r="CC97" s="19">
        <f t="shared" si="150"/>
        <v>-6.8807003790194443E-6</v>
      </c>
      <c r="CD97" s="19">
        <f t="shared" si="151"/>
        <v>-1.0928967369379688E-2</v>
      </c>
      <c r="CE97" s="19">
        <f t="shared" si="152"/>
        <v>-1.831244163681259E-3</v>
      </c>
      <c r="CF97" s="19"/>
      <c r="CG97" s="19"/>
      <c r="CH97" s="19"/>
    </row>
    <row r="98" spans="1:86">
      <c r="A98" s="2">
        <f t="shared" si="85"/>
        <v>2052</v>
      </c>
      <c r="B98" s="5">
        <f t="shared" si="86"/>
        <v>1154.9046773498744</v>
      </c>
      <c r="C98" s="5">
        <f t="shared" si="87"/>
        <v>2911.7873496468078</v>
      </c>
      <c r="D98" s="5">
        <f t="shared" si="88"/>
        <v>4213.7901476793368</v>
      </c>
      <c r="E98" s="15">
        <f t="shared" si="89"/>
        <v>4.764522631701977E-4</v>
      </c>
      <c r="F98" s="15">
        <f t="shared" si="90"/>
        <v>9.3864290718080623E-4</v>
      </c>
      <c r="G98" s="15">
        <f t="shared" si="91"/>
        <v>1.9162061054742905E-3</v>
      </c>
      <c r="H98" s="5">
        <f t="shared" si="92"/>
        <v>96349.870698408369</v>
      </c>
      <c r="I98" s="5">
        <f t="shared" si="93"/>
        <v>28409.86702365625</v>
      </c>
      <c r="J98" s="5">
        <f t="shared" si="94"/>
        <v>11153.309577337192</v>
      </c>
      <c r="K98" s="5">
        <f t="shared" si="95"/>
        <v>83426.686711062212</v>
      </c>
      <c r="L98" s="5">
        <f t="shared" si="96"/>
        <v>9756.8481527685362</v>
      </c>
      <c r="M98" s="5">
        <f t="shared" si="97"/>
        <v>2646.8592849787883</v>
      </c>
      <c r="N98" s="15">
        <f t="shared" si="98"/>
        <v>1.578182642498871E-2</v>
      </c>
      <c r="O98" s="15">
        <f t="shared" si="99"/>
        <v>2.0580570956230337E-2</v>
      </c>
      <c r="P98" s="15">
        <f t="shared" si="100"/>
        <v>1.8856355776232014E-2</v>
      </c>
      <c r="Q98" s="5">
        <f t="shared" si="101"/>
        <v>8613.5509742170598</v>
      </c>
      <c r="R98" s="5">
        <f t="shared" si="102"/>
        <v>10176.658405473201</v>
      </c>
      <c r="S98" s="5">
        <f t="shared" si="103"/>
        <v>4858.5717616094726</v>
      </c>
      <c r="T98" s="5">
        <f t="shared" si="104"/>
        <v>89.398677048347608</v>
      </c>
      <c r="U98" s="5">
        <f t="shared" si="105"/>
        <v>358.20858988883435</v>
      </c>
      <c r="V98" s="5">
        <f t="shared" si="106"/>
        <v>435.61704513983705</v>
      </c>
      <c r="W98" s="15">
        <f t="shared" si="107"/>
        <v>-1.0734613539272964E-2</v>
      </c>
      <c r="X98" s="15">
        <f t="shared" si="108"/>
        <v>-1.217998157191269E-2</v>
      </c>
      <c r="Y98" s="15">
        <f t="shared" si="109"/>
        <v>-9.7425357312937999E-3</v>
      </c>
      <c r="Z98" s="5">
        <f t="shared" si="130"/>
        <v>16724.549887228481</v>
      </c>
      <c r="AA98" s="5">
        <f t="shared" si="131"/>
        <v>29362.226494421808</v>
      </c>
      <c r="AB98" s="5">
        <f t="shared" si="132"/>
        <v>16990.750425794933</v>
      </c>
      <c r="AC98" s="16">
        <f t="shared" si="113"/>
        <v>1.9520562754182822</v>
      </c>
      <c r="AD98" s="16">
        <f t="shared" si="114"/>
        <v>2.9114971070841613</v>
      </c>
      <c r="AE98" s="16">
        <f t="shared" si="115"/>
        <v>3.5350570261420162</v>
      </c>
      <c r="AF98" s="15">
        <f t="shared" si="116"/>
        <v>-4.0504037456468023E-3</v>
      </c>
      <c r="AG98" s="15">
        <f t="shared" si="117"/>
        <v>2.9673830763510267E-4</v>
      </c>
      <c r="AH98" s="15">
        <f t="shared" si="118"/>
        <v>9.7937136394747881E-3</v>
      </c>
      <c r="AI98" s="1">
        <f t="shared" si="76"/>
        <v>162633.2705472676</v>
      </c>
      <c r="AJ98" s="1">
        <f t="shared" si="77"/>
        <v>45775.773360351486</v>
      </c>
      <c r="AK98" s="1">
        <f t="shared" si="78"/>
        <v>18021.280049861489</v>
      </c>
      <c r="AL98" s="14">
        <f t="shared" si="119"/>
        <v>30.635239024388174</v>
      </c>
      <c r="AM98" s="14">
        <f t="shared" si="120"/>
        <v>5.6484566334574238</v>
      </c>
      <c r="AN98" s="14">
        <f t="shared" si="121"/>
        <v>2.0100290721904126</v>
      </c>
      <c r="AO98" s="11">
        <f t="shared" si="122"/>
        <v>1.352042809224846E-2</v>
      </c>
      <c r="AP98" s="11">
        <f t="shared" si="123"/>
        <v>1.7032173430196643E-2</v>
      </c>
      <c r="AQ98" s="11">
        <f t="shared" si="124"/>
        <v>1.5450330323509322E-2</v>
      </c>
      <c r="AR98" s="1">
        <f t="shared" si="133"/>
        <v>96349.870698408369</v>
      </c>
      <c r="AS98" s="1">
        <f t="shared" si="128"/>
        <v>28409.86702365625</v>
      </c>
      <c r="AT98" s="1">
        <f t="shared" si="129"/>
        <v>11153.309577337192</v>
      </c>
      <c r="AU98" s="1">
        <f t="shared" si="82"/>
        <v>19269.974139681675</v>
      </c>
      <c r="AV98" s="1">
        <f t="shared" si="83"/>
        <v>5681.9734047312504</v>
      </c>
      <c r="AW98" s="1">
        <f t="shared" si="84"/>
        <v>2230.6619154674386</v>
      </c>
      <c r="AX98" s="1">
        <f t="shared" si="153"/>
        <v>66741.349368849784</v>
      </c>
      <c r="AY98" s="1">
        <f t="shared" si="140"/>
        <v>7805.4785222148294</v>
      </c>
      <c r="AZ98" s="1">
        <f t="shared" si="141"/>
        <v>2117.4874279830306</v>
      </c>
      <c r="BA98" s="1">
        <f t="shared" si="154"/>
        <v>12829.350966522701</v>
      </c>
      <c r="BB98" s="1">
        <f t="shared" si="155"/>
        <v>26097.130385879998</v>
      </c>
      <c r="BC98" s="1">
        <f t="shared" si="156"/>
        <v>32269.143805927855</v>
      </c>
      <c r="BD98" s="1">
        <f t="shared" si="157"/>
        <v>23849.319613403513</v>
      </c>
      <c r="BE98" s="2">
        <f t="shared" si="164"/>
        <v>0</v>
      </c>
      <c r="BF98" s="2">
        <f t="shared" si="165"/>
        <v>0</v>
      </c>
      <c r="BG98" s="2">
        <f t="shared" si="166"/>
        <v>0</v>
      </c>
      <c r="BH98" s="2">
        <f t="shared" si="142"/>
        <v>0</v>
      </c>
      <c r="BI98" s="2">
        <f t="shared" si="158"/>
        <v>0</v>
      </c>
      <c r="BJ98" s="2">
        <f t="shared" si="143"/>
        <v>0</v>
      </c>
      <c r="BK98" s="2">
        <f t="shared" si="144"/>
        <v>0</v>
      </c>
      <c r="BL98" s="2">
        <f t="shared" si="145"/>
        <v>0</v>
      </c>
      <c r="BM98" s="2">
        <f t="shared" si="146"/>
        <v>0</v>
      </c>
      <c r="BN98" s="2">
        <f t="shared" si="147"/>
        <v>0</v>
      </c>
      <c r="BO98" s="2">
        <f t="shared" si="159"/>
        <v>0</v>
      </c>
      <c r="BP98" s="2">
        <f t="shared" si="160"/>
        <v>0</v>
      </c>
      <c r="BQ98" s="2">
        <f t="shared" si="161"/>
        <v>0</v>
      </c>
      <c r="BR98" s="11">
        <f t="shared" si="162"/>
        <v>4.6341804374345069E-2</v>
      </c>
      <c r="BS98" s="17">
        <f t="shared" si="135"/>
        <v>0.16010556046466448</v>
      </c>
      <c r="BT98" s="17">
        <f t="shared" si="136"/>
        <v>0.33498293694823916</v>
      </c>
      <c r="BU98" s="12">
        <f>(BU$3*temperature!$I208+BU$4*temperature!$I208^2+BU$5*temperature!$I208^6)*(K98/K$56)^$BW$1</f>
        <v>1.0929099890115856</v>
      </c>
      <c r="BV98" s="12">
        <f>(BV$3*temperature!$I208+BV$4*temperature!$I208^2+BV$5*temperature!$I208^6)*(L98/L$56)^$BW$1</f>
        <v>-0.55986904549895355</v>
      </c>
      <c r="BW98" s="12">
        <f>(BW$3*temperature!$I208+BW$4*temperature!$I208^2+BW$5*temperature!$I208^6)*(M98/M$56)^$BW$1</f>
        <v>-1.6356496813352397</v>
      </c>
      <c r="BX98" s="12">
        <f>(BX$3*temperature!$M208+BX$4*temperature!$M208^2+BX$5*temperature!$M208^6)*(K98/K$56)^$BW$1</f>
        <v>1.0929011072306123</v>
      </c>
      <c r="BY98" s="12">
        <f>(BY$3*temperature!$M208+BY$4*temperature!$M208^2+BY$5*temperature!$M208^6)*(L98/L$56)^$BW$1</f>
        <v>-0.55987665095082129</v>
      </c>
      <c r="BZ98" s="12">
        <f>(BZ$3*temperature!$M208+BZ$4*temperature!$M208^2+BZ$5*temperature!$M208^6)*(M98/M$56)^$BW$1</f>
        <v>-1.6356567189077458</v>
      </c>
      <c r="CA98" s="19">
        <f t="shared" si="148"/>
        <v>-8.881780973357678E-6</v>
      </c>
      <c r="CB98" s="19">
        <f t="shared" si="149"/>
        <v>-7.6054518677315386E-6</v>
      </c>
      <c r="CC98" s="19">
        <f t="shared" si="150"/>
        <v>-7.0375725060856098E-6</v>
      </c>
      <c r="CD98" s="19">
        <f t="shared" si="151"/>
        <v>-1.1503205494049963E-2</v>
      </c>
      <c r="CE98" s="19">
        <f t="shared" si="152"/>
        <v>-1.8417271627650771E-3</v>
      </c>
      <c r="CF98" s="19"/>
      <c r="CG98" s="19"/>
      <c r="CH98" s="19"/>
    </row>
    <row r="99" spans="1:86">
      <c r="A99" s="2">
        <f t="shared" si="85"/>
        <v>2053</v>
      </c>
      <c r="B99" s="5">
        <f t="shared" si="86"/>
        <v>1155.42742144978</v>
      </c>
      <c r="C99" s="5">
        <f t="shared" si="87"/>
        <v>2914.3838217626244</v>
      </c>
      <c r="D99" s="5">
        <f t="shared" si="88"/>
        <v>4221.4609135670989</v>
      </c>
      <c r="E99" s="15">
        <f t="shared" si="89"/>
        <v>4.5262965001168778E-4</v>
      </c>
      <c r="F99" s="15">
        <f t="shared" si="90"/>
        <v>8.9171076182176592E-4</v>
      </c>
      <c r="G99" s="15">
        <f t="shared" si="91"/>
        <v>1.820395800200576E-3</v>
      </c>
      <c r="H99" s="5">
        <f t="shared" si="92"/>
        <v>97891.205368230352</v>
      </c>
      <c r="I99" s="5">
        <f t="shared" si="93"/>
        <v>29012.73515521564</v>
      </c>
      <c r="J99" s="5">
        <f t="shared" si="94"/>
        <v>11381.54668726453</v>
      </c>
      <c r="K99" s="5">
        <f t="shared" si="95"/>
        <v>84722.937634110101</v>
      </c>
      <c r="L99" s="5">
        <f t="shared" si="96"/>
        <v>9955.015169439379</v>
      </c>
      <c r="M99" s="5">
        <f t="shared" si="97"/>
        <v>2696.115615019924</v>
      </c>
      <c r="N99" s="15">
        <f t="shared" si="98"/>
        <v>1.5537605221423778E-2</v>
      </c>
      <c r="O99" s="15">
        <f t="shared" si="99"/>
        <v>2.0310556602709084E-2</v>
      </c>
      <c r="P99" s="15">
        <f t="shared" si="100"/>
        <v>1.8609349700103417E-2</v>
      </c>
      <c r="Q99" s="5">
        <f t="shared" si="101"/>
        <v>8657.4019560657598</v>
      </c>
      <c r="R99" s="5">
        <f t="shared" si="102"/>
        <v>10266.029138927954</v>
      </c>
      <c r="S99" s="5">
        <f t="shared" si="103"/>
        <v>4909.6922864036851</v>
      </c>
      <c r="T99" s="5">
        <f t="shared" si="104"/>
        <v>88.439016799311318</v>
      </c>
      <c r="U99" s="5">
        <f t="shared" si="105"/>
        <v>353.8456158650875</v>
      </c>
      <c r="V99" s="5">
        <f t="shared" si="106"/>
        <v>431.37303051240156</v>
      </c>
      <c r="W99" s="15">
        <f t="shared" si="107"/>
        <v>-1.0734613539272964E-2</v>
      </c>
      <c r="X99" s="15">
        <f t="shared" si="108"/>
        <v>-1.217998157191269E-2</v>
      </c>
      <c r="Y99" s="15">
        <f t="shared" si="109"/>
        <v>-9.7425357312937999E-3</v>
      </c>
      <c r="Z99" s="5">
        <f t="shared" si="130"/>
        <v>16746.032192478295</v>
      </c>
      <c r="AA99" s="5">
        <f t="shared" si="131"/>
        <v>29638.103659072014</v>
      </c>
      <c r="AB99" s="5">
        <f t="shared" si="132"/>
        <v>17343.538489367635</v>
      </c>
      <c r="AC99" s="16">
        <f t="shared" si="113"/>
        <v>1.9441496593686147</v>
      </c>
      <c r="AD99" s="16">
        <f t="shared" si="114"/>
        <v>2.912361059808402</v>
      </c>
      <c r="AE99" s="16">
        <f t="shared" si="115"/>
        <v>3.5696783623552646</v>
      </c>
      <c r="AF99" s="15">
        <f t="shared" si="116"/>
        <v>-4.0504037456468023E-3</v>
      </c>
      <c r="AG99" s="15">
        <f t="shared" si="117"/>
        <v>2.9673830763510267E-4</v>
      </c>
      <c r="AH99" s="15">
        <f t="shared" si="118"/>
        <v>9.7937136394747881E-3</v>
      </c>
      <c r="AI99" s="1">
        <f t="shared" si="76"/>
        <v>165639.91763222252</v>
      </c>
      <c r="AJ99" s="1">
        <f t="shared" si="77"/>
        <v>46880.169429047593</v>
      </c>
      <c r="AK99" s="1">
        <f t="shared" si="78"/>
        <v>18449.813960342777</v>
      </c>
      <c r="AL99" s="14">
        <f t="shared" si="119"/>
        <v>31.045298555243075</v>
      </c>
      <c r="AM99" s="14">
        <f t="shared" si="120"/>
        <v>5.7437000715214754</v>
      </c>
      <c r="AN99" s="14">
        <f t="shared" si="121"/>
        <v>2.0407741291843595</v>
      </c>
      <c r="AO99" s="11">
        <f t="shared" si="122"/>
        <v>1.3385223811325975E-2</v>
      </c>
      <c r="AP99" s="11">
        <f t="shared" si="123"/>
        <v>1.6861851695894676E-2</v>
      </c>
      <c r="AQ99" s="11">
        <f t="shared" si="124"/>
        <v>1.5295827020274228E-2</v>
      </c>
      <c r="AR99" s="1">
        <f t="shared" si="133"/>
        <v>97891.205368230352</v>
      </c>
      <c r="AS99" s="1">
        <f t="shared" si="128"/>
        <v>29012.73515521564</v>
      </c>
      <c r="AT99" s="1">
        <f t="shared" si="129"/>
        <v>11381.54668726453</v>
      </c>
      <c r="AU99" s="1">
        <f t="shared" si="82"/>
        <v>19578.24107364607</v>
      </c>
      <c r="AV99" s="1">
        <f t="shared" si="83"/>
        <v>5802.5470310431283</v>
      </c>
      <c r="AW99" s="1">
        <f t="shared" si="84"/>
        <v>2276.3093374529062</v>
      </c>
      <c r="AX99" s="1">
        <f t="shared" si="153"/>
        <v>67778.350107288075</v>
      </c>
      <c r="AY99" s="1">
        <f t="shared" si="140"/>
        <v>7964.0121355515048</v>
      </c>
      <c r="AZ99" s="1">
        <f t="shared" si="141"/>
        <v>2156.8924920159398</v>
      </c>
      <c r="BA99" s="1">
        <f t="shared" si="154"/>
        <v>12852.972444342484</v>
      </c>
      <c r="BB99" s="1">
        <f t="shared" si="155"/>
        <v>26179.001133913087</v>
      </c>
      <c r="BC99" s="1">
        <f t="shared" si="156"/>
        <v>32405.723043329257</v>
      </c>
      <c r="BD99" s="1">
        <f t="shared" si="157"/>
        <v>23233.407206908527</v>
      </c>
      <c r="BE99" s="2">
        <f t="shared" si="164"/>
        <v>0</v>
      </c>
      <c r="BF99" s="2">
        <f t="shared" si="165"/>
        <v>0</v>
      </c>
      <c r="BG99" s="2">
        <f t="shared" si="166"/>
        <v>0</v>
      </c>
      <c r="BH99" s="2">
        <f t="shared" si="142"/>
        <v>0</v>
      </c>
      <c r="BI99" s="2">
        <f t="shared" si="158"/>
        <v>0</v>
      </c>
      <c r="BJ99" s="2">
        <f t="shared" si="143"/>
        <v>0</v>
      </c>
      <c r="BK99" s="2">
        <f t="shared" si="144"/>
        <v>0</v>
      </c>
      <c r="BL99" s="2">
        <f t="shared" si="145"/>
        <v>0</v>
      </c>
      <c r="BM99" s="2">
        <f t="shared" si="146"/>
        <v>0</v>
      </c>
      <c r="BN99" s="2">
        <f t="shared" si="147"/>
        <v>0</v>
      </c>
      <c r="BO99" s="2">
        <f t="shared" si="159"/>
        <v>0</v>
      </c>
      <c r="BP99" s="2">
        <f t="shared" si="160"/>
        <v>0</v>
      </c>
      <c r="BQ99" s="2">
        <f t="shared" si="161"/>
        <v>0</v>
      </c>
      <c r="BR99" s="11">
        <f t="shared" si="162"/>
        <v>4.6131489089019179E-2</v>
      </c>
      <c r="BS99" s="17">
        <f t="shared" si="135"/>
        <v>0.15301458834515247</v>
      </c>
      <c r="BT99" s="17">
        <f t="shared" si="136"/>
        <v>0.3252261523769312</v>
      </c>
      <c r="BU99" s="12">
        <f>(BU$3*temperature!$I209+BU$4*temperature!$I209^2+BU$5*temperature!$I209^6)*(K99/K$56)^$BW$1</f>
        <v>0.9407534021964028</v>
      </c>
      <c r="BV99" s="12">
        <f>(BV$3*temperature!$I209+BV$4*temperature!$I209^2+BV$5*temperature!$I209^6)*(L99/L$56)^$BW$1</f>
        <v>-0.68316880388028589</v>
      </c>
      <c r="BW99" s="12">
        <f>(BW$3*temperature!$I209+BW$4*temperature!$I209^2+BW$5*temperature!$I209^6)*(M99/M$56)^$BW$1</f>
        <v>-1.7445414029670099</v>
      </c>
      <c r="BX99" s="12">
        <f>(BX$3*temperature!$M209+BX$4*temperature!$M209^2+BX$5*temperature!$M209^6)*(K99/K$56)^$BW$1</f>
        <v>0.94074420810340942</v>
      </c>
      <c r="BY99" s="12">
        <f>(BY$3*temperature!$M209+BY$4*temperature!$M209^2+BY$5*temperature!$M209^6)*(L99/L$56)^$BW$1</f>
        <v>-0.68317661440622324</v>
      </c>
      <c r="BZ99" s="12">
        <f>(BZ$3*temperature!$M209+BZ$4*temperature!$M209^2+BZ$5*temperature!$M209^6)*(M99/M$56)^$BW$1</f>
        <v>-1.7445485935989464</v>
      </c>
      <c r="CA99" s="19">
        <f t="shared" si="148"/>
        <v>-9.1940929933809201E-6</v>
      </c>
      <c r="CB99" s="19">
        <f t="shared" si="149"/>
        <v>-7.8105259373462133E-6</v>
      </c>
      <c r="CC99" s="19">
        <f t="shared" si="150"/>
        <v>-7.1906319365488969E-6</v>
      </c>
      <c r="CD99" s="19">
        <f t="shared" si="151"/>
        <v>-1.208466078929594E-2</v>
      </c>
      <c r="CE99" s="19">
        <f t="shared" si="152"/>
        <v>-1.8491293959649235E-3</v>
      </c>
      <c r="CF99" s="19"/>
      <c r="CG99" s="19"/>
      <c r="CH99" s="19"/>
    </row>
    <row r="100" spans="1:86">
      <c r="A100" s="2">
        <f t="shared" si="85"/>
        <v>2054</v>
      </c>
      <c r="B100" s="5">
        <f t="shared" si="86"/>
        <v>1155.9242531236955</v>
      </c>
      <c r="C100" s="5">
        <f t="shared" si="87"/>
        <v>2916.8526698096725</v>
      </c>
      <c r="D100" s="5">
        <f t="shared" si="88"/>
        <v>4228.7614067989789</v>
      </c>
      <c r="E100" s="15">
        <f t="shared" si="89"/>
        <v>4.2999816751110336E-4</v>
      </c>
      <c r="F100" s="15">
        <f t="shared" si="90"/>
        <v>8.4712522373067754E-4</v>
      </c>
      <c r="G100" s="15">
        <f t="shared" si="91"/>
        <v>1.7293760101905471E-3</v>
      </c>
      <c r="H100" s="5">
        <f t="shared" si="92"/>
        <v>99431.158348374156</v>
      </c>
      <c r="I100" s="5">
        <f t="shared" si="93"/>
        <v>29619.300048993682</v>
      </c>
      <c r="J100" s="5">
        <f t="shared" si="94"/>
        <v>11610.608794707532</v>
      </c>
      <c r="K100" s="5">
        <f t="shared" si="95"/>
        <v>86018.749134882994</v>
      </c>
      <c r="L100" s="5">
        <f t="shared" si="96"/>
        <v>10154.541007697304</v>
      </c>
      <c r="M100" s="5">
        <f t="shared" si="97"/>
        <v>2745.6287261892007</v>
      </c>
      <c r="N100" s="15">
        <f t="shared" si="98"/>
        <v>1.5294695119863144E-2</v>
      </c>
      <c r="O100" s="15">
        <f t="shared" si="99"/>
        <v>2.004274577807208E-2</v>
      </c>
      <c r="P100" s="15">
        <f t="shared" si="100"/>
        <v>1.8364609771718055E-2</v>
      </c>
      <c r="Q100" s="5">
        <f t="shared" si="101"/>
        <v>8699.1980515856558</v>
      </c>
      <c r="R100" s="5">
        <f t="shared" si="102"/>
        <v>10353.005228155427</v>
      </c>
      <c r="S100" s="5">
        <f t="shared" si="103"/>
        <v>4959.7079775396815</v>
      </c>
      <c r="T100" s="5">
        <f t="shared" si="104"/>
        <v>87.489658132177439</v>
      </c>
      <c r="U100" s="5">
        <f t="shared" si="105"/>
        <v>349.53578278454864</v>
      </c>
      <c r="V100" s="5">
        <f t="shared" si="106"/>
        <v>427.17036334911802</v>
      </c>
      <c r="W100" s="15">
        <f t="shared" si="107"/>
        <v>-1.0734613539272964E-2</v>
      </c>
      <c r="X100" s="15">
        <f t="shared" si="108"/>
        <v>-1.217998157191269E-2</v>
      </c>
      <c r="Y100" s="15">
        <f t="shared" si="109"/>
        <v>-9.7425357312937999E-3</v>
      </c>
      <c r="Z100" s="5">
        <f t="shared" si="130"/>
        <v>16763.111563835548</v>
      </c>
      <c r="AA100" s="5">
        <f t="shared" si="131"/>
        <v>29907.255498793878</v>
      </c>
      <c r="AB100" s="5">
        <f t="shared" si="132"/>
        <v>17697.66716444476</v>
      </c>
      <c r="AC100" s="16">
        <f t="shared" si="113"/>
        <v>1.9362750683062102</v>
      </c>
      <c r="AD100" s="16">
        <f t="shared" si="114"/>
        <v>2.9132252689005118</v>
      </c>
      <c r="AE100" s="16">
        <f t="shared" si="115"/>
        <v>3.6046387700212015</v>
      </c>
      <c r="AF100" s="15">
        <f t="shared" si="116"/>
        <v>-4.0504037456468023E-3</v>
      </c>
      <c r="AG100" s="15">
        <f t="shared" si="117"/>
        <v>2.9673830763510267E-4</v>
      </c>
      <c r="AH100" s="15">
        <f t="shared" si="118"/>
        <v>9.7937136394747881E-3</v>
      </c>
      <c r="AI100" s="1">
        <f t="shared" si="76"/>
        <v>168654.16694264635</v>
      </c>
      <c r="AJ100" s="1">
        <f t="shared" si="77"/>
        <v>47994.69951718596</v>
      </c>
      <c r="AK100" s="1">
        <f t="shared" si="78"/>
        <v>18881.141901761406</v>
      </c>
      <c r="AL100" s="14">
        <f t="shared" si="119"/>
        <v>31.456691341999928</v>
      </c>
      <c r="AM100" s="14">
        <f t="shared" si="120"/>
        <v>5.8395809961252532</v>
      </c>
      <c r="AN100" s="14">
        <f t="shared" si="121"/>
        <v>2.0716773039711396</v>
      </c>
      <c r="AO100" s="11">
        <f t="shared" si="122"/>
        <v>1.3251371573212715E-2</v>
      </c>
      <c r="AP100" s="11">
        <f t="shared" si="123"/>
        <v>1.6693233178935729E-2</v>
      </c>
      <c r="AQ100" s="11">
        <f t="shared" si="124"/>
        <v>1.5142868750071486E-2</v>
      </c>
      <c r="AR100" s="1">
        <f t="shared" si="133"/>
        <v>99431.158348374156</v>
      </c>
      <c r="AS100" s="1">
        <f t="shared" si="128"/>
        <v>29619.300048993682</v>
      </c>
      <c r="AT100" s="1">
        <f t="shared" si="129"/>
        <v>11610.608794707532</v>
      </c>
      <c r="AU100" s="1">
        <f t="shared" si="82"/>
        <v>19886.231669674831</v>
      </c>
      <c r="AV100" s="1">
        <f t="shared" si="83"/>
        <v>5923.8600097987364</v>
      </c>
      <c r="AW100" s="1">
        <f t="shared" si="84"/>
        <v>2322.1217589415064</v>
      </c>
      <c r="AX100" s="1">
        <f t="shared" si="153"/>
        <v>68814.999307906386</v>
      </c>
      <c r="AY100" s="1">
        <f t="shared" si="140"/>
        <v>8123.6328061578433</v>
      </c>
      <c r="AZ100" s="1">
        <f t="shared" si="141"/>
        <v>2196.5029809513603</v>
      </c>
      <c r="BA100" s="1">
        <f t="shared" si="154"/>
        <v>12876.044869576548</v>
      </c>
      <c r="BB100" s="1">
        <f t="shared" si="155"/>
        <v>26259.061608212025</v>
      </c>
      <c r="BC100" s="1">
        <f t="shared" si="156"/>
        <v>32538.719794663113</v>
      </c>
      <c r="BD100" s="1">
        <f t="shared" si="157"/>
        <v>22631.264800701036</v>
      </c>
      <c r="BE100" s="2">
        <f t="shared" si="164"/>
        <v>0</v>
      </c>
      <c r="BF100" s="2">
        <f t="shared" si="165"/>
        <v>0</v>
      </c>
      <c r="BG100" s="2">
        <f t="shared" si="166"/>
        <v>0</v>
      </c>
      <c r="BH100" s="2">
        <f t="shared" si="142"/>
        <v>0</v>
      </c>
      <c r="BI100" s="2">
        <f t="shared" si="158"/>
        <v>0</v>
      </c>
      <c r="BJ100" s="2">
        <f t="shared" si="143"/>
        <v>0</v>
      </c>
      <c r="BK100" s="2">
        <f t="shared" si="144"/>
        <v>0</v>
      </c>
      <c r="BL100" s="2">
        <f t="shared" si="145"/>
        <v>0</v>
      </c>
      <c r="BM100" s="2">
        <f t="shared" si="146"/>
        <v>0</v>
      </c>
      <c r="BN100" s="2">
        <f t="shared" si="147"/>
        <v>0</v>
      </c>
      <c r="BO100" s="2">
        <f t="shared" si="159"/>
        <v>0</v>
      </c>
      <c r="BP100" s="2">
        <f t="shared" si="160"/>
        <v>0</v>
      </c>
      <c r="BQ100" s="2">
        <f t="shared" si="161"/>
        <v>0</v>
      </c>
      <c r="BR100" s="11">
        <f t="shared" si="162"/>
        <v>4.5920905631158221E-2</v>
      </c>
      <c r="BS100" s="17">
        <f t="shared" si="135"/>
        <v>0.14626707057484614</v>
      </c>
      <c r="BT100" s="17">
        <f t="shared" si="136"/>
        <v>0.31575354599702055</v>
      </c>
      <c r="BU100" s="12">
        <f>(BU$3*temperature!$I210+BU$4*temperature!$I210^2+BU$5*temperature!$I210^6)*(K100/K$56)^$BW$1</f>
        <v>0.7832576755478482</v>
      </c>
      <c r="BV100" s="12">
        <f>(BV$3*temperature!$I210+BV$4*temperature!$I210^2+BV$5*temperature!$I210^6)*(L100/L$56)^$BW$1</f>
        <v>-0.80998113417583117</v>
      </c>
      <c r="BW100" s="12">
        <f>(BW$3*temperature!$I210+BW$4*temperature!$I210^2+BW$5*temperature!$I210^6)*(M100/M$56)^$BW$1</f>
        <v>-1.8562141502764589</v>
      </c>
      <c r="BX100" s="12">
        <f>(BX$3*temperature!$M210+BX$4*temperature!$M210^2+BX$5*temperature!$M210^6)*(K100/K$56)^$BW$1</f>
        <v>0.7832481738736915</v>
      </c>
      <c r="BY100" s="12">
        <f>(BY$3*temperature!$M210+BY$4*temperature!$M210^2+BY$5*temperature!$M210^6)*(L100/L$56)^$BW$1</f>
        <v>-0.80998914536876787</v>
      </c>
      <c r="BZ100" s="12">
        <f>(BZ$3*temperature!$M210+BZ$4*temperature!$M210^2+BZ$5*temperature!$M210^6)*(M100/M$56)^$BW$1</f>
        <v>-1.8562214901237035</v>
      </c>
      <c r="CA100" s="19">
        <f t="shared" si="148"/>
        <v>-9.5016741566977814E-6</v>
      </c>
      <c r="CB100" s="19">
        <f t="shared" si="149"/>
        <v>-8.0111929366966095E-6</v>
      </c>
      <c r="CC100" s="19">
        <f t="shared" si="150"/>
        <v>-7.3398472446584151E-6</v>
      </c>
      <c r="CD100" s="19">
        <f t="shared" si="151"/>
        <v>-1.2672684899623081E-2</v>
      </c>
      <c r="CE100" s="19">
        <f t="shared" si="152"/>
        <v>-1.8535964965859563E-3</v>
      </c>
      <c r="CF100" s="19"/>
      <c r="CG100" s="19"/>
      <c r="CH100" s="19"/>
    </row>
    <row r="101" spans="1:86">
      <c r="A101" s="2">
        <f t="shared" si="85"/>
        <v>2055</v>
      </c>
      <c r="B101" s="5">
        <f t="shared" si="86"/>
        <v>1156.396446168789</v>
      </c>
      <c r="C101" s="5">
        <f t="shared" si="87"/>
        <v>2919.2000623066492</v>
      </c>
      <c r="D101" s="5">
        <f t="shared" si="88"/>
        <v>4235.7088694022304</v>
      </c>
      <c r="E101" s="15">
        <f t="shared" si="89"/>
        <v>4.0849825913554817E-4</v>
      </c>
      <c r="F101" s="15">
        <f t="shared" si="90"/>
        <v>8.0476896254414365E-4</v>
      </c>
      <c r="G101" s="15">
        <f t="shared" si="91"/>
        <v>1.6429072096810196E-3</v>
      </c>
      <c r="H101" s="5">
        <f t="shared" si="92"/>
        <v>100969.13441489448</v>
      </c>
      <c r="I101" s="5">
        <f t="shared" si="93"/>
        <v>30229.393128651522</v>
      </c>
      <c r="J101" s="5">
        <f t="shared" si="94"/>
        <v>11840.43862697821</v>
      </c>
      <c r="K101" s="5">
        <f t="shared" si="95"/>
        <v>87313.597987447385</v>
      </c>
      <c r="L101" s="5">
        <f t="shared" si="96"/>
        <v>10355.368759743489</v>
      </c>
      <c r="M101" s="5">
        <f t="shared" si="97"/>
        <v>2795.3853751637103</v>
      </c>
      <c r="N101" s="15">
        <f t="shared" si="98"/>
        <v>1.505310023206663E-2</v>
      </c>
      <c r="O101" s="15">
        <f t="shared" si="99"/>
        <v>1.9777137331362882E-2</v>
      </c>
      <c r="P101" s="15">
        <f t="shared" si="100"/>
        <v>1.8122133010885833E-2</v>
      </c>
      <c r="Q101" s="5">
        <f t="shared" si="101"/>
        <v>8738.928105278661</v>
      </c>
      <c r="R101" s="5">
        <f t="shared" si="102"/>
        <v>10437.557804130769</v>
      </c>
      <c r="S101" s="5">
        <f t="shared" si="103"/>
        <v>5008.6078503206199</v>
      </c>
      <c r="T101" s="5">
        <f t="shared" si="104"/>
        <v>86.550490463445399</v>
      </c>
      <c r="U101" s="5">
        <f t="shared" si="105"/>
        <v>345.27844339150874</v>
      </c>
      <c r="V101" s="5">
        <f t="shared" si="106"/>
        <v>423.0086408208395</v>
      </c>
      <c r="W101" s="15">
        <f t="shared" si="107"/>
        <v>-1.0734613539272964E-2</v>
      </c>
      <c r="X101" s="15">
        <f t="shared" si="108"/>
        <v>-1.217998157191269E-2</v>
      </c>
      <c r="Y101" s="15">
        <f t="shared" si="109"/>
        <v>-9.7425357312937999E-3</v>
      </c>
      <c r="Z101" s="5">
        <f t="shared" si="130"/>
        <v>16775.81513761407</v>
      </c>
      <c r="AA101" s="5">
        <f t="shared" si="131"/>
        <v>30169.586255935817</v>
      </c>
      <c r="AB101" s="5">
        <f t="shared" si="132"/>
        <v>18053.047242053686</v>
      </c>
      <c r="AC101" s="16">
        <f t="shared" si="113"/>
        <v>1.9284323725169403</v>
      </c>
      <c r="AD101" s="16">
        <f t="shared" si="114"/>
        <v>2.914089734436565</v>
      </c>
      <c r="AE101" s="16">
        <f t="shared" si="115"/>
        <v>3.6399415699085376</v>
      </c>
      <c r="AF101" s="15">
        <f t="shared" si="116"/>
        <v>-4.0504037456468023E-3</v>
      </c>
      <c r="AG101" s="15">
        <f t="shared" si="117"/>
        <v>2.9673830763510267E-4</v>
      </c>
      <c r="AH101" s="15">
        <f t="shared" si="118"/>
        <v>9.7937136394747881E-3</v>
      </c>
      <c r="AI101" s="1">
        <f t="shared" si="76"/>
        <v>171674.98191805655</v>
      </c>
      <c r="AJ101" s="1">
        <f t="shared" si="77"/>
        <v>49119.089575266102</v>
      </c>
      <c r="AK101" s="1">
        <f t="shared" si="78"/>
        <v>19315.149470526772</v>
      </c>
      <c r="AL101" s="14">
        <f t="shared" si="119"/>
        <v>31.869367204382264</v>
      </c>
      <c r="AM101" s="14">
        <f t="shared" si="120"/>
        <v>5.936087668488498</v>
      </c>
      <c r="AN101" s="14">
        <f t="shared" si="121"/>
        <v>2.1027347301026111</v>
      </c>
      <c r="AO101" s="11">
        <f t="shared" si="122"/>
        <v>1.3118857857480588E-2</v>
      </c>
      <c r="AP101" s="11">
        <f t="shared" si="123"/>
        <v>1.6526300847146371E-2</v>
      </c>
      <c r="AQ101" s="11">
        <f t="shared" si="124"/>
        <v>1.4991440062570771E-2</v>
      </c>
      <c r="AR101" s="1">
        <f t="shared" si="133"/>
        <v>100969.13441489448</v>
      </c>
      <c r="AS101" s="1">
        <f t="shared" si="128"/>
        <v>30229.393128651522</v>
      </c>
      <c r="AT101" s="1">
        <f t="shared" si="129"/>
        <v>11840.43862697821</v>
      </c>
      <c r="AU101" s="1">
        <f t="shared" si="82"/>
        <v>20193.826882978898</v>
      </c>
      <c r="AV101" s="1">
        <f t="shared" si="83"/>
        <v>6045.8786257303045</v>
      </c>
      <c r="AW101" s="1">
        <f t="shared" si="84"/>
        <v>2368.0877253956419</v>
      </c>
      <c r="AX101" s="1">
        <f t="shared" si="153"/>
        <v>69850.878389957899</v>
      </c>
      <c r="AY101" s="1">
        <f t="shared" si="140"/>
        <v>8284.2950077947917</v>
      </c>
      <c r="AZ101" s="1">
        <f t="shared" si="141"/>
        <v>2236.3083001309683</v>
      </c>
      <c r="BA101" s="1">
        <f t="shared" si="154"/>
        <v>12898.582345941841</v>
      </c>
      <c r="BB101" s="1">
        <f t="shared" si="155"/>
        <v>26337.364022894992</v>
      </c>
      <c r="BC101" s="1">
        <f t="shared" si="156"/>
        <v>32668.250733739591</v>
      </c>
      <c r="BD101" s="1">
        <f t="shared" si="157"/>
        <v>22042.723502142908</v>
      </c>
      <c r="BE101" s="2">
        <f t="shared" si="164"/>
        <v>0</v>
      </c>
      <c r="BF101" s="2">
        <f t="shared" si="165"/>
        <v>0</v>
      </c>
      <c r="BG101" s="2">
        <f t="shared" si="166"/>
        <v>0</v>
      </c>
      <c r="BH101" s="2">
        <f t="shared" si="142"/>
        <v>0</v>
      </c>
      <c r="BI101" s="2">
        <f t="shared" si="158"/>
        <v>0</v>
      </c>
      <c r="BJ101" s="2">
        <f t="shared" si="143"/>
        <v>0</v>
      </c>
      <c r="BK101" s="2">
        <f t="shared" si="144"/>
        <v>0</v>
      </c>
      <c r="BL101" s="2">
        <f t="shared" si="145"/>
        <v>0</v>
      </c>
      <c r="BM101" s="2">
        <f t="shared" si="146"/>
        <v>0</v>
      </c>
      <c r="BN101" s="2">
        <f t="shared" si="147"/>
        <v>0</v>
      </c>
      <c r="BO101" s="2">
        <f t="shared" si="159"/>
        <v>0</v>
      </c>
      <c r="BP101" s="2">
        <f t="shared" si="160"/>
        <v>0</v>
      </c>
      <c r="BQ101" s="2">
        <f t="shared" si="161"/>
        <v>0</v>
      </c>
      <c r="BR101" s="11">
        <f t="shared" si="162"/>
        <v>4.5710149780905346E-2</v>
      </c>
      <c r="BS101" s="17">
        <f t="shared" si="135"/>
        <v>0.13984525004458312</v>
      </c>
      <c r="BT101" s="17">
        <f t="shared" si="136"/>
        <v>0.30655684077380635</v>
      </c>
      <c r="BU101" s="12">
        <f>(BU$3*temperature!$I211+BU$4*temperature!$I211^2+BU$5*temperature!$I211^6)*(K101/K$56)^$BW$1</f>
        <v>0.6204027464056755</v>
      </c>
      <c r="BV101" s="12">
        <f>(BV$3*temperature!$I211+BV$4*temperature!$I211^2+BV$5*temperature!$I211^6)*(L101/L$56)^$BW$1</f>
        <v>-0.94030525001946863</v>
      </c>
      <c r="BW101" s="12">
        <f>(BW$3*temperature!$I211+BW$4*temperature!$I211^2+BW$5*temperature!$I211^6)*(M101/M$56)^$BW$1</f>
        <v>-1.9706649730252774</v>
      </c>
      <c r="BX101" s="12">
        <f>(BX$3*temperature!$M211+BX$4*temperature!$M211^2+BX$5*temperature!$M211^6)*(K101/K$56)^$BW$1</f>
        <v>0.62039294210634599</v>
      </c>
      <c r="BY101" s="12">
        <f>(BY$3*temperature!$M211+BY$4*temperature!$M211^2+BY$5*temperature!$M211^6)*(L101/L$56)^$BW$1</f>
        <v>-0.94031345738486993</v>
      </c>
      <c r="BZ101" s="12">
        <f>(BZ$3*temperature!$M211+BZ$4*temperature!$M211^2+BZ$5*temperature!$M211^6)*(M101/M$56)^$BW$1</f>
        <v>-1.970672458220188</v>
      </c>
      <c r="CA101" s="19">
        <f t="shared" si="148"/>
        <v>-9.8042993295077707E-6</v>
      </c>
      <c r="CB101" s="19">
        <f t="shared" si="149"/>
        <v>-8.2073654013026243E-6</v>
      </c>
      <c r="CC101" s="19">
        <f t="shared" si="150"/>
        <v>-7.4851949105614324E-6</v>
      </c>
      <c r="CD101" s="19">
        <f t="shared" si="151"/>
        <v>-1.3266632830608719E-2</v>
      </c>
      <c r="CE101" s="19">
        <f t="shared" si="152"/>
        <v>-1.8552755854461518E-3</v>
      </c>
      <c r="CF101" s="19"/>
      <c r="CG101" s="19"/>
      <c r="CH101" s="19"/>
    </row>
    <row r="102" spans="1:86">
      <c r="A102" s="2">
        <f t="shared" si="85"/>
        <v>2056</v>
      </c>
      <c r="B102" s="5">
        <f t="shared" si="86"/>
        <v>1156.8452128071629</v>
      </c>
      <c r="C102" s="5">
        <f t="shared" si="87"/>
        <v>2921.43187983197</v>
      </c>
      <c r="D102" s="5">
        <f t="shared" si="88"/>
        <v>4242.3198022098995</v>
      </c>
      <c r="E102" s="15">
        <f t="shared" si="89"/>
        <v>3.8807334617877077E-4</v>
      </c>
      <c r="F102" s="15">
        <f t="shared" si="90"/>
        <v>7.6453051441693648E-4</v>
      </c>
      <c r="G102" s="15">
        <f t="shared" si="91"/>
        <v>1.5607618491969685E-3</v>
      </c>
      <c r="H102" s="5">
        <f t="shared" si="92"/>
        <v>102504.53646521235</v>
      </c>
      <c r="I102" s="5">
        <f t="shared" si="93"/>
        <v>30842.843633833618</v>
      </c>
      <c r="J102" s="5">
        <f t="shared" si="94"/>
        <v>12070.978915981546</v>
      </c>
      <c r="K102" s="5">
        <f t="shared" si="95"/>
        <v>88606.959107760136</v>
      </c>
      <c r="L102" s="5">
        <f t="shared" si="96"/>
        <v>10557.440632710417</v>
      </c>
      <c r="M102" s="5">
        <f t="shared" si="97"/>
        <v>2845.3722205698778</v>
      </c>
      <c r="N102" s="15">
        <f t="shared" si="98"/>
        <v>1.481282583840704E-2</v>
      </c>
      <c r="O102" s="15">
        <f t="shared" si="99"/>
        <v>1.9513730283800435E-2</v>
      </c>
      <c r="P102" s="15">
        <f t="shared" si="100"/>
        <v>1.7881915620754141E-2</v>
      </c>
      <c r="Q102" s="5">
        <f t="shared" si="101"/>
        <v>8776.5823691827718</v>
      </c>
      <c r="R102" s="5">
        <f t="shared" si="102"/>
        <v>10519.659921002247</v>
      </c>
      <c r="S102" s="5">
        <f t="shared" si="103"/>
        <v>5056.381746390568</v>
      </c>
      <c r="T102" s="5">
        <f t="shared" si="104"/>
        <v>85.621404396685776</v>
      </c>
      <c r="U102" s="5">
        <f t="shared" si="105"/>
        <v>341.07295831382146</v>
      </c>
      <c r="V102" s="5">
        <f t="shared" si="106"/>
        <v>418.88746402299643</v>
      </c>
      <c r="W102" s="15">
        <f t="shared" si="107"/>
        <v>-1.0734613539272964E-2</v>
      </c>
      <c r="X102" s="15">
        <f t="shared" si="108"/>
        <v>-1.217998157191269E-2</v>
      </c>
      <c r="Y102" s="15">
        <f t="shared" si="109"/>
        <v>-9.7425357312937999E-3</v>
      </c>
      <c r="Z102" s="5">
        <f t="shared" si="130"/>
        <v>16784.172706191261</v>
      </c>
      <c r="AA102" s="5">
        <f t="shared" si="131"/>
        <v>30425.005636050711</v>
      </c>
      <c r="AB102" s="5">
        <f t="shared" si="132"/>
        <v>18409.589506095737</v>
      </c>
      <c r="AC102" s="16">
        <f t="shared" si="113"/>
        <v>1.9206214428120711</v>
      </c>
      <c r="AD102" s="16">
        <f t="shared" si="114"/>
        <v>2.9149544564926586</v>
      </c>
      <c r="AE102" s="16">
        <f t="shared" si="115"/>
        <v>3.6755901153086419</v>
      </c>
      <c r="AF102" s="15">
        <f t="shared" si="116"/>
        <v>-4.0504037456468023E-3</v>
      </c>
      <c r="AG102" s="15">
        <f t="shared" si="117"/>
        <v>2.9673830763510267E-4</v>
      </c>
      <c r="AH102" s="15">
        <f t="shared" si="118"/>
        <v>9.7937136394747881E-3</v>
      </c>
      <c r="AI102" s="1">
        <f t="shared" si="76"/>
        <v>174701.31060922981</v>
      </c>
      <c r="AJ102" s="1">
        <f t="shared" si="77"/>
        <v>50253.059243469797</v>
      </c>
      <c r="AK102" s="1">
        <f t="shared" si="78"/>
        <v>19751.722248869737</v>
      </c>
      <c r="AL102" s="14">
        <f t="shared" si="119"/>
        <v>32.283276005760783</v>
      </c>
      <c r="AM102" s="14">
        <f t="shared" si="120"/>
        <v>6.03320822344633</v>
      </c>
      <c r="AN102" s="14">
        <f t="shared" si="121"/>
        <v>2.1339425215596921</v>
      </c>
      <c r="AO102" s="11">
        <f t="shared" si="122"/>
        <v>1.2987669278905782E-2</v>
      </c>
      <c r="AP102" s="11">
        <f t="shared" si="123"/>
        <v>1.6361037838674906E-2</v>
      </c>
      <c r="AQ102" s="11">
        <f t="shared" si="124"/>
        <v>1.4841525661945064E-2</v>
      </c>
      <c r="AR102" s="1">
        <f t="shared" si="133"/>
        <v>102504.53646521235</v>
      </c>
      <c r="AS102" s="1">
        <f t="shared" si="128"/>
        <v>30842.843633833618</v>
      </c>
      <c r="AT102" s="1">
        <f t="shared" si="129"/>
        <v>12070.978915981546</v>
      </c>
      <c r="AU102" s="1">
        <f t="shared" si="82"/>
        <v>20500.907293042474</v>
      </c>
      <c r="AV102" s="1">
        <f t="shared" si="83"/>
        <v>6168.5687267667236</v>
      </c>
      <c r="AW102" s="1">
        <f t="shared" si="84"/>
        <v>2414.1957831963095</v>
      </c>
      <c r="AX102" s="1">
        <f t="shared" si="153"/>
        <v>70885.567286208097</v>
      </c>
      <c r="AY102" s="1">
        <f t="shared" si="140"/>
        <v>8445.9525061683344</v>
      </c>
      <c r="AZ102" s="1">
        <f t="shared" si="141"/>
        <v>2276.2977764559018</v>
      </c>
      <c r="BA102" s="1">
        <f t="shared" si="154"/>
        <v>12920.598410810673</v>
      </c>
      <c r="BB102" s="1">
        <f t="shared" si="155"/>
        <v>26413.958687082028</v>
      </c>
      <c r="BC102" s="1">
        <f t="shared" si="156"/>
        <v>32794.428608559392</v>
      </c>
      <c r="BD102" s="1">
        <f t="shared" si="157"/>
        <v>21467.605812028141</v>
      </c>
      <c r="BE102" s="2">
        <f t="shared" si="164"/>
        <v>0</v>
      </c>
      <c r="BF102" s="2">
        <f t="shared" si="165"/>
        <v>0</v>
      </c>
      <c r="BG102" s="2">
        <f t="shared" si="166"/>
        <v>0</v>
      </c>
      <c r="BH102" s="2">
        <f t="shared" si="142"/>
        <v>0</v>
      </c>
      <c r="BI102" s="2">
        <f t="shared" si="158"/>
        <v>0</v>
      </c>
      <c r="BJ102" s="2">
        <f t="shared" si="143"/>
        <v>0</v>
      </c>
      <c r="BK102" s="2">
        <f t="shared" si="144"/>
        <v>0</v>
      </c>
      <c r="BL102" s="2">
        <f t="shared" si="145"/>
        <v>0</v>
      </c>
      <c r="BM102" s="2">
        <f t="shared" si="146"/>
        <v>0</v>
      </c>
      <c r="BN102" s="2">
        <f t="shared" si="147"/>
        <v>0</v>
      </c>
      <c r="BO102" s="2">
        <f t="shared" si="159"/>
        <v>0</v>
      </c>
      <c r="BP102" s="2">
        <f t="shared" si="160"/>
        <v>0</v>
      </c>
      <c r="BQ102" s="2">
        <f t="shared" si="161"/>
        <v>0</v>
      </c>
      <c r="BR102" s="11">
        <f t="shared" si="162"/>
        <v>4.5499313633582589E-2</v>
      </c>
      <c r="BS102" s="17">
        <f t="shared" si="135"/>
        <v>0.13373232541912608</v>
      </c>
      <c r="BT102" s="17">
        <f t="shared" si="136"/>
        <v>0.29762800075126827</v>
      </c>
      <c r="BU102" s="12">
        <f>(BU$3*temperature!$I212+BU$4*temperature!$I212^2+BU$5*temperature!$I212^6)*(K102/K$56)^$BW$1</f>
        <v>0.45217278647778403</v>
      </c>
      <c r="BV102" s="12">
        <f>(BV$3*temperature!$I212+BV$4*temperature!$I212^2+BV$5*temperature!$I212^6)*(L102/L$56)^$BW$1</f>
        <v>-1.074137477269123</v>
      </c>
      <c r="BW102" s="12">
        <f>(BW$3*temperature!$I212+BW$4*temperature!$I212^2+BW$5*temperature!$I212^6)*(M102/M$56)^$BW$1</f>
        <v>-2.0878886931814296</v>
      </c>
      <c r="BX102" s="12">
        <f>(BX$3*temperature!$M212+BX$4*temperature!$M212^2+BX$5*temperature!$M212^6)*(K102/K$56)^$BW$1</f>
        <v>0.4521626847097579</v>
      </c>
      <c r="BY102" s="12">
        <f>(BY$3*temperature!$M212+BY$4*temperature!$M212^2+BY$5*temperature!$M212^6)*(L102/L$56)^$BW$1</f>
        <v>-1.0741458762389753</v>
      </c>
      <c r="BZ102" s="12">
        <f>(BZ$3*temperature!$M212+BZ$4*temperature!$M212^2+BZ$5*temperature!$M212^6)*(M102/M$56)^$BW$1</f>
        <v>-2.0878963198402838</v>
      </c>
      <c r="CA102" s="19">
        <f t="shared" si="148"/>
        <v>-1.0101768026127278E-5</v>
      </c>
      <c r="CB102" s="19">
        <f t="shared" si="149"/>
        <v>-8.3989698522746181E-6</v>
      </c>
      <c r="CC102" s="19">
        <f t="shared" si="150"/>
        <v>-7.6266588542317493E-6</v>
      </c>
      <c r="CD102" s="19">
        <f t="shared" si="151"/>
        <v>-1.386586401065084E-2</v>
      </c>
      <c r="CE102" s="19">
        <f t="shared" si="152"/>
        <v>-1.8543142380897067E-3</v>
      </c>
      <c r="CF102" s="19"/>
      <c r="CG102" s="19"/>
      <c r="CH102" s="19"/>
    </row>
    <row r="103" spans="1:86">
      <c r="A103" s="2">
        <f t="shared" si="85"/>
        <v>2057</v>
      </c>
      <c r="B103" s="5">
        <f t="shared" si="86"/>
        <v>1157.2717065602706</v>
      </c>
      <c r="C103" s="5">
        <f t="shared" si="87"/>
        <v>2923.5537274589956</v>
      </c>
      <c r="D103" s="5">
        <f t="shared" si="88"/>
        <v>4248.6099905643132</v>
      </c>
      <c r="E103" s="15">
        <f t="shared" si="89"/>
        <v>3.6866967886983222E-4</v>
      </c>
      <c r="F103" s="15">
        <f t="shared" si="90"/>
        <v>7.263039886960896E-4</v>
      </c>
      <c r="G103" s="15">
        <f t="shared" si="91"/>
        <v>1.48272375673712E-3</v>
      </c>
      <c r="H103" s="5">
        <f t="shared" si="92"/>
        <v>104036.7661605235</v>
      </c>
      <c r="I103" s="5">
        <f t="shared" si="93"/>
        <v>31459.478776161213</v>
      </c>
      <c r="J103" s="5">
        <f t="shared" si="94"/>
        <v>12302.172419303213</v>
      </c>
      <c r="K103" s="5">
        <f t="shared" si="95"/>
        <v>89898.306137414649</v>
      </c>
      <c r="L103" s="5">
        <f t="shared" si="96"/>
        <v>10760.698009646019</v>
      </c>
      <c r="M103" s="5">
        <f t="shared" si="97"/>
        <v>2895.5758345964823</v>
      </c>
      <c r="N103" s="15">
        <f t="shared" si="98"/>
        <v>1.4573878199386492E-2</v>
      </c>
      <c r="O103" s="15">
        <f t="shared" si="99"/>
        <v>1.9252523789321074E-2</v>
      </c>
      <c r="P103" s="15">
        <f t="shared" si="100"/>
        <v>1.764395310521083E-2</v>
      </c>
      <c r="Q103" s="5">
        <f t="shared" si="101"/>
        <v>8812.1525158726563</v>
      </c>
      <c r="R103" s="5">
        <f t="shared" si="102"/>
        <v>10599.286565062019</v>
      </c>
      <c r="S103" s="5">
        <f t="shared" si="103"/>
        <v>5103.0203201424174</v>
      </c>
      <c r="T103" s="5">
        <f t="shared" si="104"/>
        <v>84.702291709797549</v>
      </c>
      <c r="U103" s="5">
        <f t="shared" si="105"/>
        <v>336.91869596688139</v>
      </c>
      <c r="V103" s="5">
        <f t="shared" si="106"/>
        <v>414.80643793736135</v>
      </c>
      <c r="W103" s="15">
        <f t="shared" si="107"/>
        <v>-1.0734613539272964E-2</v>
      </c>
      <c r="X103" s="15">
        <f t="shared" si="108"/>
        <v>-1.217998157191269E-2</v>
      </c>
      <c r="Y103" s="15">
        <f t="shared" si="109"/>
        <v>-9.7425357312937999E-3</v>
      </c>
      <c r="Z103" s="5">
        <f t="shared" si="130"/>
        <v>16788.216693337337</v>
      </c>
      <c r="AA103" s="5">
        <f t="shared" si="131"/>
        <v>30673.428848773336</v>
      </c>
      <c r="AB103" s="5">
        <f t="shared" si="132"/>
        <v>18767.204763385129</v>
      </c>
      <c r="AC103" s="16">
        <f t="shared" si="113"/>
        <v>1.9128421505261355</v>
      </c>
      <c r="AD103" s="16">
        <f t="shared" si="114"/>
        <v>2.9158194351449116</v>
      </c>
      <c r="AE103" s="16">
        <f t="shared" si="115"/>
        <v>3.711587792354059</v>
      </c>
      <c r="AF103" s="15">
        <f t="shared" si="116"/>
        <v>-4.0504037456468023E-3</v>
      </c>
      <c r="AG103" s="15">
        <f t="shared" si="117"/>
        <v>2.9673830763510267E-4</v>
      </c>
      <c r="AH103" s="15">
        <f t="shared" si="118"/>
        <v>9.7937136394747881E-3</v>
      </c>
      <c r="AI103" s="1">
        <f t="shared" si="76"/>
        <v>177732.08684134932</v>
      </c>
      <c r="AJ103" s="1">
        <f t="shared" si="77"/>
        <v>51396.322045889545</v>
      </c>
      <c r="AK103" s="1">
        <f t="shared" si="78"/>
        <v>20190.745807179072</v>
      </c>
      <c r="AL103" s="14">
        <f t="shared" si="119"/>
        <v>32.698367672643208</v>
      </c>
      <c r="AM103" s="14">
        <f t="shared" si="120"/>
        <v>6.1309306759984157</v>
      </c>
      <c r="AN103" s="14">
        <f t="shared" si="121"/>
        <v>2.1652967746275875</v>
      </c>
      <c r="AO103" s="11">
        <f t="shared" si="122"/>
        <v>1.2857792586116724E-2</v>
      </c>
      <c r="AP103" s="11">
        <f t="shared" si="123"/>
        <v>1.6197427460288155E-2</v>
      </c>
      <c r="AQ103" s="11">
        <f t="shared" si="124"/>
        <v>1.4693110405325614E-2</v>
      </c>
      <c r="AR103" s="1">
        <f t="shared" si="133"/>
        <v>104036.7661605235</v>
      </c>
      <c r="AS103" s="1">
        <f t="shared" si="128"/>
        <v>31459.478776161213</v>
      </c>
      <c r="AT103" s="1">
        <f t="shared" si="129"/>
        <v>12302.172419303213</v>
      </c>
      <c r="AU103" s="1">
        <f t="shared" si="82"/>
        <v>20807.353232104702</v>
      </c>
      <c r="AV103" s="1">
        <f t="shared" si="83"/>
        <v>6291.8957552322427</v>
      </c>
      <c r="AW103" s="1">
        <f t="shared" si="84"/>
        <v>2460.434483860643</v>
      </c>
      <c r="AX103" s="1">
        <f t="shared" si="153"/>
        <v>71918.644909931725</v>
      </c>
      <c r="AY103" s="1">
        <f t="shared" si="140"/>
        <v>8608.5584077168151</v>
      </c>
      <c r="AZ103" s="1">
        <f t="shared" si="141"/>
        <v>2316.4606676771859</v>
      </c>
      <c r="BA103" s="1">
        <f t="shared" si="154"/>
        <v>12942.10606071264</v>
      </c>
      <c r="BB103" s="1">
        <f t="shared" si="155"/>
        <v>26488.894071984745</v>
      </c>
      <c r="BC103" s="1">
        <f t="shared" si="156"/>
        <v>32917.362324253088</v>
      </c>
      <c r="BD103" s="1">
        <f t="shared" si="157"/>
        <v>20905.726675427464</v>
      </c>
      <c r="BE103" s="2">
        <f t="shared" si="164"/>
        <v>0</v>
      </c>
      <c r="BF103" s="2">
        <f t="shared" si="165"/>
        <v>0</v>
      </c>
      <c r="BG103" s="2">
        <f t="shared" si="166"/>
        <v>0</v>
      </c>
      <c r="BH103" s="2">
        <f t="shared" si="142"/>
        <v>0</v>
      </c>
      <c r="BI103" s="2">
        <f t="shared" si="158"/>
        <v>0</v>
      </c>
      <c r="BJ103" s="2">
        <f t="shared" si="143"/>
        <v>0</v>
      </c>
      <c r="BK103" s="2">
        <f t="shared" si="144"/>
        <v>0</v>
      </c>
      <c r="BL103" s="2">
        <f t="shared" si="145"/>
        <v>0</v>
      </c>
      <c r="BM103" s="2">
        <f t="shared" si="146"/>
        <v>0</v>
      </c>
      <c r="BN103" s="2">
        <f t="shared" si="147"/>
        <v>0</v>
      </c>
      <c r="BO103" s="2">
        <f t="shared" si="159"/>
        <v>0</v>
      </c>
      <c r="BP103" s="2">
        <f t="shared" si="160"/>
        <v>0</v>
      </c>
      <c r="BQ103" s="2">
        <f t="shared" si="161"/>
        <v>0</v>
      </c>
      <c r="BR103" s="11">
        <f t="shared" si="162"/>
        <v>4.528848567190133E-2</v>
      </c>
      <c r="BS103" s="17">
        <f t="shared" si="135"/>
        <v>0.12791239905681603</v>
      </c>
      <c r="BT103" s="17">
        <f t="shared" si="136"/>
        <v>0.28895922403035756</v>
      </c>
      <c r="BU103" s="12">
        <f>(BU$3*temperature!$I213+BU$4*temperature!$I213^2+BU$5*temperature!$I213^6)*(K103/K$56)^$BW$1</f>
        <v>0.27855614986758764</v>
      </c>
      <c r="BV103" s="12">
        <f>(BV$3*temperature!$I213+BV$4*temperature!$I213^2+BV$5*temperature!$I213^6)*(L103/L$56)^$BW$1</f>
        <v>-1.2114713037932252</v>
      </c>
      <c r="BW103" s="12">
        <f>(BW$3*temperature!$I213+BW$4*temperature!$I213^2+BW$5*temperature!$I213^6)*(M103/M$56)^$BW$1</f>
        <v>-2.2078779418211205</v>
      </c>
      <c r="BX103" s="12">
        <f>(BX$3*temperature!$M213+BX$4*temperature!$M213^2+BX$5*temperature!$M213^6)*(K103/K$56)^$BW$1</f>
        <v>0.27854575596458758</v>
      </c>
      <c r="BY103" s="12">
        <f>(BY$3*temperature!$M213+BY$4*temperature!$M213^2+BY$5*temperature!$M213^6)*(L103/L$56)^$BW$1</f>
        <v>-1.2114798897391792</v>
      </c>
      <c r="BZ103" s="12">
        <f>(BZ$3*temperature!$M213+BZ$4*temperature!$M213^2+BZ$5*temperature!$M213^6)*(M103/M$56)^$BW$1</f>
        <v>-2.2078857060511368</v>
      </c>
      <c r="CA103" s="19">
        <f t="shared" si="148"/>
        <v>-1.0393903000061044E-5</v>
      </c>
      <c r="CB103" s="19">
        <f t="shared" si="149"/>
        <v>-8.5859459539872063E-6</v>
      </c>
      <c r="CC103" s="19">
        <f t="shared" si="150"/>
        <v>-7.7642300162494848E-6</v>
      </c>
      <c r="CD103" s="19">
        <f t="shared" si="151"/>
        <v>-1.446974336788273E-2</v>
      </c>
      <c r="CE103" s="19">
        <f t="shared" si="152"/>
        <v>-1.8508595879223328E-3</v>
      </c>
      <c r="CF103" s="19"/>
      <c r="CG103" s="19"/>
      <c r="CH103" s="19"/>
    </row>
    <row r="104" spans="1:86">
      <c r="A104" s="2">
        <f t="shared" si="85"/>
        <v>2058</v>
      </c>
      <c r="B104" s="5">
        <f t="shared" si="86"/>
        <v>1157.6770249992721</v>
      </c>
      <c r="C104" s="5">
        <f t="shared" si="87"/>
        <v>2925.5709467557454</v>
      </c>
      <c r="D104" s="5">
        <f t="shared" si="88"/>
        <v>4254.5945297821272</v>
      </c>
      <c r="E104" s="15">
        <f t="shared" si="89"/>
        <v>3.5023619492634061E-4</v>
      </c>
      <c r="F104" s="15">
        <f t="shared" si="90"/>
        <v>6.8998878926128512E-4</v>
      </c>
      <c r="G104" s="15">
        <f t="shared" si="91"/>
        <v>1.4085875689002639E-3</v>
      </c>
      <c r="H104" s="5">
        <f t="shared" si="92"/>
        <v>105565.2245636398</v>
      </c>
      <c r="I104" s="5">
        <f t="shared" si="93"/>
        <v>32079.123898122143</v>
      </c>
      <c r="J104" s="5">
        <f t="shared" si="94"/>
        <v>12533.961942915728</v>
      </c>
      <c r="K104" s="5">
        <f t="shared" si="95"/>
        <v>91187.112021771507</v>
      </c>
      <c r="L104" s="5">
        <f t="shared" si="96"/>
        <v>10965.081511250191</v>
      </c>
      <c r="M104" s="5">
        <f t="shared" si="97"/>
        <v>2945.9827147283004</v>
      </c>
      <c r="N104" s="15">
        <f t="shared" si="98"/>
        <v>1.4336264382855513E-2</v>
      </c>
      <c r="O104" s="15">
        <f t="shared" si="99"/>
        <v>1.8993517095355683E-2</v>
      </c>
      <c r="P104" s="15">
        <f t="shared" si="100"/>
        <v>1.740824036778954E-2</v>
      </c>
      <c r="Q104" s="5">
        <f t="shared" si="101"/>
        <v>8845.6316484419312</v>
      </c>
      <c r="R104" s="5">
        <f t="shared" si="102"/>
        <v>10676.414661402487</v>
      </c>
      <c r="S104" s="5">
        <f t="shared" si="103"/>
        <v>5148.5150257299829</v>
      </c>
      <c r="T104" s="5">
        <f t="shared" si="104"/>
        <v>83.79304534240211</v>
      </c>
      <c r="U104" s="5">
        <f t="shared" si="105"/>
        <v>332.8150324587719</v>
      </c>
      <c r="V104" s="5">
        <f t="shared" si="106"/>
        <v>410.76517139418593</v>
      </c>
      <c r="W104" s="15">
        <f t="shared" si="107"/>
        <v>-1.0734613539272964E-2</v>
      </c>
      <c r="X104" s="15">
        <f t="shared" si="108"/>
        <v>-1.217998157191269E-2</v>
      </c>
      <c r="Y104" s="15">
        <f t="shared" si="109"/>
        <v>-9.7425357312937999E-3</v>
      </c>
      <c r="Z104" s="5">
        <f t="shared" si="130"/>
        <v>16787.982123670488</v>
      </c>
      <c r="AA104" s="5">
        <f t="shared" si="131"/>
        <v>30914.776642229353</v>
      </c>
      <c r="AB104" s="5">
        <f t="shared" si="132"/>
        <v>19125.803876430105</v>
      </c>
      <c r="AC104" s="16">
        <f t="shared" si="113"/>
        <v>1.9050943675148133</v>
      </c>
      <c r="AD104" s="16">
        <f t="shared" si="114"/>
        <v>2.9166846704694662</v>
      </c>
      <c r="AE104" s="16">
        <f t="shared" si="115"/>
        <v>3.7479380203401451</v>
      </c>
      <c r="AF104" s="15">
        <f t="shared" si="116"/>
        <v>-4.0504037456468023E-3</v>
      </c>
      <c r="AG104" s="15">
        <f t="shared" si="117"/>
        <v>2.9673830763510267E-4</v>
      </c>
      <c r="AH104" s="15">
        <f t="shared" si="118"/>
        <v>9.7937136394747881E-3</v>
      </c>
      <c r="AI104" s="1">
        <f t="shared" si="76"/>
        <v>180766.23138931909</v>
      </c>
      <c r="AJ104" s="1">
        <f t="shared" si="77"/>
        <v>52548.585596532837</v>
      </c>
      <c r="AK104" s="1">
        <f t="shared" si="78"/>
        <v>20632.105710321805</v>
      </c>
      <c r="AL104" s="14">
        <f t="shared" si="119"/>
        <v>33.114592213788242</v>
      </c>
      <c r="AM104" s="14">
        <f t="shared" si="120"/>
        <v>6.2292429278380697</v>
      </c>
      <c r="AN104" s="14">
        <f t="shared" si="121"/>
        <v>2.1967935697517875</v>
      </c>
      <c r="AO104" s="11">
        <f t="shared" si="122"/>
        <v>1.2729214660255558E-2</v>
      </c>
      <c r="AP104" s="11">
        <f t="shared" si="123"/>
        <v>1.6035453185685274E-2</v>
      </c>
      <c r="AQ104" s="11">
        <f t="shared" si="124"/>
        <v>1.4546179301272357E-2</v>
      </c>
      <c r="AR104" s="1">
        <f t="shared" si="133"/>
        <v>105565.2245636398</v>
      </c>
      <c r="AS104" s="1">
        <f t="shared" si="128"/>
        <v>32079.123898122143</v>
      </c>
      <c r="AT104" s="1">
        <f t="shared" si="129"/>
        <v>12533.961942915728</v>
      </c>
      <c r="AU104" s="1">
        <f t="shared" si="82"/>
        <v>21113.044912727961</v>
      </c>
      <c r="AV104" s="1">
        <f t="shared" si="83"/>
        <v>6415.8247796244286</v>
      </c>
      <c r="AW104" s="1">
        <f t="shared" si="84"/>
        <v>2506.792388583146</v>
      </c>
      <c r="AX104" s="1">
        <f t="shared" si="153"/>
        <v>72949.6896174172</v>
      </c>
      <c r="AY104" s="1">
        <f t="shared" si="140"/>
        <v>8772.0652090001531</v>
      </c>
      <c r="AZ104" s="1">
        <f t="shared" si="141"/>
        <v>2356.7861717826399</v>
      </c>
      <c r="BA104" s="1">
        <f t="shared" si="154"/>
        <v>12963.11777574523</v>
      </c>
      <c r="BB104" s="1">
        <f t="shared" si="155"/>
        <v>26562.216876689519</v>
      </c>
      <c r="BC104" s="1">
        <f t="shared" si="156"/>
        <v>33037.157030547489</v>
      </c>
      <c r="BD104" s="1">
        <f t="shared" si="157"/>
        <v>20356.894456722159</v>
      </c>
      <c r="BE104" s="2">
        <f t="shared" si="164"/>
        <v>0</v>
      </c>
      <c r="BF104" s="2">
        <f t="shared" si="165"/>
        <v>0</v>
      </c>
      <c r="BG104" s="2">
        <f t="shared" si="166"/>
        <v>0</v>
      </c>
      <c r="BH104" s="2">
        <f t="shared" si="142"/>
        <v>0</v>
      </c>
      <c r="BI104" s="2">
        <f t="shared" si="158"/>
        <v>0</v>
      </c>
      <c r="BJ104" s="2">
        <f t="shared" si="143"/>
        <v>0</v>
      </c>
      <c r="BK104" s="2">
        <f t="shared" si="144"/>
        <v>0</v>
      </c>
      <c r="BL104" s="2">
        <f t="shared" si="145"/>
        <v>0</v>
      </c>
      <c r="BM104" s="2">
        <f t="shared" si="146"/>
        <v>0</v>
      </c>
      <c r="BN104" s="2">
        <f t="shared" si="147"/>
        <v>0</v>
      </c>
      <c r="BO104" s="2">
        <f t="shared" si="159"/>
        <v>0</v>
      </c>
      <c r="BP104" s="2">
        <f t="shared" si="160"/>
        <v>0</v>
      </c>
      <c r="BQ104" s="2">
        <f t="shared" si="161"/>
        <v>0</v>
      </c>
      <c r="BR104" s="11">
        <f t="shared" si="162"/>
        <v>4.5077750840326586E-2</v>
      </c>
      <c r="BS104" s="17">
        <f t="shared" si="135"/>
        <v>0.12237042769546551</v>
      </c>
      <c r="BT104" s="17">
        <f t="shared" si="136"/>
        <v>0.28054293595180346</v>
      </c>
      <c r="BU104" s="12">
        <f>(BU$3*temperature!$I214+BU$4*temperature!$I214^2+BU$5*temperature!$I214^6)*(K104/K$56)^$BW$1</f>
        <v>9.9545313416937717E-2</v>
      </c>
      <c r="BV104" s="12">
        <f>(BV$3*temperature!$I214+BV$4*temperature!$I214^2+BV$5*temperature!$I214^6)*(L104/L$56)^$BW$1</f>
        <v>-1.3522974338887688</v>
      </c>
      <c r="BW104" s="12">
        <f>(BW$3*temperature!$I214+BW$4*temperature!$I214^2+BW$5*temperature!$I214^6)*(M104/M$56)^$BW$1</f>
        <v>-2.330623199560375</v>
      </c>
      <c r="BX104" s="12">
        <f>(BX$3*temperature!$M214+BX$4*temperature!$M214^2+BX$5*temperature!$M214^6)*(K104/K$56)^$BW$1</f>
        <v>9.9534632868065701E-2</v>
      </c>
      <c r="BY104" s="12">
        <f>(BY$3*temperature!$M214+BY$4*temperature!$M214^2+BY$5*temperature!$M214^6)*(L104/L$56)^$BW$1</f>
        <v>-1.3523062021344499</v>
      </c>
      <c r="BZ104" s="12">
        <f>(BZ$3*temperature!$M214+BZ$4*temperature!$M214^2+BZ$5*temperature!$M214^6)*(M104/M$56)^$BW$1</f>
        <v>-2.3306310974663096</v>
      </c>
      <c r="CA104" s="19">
        <f t="shared" si="148"/>
        <v>-1.0680548872016304E-5</v>
      </c>
      <c r="CB104" s="19">
        <f t="shared" si="149"/>
        <v>-8.7682456810789233E-6</v>
      </c>
      <c r="CC104" s="19">
        <f t="shared" si="150"/>
        <v>-7.8979059345840597E-6</v>
      </c>
      <c r="CD104" s="19">
        <f t="shared" si="151"/>
        <v>-1.5077642321226411E-2</v>
      </c>
      <c r="CE104" s="19">
        <f t="shared" si="152"/>
        <v>-1.8450575394877273E-3</v>
      </c>
      <c r="CF104" s="19"/>
      <c r="CG104" s="19"/>
      <c r="CH104" s="19"/>
    </row>
    <row r="105" spans="1:86">
      <c r="A105" s="2">
        <f t="shared" si="85"/>
        <v>2059</v>
      </c>
      <c r="B105" s="5">
        <f t="shared" si="86"/>
        <v>1158.0622123756521</v>
      </c>
      <c r="C105" s="5">
        <f t="shared" si="87"/>
        <v>2927.488627353423</v>
      </c>
      <c r="D105" s="5">
        <f t="shared" si="88"/>
        <v>4260.2878502992216</v>
      </c>
      <c r="E105" s="15">
        <f t="shared" si="89"/>
        <v>3.3272438518002357E-4</v>
      </c>
      <c r="F105" s="15">
        <f t="shared" si="90"/>
        <v>6.5548934979822086E-4</v>
      </c>
      <c r="G105" s="15">
        <f t="shared" si="91"/>
        <v>1.3381581904552506E-3</v>
      </c>
      <c r="H105" s="5">
        <f t="shared" si="92"/>
        <v>107089.31277093347</v>
      </c>
      <c r="I105" s="5">
        <f t="shared" si="93"/>
        <v>32701.602634428673</v>
      </c>
      <c r="J105" s="5">
        <f t="shared" si="94"/>
        <v>12766.290365353649</v>
      </c>
      <c r="K105" s="5">
        <f t="shared" si="95"/>
        <v>92472.849581414237</v>
      </c>
      <c r="L105" s="5">
        <f t="shared" si="96"/>
        <v>11170.531058217071</v>
      </c>
      <c r="M105" s="5">
        <f t="shared" si="97"/>
        <v>2996.5792955649717</v>
      </c>
      <c r="N105" s="15">
        <f t="shared" si="98"/>
        <v>1.4099992105636172E-2</v>
      </c>
      <c r="O105" s="15">
        <f t="shared" si="99"/>
        <v>1.8736709504264759E-2</v>
      </c>
      <c r="P105" s="15">
        <f t="shared" si="100"/>
        <v>1.7174771794727928E-2</v>
      </c>
      <c r="Q105" s="5">
        <f t="shared" si="101"/>
        <v>8877.0143075019405</v>
      </c>
      <c r="R105" s="5">
        <f t="shared" si="102"/>
        <v>10751.023078198517</v>
      </c>
      <c r="S105" s="5">
        <f t="shared" si="103"/>
        <v>5192.8581045878573</v>
      </c>
      <c r="T105" s="5">
        <f t="shared" si="104"/>
        <v>82.893559383372647</v>
      </c>
      <c r="U105" s="5">
        <f t="shared" si="105"/>
        <v>328.76135149656852</v>
      </c>
      <c r="V105" s="5">
        <f t="shared" si="106"/>
        <v>406.76327703470707</v>
      </c>
      <c r="W105" s="15">
        <f t="shared" si="107"/>
        <v>-1.0734613539272964E-2</v>
      </c>
      <c r="X105" s="15">
        <f t="shared" si="108"/>
        <v>-1.217998157191269E-2</v>
      </c>
      <c r="Y105" s="15">
        <f t="shared" si="109"/>
        <v>-9.7425357312937999E-3</v>
      </c>
      <c r="Z105" s="5">
        <f t="shared" si="130"/>
        <v>16783.506586457774</v>
      </c>
      <c r="AA105" s="5">
        <f t="shared" si="131"/>
        <v>31148.975330745809</v>
      </c>
      <c r="AB105" s="5">
        <f t="shared" si="132"/>
        <v>19485.297798721298</v>
      </c>
      <c r="AC105" s="16">
        <f t="shared" si="113"/>
        <v>1.8973779661528207</v>
      </c>
      <c r="AD105" s="16">
        <f t="shared" si="114"/>
        <v>2.9175501625424864</v>
      </c>
      <c r="AE105" s="16">
        <f t="shared" si="115"/>
        <v>3.7846442520498567</v>
      </c>
      <c r="AF105" s="15">
        <f t="shared" si="116"/>
        <v>-4.0504037456468023E-3</v>
      </c>
      <c r="AG105" s="15">
        <f t="shared" si="117"/>
        <v>2.9673830763510267E-4</v>
      </c>
      <c r="AH105" s="15">
        <f t="shared" si="118"/>
        <v>9.7937136394747881E-3</v>
      </c>
      <c r="AI105" s="1">
        <f t="shared" si="76"/>
        <v>183802.65316311514</v>
      </c>
      <c r="AJ105" s="1">
        <f t="shared" si="77"/>
        <v>53709.551816503983</v>
      </c>
      <c r="AK105" s="1">
        <f t="shared" si="78"/>
        <v>21075.687527872768</v>
      </c>
      <c r="AL105" s="14">
        <f t="shared" si="119"/>
        <v>33.531899738937625</v>
      </c>
      <c r="AM105" s="14">
        <f t="shared" si="120"/>
        <v>6.3281327738561624</v>
      </c>
      <c r="AN105" s="14">
        <f t="shared" si="121"/>
        <v>2.2284289733737443</v>
      </c>
      <c r="AO105" s="11">
        <f t="shared" si="122"/>
        <v>1.2601922513653002E-2</v>
      </c>
      <c r="AP105" s="11">
        <f t="shared" si="123"/>
        <v>1.5875098653828423E-2</v>
      </c>
      <c r="AQ105" s="11">
        <f t="shared" si="124"/>
        <v>1.4400717508259633E-2</v>
      </c>
      <c r="AR105" s="1">
        <f t="shared" si="133"/>
        <v>107089.31277093347</v>
      </c>
      <c r="AS105" s="1">
        <f t="shared" si="128"/>
        <v>32701.602634428673</v>
      </c>
      <c r="AT105" s="1">
        <f t="shared" si="129"/>
        <v>12766.290365353649</v>
      </c>
      <c r="AU105" s="1">
        <f t="shared" si="82"/>
        <v>21417.862554186693</v>
      </c>
      <c r="AV105" s="1">
        <f t="shared" si="83"/>
        <v>6540.3205268857346</v>
      </c>
      <c r="AW105" s="1">
        <f t="shared" si="84"/>
        <v>2553.25807307073</v>
      </c>
      <c r="AX105" s="1">
        <f t="shared" si="153"/>
        <v>73978.279665131398</v>
      </c>
      <c r="AY105" s="1">
        <f t="shared" si="140"/>
        <v>8936.4248465736564</v>
      </c>
      <c r="AZ105" s="1">
        <f t="shared" si="141"/>
        <v>2397.2634364519768</v>
      </c>
      <c r="BA105" s="1">
        <f t="shared" si="154"/>
        <v>12983.6455429282</v>
      </c>
      <c r="BB105" s="1">
        <f t="shared" si="155"/>
        <v>26633.972092531101</v>
      </c>
      <c r="BC105" s="1">
        <f t="shared" si="156"/>
        <v>33153.914212856238</v>
      </c>
      <c r="BD105" s="1">
        <f t="shared" si="157"/>
        <v>19820.911843142341</v>
      </c>
      <c r="BE105" s="2">
        <f t="shared" si="164"/>
        <v>0</v>
      </c>
      <c r="BF105" s="2">
        <f t="shared" si="165"/>
        <v>0</v>
      </c>
      <c r="BG105" s="2">
        <f t="shared" si="166"/>
        <v>0</v>
      </c>
      <c r="BH105" s="2">
        <f t="shared" si="142"/>
        <v>0</v>
      </c>
      <c r="BI105" s="2">
        <f t="shared" si="158"/>
        <v>0</v>
      </c>
      <c r="BJ105" s="2">
        <f t="shared" si="143"/>
        <v>0</v>
      </c>
      <c r="BK105" s="2">
        <f t="shared" si="144"/>
        <v>0</v>
      </c>
      <c r="BL105" s="2">
        <f t="shared" si="145"/>
        <v>0</v>
      </c>
      <c r="BM105" s="2">
        <f t="shared" si="146"/>
        <v>0</v>
      </c>
      <c r="BN105" s="2">
        <f t="shared" si="147"/>
        <v>0</v>
      </c>
      <c r="BO105" s="2">
        <f t="shared" si="159"/>
        <v>0</v>
      </c>
      <c r="BP105" s="2">
        <f t="shared" si="160"/>
        <v>0</v>
      </c>
      <c r="BQ105" s="2">
        <f t="shared" si="161"/>
        <v>0</v>
      </c>
      <c r="BR105" s="11">
        <f t="shared" si="162"/>
        <v>4.4867190621013159E-2</v>
      </c>
      <c r="BS105" s="17">
        <f t="shared" si="135"/>
        <v>0.11709217577072122</v>
      </c>
      <c r="BT105" s="17">
        <f t="shared" si="136"/>
        <v>0.27237178247747906</v>
      </c>
      <c r="BU105" s="12">
        <f>(BU$3*temperature!$I215+BU$4*temperature!$I215^2+BU$5*temperature!$I215^6)*(K105/K$56)^$BW$1</f>
        <v>-8.4863190109362469E-2</v>
      </c>
      <c r="BV105" s="12">
        <f>(BV$3*temperature!$I215+BV$4*temperature!$I215^2+BV$5*temperature!$I215^6)*(L105/L$56)^$BW$1</f>
        <v>-1.4966038469651401</v>
      </c>
      <c r="BW105" s="12">
        <f>(BW$3*temperature!$I215+BW$4*temperature!$I215^2+BW$5*temperature!$I215^6)*(M105/M$56)^$BW$1</f>
        <v>-2.4561128402609702</v>
      </c>
      <c r="BX105" s="12">
        <f>(BX$3*temperature!$M215+BX$4*temperature!$M215^2+BX$5*temperature!$M215^6)*(K105/K$56)^$BW$1</f>
        <v>-8.4874151680214074E-2</v>
      </c>
      <c r="BY105" s="12">
        <f>(BY$3*temperature!$M215+BY$4*temperature!$M215^2+BY$5*temperature!$M215^6)*(L105/L$56)^$BW$1</f>
        <v>-1.496612792797682</v>
      </c>
      <c r="BZ105" s="12">
        <f>(BZ$3*temperature!$M215+BZ$4*temperature!$M215^2+BZ$5*temperature!$M215^6)*(M105/M$56)^$BW$1</f>
        <v>-2.4561208679513236</v>
      </c>
      <c r="CA105" s="19">
        <f t="shared" si="148"/>
        <v>-1.0961570851605873E-5</v>
      </c>
      <c r="CB105" s="19">
        <f t="shared" si="149"/>
        <v>-8.9458325418512175E-6</v>
      </c>
      <c r="CC105" s="19">
        <f t="shared" si="150"/>
        <v>-8.027690353351602E-6</v>
      </c>
      <c r="CD105" s="19">
        <f t="shared" si="151"/>
        <v>-1.5688939764201635E-2</v>
      </c>
      <c r="CE105" s="19">
        <f t="shared" si="152"/>
        <v>-1.8370520925261554E-3</v>
      </c>
      <c r="CF105" s="19"/>
      <c r="CG105" s="19"/>
      <c r="CH105" s="19"/>
    </row>
    <row r="106" spans="1:86">
      <c r="A106" s="2">
        <f t="shared" si="85"/>
        <v>2060</v>
      </c>
      <c r="B106" s="5">
        <f t="shared" si="86"/>
        <v>1158.4282621363843</v>
      </c>
      <c r="C106" s="5">
        <f t="shared" si="87"/>
        <v>2929.3116180894644</v>
      </c>
      <c r="D106" s="5">
        <f t="shared" si="88"/>
        <v>4265.7037424257678</v>
      </c>
      <c r="E106" s="15">
        <f t="shared" si="89"/>
        <v>3.1608816592102238E-4</v>
      </c>
      <c r="F106" s="15">
        <f t="shared" si="90"/>
        <v>6.2271488230830976E-4</v>
      </c>
      <c r="G106" s="15">
        <f t="shared" si="91"/>
        <v>1.271250280932488E-3</v>
      </c>
      <c r="H106" s="5">
        <f t="shared" si="92"/>
        <v>108608.43253710285</v>
      </c>
      <c r="I106" s="5">
        <f t="shared" si="93"/>
        <v>33326.737075417448</v>
      </c>
      <c r="J106" s="5">
        <f t="shared" si="94"/>
        <v>12999.100663208437</v>
      </c>
      <c r="K106" s="5">
        <f t="shared" si="95"/>
        <v>93754.992075906499</v>
      </c>
      <c r="L106" s="5">
        <f t="shared" si="96"/>
        <v>11376.985934037835</v>
      </c>
      <c r="M106" s="5">
        <f t="shared" si="97"/>
        <v>3047.3519606910791</v>
      </c>
      <c r="N106" s="15">
        <f t="shared" si="98"/>
        <v>1.3865069588489876E-2</v>
      </c>
      <c r="O106" s="15">
        <f t="shared" si="99"/>
        <v>1.8482100335676988E-2</v>
      </c>
      <c r="P106" s="15">
        <f t="shared" si="100"/>
        <v>1.6943541324353495E-2</v>
      </c>
      <c r="Q106" s="5">
        <f t="shared" si="101"/>
        <v>8906.2964752406715</v>
      </c>
      <c r="R106" s="5">
        <f t="shared" si="102"/>
        <v>10823.092628568613</v>
      </c>
      <c r="S106" s="5">
        <f t="shared" si="103"/>
        <v>5236.0425733686952</v>
      </c>
      <c r="T106" s="5">
        <f t="shared" si="104"/>
        <v>82.00372905849737</v>
      </c>
      <c r="U106" s="5">
        <f t="shared" si="105"/>
        <v>324.75704429378322</v>
      </c>
      <c r="V106" s="5">
        <f t="shared" si="106"/>
        <v>402.80037127401829</v>
      </c>
      <c r="W106" s="15">
        <f t="shared" si="107"/>
        <v>-1.0734613539272964E-2</v>
      </c>
      <c r="X106" s="15">
        <f t="shared" si="108"/>
        <v>-1.217998157191269E-2</v>
      </c>
      <c r="Y106" s="15">
        <f t="shared" si="109"/>
        <v>-9.7425357312937999E-3</v>
      </c>
      <c r="Z106" s="5">
        <f t="shared" si="130"/>
        <v>16774.830193992137</v>
      </c>
      <c r="AA106" s="5">
        <f t="shared" si="131"/>
        <v>31375.956815674919</v>
      </c>
      <c r="AB106" s="5">
        <f t="shared" si="132"/>
        <v>19845.597612294496</v>
      </c>
      <c r="AC106" s="16">
        <f t="shared" si="113"/>
        <v>1.8896928193318077</v>
      </c>
      <c r="AD106" s="16">
        <f t="shared" si="114"/>
        <v>2.9184159114401598</v>
      </c>
      <c r="AE106" s="16">
        <f t="shared" si="115"/>
        <v>3.8217099740817173</v>
      </c>
      <c r="AF106" s="15">
        <f t="shared" si="116"/>
        <v>-4.0504037456468023E-3</v>
      </c>
      <c r="AG106" s="15">
        <f t="shared" si="117"/>
        <v>2.9673830763510267E-4</v>
      </c>
      <c r="AH106" s="15">
        <f t="shared" si="118"/>
        <v>9.7937136394747881E-3</v>
      </c>
      <c r="AI106" s="1">
        <f t="shared" si="76"/>
        <v>186840.25040099034</v>
      </c>
      <c r="AJ106" s="1">
        <f t="shared" si="77"/>
        <v>54878.917161739322</v>
      </c>
      <c r="AK106" s="1">
        <f t="shared" si="78"/>
        <v>21521.376848156222</v>
      </c>
      <c r="AL106" s="14">
        <f t="shared" si="119"/>
        <v>33.95024047716084</v>
      </c>
      <c r="AM106" s="14">
        <f t="shared" si="120"/>
        <v>6.4275879086148588</v>
      </c>
      <c r="AN106" s="14">
        <f t="shared" si="121"/>
        <v>2.260199039745193</v>
      </c>
      <c r="AO106" s="11">
        <f t="shared" si="122"/>
        <v>1.2475903288516471E-2</v>
      </c>
      <c r="AP106" s="11">
        <f t="shared" si="123"/>
        <v>1.5716347667290138E-2</v>
      </c>
      <c r="AQ106" s="11">
        <f t="shared" si="124"/>
        <v>1.4256710333177037E-2</v>
      </c>
      <c r="AR106" s="1">
        <f t="shared" si="133"/>
        <v>108608.43253710285</v>
      </c>
      <c r="AS106" s="1">
        <f t="shared" si="128"/>
        <v>33326.737075417448</v>
      </c>
      <c r="AT106" s="1">
        <f t="shared" si="129"/>
        <v>12999.100663208437</v>
      </c>
      <c r="AU106" s="1">
        <f t="shared" si="82"/>
        <v>21721.686507420571</v>
      </c>
      <c r="AV106" s="1">
        <f t="shared" si="83"/>
        <v>6665.34741508349</v>
      </c>
      <c r="AW106" s="1">
        <f t="shared" si="84"/>
        <v>2599.8201326416875</v>
      </c>
      <c r="AX106" s="1">
        <f t="shared" si="153"/>
        <v>75003.993660725202</v>
      </c>
      <c r="AY106" s="1">
        <f t="shared" si="140"/>
        <v>9101.5887472302675</v>
      </c>
      <c r="AZ106" s="1">
        <f t="shared" si="141"/>
        <v>2437.8815685528634</v>
      </c>
      <c r="BA106" s="1">
        <f t="shared" si="154"/>
        <v>13003.700878536856</v>
      </c>
      <c r="BB106" s="1">
        <f t="shared" si="155"/>
        <v>26704.203065972197</v>
      </c>
      <c r="BC106" s="1">
        <f t="shared" si="156"/>
        <v>33267.731786186181</v>
      </c>
      <c r="BD106" s="1">
        <f t="shared" si="157"/>
        <v>19297.576680967642</v>
      </c>
      <c r="BE106" s="2">
        <f t="shared" si="164"/>
        <v>0</v>
      </c>
      <c r="BF106" s="2">
        <f t="shared" si="165"/>
        <v>0</v>
      </c>
      <c r="BG106" s="2">
        <f t="shared" si="166"/>
        <v>0</v>
      </c>
      <c r="BH106" s="2">
        <f t="shared" si="142"/>
        <v>0</v>
      </c>
      <c r="BI106" s="2">
        <f t="shared" si="158"/>
        <v>0</v>
      </c>
      <c r="BJ106" s="2">
        <f t="shared" si="143"/>
        <v>0</v>
      </c>
      <c r="BK106" s="2">
        <f t="shared" si="144"/>
        <v>0</v>
      </c>
      <c r="BL106" s="2">
        <f t="shared" si="145"/>
        <v>0</v>
      </c>
      <c r="BM106" s="2">
        <f t="shared" si="146"/>
        <v>0</v>
      </c>
      <c r="BN106" s="2">
        <f t="shared" si="147"/>
        <v>0</v>
      </c>
      <c r="BO106" s="2">
        <f t="shared" si="159"/>
        <v>0</v>
      </c>
      <c r="BP106" s="2">
        <f t="shared" si="160"/>
        <v>0</v>
      </c>
      <c r="BQ106" s="2">
        <f t="shared" si="161"/>
        <v>0</v>
      </c>
      <c r="BR106" s="11">
        <f t="shared" si="162"/>
        <v>4.4656883110873763E-2</v>
      </c>
      <c r="BS106" s="17">
        <f t="shared" si="135"/>
        <v>0.11206417123800001</v>
      </c>
      <c r="BT106" s="17">
        <f t="shared" si="136"/>
        <v>0.26443862376454275</v>
      </c>
      <c r="BU106" s="12">
        <f>(BU$3*temperature!$I216+BU$4*temperature!$I216^2+BU$5*temperature!$I216^6)*(K106/K$56)^$BW$1</f>
        <v>-0.27466884548013265</v>
      </c>
      <c r="BV106" s="12">
        <f>(BV$3*temperature!$I216+BV$4*temperature!$I216^2+BV$5*temperature!$I216^6)*(L106/L$56)^$BW$1</f>
        <v>-1.6443758601358571</v>
      </c>
      <c r="BW106" s="12">
        <f>(BW$3*temperature!$I216+BW$4*temperature!$I216^2+BW$5*temperature!$I216^6)*(M106/M$56)^$BW$1</f>
        <v>-2.5843331777589258</v>
      </c>
      <c r="BX106" s="12">
        <f>(BX$3*temperature!$M216+BX$4*temperature!$M216^2+BX$5*temperature!$M216^6)*(K106/K$56)^$BW$1</f>
        <v>-0.27468008233361912</v>
      </c>
      <c r="BY106" s="12">
        <f>(BY$3*temperature!$M216+BY$4*temperature!$M216^2+BY$5*temperature!$M216^6)*(L106/L$56)^$BW$1</f>
        <v>-1.6443849788166791</v>
      </c>
      <c r="BZ106" s="12">
        <f>(BZ$3*temperature!$M216+BZ$4*temperature!$M216^2+BZ$5*temperature!$M216^6)*(M106/M$56)^$BW$1</f>
        <v>-2.5843413313517463</v>
      </c>
      <c r="CA106" s="19">
        <f t="shared" si="148"/>
        <v>-1.1236853486473741E-5</v>
      </c>
      <c r="CB106" s="19">
        <f t="shared" si="149"/>
        <v>-9.1186808219845261E-6</v>
      </c>
      <c r="CC106" s="19">
        <f t="shared" si="150"/>
        <v>-8.1535928204701236E-6</v>
      </c>
      <c r="CD106" s="19">
        <f t="shared" si="151"/>
        <v>-1.6303022958840271E-2</v>
      </c>
      <c r="CE106" s="19">
        <f t="shared" si="152"/>
        <v>-1.8269847565565219E-3</v>
      </c>
      <c r="CF106" s="19"/>
      <c r="CG106" s="19"/>
      <c r="CH106" s="19"/>
    </row>
    <row r="107" spans="1:86">
      <c r="A107" s="2">
        <f t="shared" si="85"/>
        <v>2061</v>
      </c>
      <c r="B107" s="5">
        <f t="shared" si="86"/>
        <v>1158.7761193278775</v>
      </c>
      <c r="C107" s="5">
        <f t="shared" si="87"/>
        <v>2931.0445377319925</v>
      </c>
      <c r="D107" s="5">
        <f t="shared" si="88"/>
        <v>4270.8553806526543</v>
      </c>
      <c r="E107" s="15">
        <f t="shared" si="89"/>
        <v>3.0028375762497126E-4</v>
      </c>
      <c r="F107" s="15">
        <f t="shared" si="90"/>
        <v>5.9157913819289426E-4</v>
      </c>
      <c r="G107" s="15">
        <f t="shared" si="91"/>
        <v>1.2076877668858637E-3</v>
      </c>
      <c r="H107" s="5">
        <f t="shared" si="92"/>
        <v>110121.98689152388</v>
      </c>
      <c r="I107" s="5">
        <f t="shared" si="93"/>
        <v>33954.347932071963</v>
      </c>
      <c r="J107" s="5">
        <f t="shared" si="94"/>
        <v>13232.335937795344</v>
      </c>
      <c r="K107" s="5">
        <f t="shared" si="95"/>
        <v>95033.013758859393</v>
      </c>
      <c r="L107" s="5">
        <f t="shared" si="96"/>
        <v>11584.384848121563</v>
      </c>
      <c r="M107" s="5">
        <f t="shared" si="97"/>
        <v>3098.287054564988</v>
      </c>
      <c r="N107" s="15">
        <f t="shared" si="98"/>
        <v>1.3631505423393087E-2</v>
      </c>
      <c r="O107" s="15">
        <f t="shared" si="99"/>
        <v>1.8229688890027296E-2</v>
      </c>
      <c r="P107" s="15">
        <f t="shared" si="100"/>
        <v>1.6714542504751462E-2</v>
      </c>
      <c r="Q107" s="5">
        <f t="shared" si="101"/>
        <v>8933.4755765930786</v>
      </c>
      <c r="R107" s="5">
        <f t="shared" si="102"/>
        <v>10892.606069981679</v>
      </c>
      <c r="S107" s="5">
        <f t="shared" si="103"/>
        <v>5278.0622122142577</v>
      </c>
      <c r="T107" s="5">
        <f t="shared" si="104"/>
        <v>81.123450718275151</v>
      </c>
      <c r="U107" s="5">
        <f t="shared" si="105"/>
        <v>320.80150947893611</v>
      </c>
      <c r="V107" s="5">
        <f t="shared" si="106"/>
        <v>398.87607426430276</v>
      </c>
      <c r="W107" s="15">
        <f t="shared" si="107"/>
        <v>-1.0734613539272964E-2</v>
      </c>
      <c r="X107" s="15">
        <f t="shared" si="108"/>
        <v>-1.217998157191269E-2</v>
      </c>
      <c r="Y107" s="15">
        <f t="shared" si="109"/>
        <v>-9.7425357312937999E-3</v>
      </c>
      <c r="Z107" s="5">
        <f t="shared" si="130"/>
        <v>16761.99553478762</v>
      </c>
      <c r="AA107" s="5">
        <f t="shared" si="131"/>
        <v>31595.658599179777</v>
      </c>
      <c r="AB107" s="5">
        <f t="shared" si="132"/>
        <v>20206.614567334735</v>
      </c>
      <c r="AC107" s="16">
        <f t="shared" si="113"/>
        <v>1.8820388004582642</v>
      </c>
      <c r="AD107" s="16">
        <f t="shared" si="114"/>
        <v>2.9192819172386959</v>
      </c>
      <c r="AE107" s="16">
        <f t="shared" si="115"/>
        <v>3.8591387071809984</v>
      </c>
      <c r="AF107" s="15">
        <f t="shared" si="116"/>
        <v>-4.0504037456468023E-3</v>
      </c>
      <c r="AG107" s="15">
        <f t="shared" si="117"/>
        <v>2.9673830763510267E-4</v>
      </c>
      <c r="AH107" s="15">
        <f t="shared" si="118"/>
        <v>9.7937136394747881E-3</v>
      </c>
      <c r="AI107" s="1">
        <f t="shared" si="76"/>
        <v>189877.91186831187</v>
      </c>
      <c r="AJ107" s="1">
        <f t="shared" si="77"/>
        <v>56056.37286064888</v>
      </c>
      <c r="AK107" s="1">
        <f t="shared" si="78"/>
        <v>21969.05929598229</v>
      </c>
      <c r="AL107" s="14">
        <f t="shared" si="119"/>
        <v>34.369564794807623</v>
      </c>
      <c r="AM107" s="14">
        <f t="shared" si="120"/>
        <v>6.5275959327863822</v>
      </c>
      <c r="AN107" s="14">
        <f t="shared" si="121"/>
        <v>2.2920998127201155</v>
      </c>
      <c r="AO107" s="11">
        <f t="shared" si="122"/>
        <v>1.2351144255631306E-2</v>
      </c>
      <c r="AP107" s="11">
        <f t="shared" si="123"/>
        <v>1.5559184190617237E-2</v>
      </c>
      <c r="AQ107" s="11">
        <f t="shared" si="124"/>
        <v>1.4114143229845267E-2</v>
      </c>
      <c r="AR107" s="1">
        <f t="shared" si="133"/>
        <v>110121.98689152388</v>
      </c>
      <c r="AS107" s="1">
        <f t="shared" si="128"/>
        <v>33954.347932071963</v>
      </c>
      <c r="AT107" s="1">
        <f t="shared" si="129"/>
        <v>13232.335937795344</v>
      </c>
      <c r="AU107" s="1">
        <f t="shared" si="82"/>
        <v>22024.397378304777</v>
      </c>
      <c r="AV107" s="1">
        <f t="shared" si="83"/>
        <v>6790.8695864143929</v>
      </c>
      <c r="AW107" s="1">
        <f t="shared" si="84"/>
        <v>2646.4671875590689</v>
      </c>
      <c r="AX107" s="1">
        <f t="shared" si="153"/>
        <v>76026.411007087518</v>
      </c>
      <c r="AY107" s="1">
        <f t="shared" si="140"/>
        <v>9267.5078784972502</v>
      </c>
      <c r="AZ107" s="1">
        <f t="shared" si="141"/>
        <v>2478.6296436519906</v>
      </c>
      <c r="BA107" s="1">
        <f t="shared" si="154"/>
        <v>13023.294849449156</v>
      </c>
      <c r="BB107" s="1">
        <f t="shared" si="155"/>
        <v>26772.951559921454</v>
      </c>
      <c r="BC107" s="1">
        <f t="shared" si="156"/>
        <v>33378.704191138539</v>
      </c>
      <c r="BD107" s="1">
        <f t="shared" si="157"/>
        <v>18786.682748385476</v>
      </c>
      <c r="BE107" s="2">
        <f t="shared" si="164"/>
        <v>0</v>
      </c>
      <c r="BF107" s="2">
        <f t="shared" si="165"/>
        <v>0</v>
      </c>
      <c r="BG107" s="2">
        <f t="shared" si="166"/>
        <v>0</v>
      </c>
      <c r="BH107" s="2">
        <f t="shared" si="142"/>
        <v>0</v>
      </c>
      <c r="BI107" s="2">
        <f t="shared" si="158"/>
        <v>0</v>
      </c>
      <c r="BJ107" s="2">
        <f t="shared" si="143"/>
        <v>0</v>
      </c>
      <c r="BK107" s="2">
        <f t="shared" si="144"/>
        <v>0</v>
      </c>
      <c r="BL107" s="2">
        <f t="shared" si="145"/>
        <v>0</v>
      </c>
      <c r="BM107" s="2">
        <f t="shared" si="146"/>
        <v>0</v>
      </c>
      <c r="BN107" s="2">
        <f t="shared" si="147"/>
        <v>0</v>
      </c>
      <c r="BO107" s="2">
        <f t="shared" si="159"/>
        <v>0</v>
      </c>
      <c r="BP107" s="2">
        <f t="shared" si="160"/>
        <v>0</v>
      </c>
      <c r="BQ107" s="2">
        <f t="shared" si="161"/>
        <v>0</v>
      </c>
      <c r="BR107" s="11">
        <f t="shared" si="162"/>
        <v>4.4446903099391449E-2</v>
      </c>
      <c r="BS107" s="17">
        <f t="shared" si="135"/>
        <v>0.10727366377397063</v>
      </c>
      <c r="BT107" s="17">
        <f t="shared" si="136"/>
        <v>0.25673652792674051</v>
      </c>
      <c r="BU107" s="12">
        <f>(BU$3*temperature!$I217+BU$4*temperature!$I217^2+BU$5*temperature!$I217^6)*(K107/K$56)^$BW$1</f>
        <v>-0.46986723458794027</v>
      </c>
      <c r="BV107" s="12">
        <f>(BV$3*temperature!$I217+BV$4*temperature!$I217^2+BV$5*temperature!$I217^6)*(L107/L$56)^$BW$1</f>
        <v>-1.7955961943689589</v>
      </c>
      <c r="BW107" s="12">
        <f>(BW$3*temperature!$I217+BW$4*temperature!$I217^2+BW$5*temperature!$I217^6)*(M107/M$56)^$BW$1</f>
        <v>-2.7152685153677472</v>
      </c>
      <c r="BX107" s="12">
        <f>(BX$3*temperature!$M217+BX$4*temperature!$M217^2+BX$5*temperature!$M217^6)*(K107/K$56)^$BW$1</f>
        <v>-0.46987874088744486</v>
      </c>
      <c r="BY107" s="12">
        <f>(BY$3*temperature!$M217+BY$4*temperature!$M217^2+BY$5*temperature!$M217^6)*(L107/L$56)^$BW$1</f>
        <v>-1.7956054811438427</v>
      </c>
      <c r="BZ107" s="12">
        <f>(BZ$3*temperature!$M217+BZ$4*temperature!$M217^2+BZ$5*temperature!$M217^6)*(M107/M$56)^$BW$1</f>
        <v>-2.7152767909960898</v>
      </c>
      <c r="CA107" s="19">
        <f t="shared" si="148"/>
        <v>-1.1506299504582262E-5</v>
      </c>
      <c r="CB107" s="19">
        <f t="shared" si="149"/>
        <v>-9.2867748837655029E-6</v>
      </c>
      <c r="CC107" s="19">
        <f t="shared" si="150"/>
        <v>-8.2756283426022037E-6</v>
      </c>
      <c r="CD107" s="19">
        <f t="shared" si="151"/>
        <v>-1.6919288431094096E-2</v>
      </c>
      <c r="CE107" s="19">
        <f t="shared" si="152"/>
        <v>-1.8149940584520189E-3</v>
      </c>
      <c r="CF107" s="19"/>
      <c r="CG107" s="19"/>
      <c r="CH107" s="19"/>
    </row>
    <row r="108" spans="1:86">
      <c r="A108" s="2">
        <f t="shared" si="85"/>
        <v>2062</v>
      </c>
      <c r="B108" s="5">
        <f t="shared" si="86"/>
        <v>1159.1066828928674</v>
      </c>
      <c r="C108" s="5">
        <f t="shared" si="87"/>
        <v>2932.6917852935467</v>
      </c>
      <c r="D108" s="5">
        <f t="shared" si="88"/>
        <v>4275.75534746014</v>
      </c>
      <c r="E108" s="15">
        <f t="shared" si="89"/>
        <v>2.8526956974372268E-4</v>
      </c>
      <c r="F108" s="15">
        <f t="shared" si="90"/>
        <v>5.6200018128324948E-4</v>
      </c>
      <c r="G108" s="15">
        <f t="shared" si="91"/>
        <v>1.1473033785415704E-3</v>
      </c>
      <c r="H108" s="5">
        <f t="shared" si="92"/>
        <v>111629.38074500204</v>
      </c>
      <c r="I108" s="5">
        <f t="shared" si="93"/>
        <v>34584.254702255792</v>
      </c>
      <c r="J108" s="5">
        <f t="shared" si="94"/>
        <v>13465.9394428466</v>
      </c>
      <c r="K108" s="5">
        <f t="shared" si="95"/>
        <v>96306.390423356395</v>
      </c>
      <c r="L108" s="5">
        <f t="shared" si="96"/>
        <v>11792.665999094785</v>
      </c>
      <c r="M108" s="5">
        <f t="shared" si="97"/>
        <v>3149.3708943954339</v>
      </c>
      <c r="N108" s="15">
        <f t="shared" si="98"/>
        <v>1.3399308452198611E-2</v>
      </c>
      <c r="O108" s="15">
        <f t="shared" si="99"/>
        <v>1.7979474413524432E-2</v>
      </c>
      <c r="P108" s="15">
        <f t="shared" si="100"/>
        <v>1.6487768541387782E-2</v>
      </c>
      <c r="Q108" s="5">
        <f t="shared" si="101"/>
        <v>8958.5504775816007</v>
      </c>
      <c r="R108" s="5">
        <f t="shared" si="102"/>
        <v>10959.54810118887</v>
      </c>
      <c r="S108" s="5">
        <f t="shared" si="103"/>
        <v>5318.9115532829264</v>
      </c>
      <c r="T108" s="5">
        <f t="shared" si="104"/>
        <v>80.252621825842212</v>
      </c>
      <c r="U108" s="5">
        <f t="shared" si="105"/>
        <v>316.89415300524092</v>
      </c>
      <c r="V108" s="5">
        <f t="shared" si="106"/>
        <v>394.99000985842457</v>
      </c>
      <c r="W108" s="15">
        <f t="shared" si="107"/>
        <v>-1.0734613539272964E-2</v>
      </c>
      <c r="X108" s="15">
        <f t="shared" si="108"/>
        <v>-1.217998157191269E-2</v>
      </c>
      <c r="Y108" s="15">
        <f t="shared" si="109"/>
        <v>-9.7425357312937999E-3</v>
      </c>
      <c r="Z108" s="5">
        <f t="shared" si="130"/>
        <v>16745.04762184398</v>
      </c>
      <c r="AA108" s="5">
        <f t="shared" si="131"/>
        <v>31808.023790870015</v>
      </c>
      <c r="AB108" s="5">
        <f t="shared" si="132"/>
        <v>20568.260123591688</v>
      </c>
      <c r="AC108" s="16">
        <f t="shared" si="113"/>
        <v>1.8744157834514354</v>
      </c>
      <c r="AD108" s="16">
        <f t="shared" si="114"/>
        <v>2.9201481800143272</v>
      </c>
      <c r="AE108" s="16">
        <f t="shared" si="115"/>
        <v>3.896934006574142</v>
      </c>
      <c r="AF108" s="15">
        <f t="shared" si="116"/>
        <v>-4.0504037456468023E-3</v>
      </c>
      <c r="AG108" s="15">
        <f t="shared" si="117"/>
        <v>2.9673830763510267E-4</v>
      </c>
      <c r="AH108" s="15">
        <f t="shared" si="118"/>
        <v>9.7937136394747881E-3</v>
      </c>
      <c r="AI108" s="1">
        <f t="shared" si="76"/>
        <v>192914.51805978545</v>
      </c>
      <c r="AJ108" s="1">
        <f t="shared" si="77"/>
        <v>57241.605160998392</v>
      </c>
      <c r="AK108" s="1">
        <f t="shared" si="78"/>
        <v>22418.620553943128</v>
      </c>
      <c r="AL108" s="14">
        <f t="shared" si="119"/>
        <v>34.78982321306372</v>
      </c>
      <c r="AM108" s="14">
        <f t="shared" si="120"/>
        <v>6.6281443595521274</v>
      </c>
      <c r="AN108" s="14">
        <f t="shared" si="121"/>
        <v>2.3241273275234104</v>
      </c>
      <c r="AO108" s="11">
        <f t="shared" si="122"/>
        <v>1.2227632813074993E-2</v>
      </c>
      <c r="AP108" s="11">
        <f t="shared" si="123"/>
        <v>1.5403592348711064E-2</v>
      </c>
      <c r="AQ108" s="11">
        <f t="shared" si="124"/>
        <v>1.3973001797546814E-2</v>
      </c>
      <c r="AR108" s="1">
        <f t="shared" si="133"/>
        <v>111629.38074500204</v>
      </c>
      <c r="AS108" s="1">
        <f t="shared" si="128"/>
        <v>34584.254702255792</v>
      </c>
      <c r="AT108" s="1">
        <f t="shared" si="129"/>
        <v>13465.9394428466</v>
      </c>
      <c r="AU108" s="1">
        <f t="shared" si="82"/>
        <v>22325.876149000411</v>
      </c>
      <c r="AV108" s="1">
        <f t="shared" si="83"/>
        <v>6916.8509404511587</v>
      </c>
      <c r="AW108" s="1">
        <f t="shared" si="84"/>
        <v>2693.1878885693204</v>
      </c>
      <c r="AX108" s="1">
        <f t="shared" si="153"/>
        <v>77045.11233868511</v>
      </c>
      <c r="AY108" s="1">
        <f t="shared" si="140"/>
        <v>9434.1327992758288</v>
      </c>
      <c r="AZ108" s="1">
        <f t="shared" si="141"/>
        <v>2519.4967155163472</v>
      </c>
      <c r="BA108" s="1">
        <f t="shared" si="154"/>
        <v>13042.438093541316</v>
      </c>
      <c r="BB108" s="1">
        <f t="shared" si="155"/>
        <v>26840.257813437449</v>
      </c>
      <c r="BC108" s="1">
        <f t="shared" si="156"/>
        <v>33486.922491363432</v>
      </c>
      <c r="BD108" s="1">
        <f t="shared" si="157"/>
        <v>18288.020468835221</v>
      </c>
      <c r="BE108" s="2">
        <f t="shared" si="164"/>
        <v>0</v>
      </c>
      <c r="BF108" s="2">
        <f t="shared" si="165"/>
        <v>0</v>
      </c>
      <c r="BG108" s="2">
        <f t="shared" si="166"/>
        <v>0</v>
      </c>
      <c r="BH108" s="2">
        <f t="shared" si="142"/>
        <v>0</v>
      </c>
      <c r="BI108" s="2">
        <f t="shared" si="158"/>
        <v>0</v>
      </c>
      <c r="BJ108" s="2">
        <f t="shared" si="143"/>
        <v>0</v>
      </c>
      <c r="BK108" s="2">
        <f t="shared" si="144"/>
        <v>0</v>
      </c>
      <c r="BL108" s="2">
        <f t="shared" si="145"/>
        <v>0</v>
      </c>
      <c r="BM108" s="2">
        <f t="shared" si="146"/>
        <v>0</v>
      </c>
      <c r="BN108" s="2">
        <f t="shared" si="147"/>
        <v>0</v>
      </c>
      <c r="BO108" s="2">
        <f t="shared" si="159"/>
        <v>0</v>
      </c>
      <c r="BP108" s="2">
        <f t="shared" si="160"/>
        <v>0</v>
      </c>
      <c r="BQ108" s="2">
        <f t="shared" si="161"/>
        <v>0</v>
      </c>
      <c r="BR108" s="11">
        <f t="shared" si="162"/>
        <v>4.4237322146850805E-2</v>
      </c>
      <c r="BS108" s="17">
        <f t="shared" si="135"/>
        <v>0.1027085852384037</v>
      </c>
      <c r="BT108" s="17">
        <f t="shared" si="136"/>
        <v>0.24925876497741797</v>
      </c>
      <c r="BU108" s="12">
        <f>(BU$3*temperature!$I218+BU$4*temperature!$I218^2+BU$5*temperature!$I218^6)*(K108/K$56)^$BW$1</f>
        <v>-0.67045012167649576</v>
      </c>
      <c r="BV108" s="12">
        <f>(BV$3*temperature!$I218+BV$4*temperature!$I218^2+BV$5*temperature!$I218^6)*(L108/L$56)^$BW$1</f>
        <v>-1.9502450438561245</v>
      </c>
      <c r="BW108" s="12">
        <f>(BW$3*temperature!$I218+BW$4*temperature!$I218^2+BW$5*temperature!$I218^6)*(M108/M$56)^$BW$1</f>
        <v>-2.8489011979134222</v>
      </c>
      <c r="BX108" s="12">
        <f>(BX$3*temperature!$M218+BX$4*temperature!$M218^2+BX$5*temperature!$M218^6)*(K108/K$56)^$BW$1</f>
        <v>-0.67046189150517044</v>
      </c>
      <c r="BY108" s="12">
        <f>(BY$3*temperature!$M218+BY$4*temperature!$M218^2+BY$5*temperature!$M218^6)*(L108/L$56)^$BW$1</f>
        <v>-1.9502544939646089</v>
      </c>
      <c r="BZ108" s="12">
        <f>(BZ$3*temperature!$M218+BZ$4*temperature!$M218^2+BZ$5*temperature!$M218^6)*(M108/M$56)^$BW$1</f>
        <v>-2.848909591730421</v>
      </c>
      <c r="CA108" s="19">
        <f t="shared" si="148"/>
        <v>-1.1769828674679239E-5</v>
      </c>
      <c r="CB108" s="19">
        <f t="shared" si="149"/>
        <v>-9.4501084844100802E-6</v>
      </c>
      <c r="CC108" s="19">
        <f t="shared" si="150"/>
        <v>-8.3938169987973765E-6</v>
      </c>
      <c r="CD108" s="19">
        <f t="shared" si="151"/>
        <v>-1.7537142766181398E-2</v>
      </c>
      <c r="CE108" s="19">
        <f t="shared" si="152"/>
        <v>-1.8012151226383972E-3</v>
      </c>
      <c r="CF108" s="19"/>
      <c r="CG108" s="19"/>
      <c r="CH108" s="19"/>
    </row>
    <row r="109" spans="1:86">
      <c r="A109" s="2">
        <f t="shared" si="85"/>
        <v>2063</v>
      </c>
      <c r="B109" s="5">
        <f t="shared" si="86"/>
        <v>1159.4208078643476</v>
      </c>
      <c r="C109" s="5">
        <f t="shared" si="87"/>
        <v>2934.2575499427803</v>
      </c>
      <c r="D109" s="5">
        <f t="shared" si="88"/>
        <v>4280.4156565883004</v>
      </c>
      <c r="E109" s="15">
        <f t="shared" si="89"/>
        <v>2.7100609125653652E-4</v>
      </c>
      <c r="F109" s="15">
        <f t="shared" si="90"/>
        <v>5.3390017221908699E-4</v>
      </c>
      <c r="G109" s="15">
        <f t="shared" si="91"/>
        <v>1.0899382096144919E-3</v>
      </c>
      <c r="H109" s="5">
        <f t="shared" si="92"/>
        <v>113130.02148579303</v>
      </c>
      <c r="I109" s="5">
        <f t="shared" si="93"/>
        <v>35216.275837749832</v>
      </c>
      <c r="J109" s="5">
        <f t="shared" si="94"/>
        <v>13699.854613087698</v>
      </c>
      <c r="K109" s="5">
        <f t="shared" si="95"/>
        <v>97574.59993682403</v>
      </c>
      <c r="L109" s="5">
        <f t="shared" si="96"/>
        <v>12001.767138142515</v>
      </c>
      <c r="M109" s="5">
        <f t="shared" si="97"/>
        <v>3200.5897819762554</v>
      </c>
      <c r="N109" s="15">
        <f t="shared" si="98"/>
        <v>1.316848765583134E-2</v>
      </c>
      <c r="O109" s="15">
        <f t="shared" si="99"/>
        <v>1.7731456064623563E-2</v>
      </c>
      <c r="P109" s="15">
        <f t="shared" si="100"/>
        <v>1.6263212336143029E-2</v>
      </c>
      <c r="Q109" s="5">
        <f t="shared" si="101"/>
        <v>8981.521480892683</v>
      </c>
      <c r="R109" s="5">
        <f t="shared" si="102"/>
        <v>11023.905356671139</v>
      </c>
      <c r="S109" s="5">
        <f t="shared" si="103"/>
        <v>5358.5858694626995</v>
      </c>
      <c r="T109" s="5">
        <f t="shared" si="104"/>
        <v>79.391140945028368</v>
      </c>
      <c r="U109" s="5">
        <f t="shared" si="105"/>
        <v>313.03438806139019</v>
      </c>
      <c r="V109" s="5">
        <f t="shared" si="106"/>
        <v>391.14180557387476</v>
      </c>
      <c r="W109" s="15">
        <f t="shared" si="107"/>
        <v>-1.0734613539272964E-2</v>
      </c>
      <c r="X109" s="15">
        <f t="shared" si="108"/>
        <v>-1.217998157191269E-2</v>
      </c>
      <c r="Y109" s="15">
        <f t="shared" si="109"/>
        <v>-9.7425357312937999E-3</v>
      </c>
      <c r="Z109" s="5">
        <f t="shared" si="130"/>
        <v>16724.0338362402</v>
      </c>
      <c r="AA109" s="5">
        <f t="shared" si="131"/>
        <v>32013.001107212505</v>
      </c>
      <c r="AB109" s="5">
        <f t="shared" si="132"/>
        <v>20930.445993379264</v>
      </c>
      <c r="AC109" s="16">
        <f t="shared" si="113"/>
        <v>1.8668236427412443</v>
      </c>
      <c r="AD109" s="16">
        <f t="shared" si="114"/>
        <v>2.9210146998433082</v>
      </c>
      <c r="AE109" s="16">
        <f t="shared" si="115"/>
        <v>3.9350994623064603</v>
      </c>
      <c r="AF109" s="15">
        <f t="shared" si="116"/>
        <v>-4.0504037456468023E-3</v>
      </c>
      <c r="AG109" s="15">
        <f t="shared" si="117"/>
        <v>2.9673830763510267E-4</v>
      </c>
      <c r="AH109" s="15">
        <f t="shared" si="118"/>
        <v>9.7937136394747881E-3</v>
      </c>
      <c r="AI109" s="1">
        <f t="shared" si="76"/>
        <v>195948.9424028073</v>
      </c>
      <c r="AJ109" s="1">
        <f t="shared" si="77"/>
        <v>58434.295585349711</v>
      </c>
      <c r="AK109" s="1">
        <f t="shared" si="78"/>
        <v>22869.946387118136</v>
      </c>
      <c r="AL109" s="14">
        <f t="shared" si="119"/>
        <v>35.210966425106044</v>
      </c>
      <c r="AM109" s="14">
        <f t="shared" si="120"/>
        <v>6.7292206209576477</v>
      </c>
      <c r="AN109" s="14">
        <f t="shared" si="121"/>
        <v>2.3562776124953704</v>
      </c>
      <c r="AO109" s="11">
        <f t="shared" si="122"/>
        <v>1.2105356484944244E-2</v>
      </c>
      <c r="AP109" s="11">
        <f t="shared" si="123"/>
        <v>1.5249556425223954E-2</v>
      </c>
      <c r="AQ109" s="11">
        <f t="shared" si="124"/>
        <v>1.3833271779571346E-2</v>
      </c>
      <c r="AR109" s="1">
        <f t="shared" si="133"/>
        <v>113130.02148579303</v>
      </c>
      <c r="AS109" s="1">
        <f t="shared" si="128"/>
        <v>35216.275837749832</v>
      </c>
      <c r="AT109" s="1">
        <f t="shared" si="129"/>
        <v>13699.854613087698</v>
      </c>
      <c r="AU109" s="1">
        <f t="shared" si="82"/>
        <v>22626.004297158608</v>
      </c>
      <c r="AV109" s="1">
        <f t="shared" si="83"/>
        <v>7043.2551675499672</v>
      </c>
      <c r="AW109" s="1">
        <f t="shared" si="84"/>
        <v>2739.9709226175401</v>
      </c>
      <c r="AX109" s="1">
        <f t="shared" si="153"/>
        <v>78059.679949459212</v>
      </c>
      <c r="AY109" s="1">
        <f t="shared" si="140"/>
        <v>9601.4137105140126</v>
      </c>
      <c r="AZ109" s="1">
        <f t="shared" si="141"/>
        <v>2560.4718255810039</v>
      </c>
      <c r="BA109" s="1">
        <f t="shared" si="154"/>
        <v>13061.140839166157</v>
      </c>
      <c r="BB109" s="1">
        <f t="shared" si="155"/>
        <v>26906.160599779203</v>
      </c>
      <c r="BC109" s="1">
        <f t="shared" si="156"/>
        <v>33592.474471898931</v>
      </c>
      <c r="BD109" s="1">
        <f t="shared" si="157"/>
        <v>17801.377568497737</v>
      </c>
      <c r="BE109" s="2">
        <f t="shared" si="164"/>
        <v>0</v>
      </c>
      <c r="BF109" s="2">
        <f t="shared" si="165"/>
        <v>0</v>
      </c>
      <c r="BG109" s="2">
        <f t="shared" si="166"/>
        <v>0</v>
      </c>
      <c r="BH109" s="2">
        <f t="shared" si="142"/>
        <v>0</v>
      </c>
      <c r="BI109" s="2">
        <f t="shared" si="158"/>
        <v>0</v>
      </c>
      <c r="BJ109" s="2">
        <f t="shared" si="143"/>
        <v>0</v>
      </c>
      <c r="BK109" s="2">
        <f t="shared" si="144"/>
        <v>0</v>
      </c>
      <c r="BL109" s="2">
        <f t="shared" si="145"/>
        <v>0</v>
      </c>
      <c r="BM109" s="2">
        <f t="shared" si="146"/>
        <v>0</v>
      </c>
      <c r="BN109" s="2">
        <f t="shared" si="147"/>
        <v>0</v>
      </c>
      <c r="BO109" s="2">
        <f t="shared" si="159"/>
        <v>0</v>
      </c>
      <c r="BP109" s="2">
        <f t="shared" si="160"/>
        <v>0</v>
      </c>
      <c r="BQ109" s="2">
        <f t="shared" si="161"/>
        <v>0</v>
      </c>
      <c r="BR109" s="11">
        <f t="shared" si="162"/>
        <v>4.4028208662661522E-2</v>
      </c>
      <c r="BS109" s="17">
        <f t="shared" si="135"/>
        <v>9.8357512282021095E-2</v>
      </c>
      <c r="BT109" s="17">
        <f t="shared" si="136"/>
        <v>0.24199880094894949</v>
      </c>
      <c r="BU109" s="12">
        <f>(BU$3*temperature!$I219+BU$4*temperature!$I219^2+BU$5*temperature!$I219^6)*(K109/K$56)^$BW$1</f>
        <v>-0.87640554372104451</v>
      </c>
      <c r="BV109" s="12">
        <f>(BV$3*temperature!$I219+BV$4*temperature!$I219^2+BV$5*temperature!$I219^6)*(L109/L$56)^$BW$1</f>
        <v>-2.108300148270509</v>
      </c>
      <c r="BW109" s="12">
        <f>(BW$3*temperature!$I219+BW$4*temperature!$I219^2+BW$5*temperature!$I219^6)*(M109/M$56)^$BW$1</f>
        <v>-2.9852116660633032</v>
      </c>
      <c r="BX109" s="12">
        <f>(BX$3*temperature!$M219+BX$4*temperature!$M219^2+BX$5*temperature!$M219^6)*(K109/K$56)^$BW$1</f>
        <v>-0.87641757109780227</v>
      </c>
      <c r="BY109" s="12">
        <f>(BY$3*temperature!$M219+BY$4*temperature!$M219^2+BY$5*temperature!$M219^6)*(L109/L$56)^$BW$1</f>
        <v>-2.1083097569546392</v>
      </c>
      <c r="BZ109" s="12">
        <f>(BZ$3*temperature!$M219+BZ$4*temperature!$M219^2+BZ$5*temperature!$M219^6)*(M109/M$56)^$BW$1</f>
        <v>-2.9852201742469284</v>
      </c>
      <c r="CA109" s="19">
        <f t="shared" si="148"/>
        <v>-1.2027376757761665E-5</v>
      </c>
      <c r="CB109" s="19">
        <f t="shared" si="149"/>
        <v>-9.608684130135714E-6</v>
      </c>
      <c r="CC109" s="19">
        <f t="shared" si="150"/>
        <v>-8.5081836251887921E-6</v>
      </c>
      <c r="CD109" s="19">
        <f t="shared" si="151"/>
        <v>-1.8156003404745134E-2</v>
      </c>
      <c r="CE109" s="19">
        <f t="shared" si="152"/>
        <v>-1.7857793278746362E-3</v>
      </c>
      <c r="CF109" s="19"/>
      <c r="CG109" s="19"/>
      <c r="CH109" s="19"/>
    </row>
    <row r="110" spans="1:86">
      <c r="A110" s="2">
        <f t="shared" si="85"/>
        <v>2064</v>
      </c>
      <c r="B110" s="5">
        <f t="shared" si="86"/>
        <v>1159.7193074605452</v>
      </c>
      <c r="C110" s="5">
        <f t="shared" si="87"/>
        <v>2935.7458205234675</v>
      </c>
      <c r="D110" s="5">
        <f t="shared" si="88"/>
        <v>4284.8477757365908</v>
      </c>
      <c r="E110" s="15">
        <f t="shared" si="89"/>
        <v>2.5745578669370971E-4</v>
      </c>
      <c r="F110" s="15">
        <f t="shared" si="90"/>
        <v>5.0720516360813262E-4</v>
      </c>
      <c r="G110" s="15">
        <f t="shared" si="91"/>
        <v>1.0354412991337672E-3</v>
      </c>
      <c r="H110" s="5">
        <f t="shared" si="92"/>
        <v>114623.31956381723</v>
      </c>
      <c r="I110" s="5">
        <f t="shared" si="93"/>
        <v>35850.228911699443</v>
      </c>
      <c r="J110" s="5">
        <f t="shared" si="94"/>
        <v>13934.025093557078</v>
      </c>
      <c r="K110" s="5">
        <f t="shared" si="95"/>
        <v>98837.122764481377</v>
      </c>
      <c r="L110" s="5">
        <f t="shared" si="96"/>
        <v>12211.625632258263</v>
      </c>
      <c r="M110" s="5">
        <f t="shared" si="97"/>
        <v>3251.9300154511875</v>
      </c>
      <c r="N110" s="15">
        <f t="shared" si="98"/>
        <v>1.2939052053247302E-2</v>
      </c>
      <c r="O110" s="15">
        <f t="shared" si="99"/>
        <v>1.7485632882244584E-2</v>
      </c>
      <c r="P110" s="15">
        <f t="shared" si="100"/>
        <v>1.6040866519054786E-2</v>
      </c>
      <c r="Q110" s="5">
        <f t="shared" si="101"/>
        <v>9002.3903187617725</v>
      </c>
      <c r="R110" s="5">
        <f t="shared" si="102"/>
        <v>11085.666398605845</v>
      </c>
      <c r="S110" s="5">
        <f t="shared" si="103"/>
        <v>5397.0811632050727</v>
      </c>
      <c r="T110" s="5">
        <f t="shared" si="104"/>
        <v>78.538907728541545</v>
      </c>
      <c r="U110" s="5">
        <f t="shared" si="105"/>
        <v>309.22163498342746</v>
      </c>
      <c r="V110" s="5">
        <f t="shared" si="106"/>
        <v>387.33109255706853</v>
      </c>
      <c r="W110" s="15">
        <f t="shared" si="107"/>
        <v>-1.0734613539272964E-2</v>
      </c>
      <c r="X110" s="15">
        <f t="shared" si="108"/>
        <v>-1.217998157191269E-2</v>
      </c>
      <c r="Y110" s="15">
        <f t="shared" si="109"/>
        <v>-9.7425357312937999E-3</v>
      </c>
      <c r="Z110" s="5">
        <f t="shared" si="130"/>
        <v>16699.003866323517</v>
      </c>
      <c r="AA110" s="5">
        <f t="shared" si="131"/>
        <v>32210.544863674833</v>
      </c>
      <c r="AB110" s="5">
        <f t="shared" si="132"/>
        <v>21293.084185936357</v>
      </c>
      <c r="AC110" s="16">
        <f t="shared" si="113"/>
        <v>1.8592622532662233</v>
      </c>
      <c r="AD110" s="16">
        <f t="shared" si="114"/>
        <v>2.921881476801917</v>
      </c>
      <c r="AE110" s="16">
        <f t="shared" si="115"/>
        <v>3.973638699583141</v>
      </c>
      <c r="AF110" s="15">
        <f t="shared" si="116"/>
        <v>-4.0504037456468023E-3</v>
      </c>
      <c r="AG110" s="15">
        <f t="shared" si="117"/>
        <v>2.9673830763510267E-4</v>
      </c>
      <c r="AH110" s="15">
        <f t="shared" si="118"/>
        <v>9.7937136394747881E-3</v>
      </c>
      <c r="AI110" s="1">
        <f t="shared" si="76"/>
        <v>198980.05245968519</v>
      </c>
      <c r="AJ110" s="1">
        <f t="shared" si="77"/>
        <v>59634.121194364707</v>
      </c>
      <c r="AK110" s="1">
        <f t="shared" si="78"/>
        <v>23322.922671023862</v>
      </c>
      <c r="AL110" s="14">
        <f t="shared" si="119"/>
        <v>35.632945312853799</v>
      </c>
      <c r="AM110" s="14">
        <f t="shared" si="120"/>
        <v>6.8308120742191516</v>
      </c>
      <c r="AN110" s="14">
        <f t="shared" si="121"/>
        <v>2.3885466908111206</v>
      </c>
      <c r="AO110" s="11">
        <f t="shared" si="122"/>
        <v>1.1984302920094801E-2</v>
      </c>
      <c r="AP110" s="11">
        <f t="shared" si="123"/>
        <v>1.5097060860971715E-2</v>
      </c>
      <c r="AQ110" s="11">
        <f t="shared" si="124"/>
        <v>1.3694939061775633E-2</v>
      </c>
      <c r="AR110" s="1">
        <f t="shared" si="133"/>
        <v>114623.31956381723</v>
      </c>
      <c r="AS110" s="1">
        <f t="shared" si="128"/>
        <v>35850.228911699443</v>
      </c>
      <c r="AT110" s="1">
        <f t="shared" si="129"/>
        <v>13934.025093557078</v>
      </c>
      <c r="AU110" s="1">
        <f t="shared" si="82"/>
        <v>22924.663912763448</v>
      </c>
      <c r="AV110" s="1">
        <f t="shared" si="83"/>
        <v>7170.0457823398892</v>
      </c>
      <c r="AW110" s="1">
        <f t="shared" si="84"/>
        <v>2786.8050187114159</v>
      </c>
      <c r="AX110" s="1">
        <f t="shared" si="153"/>
        <v>79069.698211585099</v>
      </c>
      <c r="AY110" s="1">
        <f t="shared" si="140"/>
        <v>9769.3005058066101</v>
      </c>
      <c r="AZ110" s="1">
        <f t="shared" si="141"/>
        <v>2601.5440123609501</v>
      </c>
      <c r="BA110" s="1">
        <f t="shared" si="154"/>
        <v>13079.412923748005</v>
      </c>
      <c r="BB110" s="1">
        <f t="shared" si="155"/>
        <v>26970.697282776026</v>
      </c>
      <c r="BC110" s="1">
        <f t="shared" si="156"/>
        <v>33695.444737892612</v>
      </c>
      <c r="BD110" s="1">
        <f t="shared" si="157"/>
        <v>17326.539681421069</v>
      </c>
      <c r="BE110" s="2">
        <f t="shared" si="164"/>
        <v>0</v>
      </c>
      <c r="BF110" s="2">
        <f t="shared" si="165"/>
        <v>0</v>
      </c>
      <c r="BG110" s="2">
        <f t="shared" si="166"/>
        <v>0</v>
      </c>
      <c r="BH110" s="2">
        <f t="shared" si="142"/>
        <v>0</v>
      </c>
      <c r="BI110" s="2">
        <f t="shared" si="158"/>
        <v>0</v>
      </c>
      <c r="BJ110" s="2">
        <f t="shared" si="143"/>
        <v>0</v>
      </c>
      <c r="BK110" s="2">
        <f t="shared" si="144"/>
        <v>0</v>
      </c>
      <c r="BL110" s="2">
        <f t="shared" si="145"/>
        <v>0</v>
      </c>
      <c r="BM110" s="2">
        <f t="shared" si="146"/>
        <v>0</v>
      </c>
      <c r="BN110" s="2">
        <f t="shared" si="147"/>
        <v>0</v>
      </c>
      <c r="BO110" s="2">
        <f t="shared" si="159"/>
        <v>0</v>
      </c>
      <c r="BP110" s="2">
        <f t="shared" si="160"/>
        <v>0</v>
      </c>
      <c r="BQ110" s="2">
        <f t="shared" si="161"/>
        <v>0</v>
      </c>
      <c r="BR110" s="11">
        <f t="shared" si="162"/>
        <v>4.3819627983601145E-2</v>
      </c>
      <c r="BS110" s="17">
        <f t="shared" si="135"/>
        <v>9.4209630990728932E-2</v>
      </c>
      <c r="BT110" s="17">
        <f t="shared" si="136"/>
        <v>0.2349502921834461</v>
      </c>
      <c r="BU110" s="12">
        <f>(BU$3*temperature!$I220+BU$4*temperature!$I220^2+BU$5*temperature!$I220^6)*(K110/K$56)^$BW$1</f>
        <v>-1.0877179054907418</v>
      </c>
      <c r="BV110" s="12">
        <f>(BV$3*temperature!$I220+BV$4*temperature!$I220^2+BV$5*temperature!$I220^6)*(L110/L$56)^$BW$1</f>
        <v>-2.2697368675935934</v>
      </c>
      <c r="BW110" s="12">
        <f>(BW$3*temperature!$I220+BW$4*temperature!$I220^2+BW$5*temperature!$I220^6)*(M110/M$56)^$BW$1</f>
        <v>-3.1241785127169104</v>
      </c>
      <c r="BX110" s="12">
        <f>(BX$3*temperature!$M220+BX$4*temperature!$M220^2+BX$5*temperature!$M220^6)*(K110/K$56)^$BW$1</f>
        <v>-1.0877301843852094</v>
      </c>
      <c r="BY110" s="12">
        <f>(BY$3*temperature!$M220+BY$4*temperature!$M220^2+BY$5*temperature!$M220^6)*(L110/L$56)^$BW$1</f>
        <v>-2.2697466301060598</v>
      </c>
      <c r="BZ110" s="12">
        <f>(BZ$3*temperature!$M220+BZ$4*temperature!$M220^2+BZ$5*temperature!$M220^6)*(M110/M$56)^$BW$1</f>
        <v>-3.1241871314743843</v>
      </c>
      <c r="CA110" s="19">
        <f t="shared" si="148"/>
        <v>-1.2278894467643298E-5</v>
      </c>
      <c r="CB110" s="19">
        <f t="shared" si="149"/>
        <v>-9.7625124664268981E-6</v>
      </c>
      <c r="CC110" s="19">
        <f t="shared" si="150"/>
        <v>-8.6187574739327033E-6</v>
      </c>
      <c r="CD110" s="19">
        <f t="shared" si="151"/>
        <v>-1.8775299340468499E-2</v>
      </c>
      <c r="CE110" s="19">
        <f t="shared" si="152"/>
        <v>-1.7688140226060137E-3</v>
      </c>
      <c r="CF110" s="19"/>
      <c r="CG110" s="19"/>
      <c r="CH110" s="19"/>
    </row>
    <row r="111" spans="1:86">
      <c r="A111" s="2">
        <f t="shared" si="85"/>
        <v>2065</v>
      </c>
      <c r="B111" s="5">
        <f t="shared" si="86"/>
        <v>1160.002955084859</v>
      </c>
      <c r="C111" s="5">
        <f t="shared" si="87"/>
        <v>2937.1603946907176</v>
      </c>
      <c r="D111" s="5">
        <f t="shared" si="88"/>
        <v>4289.0626486667152</v>
      </c>
      <c r="E111" s="15">
        <f t="shared" si="89"/>
        <v>2.4458299735902422E-4</v>
      </c>
      <c r="F111" s="15">
        <f t="shared" si="90"/>
        <v>4.8184490542772595E-4</v>
      </c>
      <c r="G111" s="15">
        <f t="shared" si="91"/>
        <v>9.8366923417707894E-4</v>
      </c>
      <c r="H111" s="5">
        <f t="shared" si="92"/>
        <v>116108.68906204909</v>
      </c>
      <c r="I111" s="5">
        <f t="shared" si="93"/>
        <v>36485.930786084486</v>
      </c>
      <c r="J111" s="5">
        <f t="shared" si="94"/>
        <v>14168.394769532486</v>
      </c>
      <c r="K111" s="5">
        <f t="shared" si="95"/>
        <v>100093.44248054546</v>
      </c>
      <c r="L111" s="5">
        <f t="shared" si="96"/>
        <v>12422.17852727326</v>
      </c>
      <c r="M111" s="5">
        <f t="shared" si="97"/>
        <v>3303.3779009818913</v>
      </c>
      <c r="N111" s="15">
        <f t="shared" si="98"/>
        <v>1.2711010609422146E-2</v>
      </c>
      <c r="O111" s="15">
        <f t="shared" si="99"/>
        <v>1.7242003755732593E-2</v>
      </c>
      <c r="P111" s="15">
        <f t="shared" si="100"/>
        <v>1.5820723473830789E-2</v>
      </c>
      <c r="Q111" s="5">
        <f t="shared" si="101"/>
        <v>9021.1601432451826</v>
      </c>
      <c r="R111" s="5">
        <f t="shared" si="102"/>
        <v>11144.821706365639</v>
      </c>
      <c r="S111" s="5">
        <f t="shared" si="103"/>
        <v>5434.3941554210714</v>
      </c>
      <c r="T111" s="5">
        <f t="shared" si="104"/>
        <v>77.695822906279034</v>
      </c>
      <c r="U111" s="5">
        <f t="shared" si="105"/>
        <v>305.4553211676926</v>
      </c>
      <c r="V111" s="5">
        <f t="shared" si="106"/>
        <v>383.55750554799022</v>
      </c>
      <c r="W111" s="15">
        <f t="shared" si="107"/>
        <v>-1.0734613539272964E-2</v>
      </c>
      <c r="X111" s="15">
        <f t="shared" si="108"/>
        <v>-1.217998157191269E-2</v>
      </c>
      <c r="Y111" s="15">
        <f t="shared" si="109"/>
        <v>-9.7425357312937999E-3</v>
      </c>
      <c r="Z111" s="5">
        <f t="shared" si="130"/>
        <v>16670.009642766527</v>
      </c>
      <c r="AA111" s="5">
        <f t="shared" si="131"/>
        <v>32400.614959596081</v>
      </c>
      <c r="AB111" s="5">
        <f t="shared" si="132"/>
        <v>21656.087052931161</v>
      </c>
      <c r="AC111" s="16">
        <f t="shared" si="113"/>
        <v>1.8517314904714541</v>
      </c>
      <c r="AD111" s="16">
        <f t="shared" si="114"/>
        <v>2.9227485109664535</v>
      </c>
      <c r="AE111" s="16">
        <f t="shared" si="115"/>
        <v>4.0125553791135928</v>
      </c>
      <c r="AF111" s="15">
        <f t="shared" si="116"/>
        <v>-4.0504037456468023E-3</v>
      </c>
      <c r="AG111" s="15">
        <f t="shared" si="117"/>
        <v>2.9673830763510267E-4</v>
      </c>
      <c r="AH111" s="15">
        <f t="shared" si="118"/>
        <v>9.7937136394747881E-3</v>
      </c>
      <c r="AI111" s="1">
        <f t="shared" si="76"/>
        <v>202006.71112648011</v>
      </c>
      <c r="AJ111" s="1">
        <f t="shared" si="77"/>
        <v>60840.754857268126</v>
      </c>
      <c r="AK111" s="1">
        <f t="shared" si="78"/>
        <v>23777.435422632894</v>
      </c>
      <c r="AL111" s="14">
        <f t="shared" si="119"/>
        <v>36.055710963312571</v>
      </c>
      <c r="AM111" s="14">
        <f t="shared" si="120"/>
        <v>6.9329060079773548</v>
      </c>
      <c r="AN111" s="14">
        <f t="shared" si="121"/>
        <v>2.4209305821742162</v>
      </c>
      <c r="AO111" s="11">
        <f t="shared" si="122"/>
        <v>1.1864459890893853E-2</v>
      </c>
      <c r="AP111" s="11">
        <f t="shared" si="123"/>
        <v>1.4946090252361998E-2</v>
      </c>
      <c r="AQ111" s="11">
        <f t="shared" si="124"/>
        <v>1.3557989671157877E-2</v>
      </c>
      <c r="AR111" s="1">
        <f t="shared" si="133"/>
        <v>116108.68906204909</v>
      </c>
      <c r="AS111" s="1">
        <f t="shared" si="128"/>
        <v>36485.930786084486</v>
      </c>
      <c r="AT111" s="1">
        <f t="shared" si="129"/>
        <v>14168.394769532486</v>
      </c>
      <c r="AU111" s="1">
        <f t="shared" si="82"/>
        <v>23221.737812409818</v>
      </c>
      <c r="AV111" s="1">
        <f t="shared" si="83"/>
        <v>7297.1861572168973</v>
      </c>
      <c r="AW111" s="1">
        <f t="shared" si="84"/>
        <v>2833.6789539064976</v>
      </c>
      <c r="AX111" s="1">
        <f t="shared" si="153"/>
        <v>80074.753984436364</v>
      </c>
      <c r="AY111" s="1">
        <f t="shared" si="140"/>
        <v>9937.7428218186087</v>
      </c>
      <c r="AZ111" s="1">
        <f t="shared" si="141"/>
        <v>2642.7023207855132</v>
      </c>
      <c r="BA111" s="1">
        <f t="shared" si="154"/>
        <v>13097.263811527338</v>
      </c>
      <c r="BB111" s="1">
        <f t="shared" si="155"/>
        <v>27033.903871499508</v>
      </c>
      <c r="BC111" s="1">
        <f t="shared" si="156"/>
        <v>33795.914813263378</v>
      </c>
      <c r="BD111" s="1">
        <f t="shared" si="157"/>
        <v>16863.290905604961</v>
      </c>
      <c r="BE111" s="2">
        <f t="shared" si="164"/>
        <v>0</v>
      </c>
      <c r="BF111" s="2">
        <f t="shared" si="165"/>
        <v>0</v>
      </c>
      <c r="BG111" s="2">
        <f t="shared" si="166"/>
        <v>0</v>
      </c>
      <c r="BH111" s="2">
        <f t="shared" si="142"/>
        <v>0</v>
      </c>
      <c r="BI111" s="2">
        <f t="shared" si="158"/>
        <v>0</v>
      </c>
      <c r="BJ111" s="2">
        <f t="shared" si="143"/>
        <v>0</v>
      </c>
      <c r="BK111" s="2">
        <f t="shared" si="144"/>
        <v>0</v>
      </c>
      <c r="BL111" s="2">
        <f t="shared" si="145"/>
        <v>0</v>
      </c>
      <c r="BM111" s="2">
        <f t="shared" si="146"/>
        <v>0</v>
      </c>
      <c r="BN111" s="2">
        <f t="shared" si="147"/>
        <v>0</v>
      </c>
      <c r="BO111" s="2">
        <f t="shared" si="159"/>
        <v>0</v>
      </c>
      <c r="BP111" s="2">
        <f t="shared" si="160"/>
        <v>0</v>
      </c>
      <c r="BQ111" s="2">
        <f t="shared" si="161"/>
        <v>0</v>
      </c>
      <c r="BR111" s="11">
        <f t="shared" si="162"/>
        <v>4.3611642451687666E-2</v>
      </c>
      <c r="BS111" s="17">
        <f t="shared" si="135"/>
        <v>9.0254703461285168E-2</v>
      </c>
      <c r="BT111" s="17">
        <f t="shared" si="136"/>
        <v>0.22810707978975348</v>
      </c>
      <c r="BU111" s="12">
        <f>(BU$3*temperature!$I221+BU$4*temperature!$I221^2+BU$5*temperature!$I221^6)*(K111/K$56)^$BW$1</f>
        <v>-1.3043680788357574</v>
      </c>
      <c r="BV111" s="12">
        <f>(BV$3*temperature!$I221+BV$4*temperature!$I221^2+BV$5*temperature!$I221^6)*(L111/L$56)^$BW$1</f>
        <v>-2.4345282592022697</v>
      </c>
      <c r="BW111" s="12">
        <f>(BW$3*temperature!$I221+BW$4*temperature!$I221^2+BW$5*temperature!$I221^6)*(M111/M$56)^$BW$1</f>
        <v>-3.265778541232816</v>
      </c>
      <c r="BX111" s="12">
        <f>(BX$3*temperature!$M221+BX$4*temperature!$M221^2+BX$5*temperature!$M221^6)*(K111/K$56)^$BW$1</f>
        <v>-1.3043806031822818</v>
      </c>
      <c r="BY111" s="12">
        <f>(BY$3*temperature!$M221+BY$4*temperature!$M221^2+BY$5*temperature!$M221^6)*(L111/L$56)^$BW$1</f>
        <v>-2.434538170813958</v>
      </c>
      <c r="BZ111" s="12">
        <f>(BZ$3*temperature!$M221+BZ$4*temperature!$M221^2+BZ$5*temperature!$M221^6)*(M111/M$56)^$BW$1</f>
        <v>-3.2657872668047103</v>
      </c>
      <c r="CA111" s="19">
        <f t="shared" si="148"/>
        <v>-1.2524346524322993E-5</v>
      </c>
      <c r="CB111" s="19">
        <f t="shared" si="149"/>
        <v>-9.9116116882846939E-6</v>
      </c>
      <c r="CC111" s="19">
        <f t="shared" si="150"/>
        <v>-8.725571894352413E-6</v>
      </c>
      <c r="CD111" s="19">
        <f t="shared" si="151"/>
        <v>-1.9394471815243973E-2</v>
      </c>
      <c r="CE111" s="19">
        <f t="shared" si="152"/>
        <v>-1.7504423024730978E-3</v>
      </c>
      <c r="CF111" s="19"/>
      <c r="CG111" s="19"/>
      <c r="CH111" s="19"/>
    </row>
    <row r="112" spans="1:86">
      <c r="A112" s="2">
        <f t="shared" si="85"/>
        <v>2066</v>
      </c>
      <c r="B112" s="5">
        <f t="shared" si="86"/>
        <v>1160.272486234574</v>
      </c>
      <c r="C112" s="5">
        <f t="shared" si="87"/>
        <v>2938.5048876746932</v>
      </c>
      <c r="D112" s="5">
        <f t="shared" si="88"/>
        <v>4293.0707166891189</v>
      </c>
      <c r="E112" s="15">
        <f t="shared" si="89"/>
        <v>2.3235384749107301E-4</v>
      </c>
      <c r="F112" s="15">
        <f t="shared" si="90"/>
        <v>4.577526601563396E-4</v>
      </c>
      <c r="G112" s="15">
        <f t="shared" si="91"/>
        <v>9.3448577246822489E-4</v>
      </c>
      <c r="H112" s="5">
        <f t="shared" si="92"/>
        <v>117585.5482541243</v>
      </c>
      <c r="I112" s="5">
        <f t="shared" si="93"/>
        <v>37123.197778837573</v>
      </c>
      <c r="J112" s="5">
        <f t="shared" si="94"/>
        <v>14402.907796931639</v>
      </c>
      <c r="K112" s="5">
        <f t="shared" si="95"/>
        <v>101343.04626641975</v>
      </c>
      <c r="L112" s="5">
        <f t="shared" si="96"/>
        <v>12633.362610539682</v>
      </c>
      <c r="M112" s="5">
        <f t="shared" si="97"/>
        <v>3354.9197642938848</v>
      </c>
      <c r="N112" s="15">
        <f t="shared" si="98"/>
        <v>1.2484372151723822E-2</v>
      </c>
      <c r="O112" s="15">
        <f t="shared" si="99"/>
        <v>1.7000567396673771E-2</v>
      </c>
      <c r="P112" s="15">
        <f t="shared" si="100"/>
        <v>1.5602775358118492E-2</v>
      </c>
      <c r="Q112" s="5">
        <f t="shared" si="101"/>
        <v>9037.8355139630003</v>
      </c>
      <c r="R112" s="5">
        <f t="shared" si="102"/>
        <v>11201.363663573766</v>
      </c>
      <c r="S112" s="5">
        <f t="shared" si="103"/>
        <v>5470.5222743867853</v>
      </c>
      <c r="T112" s="5">
        <f t="shared" si="104"/>
        <v>76.861788273764333</v>
      </c>
      <c r="U112" s="5">
        <f t="shared" si="105"/>
        <v>301.73488098482744</v>
      </c>
      <c r="V112" s="5">
        <f t="shared" si="106"/>
        <v>379.820682845183</v>
      </c>
      <c r="W112" s="15">
        <f t="shared" si="107"/>
        <v>-1.0734613539272964E-2</v>
      </c>
      <c r="X112" s="15">
        <f t="shared" si="108"/>
        <v>-1.217998157191269E-2</v>
      </c>
      <c r="Y112" s="15">
        <f t="shared" si="109"/>
        <v>-9.7425357312937999E-3</v>
      </c>
      <c r="Z112" s="5">
        <f t="shared" si="130"/>
        <v>16637.105269769174</v>
      </c>
      <c r="AA112" s="5">
        <f t="shared" si="131"/>
        <v>32583.176855808681</v>
      </c>
      <c r="AB112" s="5">
        <f t="shared" si="132"/>
        <v>22019.367334896273</v>
      </c>
      <c r="AC112" s="16">
        <f t="shared" si="113"/>
        <v>1.8442312303065165</v>
      </c>
      <c r="AD112" s="16">
        <f t="shared" si="114"/>
        <v>2.9236158024132406</v>
      </c>
      <c r="AE112" s="16">
        <f t="shared" si="115"/>
        <v>4.0518531974591658</v>
      </c>
      <c r="AF112" s="15">
        <f t="shared" si="116"/>
        <v>-4.0504037456468023E-3</v>
      </c>
      <c r="AG112" s="15">
        <f t="shared" si="117"/>
        <v>2.9673830763510267E-4</v>
      </c>
      <c r="AH112" s="15">
        <f t="shared" si="118"/>
        <v>9.7937136394747881E-3</v>
      </c>
      <c r="AI112" s="1">
        <f t="shared" si="76"/>
        <v>205027.77782624192</v>
      </c>
      <c r="AJ112" s="1">
        <f t="shared" si="77"/>
        <v>62053.865528758215</v>
      </c>
      <c r="AK112" s="1">
        <f t="shared" si="78"/>
        <v>24233.370834276102</v>
      </c>
      <c r="AL112" s="14">
        <f t="shared" si="119"/>
        <v>36.479214684508833</v>
      </c>
      <c r="AM112" s="14">
        <f t="shared" si="120"/>
        <v>7.0354896484946625</v>
      </c>
      <c r="AN112" s="14">
        <f t="shared" si="121"/>
        <v>2.4534253044836469</v>
      </c>
      <c r="AO112" s="11">
        <f t="shared" si="122"/>
        <v>1.1745815291984913E-2</v>
      </c>
      <c r="AP112" s="11">
        <f t="shared" si="123"/>
        <v>1.4796629349838377E-2</v>
      </c>
      <c r="AQ112" s="11">
        <f t="shared" si="124"/>
        <v>1.3422409774446298E-2</v>
      </c>
      <c r="AR112" s="1">
        <f t="shared" si="133"/>
        <v>117585.5482541243</v>
      </c>
      <c r="AS112" s="1">
        <f t="shared" si="128"/>
        <v>37123.197778837573</v>
      </c>
      <c r="AT112" s="1">
        <f t="shared" si="129"/>
        <v>14402.907796931639</v>
      </c>
      <c r="AU112" s="1">
        <f t="shared" si="82"/>
        <v>23517.109650824859</v>
      </c>
      <c r="AV112" s="1">
        <f t="shared" si="83"/>
        <v>7424.639555767515</v>
      </c>
      <c r="AW112" s="1">
        <f t="shared" si="84"/>
        <v>2880.5815593863281</v>
      </c>
      <c r="AX112" s="1">
        <f t="shared" si="153"/>
        <v>81074.437013135786</v>
      </c>
      <c r="AY112" s="1">
        <f t="shared" si="140"/>
        <v>10106.690088431744</v>
      </c>
      <c r="AZ112" s="1">
        <f t="shared" si="141"/>
        <v>2683.935811435108</v>
      </c>
      <c r="BA112" s="1">
        <f t="shared" si="154"/>
        <v>13114.70261048779</v>
      </c>
      <c r="BB112" s="1">
        <f t="shared" si="155"/>
        <v>27095.81507323006</v>
      </c>
      <c r="BC112" s="1">
        <f t="shared" si="156"/>
        <v>33893.963238916716</v>
      </c>
      <c r="BD112" s="1">
        <f t="shared" si="157"/>
        <v>16411.414313201618</v>
      </c>
      <c r="BE112" s="2">
        <f t="shared" si="164"/>
        <v>0</v>
      </c>
      <c r="BF112" s="2">
        <f t="shared" si="165"/>
        <v>0</v>
      </c>
      <c r="BG112" s="2">
        <f t="shared" si="166"/>
        <v>0</v>
      </c>
      <c r="BH112" s="2">
        <f t="shared" si="142"/>
        <v>0</v>
      </c>
      <c r="BI112" s="2">
        <f t="shared" si="158"/>
        <v>0</v>
      </c>
      <c r="BJ112" s="2">
        <f t="shared" si="143"/>
        <v>0</v>
      </c>
      <c r="BK112" s="2">
        <f t="shared" si="144"/>
        <v>0</v>
      </c>
      <c r="BL112" s="2">
        <f t="shared" si="145"/>
        <v>0</v>
      </c>
      <c r="BM112" s="2">
        <f t="shared" si="146"/>
        <v>0</v>
      </c>
      <c r="BN112" s="2">
        <f t="shared" si="147"/>
        <v>0</v>
      </c>
      <c r="BO112" s="2">
        <f t="shared" si="159"/>
        <v>0</v>
      </c>
      <c r="BP112" s="2">
        <f t="shared" si="160"/>
        <v>0</v>
      </c>
      <c r="BQ112" s="2">
        <f t="shared" si="161"/>
        <v>0</v>
      </c>
      <c r="BR112" s="11">
        <f t="shared" si="162"/>
        <v>4.3404311491574504E-2</v>
      </c>
      <c r="BS112" s="17">
        <f t="shared" si="135"/>
        <v>8.6483036208043609E-2</v>
      </c>
      <c r="BT112" s="17">
        <f t="shared" si="136"/>
        <v>0.22146318426189657</v>
      </c>
      <c r="BU112" s="12">
        <f>(BU$3*temperature!$I222+BU$4*temperature!$I222^2+BU$5*temperature!$I222^6)*(K112/K$56)^$BW$1</f>
        <v>-1.5263335057565508</v>
      </c>
      <c r="BV112" s="12">
        <f>(BV$3*temperature!$I222+BV$4*temperature!$I222^2+BV$5*temperature!$I222^6)*(L112/L$56)^$BW$1</f>
        <v>-2.6026451569184359</v>
      </c>
      <c r="BW112" s="12">
        <f>(BW$3*temperature!$I222+BW$4*temperature!$I222^2+BW$5*temperature!$I222^6)*(M112/M$56)^$BW$1</f>
        <v>-3.4099868252724397</v>
      </c>
      <c r="BX112" s="12">
        <f>(BX$3*temperature!$M222+BX$4*temperature!$M222^2+BX$5*temperature!$M222^6)*(K112/K$56)^$BW$1</f>
        <v>-1.5263462694672427</v>
      </c>
      <c r="BY112" s="12">
        <f>(BY$3*temperature!$M222+BY$4*temperature!$M222^2+BY$5*temperature!$M222^6)*(L112/L$56)^$BW$1</f>
        <v>-2.6026552129254092</v>
      </c>
      <c r="BZ112" s="12">
        <f>(BZ$3*temperature!$M222+BZ$4*temperature!$M222^2+BZ$5*temperature!$M222^6)*(M112/M$56)^$BW$1</f>
        <v>-3.4099956539364662</v>
      </c>
      <c r="CA112" s="19">
        <f t="shared" si="148"/>
        <v>-1.2763710691920949E-5</v>
      </c>
      <c r="CB112" s="19">
        <f t="shared" si="149"/>
        <v>-1.0056006973346854E-5</v>
      </c>
      <c r="CC112" s="19">
        <f t="shared" si="150"/>
        <v>-8.8286640265167193E-6</v>
      </c>
      <c r="CD112" s="19">
        <f t="shared" si="151"/>
        <v>-2.0012974891474859E-2</v>
      </c>
      <c r="CE112" s="19">
        <f t="shared" si="152"/>
        <v>-1.7307828321700878E-3</v>
      </c>
      <c r="CF112" s="19"/>
      <c r="CG112" s="19"/>
      <c r="CH112" s="19"/>
    </row>
    <row r="113" spans="1:86">
      <c r="A113" s="2">
        <f t="shared" si="85"/>
        <v>2067</v>
      </c>
      <c r="B113" s="5">
        <f t="shared" si="86"/>
        <v>1160.5286003220729</v>
      </c>
      <c r="C113" s="5">
        <f t="shared" si="87"/>
        <v>2939.7827406824481</v>
      </c>
      <c r="D113" s="5">
        <f t="shared" si="88"/>
        <v>4296.8819395188175</v>
      </c>
      <c r="E113" s="15">
        <f t="shared" si="89"/>
        <v>2.2073615511651934E-4</v>
      </c>
      <c r="F113" s="15">
        <f t="shared" si="90"/>
        <v>4.3486502714852262E-4</v>
      </c>
      <c r="G113" s="15">
        <f t="shared" si="91"/>
        <v>8.8776148384481365E-4</v>
      </c>
      <c r="H113" s="5">
        <f t="shared" si="92"/>
        <v>119053.32014726834</v>
      </c>
      <c r="I113" s="5">
        <f t="shared" si="93"/>
        <v>37761.84583024765</v>
      </c>
      <c r="J113" s="5">
        <f t="shared" si="94"/>
        <v>14637.508633059144</v>
      </c>
      <c r="K113" s="5">
        <f t="shared" si="95"/>
        <v>102585.42539514179</v>
      </c>
      <c r="L113" s="5">
        <f t="shared" si="96"/>
        <v>12845.114473146927</v>
      </c>
      <c r="M113" s="5">
        <f t="shared" si="97"/>
        <v>3406.5419620764146</v>
      </c>
      <c r="N113" s="15">
        <f t="shared" si="98"/>
        <v>1.2259145294053697E-2</v>
      </c>
      <c r="O113" s="15">
        <f t="shared" si="99"/>
        <v>1.6761322312603077E-2</v>
      </c>
      <c r="P113" s="15">
        <f t="shared" si="100"/>
        <v>1.5387014119365938E-2</v>
      </c>
      <c r="Q113" s="5">
        <f t="shared" si="101"/>
        <v>9052.4223834022723</v>
      </c>
      <c r="R113" s="5">
        <f t="shared" si="102"/>
        <v>11255.286542749413</v>
      </c>
      <c r="S113" s="5">
        <f t="shared" si="103"/>
        <v>5505.4636446114282</v>
      </c>
      <c r="T113" s="5">
        <f t="shared" si="104"/>
        <v>76.03670668070805</v>
      </c>
      <c r="U113" s="5">
        <f t="shared" si="105"/>
        <v>298.05975569482899</v>
      </c>
      <c r="V113" s="5">
        <f t="shared" si="106"/>
        <v>376.1202662710794</v>
      </c>
      <c r="W113" s="15">
        <f t="shared" si="107"/>
        <v>-1.0734613539272964E-2</v>
      </c>
      <c r="X113" s="15">
        <f t="shared" si="108"/>
        <v>-1.217998157191269E-2</v>
      </c>
      <c r="Y113" s="15">
        <f t="shared" si="109"/>
        <v>-9.7425357312937999E-3</v>
      </c>
      <c r="Z113" s="5">
        <f t="shared" si="130"/>
        <v>16600.346952686243</v>
      </c>
      <c r="AA113" s="5">
        <f t="shared" si="131"/>
        <v>32758.201545066728</v>
      </c>
      <c r="AB113" s="5">
        <f t="shared" si="132"/>
        <v>22382.838208388559</v>
      </c>
      <c r="AC113" s="16">
        <f t="shared" si="113"/>
        <v>1.8367613492234443</v>
      </c>
      <c r="AD113" s="16">
        <f t="shared" si="114"/>
        <v>2.9244833512186239</v>
      </c>
      <c r="AE113" s="16">
        <f t="shared" si="115"/>
        <v>4.0915358873842713</v>
      </c>
      <c r="AF113" s="15">
        <f t="shared" si="116"/>
        <v>-4.0504037456468023E-3</v>
      </c>
      <c r="AG113" s="15">
        <f t="shared" si="117"/>
        <v>2.9673830763510267E-4</v>
      </c>
      <c r="AH113" s="15">
        <f t="shared" si="118"/>
        <v>9.7937136394747881E-3</v>
      </c>
      <c r="AI113" s="1">
        <f t="shared" si="76"/>
        <v>208042.1096944426</v>
      </c>
      <c r="AJ113" s="1">
        <f t="shared" si="77"/>
        <v>63273.11853164991</v>
      </c>
      <c r="AK113" s="1">
        <f t="shared" si="78"/>
        <v>24690.615310234818</v>
      </c>
      <c r="AL113" s="14">
        <f t="shared" si="119"/>
        <v>36.903408021012922</v>
      </c>
      <c r="AM113" s="14">
        <f t="shared" si="120"/>
        <v>7.1385501657918295</v>
      </c>
      <c r="AN113" s="14">
        <f t="shared" si="121"/>
        <v>2.4860268754735442</v>
      </c>
      <c r="AO113" s="11">
        <f t="shared" si="122"/>
        <v>1.1628357139065064E-2</v>
      </c>
      <c r="AP113" s="11">
        <f t="shared" si="123"/>
        <v>1.4648663056339993E-2</v>
      </c>
      <c r="AQ113" s="11">
        <f t="shared" si="124"/>
        <v>1.3288185676701836E-2</v>
      </c>
      <c r="AR113" s="1">
        <f t="shared" si="133"/>
        <v>119053.32014726834</v>
      </c>
      <c r="AS113" s="1">
        <f t="shared" si="128"/>
        <v>37761.84583024765</v>
      </c>
      <c r="AT113" s="1">
        <f t="shared" si="129"/>
        <v>14637.508633059144</v>
      </c>
      <c r="AU113" s="1">
        <f t="shared" si="82"/>
        <v>23810.66402945367</v>
      </c>
      <c r="AV113" s="1">
        <f t="shared" si="83"/>
        <v>7552.3691660495306</v>
      </c>
      <c r="AW113" s="1">
        <f t="shared" si="84"/>
        <v>2927.5017266118289</v>
      </c>
      <c r="AX113" s="1">
        <f t="shared" si="153"/>
        <v>82068.340316113448</v>
      </c>
      <c r="AY113" s="1">
        <f t="shared" si="140"/>
        <v>10276.09157851754</v>
      </c>
      <c r="AZ113" s="1">
        <f t="shared" si="141"/>
        <v>2725.2335696611317</v>
      </c>
      <c r="BA113" s="1">
        <f t="shared" si="154"/>
        <v>13131.73808849733</v>
      </c>
      <c r="BB113" s="1">
        <f t="shared" si="155"/>
        <v>27156.464344718039</v>
      </c>
      <c r="BC113" s="1">
        <f t="shared" si="156"/>
        <v>33989.665670176124</v>
      </c>
      <c r="BD113" s="1">
        <f t="shared" si="157"/>
        <v>15970.692417827417</v>
      </c>
      <c r="BE113" s="2">
        <f t="shared" si="164"/>
        <v>0</v>
      </c>
      <c r="BF113" s="2">
        <f t="shared" si="165"/>
        <v>0</v>
      </c>
      <c r="BG113" s="2">
        <f t="shared" si="166"/>
        <v>0</v>
      </c>
      <c r="BH113" s="2">
        <f t="shared" si="142"/>
        <v>0</v>
      </c>
      <c r="BI113" s="2">
        <f t="shared" si="158"/>
        <v>0</v>
      </c>
      <c r="BJ113" s="2">
        <f t="shared" si="143"/>
        <v>0</v>
      </c>
      <c r="BK113" s="2">
        <f t="shared" si="144"/>
        <v>0</v>
      </c>
      <c r="BL113" s="2">
        <f t="shared" si="145"/>
        <v>0</v>
      </c>
      <c r="BM113" s="2">
        <f t="shared" si="146"/>
        <v>0</v>
      </c>
      <c r="BN113" s="2">
        <f t="shared" si="147"/>
        <v>0</v>
      </c>
      <c r="BO113" s="2">
        <f t="shared" si="159"/>
        <v>0</v>
      </c>
      <c r="BP113" s="2">
        <f t="shared" si="160"/>
        <v>0</v>
      </c>
      <c r="BQ113" s="2">
        <f t="shared" si="161"/>
        <v>0</v>
      </c>
      <c r="BR113" s="11">
        <f t="shared" si="162"/>
        <v>4.3197691687278023E-2</v>
      </c>
      <c r="BS113" s="17">
        <f t="shared" si="135"/>
        <v>8.2885450304890709E-2</v>
      </c>
      <c r="BT113" s="17">
        <f t="shared" si="136"/>
        <v>0.2150128002542685</v>
      </c>
      <c r="BU113" s="12">
        <f>(BU$3*temperature!$I223+BU$4*temperature!$I223^2+BU$5*temperature!$I223^6)*(K113/K$56)^$BW$1</f>
        <v>-1.7535883048277683</v>
      </c>
      <c r="BV113" s="12">
        <f>(BV$3*temperature!$I223+BV$4*temperature!$I223^2+BV$5*temperature!$I223^6)*(L113/L$56)^$BW$1</f>
        <v>-2.7740562517348621</v>
      </c>
      <c r="BW113" s="12">
        <f>(BW$3*temperature!$I223+BW$4*temperature!$I223^2+BW$5*temperature!$I223^6)*(M113/M$56)^$BW$1</f>
        <v>-3.5567767700485291</v>
      </c>
      <c r="BX113" s="12">
        <f>(BX$3*temperature!$M223+BX$4*temperature!$M223^2+BX$5*temperature!$M223^6)*(K113/K$56)^$BW$1</f>
        <v>-1.7536013018047196</v>
      </c>
      <c r="BY113" s="12">
        <f>(BY$3*temperature!$M223+BY$4*temperature!$M223^2+BY$5*temperature!$M223^6)*(L113/L$56)^$BW$1</f>
        <v>-2.7740664474648491</v>
      </c>
      <c r="BZ113" s="12">
        <f>(BZ$3*temperature!$M223+BZ$4*temperature!$M223^2+BZ$5*temperature!$M223^6)*(M113/M$56)^$BW$1</f>
        <v>-3.556785698123059</v>
      </c>
      <c r="CA113" s="19">
        <f t="shared" si="148"/>
        <v>-1.29969769513405E-5</v>
      </c>
      <c r="CB113" s="19">
        <f t="shared" si="149"/>
        <v>-1.0195729986950397E-5</v>
      </c>
      <c r="CC113" s="19">
        <f t="shared" si="150"/>
        <v>-8.9280745299014086E-6</v>
      </c>
      <c r="CD113" s="19">
        <f t="shared" si="151"/>
        <v>-2.063027609836689E-2</v>
      </c>
      <c r="CE113" s="19">
        <f t="shared" si="152"/>
        <v>-1.7099497243273636E-3</v>
      </c>
      <c r="CF113" s="19"/>
      <c r="CG113" s="19"/>
      <c r="CH113" s="19"/>
    </row>
    <row r="114" spans="1:86">
      <c r="A114" s="2">
        <f t="shared" si="85"/>
        <v>2068</v>
      </c>
      <c r="B114" s="5">
        <f t="shared" si="86"/>
        <v>1160.7719624121537</v>
      </c>
      <c r="C114" s="5">
        <f t="shared" si="87"/>
        <v>2940.9972289487187</v>
      </c>
      <c r="D114" s="5">
        <f t="shared" si="88"/>
        <v>4300.5058154910248</v>
      </c>
      <c r="E114" s="15">
        <f t="shared" si="89"/>
        <v>2.0969934736069336E-4</v>
      </c>
      <c r="F114" s="15">
        <f t="shared" si="90"/>
        <v>4.1312177579109647E-4</v>
      </c>
      <c r="G114" s="15">
        <f t="shared" si="91"/>
        <v>8.4337340965257295E-4</v>
      </c>
      <c r="H114" s="5">
        <f t="shared" si="92"/>
        <v>120511.4330097093</v>
      </c>
      <c r="I114" s="5">
        <f t="shared" si="93"/>
        <v>38401.690668297939</v>
      </c>
      <c r="J114" s="5">
        <f t="shared" si="94"/>
        <v>14872.142067575529</v>
      </c>
      <c r="K114" s="5">
        <f t="shared" si="95"/>
        <v>103820.07570141453</v>
      </c>
      <c r="L114" s="5">
        <f t="shared" si="96"/>
        <v>13057.370571554367</v>
      </c>
      <c r="M114" s="5">
        <f t="shared" si="97"/>
        <v>3458.2308932135352</v>
      </c>
      <c r="N114" s="15">
        <f t="shared" si="98"/>
        <v>1.2035338368165727E-2</v>
      </c>
      <c r="O114" s="15">
        <f t="shared" si="99"/>
        <v>1.6524266782609764E-2</v>
      </c>
      <c r="P114" s="15">
        <f t="shared" si="100"/>
        <v>1.5173431506950941E-2</v>
      </c>
      <c r="Q114" s="5">
        <f t="shared" si="101"/>
        <v>9064.9280798741074</v>
      </c>
      <c r="R114" s="5">
        <f t="shared" si="102"/>
        <v>11306.58648758581</v>
      </c>
      <c r="S114" s="5">
        <f t="shared" si="103"/>
        <v>5539.2170756262894</v>
      </c>
      <c r="T114" s="5">
        <f t="shared" si="104"/>
        <v>75.220482019691602</v>
      </c>
      <c r="U114" s="5">
        <f t="shared" si="105"/>
        <v>294.42939336313719</v>
      </c>
      <c r="V114" s="5">
        <f t="shared" si="106"/>
        <v>372.45590113766968</v>
      </c>
      <c r="W114" s="15">
        <f t="shared" si="107"/>
        <v>-1.0734613539272964E-2</v>
      </c>
      <c r="X114" s="15">
        <f t="shared" si="108"/>
        <v>-1.217998157191269E-2</v>
      </c>
      <c r="Y114" s="15">
        <f t="shared" si="109"/>
        <v>-9.7425357312937999E-3</v>
      </c>
      <c r="Z114" s="5">
        <f t="shared" si="130"/>
        <v>16559.792922363005</v>
      </c>
      <c r="AA114" s="5">
        <f t="shared" si="131"/>
        <v>32925.665515364381</v>
      </c>
      <c r="AB114" s="5">
        <f t="shared" si="132"/>
        <v>22746.413333674525</v>
      </c>
      <c r="AC114" s="16">
        <f t="shared" si="113"/>
        <v>1.8293217241746904</v>
      </c>
      <c r="AD114" s="16">
        <f t="shared" si="114"/>
        <v>2.9253511574589717</v>
      </c>
      <c r="AE114" s="16">
        <f t="shared" si="115"/>
        <v>4.1316072182109469</v>
      </c>
      <c r="AF114" s="15">
        <f t="shared" si="116"/>
        <v>-4.0504037456468023E-3</v>
      </c>
      <c r="AG114" s="15">
        <f t="shared" si="117"/>
        <v>2.9673830763510267E-4</v>
      </c>
      <c r="AH114" s="15">
        <f t="shared" si="118"/>
        <v>9.7937136394747881E-3</v>
      </c>
      <c r="AI114" s="1">
        <f t="shared" si="76"/>
        <v>211048.56275445202</v>
      </c>
      <c r="AJ114" s="1">
        <f t="shared" si="77"/>
        <v>64498.175844534453</v>
      </c>
      <c r="AK114" s="1">
        <f t="shared" si="78"/>
        <v>25149.055505823166</v>
      </c>
      <c r="AL114" s="14">
        <f t="shared" si="119"/>
        <v>37.328242769048728</v>
      </c>
      <c r="AM114" s="14">
        <f t="shared" si="120"/>
        <v>7.2420746797203996</v>
      </c>
      <c r="AN114" s="14">
        <f t="shared" si="121"/>
        <v>2.5187313143249219</v>
      </c>
      <c r="AO114" s="11">
        <f t="shared" si="122"/>
        <v>1.1512073567674414E-2</v>
      </c>
      <c r="AP114" s="11">
        <f t="shared" si="123"/>
        <v>1.4502176425776593E-2</v>
      </c>
      <c r="AQ114" s="11">
        <f t="shared" si="124"/>
        <v>1.3155303819934818E-2</v>
      </c>
      <c r="AR114" s="1">
        <f t="shared" si="133"/>
        <v>120511.4330097093</v>
      </c>
      <c r="AS114" s="1">
        <f t="shared" si="128"/>
        <v>38401.690668297939</v>
      </c>
      <c r="AT114" s="1">
        <f t="shared" si="129"/>
        <v>14872.142067575529</v>
      </c>
      <c r="AU114" s="1">
        <f t="shared" si="82"/>
        <v>24102.286601941862</v>
      </c>
      <c r="AV114" s="1">
        <f t="shared" si="83"/>
        <v>7680.3381336595885</v>
      </c>
      <c r="AW114" s="1">
        <f t="shared" si="84"/>
        <v>2974.4284135151061</v>
      </c>
      <c r="AX114" s="1">
        <f t="shared" si="153"/>
        <v>83056.060561131628</v>
      </c>
      <c r="AY114" s="1">
        <f t="shared" si="140"/>
        <v>10445.896457243492</v>
      </c>
      <c r="AZ114" s="1">
        <f t="shared" si="141"/>
        <v>2766.5847145708276</v>
      </c>
      <c r="BA114" s="1">
        <f t="shared" si="154"/>
        <v>13148.378688694898</v>
      </c>
      <c r="BB114" s="1">
        <f t="shared" si="155"/>
        <v>27215.883941746943</v>
      </c>
      <c r="BC114" s="1">
        <f t="shared" si="156"/>
        <v>34083.094973138461</v>
      </c>
      <c r="BD114" s="1">
        <f t="shared" si="157"/>
        <v>15540.907601822046</v>
      </c>
      <c r="BE114" s="2">
        <f t="shared" si="164"/>
        <v>0</v>
      </c>
      <c r="BF114" s="2">
        <f t="shared" si="165"/>
        <v>0</v>
      </c>
      <c r="BG114" s="2">
        <f t="shared" si="166"/>
        <v>0</v>
      </c>
      <c r="BH114" s="2">
        <f t="shared" si="142"/>
        <v>0</v>
      </c>
      <c r="BI114" s="2">
        <f t="shared" si="158"/>
        <v>0</v>
      </c>
      <c r="BJ114" s="2">
        <f t="shared" si="143"/>
        <v>0</v>
      </c>
      <c r="BK114" s="2">
        <f t="shared" si="144"/>
        <v>0</v>
      </c>
      <c r="BL114" s="2">
        <f t="shared" si="145"/>
        <v>0</v>
      </c>
      <c r="BM114" s="2">
        <f t="shared" si="146"/>
        <v>0</v>
      </c>
      <c r="BN114" s="2">
        <f t="shared" si="147"/>
        <v>0</v>
      </c>
      <c r="BO114" s="2">
        <f t="shared" si="159"/>
        <v>0</v>
      </c>
      <c r="BP114" s="2">
        <f t="shared" si="160"/>
        <v>0</v>
      </c>
      <c r="BQ114" s="2">
        <f t="shared" si="161"/>
        <v>0</v>
      </c>
      <c r="BR114" s="11">
        <f t="shared" si="162"/>
        <v>4.2991836858105897E-2</v>
      </c>
      <c r="BS114" s="17">
        <f t="shared" si="135"/>
        <v>7.9453253170864463E-2</v>
      </c>
      <c r="BT114" s="17">
        <f t="shared" si="136"/>
        <v>0.20875029150899854</v>
      </c>
      <c r="BU114" s="12">
        <f>(BU$3*temperature!$I224+BU$4*temperature!$I224^2+BU$5*temperature!$I224^6)*(K114/K$56)^$BW$1</f>
        <v>-1.9861033805650776</v>
      </c>
      <c r="BV114" s="12">
        <f>(BV$3*temperature!$I224+BV$4*temperature!$I224^2+BV$5*temperature!$I224^6)*(L114/L$56)^$BW$1</f>
        <v>-2.9487281739427735</v>
      </c>
      <c r="BW114" s="12">
        <f>(BW$3*temperature!$I224+BW$4*temperature!$I224^2+BW$5*temperature!$I224^6)*(M114/M$56)^$BW$1</f>
        <v>-3.70612017477342</v>
      </c>
      <c r="BX114" s="12">
        <f>(BX$3*temperature!$M224+BX$4*temperature!$M224^2+BX$5*temperature!$M224^6)*(K114/K$56)^$BW$1</f>
        <v>-1.9861166047116858</v>
      </c>
      <c r="BY114" s="12">
        <f>(BY$3*temperature!$M224+BY$4*temperature!$M224^2+BY$5*temperature!$M224^6)*(L114/L$56)^$BW$1</f>
        <v>-2.948738504761121</v>
      </c>
      <c r="BZ114" s="12">
        <f>(BZ$3*temperature!$M224+BZ$4*temperature!$M224^2+BZ$5*temperature!$M224^6)*(M114/M$56)^$BW$1</f>
        <v>-3.706129198620705</v>
      </c>
      <c r="CA114" s="19">
        <f t="shared" si="148"/>
        <v>-1.3224146608203924E-5</v>
      </c>
      <c r="CB114" s="19">
        <f t="shared" si="149"/>
        <v>-1.0330818347448201E-5</v>
      </c>
      <c r="CC114" s="19">
        <f t="shared" si="150"/>
        <v>-9.0238472849613061E-6</v>
      </c>
      <c r="CD114" s="19">
        <f t="shared" si="151"/>
        <v>-2.1245856874322743E-2</v>
      </c>
      <c r="CE114" s="19">
        <f t="shared" si="152"/>
        <v>-1.688052445067516E-3</v>
      </c>
      <c r="CF114" s="19"/>
      <c r="CG114" s="19"/>
      <c r="CH114" s="19"/>
    </row>
    <row r="115" spans="1:86">
      <c r="A115" s="2">
        <f t="shared" si="85"/>
        <v>2069</v>
      </c>
      <c r="B115" s="5">
        <f t="shared" si="86"/>
        <v>1161.0032048789585</v>
      </c>
      <c r="C115" s="5">
        <f t="shared" si="87"/>
        <v>2942.1514694466478</v>
      </c>
      <c r="D115" s="5">
        <f t="shared" si="88"/>
        <v>4303.951401131224</v>
      </c>
      <c r="E115" s="15">
        <f t="shared" si="89"/>
        <v>1.992143799926587E-4</v>
      </c>
      <c r="F115" s="15">
        <f t="shared" si="90"/>
        <v>3.9246568700154164E-4</v>
      </c>
      <c r="G115" s="15">
        <f t="shared" si="91"/>
        <v>8.0120473916994424E-4</v>
      </c>
      <c r="H115" s="5">
        <f t="shared" si="92"/>
        <v>121959.32088180576</v>
      </c>
      <c r="I115" s="5">
        <f t="shared" si="93"/>
        <v>39042.547972601533</v>
      </c>
      <c r="J115" s="5">
        <f t="shared" si="94"/>
        <v>15106.753253570125</v>
      </c>
      <c r="K115" s="5">
        <f t="shared" si="95"/>
        <v>105046.49803660168</v>
      </c>
      <c r="L115" s="5">
        <f t="shared" si="96"/>
        <v>13270.067288529015</v>
      </c>
      <c r="M115" s="5">
        <f t="shared" si="97"/>
        <v>3509.9730098252412</v>
      </c>
      <c r="N115" s="15">
        <f t="shared" si="98"/>
        <v>1.1812959361678033E-2</v>
      </c>
      <c r="O115" s="15">
        <f t="shared" si="99"/>
        <v>1.6289398834862689E-2</v>
      </c>
      <c r="P115" s="15">
        <f t="shared" si="100"/>
        <v>1.496201908127226E-2</v>
      </c>
      <c r="Q115" s="5">
        <f t="shared" si="101"/>
        <v>9075.3612882227935</v>
      </c>
      <c r="R115" s="5">
        <f t="shared" si="102"/>
        <v>11355.261492912381</v>
      </c>
      <c r="S115" s="5">
        <f t="shared" si="103"/>
        <v>5571.7820506585322</v>
      </c>
      <c r="T115" s="5">
        <f t="shared" si="104"/>
        <v>74.41301921497238</v>
      </c>
      <c r="U115" s="5">
        <f t="shared" si="105"/>
        <v>290.84324877774475</v>
      </c>
      <c r="V115" s="5">
        <f t="shared" si="106"/>
        <v>368.82723621250472</v>
      </c>
      <c r="W115" s="15">
        <f t="shared" si="107"/>
        <v>-1.0734613539272964E-2</v>
      </c>
      <c r="X115" s="15">
        <f t="shared" si="108"/>
        <v>-1.217998157191269E-2</v>
      </c>
      <c r="Y115" s="15">
        <f t="shared" si="109"/>
        <v>-9.7425357312937999E-3</v>
      </c>
      <c r="Z115" s="5">
        <f t="shared" si="130"/>
        <v>16515.503356462486</v>
      </c>
      <c r="AA115" s="5">
        <f t="shared" si="131"/>
        <v>33085.550706254478</v>
      </c>
      <c r="AB115" s="5">
        <f t="shared" si="132"/>
        <v>23110.006902748224</v>
      </c>
      <c r="AC115" s="16">
        <f t="shared" si="113"/>
        <v>1.8219122326111001</v>
      </c>
      <c r="AD115" s="16">
        <f t="shared" si="114"/>
        <v>2.9262192212106743</v>
      </c>
      <c r="AE115" s="16">
        <f t="shared" si="115"/>
        <v>4.1720709961768918</v>
      </c>
      <c r="AF115" s="15">
        <f t="shared" si="116"/>
        <v>-4.0504037456468023E-3</v>
      </c>
      <c r="AG115" s="15">
        <f t="shared" si="117"/>
        <v>2.9673830763510267E-4</v>
      </c>
      <c r="AH115" s="15">
        <f t="shared" si="118"/>
        <v>9.7937136394747881E-3</v>
      </c>
      <c r="AI115" s="1">
        <f t="shared" si="76"/>
        <v>214045.99308094868</v>
      </c>
      <c r="AJ115" s="1">
        <f t="shared" si="77"/>
        <v>65728.696393740596</v>
      </c>
      <c r="AK115" s="1">
        <f t="shared" si="78"/>
        <v>25608.578368755956</v>
      </c>
      <c r="AL115" s="14">
        <f t="shared" si="119"/>
        <v>37.753670991188933</v>
      </c>
      <c r="AM115" s="14">
        <f t="shared" si="120"/>
        <v>7.3460502659674152</v>
      </c>
      <c r="AN115" s="14">
        <f t="shared" si="121"/>
        <v>2.5515346432488428</v>
      </c>
      <c r="AO115" s="11">
        <f t="shared" si="122"/>
        <v>1.1396952831997669E-2</v>
      </c>
      <c r="AP115" s="11">
        <f t="shared" si="123"/>
        <v>1.4357154661518826E-2</v>
      </c>
      <c r="AQ115" s="11">
        <f t="shared" si="124"/>
        <v>1.302375078173547E-2</v>
      </c>
      <c r="AR115" s="1">
        <f t="shared" si="133"/>
        <v>121959.32088180576</v>
      </c>
      <c r="AS115" s="1">
        <f t="shared" si="128"/>
        <v>39042.547972601533</v>
      </c>
      <c r="AT115" s="1">
        <f t="shared" si="129"/>
        <v>15106.753253570125</v>
      </c>
      <c r="AU115" s="1">
        <f t="shared" si="82"/>
        <v>24391.864176361152</v>
      </c>
      <c r="AV115" s="1">
        <f t="shared" si="83"/>
        <v>7808.5095945203066</v>
      </c>
      <c r="AW115" s="1">
        <f t="shared" si="84"/>
        <v>3021.3506507140251</v>
      </c>
      <c r="AX115" s="1">
        <f t="shared" si="153"/>
        <v>84037.198429281329</v>
      </c>
      <c r="AY115" s="1">
        <f t="shared" si="140"/>
        <v>10616.053830823212</v>
      </c>
      <c r="AZ115" s="1">
        <f t="shared" si="141"/>
        <v>2807.9784078601924</v>
      </c>
      <c r="BA115" s="1">
        <f t="shared" si="154"/>
        <v>13164.632544152761</v>
      </c>
      <c r="BB115" s="1">
        <f t="shared" si="155"/>
        <v>27274.104967012045</v>
      </c>
      <c r="BC115" s="1">
        <f t="shared" si="156"/>
        <v>34174.321319701856</v>
      </c>
      <c r="BD115" s="1">
        <f t="shared" si="157"/>
        <v>15121.842506137353</v>
      </c>
      <c r="BE115" s="2">
        <f t="shared" si="164"/>
        <v>0</v>
      </c>
      <c r="BF115" s="2">
        <f t="shared" si="165"/>
        <v>0</v>
      </c>
      <c r="BG115" s="2">
        <f t="shared" si="166"/>
        <v>0</v>
      </c>
      <c r="BH115" s="2">
        <f t="shared" si="142"/>
        <v>0</v>
      </c>
      <c r="BI115" s="2">
        <f t="shared" si="158"/>
        <v>0</v>
      </c>
      <c r="BJ115" s="2">
        <f t="shared" si="143"/>
        <v>0</v>
      </c>
      <c r="BK115" s="2">
        <f t="shared" si="144"/>
        <v>0</v>
      </c>
      <c r="BL115" s="2">
        <f t="shared" si="145"/>
        <v>0</v>
      </c>
      <c r="BM115" s="2">
        <f t="shared" si="146"/>
        <v>0</v>
      </c>
      <c r="BN115" s="2">
        <f t="shared" si="147"/>
        <v>0</v>
      </c>
      <c r="BO115" s="2">
        <f t="shared" si="159"/>
        <v>0</v>
      </c>
      <c r="BP115" s="2">
        <f t="shared" si="160"/>
        <v>0</v>
      </c>
      <c r="BQ115" s="2">
        <f t="shared" si="161"/>
        <v>0</v>
      </c>
      <c r="BR115" s="11">
        <f t="shared" si="162"/>
        <v>4.2786798133714637E-2</v>
      </c>
      <c r="BS115" s="17">
        <f t="shared" si="135"/>
        <v>7.6178211912193233E-2</v>
      </c>
      <c r="BT115" s="17">
        <f t="shared" si="136"/>
        <v>0.20267018593106653</v>
      </c>
      <c r="BU115" s="12">
        <f>(BU$3*temperature!$I225+BU$4*temperature!$I225^2+BU$5*temperature!$I225^6)*(K115/K$56)^$BW$1</f>
        <v>-2.2238465353388972</v>
      </c>
      <c r="BV115" s="12">
        <f>(BV$3*temperature!$I225+BV$4*temperature!$I225^2+BV$5*temperature!$I225^6)*(L115/L$56)^$BW$1</f>
        <v>-3.1266255763983106</v>
      </c>
      <c r="BW115" s="12">
        <f>(BW$3*temperature!$I225+BW$4*temperature!$I225^2+BW$5*temperature!$I225^6)*(M115/M$56)^$BW$1</f>
        <v>-3.8579872961095614</v>
      </c>
      <c r="BX115" s="12">
        <f>(BX$3*temperature!$M225+BX$4*temperature!$M225^2+BX$5*temperature!$M225^6)*(K115/K$56)^$BW$1</f>
        <v>-2.2238599805704302</v>
      </c>
      <c r="BY115" s="12">
        <f>(BY$3*temperature!$M225+BY$4*temperature!$M225^2+BY$5*temperature!$M225^6)*(L115/L$56)^$BW$1</f>
        <v>-3.1266360377134634</v>
      </c>
      <c r="BZ115" s="12">
        <f>(BZ$3*temperature!$M225+BZ$4*temperature!$M225^2+BZ$5*temperature!$M225^6)*(M115/M$56)^$BW$1</f>
        <v>-3.8579964121386938</v>
      </c>
      <c r="CA115" s="19">
        <f t="shared" si="148"/>
        <v>-1.34452315330158E-5</v>
      </c>
      <c r="CB115" s="19">
        <f t="shared" si="149"/>
        <v>-1.0461315152809902E-5</v>
      </c>
      <c r="CC115" s="19">
        <f t="shared" si="150"/>
        <v>-9.1160291324499099E-6</v>
      </c>
      <c r="CD115" s="19">
        <f t="shared" si="151"/>
        <v>-2.1859213083316086E-2</v>
      </c>
      <c r="CE115" s="19">
        <f t="shared" si="152"/>
        <v>-1.6651957664946396E-3</v>
      </c>
      <c r="CF115" s="19"/>
      <c r="CG115" s="19"/>
      <c r="CH115" s="19"/>
    </row>
    <row r="116" spans="1:86">
      <c r="A116" s="2">
        <f t="shared" si="85"/>
        <v>2070</v>
      </c>
      <c r="B116" s="5">
        <f t="shared" si="86"/>
        <v>1161.2229289859065</v>
      </c>
      <c r="C116" s="5">
        <f t="shared" si="87"/>
        <v>2943.2484282694809</v>
      </c>
      <c r="D116" s="5">
        <f t="shared" si="88"/>
        <v>4307.2273300779807</v>
      </c>
      <c r="E116" s="15">
        <f t="shared" si="89"/>
        <v>1.8925366099302576E-4</v>
      </c>
      <c r="F116" s="15">
        <f t="shared" si="90"/>
        <v>3.7284240265146454E-4</v>
      </c>
      <c r="G116" s="15">
        <f t="shared" si="91"/>
        <v>7.6114450221144696E-4</v>
      </c>
      <c r="H116" s="5">
        <f t="shared" si="92"/>
        <v>123396.42407017702</v>
      </c>
      <c r="I116" s="5">
        <f t="shared" si="93"/>
        <v>39684.233536609936</v>
      </c>
      <c r="J116" s="5">
        <f t="shared" si="94"/>
        <v>15341.287738623638</v>
      </c>
      <c r="K116" s="5">
        <f t="shared" si="95"/>
        <v>106264.19870811443</v>
      </c>
      <c r="L116" s="5">
        <f t="shared" si="96"/>
        <v>13483.14099328094</v>
      </c>
      <c r="M116" s="5">
        <f t="shared" si="97"/>
        <v>3561.7548280986343</v>
      </c>
      <c r="N116" s="15">
        <f t="shared" si="98"/>
        <v>1.1592015862237126E-2</v>
      </c>
      <c r="O116" s="15">
        <f t="shared" si="99"/>
        <v>1.6056716226006795E-2</v>
      </c>
      <c r="P116" s="15">
        <f t="shared" si="100"/>
        <v>1.4752768220280821E-2</v>
      </c>
      <c r="Q116" s="5">
        <f t="shared" si="101"/>
        <v>9083.7320283881345</v>
      </c>
      <c r="R116" s="5">
        <f t="shared" si="102"/>
        <v>11401.311382399572</v>
      </c>
      <c r="S116" s="5">
        <f t="shared" si="103"/>
        <v>5603.1587151585527</v>
      </c>
      <c r="T116" s="5">
        <f t="shared" si="104"/>
        <v>73.614224211409152</v>
      </c>
      <c r="U116" s="5">
        <f t="shared" si="105"/>
        <v>287.30078336731663</v>
      </c>
      <c r="V116" s="5">
        <f t="shared" si="106"/>
        <v>365.23392368503005</v>
      </c>
      <c r="W116" s="15">
        <f t="shared" si="107"/>
        <v>-1.0734613539272964E-2</v>
      </c>
      <c r="X116" s="15">
        <f t="shared" si="108"/>
        <v>-1.217998157191269E-2</v>
      </c>
      <c r="Y116" s="15">
        <f t="shared" si="109"/>
        <v>-9.7425357312937999E-3</v>
      </c>
      <c r="Z116" s="5">
        <f t="shared" si="130"/>
        <v>16467.540298068368</v>
      </c>
      <c r="AA116" s="5">
        <f t="shared" si="131"/>
        <v>33237.844458303203</v>
      </c>
      <c r="AB116" s="5">
        <f t="shared" si="132"/>
        <v>23473.533687497697</v>
      </c>
      <c r="AC116" s="16">
        <f t="shared" si="113"/>
        <v>1.8145327524798924</v>
      </c>
      <c r="AD116" s="16">
        <f t="shared" si="114"/>
        <v>2.9270875425501459</v>
      </c>
      <c r="AE116" s="16">
        <f t="shared" si="115"/>
        <v>4.2129310647970062</v>
      </c>
      <c r="AF116" s="15">
        <f t="shared" si="116"/>
        <v>-4.0504037456468023E-3</v>
      </c>
      <c r="AG116" s="15">
        <f t="shared" si="117"/>
        <v>2.9673830763510267E-4</v>
      </c>
      <c r="AH116" s="15">
        <f t="shared" si="118"/>
        <v>9.7937136394747881E-3</v>
      </c>
      <c r="AI116" s="1">
        <f t="shared" si="76"/>
        <v>217033.25794921498</v>
      </c>
      <c r="AJ116" s="1">
        <f t="shared" si="77"/>
        <v>66964.336348886834</v>
      </c>
      <c r="AK116" s="1">
        <f t="shared" si="78"/>
        <v>26069.071182594387</v>
      </c>
      <c r="AL116" s="14">
        <f t="shared" si="119"/>
        <v>38.179645030635058</v>
      </c>
      <c r="AM116" s="14">
        <f t="shared" si="120"/>
        <v>7.4504639619890041</v>
      </c>
      <c r="AN116" s="14">
        <f t="shared" si="121"/>
        <v>2.5844328890404338</v>
      </c>
      <c r="AO116" s="11">
        <f t="shared" si="122"/>
        <v>1.1282983303677692E-2</v>
      </c>
      <c r="AP116" s="11">
        <f t="shared" si="123"/>
        <v>1.4213583114903637E-2</v>
      </c>
      <c r="AQ116" s="11">
        <f t="shared" si="124"/>
        <v>1.2893513273918116E-2</v>
      </c>
      <c r="AR116" s="1">
        <f t="shared" si="133"/>
        <v>123396.42407017702</v>
      </c>
      <c r="AS116" s="1">
        <f t="shared" si="128"/>
        <v>39684.233536609936</v>
      </c>
      <c r="AT116" s="1">
        <f t="shared" si="129"/>
        <v>15341.287738623638</v>
      </c>
      <c r="AU116" s="1">
        <f t="shared" si="82"/>
        <v>24679.284814035404</v>
      </c>
      <c r="AV116" s="1">
        <f t="shared" si="83"/>
        <v>7936.8467073219872</v>
      </c>
      <c r="AW116" s="1">
        <f t="shared" si="84"/>
        <v>3068.2575477247278</v>
      </c>
      <c r="AX116" s="1">
        <f t="shared" si="153"/>
        <v>85011.358966491549</v>
      </c>
      <c r="AY116" s="1">
        <f t="shared" si="140"/>
        <v>10786.512794624752</v>
      </c>
      <c r="AZ116" s="1">
        <f t="shared" si="141"/>
        <v>2849.4038624789073</v>
      </c>
      <c r="BA116" s="1">
        <f t="shared" si="154"/>
        <v>13180.507491844173</v>
      </c>
      <c r="BB116" s="1">
        <f t="shared" si="155"/>
        <v>27331.157416333066</v>
      </c>
      <c r="BC116" s="1">
        <f t="shared" si="156"/>
        <v>34263.412281051686</v>
      </c>
      <c r="BD116" s="1">
        <f t="shared" si="157"/>
        <v>14713.280385389204</v>
      </c>
      <c r="BE116" s="2">
        <f t="shared" si="164"/>
        <v>0</v>
      </c>
      <c r="BF116" s="2">
        <f t="shared" si="165"/>
        <v>0</v>
      </c>
      <c r="BG116" s="2">
        <f t="shared" si="166"/>
        <v>0</v>
      </c>
      <c r="BH116" s="2">
        <f t="shared" si="142"/>
        <v>0</v>
      </c>
      <c r="BI116" s="2">
        <f t="shared" si="158"/>
        <v>0</v>
      </c>
      <c r="BJ116" s="2">
        <f t="shared" si="143"/>
        <v>0</v>
      </c>
      <c r="BK116" s="2">
        <f t="shared" si="144"/>
        <v>0</v>
      </c>
      <c r="BL116" s="2">
        <f t="shared" si="145"/>
        <v>0</v>
      </c>
      <c r="BM116" s="2">
        <f t="shared" si="146"/>
        <v>0</v>
      </c>
      <c r="BN116" s="2">
        <f t="shared" si="147"/>
        <v>0</v>
      </c>
      <c r="BO116" s="2">
        <f t="shared" si="159"/>
        <v>0</v>
      </c>
      <c r="BP116" s="2">
        <f t="shared" si="160"/>
        <v>0</v>
      </c>
      <c r="BQ116" s="2">
        <f t="shared" si="161"/>
        <v>0</v>
      </c>
      <c r="BR116" s="11">
        <f t="shared" si="162"/>
        <v>4.2582624028141031E-2</v>
      </c>
      <c r="BS116" s="17">
        <f t="shared" si="135"/>
        <v>7.3052528137611733E-2</v>
      </c>
      <c r="BT116" s="17">
        <f t="shared" si="136"/>
        <v>0.19676717080686071</v>
      </c>
      <c r="BU116" s="12">
        <f>(BU$3*temperature!$I226+BU$4*temperature!$I226^2+BU$5*temperature!$I226^6)*(K116/K$56)^$BW$1</f>
        <v>-2.4667825834555788</v>
      </c>
      <c r="BV116" s="12">
        <f>(BV$3*temperature!$I226+BV$4*temperature!$I226^2+BV$5*temperature!$I226^6)*(L116/L$56)^$BW$1</f>
        <v>-3.3077112186770221</v>
      </c>
      <c r="BW116" s="12">
        <f>(BW$3*temperature!$I226+BW$4*temperature!$I226^2+BW$5*temperature!$I226^6)*(M116/M$56)^$BW$1</f>
        <v>-4.0123469124326077</v>
      </c>
      <c r="BX116" s="12">
        <f>(BX$3*temperature!$M226+BX$4*temperature!$M226^2+BX$5*temperature!$M226^6)*(K116/K$56)^$BW$1</f>
        <v>-2.4667962437089574</v>
      </c>
      <c r="BY116" s="12">
        <f>(BY$3*temperature!$M226+BY$4*temperature!$M226^2+BY$5*temperature!$M226^6)*(L116/L$56)^$BW$1</f>
        <v>-3.3077218059455582</v>
      </c>
      <c r="BZ116" s="12">
        <f>(BZ$3*temperature!$M226+BZ$4*temperature!$M226^2+BZ$5*temperature!$M226^6)*(M116/M$56)^$BW$1</f>
        <v>-4.0123561171022253</v>
      </c>
      <c r="CA116" s="19">
        <f t="shared" si="148"/>
        <v>-1.3660253378677822E-5</v>
      </c>
      <c r="CB116" s="19">
        <f t="shared" si="149"/>
        <v>-1.0587268536088601E-5</v>
      </c>
      <c r="CC116" s="19">
        <f t="shared" si="150"/>
        <v>-9.2046696176240062E-6</v>
      </c>
      <c r="CD116" s="19">
        <f t="shared" si="151"/>
        <v>-2.2469855410652762E-2</v>
      </c>
      <c r="CE116" s="19">
        <f t="shared" si="152"/>
        <v>-1.6414797446347783E-3</v>
      </c>
      <c r="CF116" s="19"/>
      <c r="CG116" s="19"/>
      <c r="CH116" s="19"/>
    </row>
    <row r="117" spans="1:86">
      <c r="A117" s="2">
        <f t="shared" si="85"/>
        <v>2071</v>
      </c>
      <c r="B117" s="5">
        <f t="shared" si="86"/>
        <v>1161.4317063919191</v>
      </c>
      <c r="C117" s="5">
        <f t="shared" si="87"/>
        <v>2944.2909276942974</v>
      </c>
      <c r="D117" s="5">
        <f t="shared" si="88"/>
        <v>4310.3418313599414</v>
      </c>
      <c r="E117" s="15">
        <f t="shared" si="89"/>
        <v>1.7979097794337446E-4</v>
      </c>
      <c r="F117" s="15">
        <f t="shared" si="90"/>
        <v>3.542002825188913E-4</v>
      </c>
      <c r="G117" s="15">
        <f t="shared" si="91"/>
        <v>7.2308727710087455E-4</v>
      </c>
      <c r="H117" s="5">
        <f t="shared" si="92"/>
        <v>124822.1896241925</v>
      </c>
      <c r="I117" s="5">
        <f t="shared" si="93"/>
        <v>40326.563427786568</v>
      </c>
      <c r="J117" s="5">
        <f t="shared" si="94"/>
        <v>15575.691495751698</v>
      </c>
      <c r="K117" s="5">
        <f t="shared" si="95"/>
        <v>107472.68990267423</v>
      </c>
      <c r="L117" s="5">
        <f t="shared" si="96"/>
        <v>13696.528100695094</v>
      </c>
      <c r="M117" s="5">
        <f t="shared" si="97"/>
        <v>3613.5629388905022</v>
      </c>
      <c r="N117" s="15">
        <f t="shared" si="98"/>
        <v>1.1372515007422868E-2</v>
      </c>
      <c r="O117" s="15">
        <f t="shared" si="99"/>
        <v>1.5826216422456074E-2</v>
      </c>
      <c r="P117" s="15">
        <f t="shared" si="100"/>
        <v>1.454567012393837E-2</v>
      </c>
      <c r="Q117" s="5">
        <f t="shared" si="101"/>
        <v>9090.0516319257276</v>
      </c>
      <c r="R117" s="5">
        <f t="shared" si="102"/>
        <v>11444.737784072802</v>
      </c>
      <c r="S117" s="5">
        <f t="shared" si="103"/>
        <v>5633.347865154461</v>
      </c>
      <c r="T117" s="5">
        <f t="shared" si="104"/>
        <v>72.824003963506286</v>
      </c>
      <c r="U117" s="5">
        <f t="shared" si="105"/>
        <v>283.8014651203066</v>
      </c>
      <c r="V117" s="5">
        <f t="shared" si="106"/>
        <v>361.67561913324801</v>
      </c>
      <c r="W117" s="15">
        <f t="shared" si="107"/>
        <v>-1.0734613539272964E-2</v>
      </c>
      <c r="X117" s="15">
        <f t="shared" si="108"/>
        <v>-1.217998157191269E-2</v>
      </c>
      <c r="Y117" s="15">
        <f t="shared" si="109"/>
        <v>-9.7425357312937999E-3</v>
      </c>
      <c r="Z117" s="5">
        <f t="shared" si="130"/>
        <v>16415.967571845627</v>
      </c>
      <c r="AA117" s="5">
        <f t="shared" si="131"/>
        <v>33382.539455838094</v>
      </c>
      <c r="AB117" s="5">
        <f t="shared" si="132"/>
        <v>23836.909087842672</v>
      </c>
      <c r="AC117" s="16">
        <f t="shared" si="113"/>
        <v>1.8071831622226491</v>
      </c>
      <c r="AD117" s="16">
        <f t="shared" si="114"/>
        <v>2.9279561215538221</v>
      </c>
      <c r="AE117" s="16">
        <f t="shared" si="115"/>
        <v>4.2541913052284759</v>
      </c>
      <c r="AF117" s="15">
        <f t="shared" si="116"/>
        <v>-4.0504037456468023E-3</v>
      </c>
      <c r="AG117" s="15">
        <f t="shared" si="117"/>
        <v>2.9673830763510267E-4</v>
      </c>
      <c r="AH117" s="15">
        <f t="shared" si="118"/>
        <v>9.7937136394747881E-3</v>
      </c>
      <c r="AI117" s="1">
        <f t="shared" si="76"/>
        <v>220009.2169683289</v>
      </c>
      <c r="AJ117" s="1">
        <f t="shared" si="77"/>
        <v>68204.749421320143</v>
      </c>
      <c r="AK117" s="1">
        <f t="shared" si="78"/>
        <v>26530.421612059676</v>
      </c>
      <c r="AL117" s="14">
        <f t="shared" si="119"/>
        <v>38.606117525081849</v>
      </c>
      <c r="AM117" s="14">
        <f t="shared" si="120"/>
        <v>7.5553027728696458</v>
      </c>
      <c r="AN117" s="14">
        <f t="shared" si="121"/>
        <v>2.617422084603223</v>
      </c>
      <c r="AO117" s="11">
        <f t="shared" si="122"/>
        <v>1.1170153470640916E-2</v>
      </c>
      <c r="AP117" s="11">
        <f t="shared" si="123"/>
        <v>1.40714472837546E-2</v>
      </c>
      <c r="AQ117" s="11">
        <f t="shared" si="124"/>
        <v>1.2764578141178935E-2</v>
      </c>
      <c r="AR117" s="1">
        <f t="shared" si="133"/>
        <v>124822.1896241925</v>
      </c>
      <c r="AS117" s="1">
        <f t="shared" si="128"/>
        <v>40326.563427786568</v>
      </c>
      <c r="AT117" s="1">
        <f t="shared" si="129"/>
        <v>15575.691495751698</v>
      </c>
      <c r="AU117" s="1">
        <f t="shared" si="82"/>
        <v>24964.437924838501</v>
      </c>
      <c r="AV117" s="1">
        <f t="shared" si="83"/>
        <v>8065.3126855573137</v>
      </c>
      <c r="AW117" s="1">
        <f t="shared" si="84"/>
        <v>3115.1382991503397</v>
      </c>
      <c r="AX117" s="1">
        <f t="shared" si="153"/>
        <v>85978.151922139383</v>
      </c>
      <c r="AY117" s="1">
        <f t="shared" si="140"/>
        <v>10957.222480556075</v>
      </c>
      <c r="AZ117" s="1">
        <f t="shared" si="141"/>
        <v>2890.8503511124018</v>
      </c>
      <c r="BA117" s="1">
        <f t="shared" si="154"/>
        <v>13196.01108594514</v>
      </c>
      <c r="BB117" s="1">
        <f t="shared" si="155"/>
        <v>27387.070223224244</v>
      </c>
      <c r="BC117" s="1">
        <f t="shared" si="156"/>
        <v>34350.432919422798</v>
      </c>
      <c r="BD117" s="1">
        <f t="shared" si="157"/>
        <v>14315.00543046187</v>
      </c>
      <c r="BE117" s="2">
        <f t="shared" si="164"/>
        <v>0</v>
      </c>
      <c r="BF117" s="2">
        <f t="shared" si="165"/>
        <v>0</v>
      </c>
      <c r="BG117" s="2">
        <f t="shared" si="166"/>
        <v>0</v>
      </c>
      <c r="BH117" s="2">
        <f t="shared" si="142"/>
        <v>0</v>
      </c>
      <c r="BI117" s="2">
        <f t="shared" si="158"/>
        <v>0</v>
      </c>
      <c r="BJ117" s="2">
        <f t="shared" si="143"/>
        <v>0</v>
      </c>
      <c r="BK117" s="2">
        <f t="shared" si="144"/>
        <v>0</v>
      </c>
      <c r="BL117" s="2">
        <f t="shared" si="145"/>
        <v>0</v>
      </c>
      <c r="BM117" s="2">
        <f t="shared" si="146"/>
        <v>0</v>
      </c>
      <c r="BN117" s="2">
        <f t="shared" si="147"/>
        <v>0</v>
      </c>
      <c r="BO117" s="2">
        <f t="shared" si="159"/>
        <v>0</v>
      </c>
      <c r="BP117" s="2">
        <f t="shared" si="160"/>
        <v>0</v>
      </c>
      <c r="BQ117" s="2">
        <f t="shared" si="161"/>
        <v>0</v>
      </c>
      <c r="BR117" s="11">
        <f t="shared" si="162"/>
        <v>4.2379360512793091E-2</v>
      </c>
      <c r="BS117" s="17">
        <f t="shared" si="135"/>
        <v>7.0068814167806345E-2</v>
      </c>
      <c r="BT117" s="17">
        <f t="shared" si="136"/>
        <v>0.19103608816200068</v>
      </c>
      <c r="BU117" s="12">
        <f>(BU$3*temperature!$I227+BU$4*temperature!$I227^2+BU$5*temperature!$I227^6)*(K117/K$56)^$BW$1</f>
        <v>-2.7148734670428309</v>
      </c>
      <c r="BV117" s="12">
        <f>(BV$3*temperature!$I227+BV$4*temperature!$I227^2+BV$5*temperature!$I227^6)*(L117/L$56)^$BW$1</f>
        <v>-3.4919460518774255</v>
      </c>
      <c r="BW117" s="12">
        <f>(BW$3*temperature!$I227+BW$4*temperature!$I227^2+BW$5*temperature!$I227^6)*(M117/M$56)^$BW$1</f>
        <v>-4.1691663887251735</v>
      </c>
      <c r="BX117" s="12">
        <f>(BX$3*temperature!$M227+BX$4*temperature!$M227^2+BX$5*temperature!$M227^6)*(K117/K$56)^$BW$1</f>
        <v>-2.7148873362856962</v>
      </c>
      <c r="BY117" s="12">
        <f>(BY$3*temperature!$M227+BY$4*temperature!$M227^2+BY$5*temperature!$M227^6)*(L117/L$56)^$BW$1</f>
        <v>-3.4919567606086601</v>
      </c>
      <c r="BZ117" s="12">
        <f>(BZ$3*temperature!$M227+BZ$4*temperature!$M227^2+BZ$5*temperature!$M227^6)*(M117/M$56)^$BW$1</f>
        <v>-4.1691756785459244</v>
      </c>
      <c r="CA117" s="19">
        <f t="shared" si="148"/>
        <v>-1.3869242865283127E-5</v>
      </c>
      <c r="CB117" s="19">
        <f t="shared" si="149"/>
        <v>-1.0708731234654323E-5</v>
      </c>
      <c r="CC117" s="19">
        <f t="shared" si="150"/>
        <v>-9.2898207508795849E-6</v>
      </c>
      <c r="CD117" s="19">
        <f t="shared" si="151"/>
        <v>-2.307730974306289E-2</v>
      </c>
      <c r="CE117" s="19">
        <f t="shared" si="152"/>
        <v>-1.6169997278795804E-3</v>
      </c>
      <c r="CF117" s="19"/>
      <c r="CG117" s="19"/>
      <c r="CH117" s="19"/>
    </row>
    <row r="118" spans="1:86">
      <c r="A118" s="2">
        <f t="shared" si="85"/>
        <v>2072</v>
      </c>
      <c r="B118" s="5">
        <f t="shared" si="86"/>
        <v>1161.6300805871103</v>
      </c>
      <c r="C118" s="5">
        <f t="shared" si="87"/>
        <v>2945.2816529387837</v>
      </c>
      <c r="D118" s="5">
        <f t="shared" si="88"/>
        <v>4313.3027470312427</v>
      </c>
      <c r="E118" s="15">
        <f t="shared" si="89"/>
        <v>1.7080142904620573E-4</v>
      </c>
      <c r="F118" s="15">
        <f t="shared" si="90"/>
        <v>3.364902683929467E-4</v>
      </c>
      <c r="G118" s="15">
        <f t="shared" si="91"/>
        <v>6.8693291324583075E-4</v>
      </c>
      <c r="H118" s="5">
        <f t="shared" si="92"/>
        <v>126236.07179423532</v>
      </c>
      <c r="I118" s="5">
        <f t="shared" si="93"/>
        <v>40969.354145450154</v>
      </c>
      <c r="J118" s="5">
        <f t="shared" si="94"/>
        <v>15809.910954126324</v>
      </c>
      <c r="K118" s="5">
        <f t="shared" si="95"/>
        <v>108671.49009298482</v>
      </c>
      <c r="L118" s="5">
        <f t="shared" si="96"/>
        <v>13910.1651295628</v>
      </c>
      <c r="M118" s="5">
        <f t="shared" si="97"/>
        <v>3665.3840180840448</v>
      </c>
      <c r="N118" s="15">
        <f t="shared" si="98"/>
        <v>1.1154463439932538E-2</v>
      </c>
      <c r="O118" s="15">
        <f t="shared" si="99"/>
        <v>1.5597896583504633E-2</v>
      </c>
      <c r="P118" s="15">
        <f t="shared" si="100"/>
        <v>1.4340715817019456E-2</v>
      </c>
      <c r="Q118" s="5">
        <f t="shared" si="101"/>
        <v>9094.3327165921492</v>
      </c>
      <c r="R118" s="5">
        <f t="shared" si="102"/>
        <v>11485.544103708022</v>
      </c>
      <c r="S118" s="5">
        <f t="shared" si="103"/>
        <v>5662.3509354119387</v>
      </c>
      <c r="T118" s="5">
        <f t="shared" si="104"/>
        <v>72.042266424575558</v>
      </c>
      <c r="U118" s="5">
        <f t="shared" si="105"/>
        <v>280.34476850505945</v>
      </c>
      <c r="V118" s="5">
        <f t="shared" si="106"/>
        <v>358.15198149070454</v>
      </c>
      <c r="W118" s="15">
        <f t="shared" si="107"/>
        <v>-1.0734613539272964E-2</v>
      </c>
      <c r="X118" s="15">
        <f t="shared" si="108"/>
        <v>-1.217998157191269E-2</v>
      </c>
      <c r="Y118" s="15">
        <f t="shared" si="109"/>
        <v>-9.7425357312937999E-3</v>
      </c>
      <c r="Z118" s="5">
        <f t="shared" si="130"/>
        <v>16360.850698039743</v>
      </c>
      <c r="AA118" s="5">
        <f t="shared" si="131"/>
        <v>33519.633663170425</v>
      </c>
      <c r="AB118" s="5">
        <f t="shared" si="132"/>
        <v>24200.049179674475</v>
      </c>
      <c r="AC118" s="16">
        <f t="shared" si="113"/>
        <v>1.7998633407733127</v>
      </c>
      <c r="AD118" s="16">
        <f t="shared" si="114"/>
        <v>2.9288249582981618</v>
      </c>
      <c r="AE118" s="16">
        <f t="shared" si="115"/>
        <v>4.2958556366394269</v>
      </c>
      <c r="AF118" s="15">
        <f t="shared" si="116"/>
        <v>-4.0504037456468023E-3</v>
      </c>
      <c r="AG118" s="15">
        <f t="shared" si="117"/>
        <v>2.9673830763510267E-4</v>
      </c>
      <c r="AH118" s="15">
        <f t="shared" si="118"/>
        <v>9.7937136394747881E-3</v>
      </c>
      <c r="AI118" s="1">
        <f t="shared" si="76"/>
        <v>222972.73319633451</v>
      </c>
      <c r="AJ118" s="1">
        <f t="shared" si="77"/>
        <v>69449.587164745433</v>
      </c>
      <c r="AK118" s="1">
        <f t="shared" si="78"/>
        <v>26992.517750004052</v>
      </c>
      <c r="AL118" s="14">
        <f t="shared" si="119"/>
        <v>39.033041420166008</v>
      </c>
      <c r="AM118" s="14">
        <f t="shared" si="120"/>
        <v>7.6605536771040734</v>
      </c>
      <c r="AN118" s="14">
        <f t="shared" si="121"/>
        <v>2.6504982704433142</v>
      </c>
      <c r="AO118" s="11">
        <f t="shared" si="122"/>
        <v>1.1058451935934506E-2</v>
      </c>
      <c r="AP118" s="11">
        <f t="shared" si="123"/>
        <v>1.3930732810917055E-2</v>
      </c>
      <c r="AQ118" s="11">
        <f t="shared" si="124"/>
        <v>1.2636932359767145E-2</v>
      </c>
      <c r="AR118" s="1">
        <f t="shared" si="133"/>
        <v>126236.07179423532</v>
      </c>
      <c r="AS118" s="1">
        <f t="shared" si="128"/>
        <v>40969.354145450154</v>
      </c>
      <c r="AT118" s="1">
        <f t="shared" si="129"/>
        <v>15809.910954126324</v>
      </c>
      <c r="AU118" s="1">
        <f t="shared" si="82"/>
        <v>25247.214358847064</v>
      </c>
      <c r="AV118" s="1">
        <f t="shared" si="83"/>
        <v>8193.8708290900304</v>
      </c>
      <c r="AW118" s="1">
        <f t="shared" si="84"/>
        <v>3161.9821908252652</v>
      </c>
      <c r="AX118" s="1">
        <f t="shared" si="153"/>
        <v>86937.192074387858</v>
      </c>
      <c r="AY118" s="1">
        <f t="shared" si="140"/>
        <v>11128.13210365024</v>
      </c>
      <c r="AZ118" s="1">
        <f t="shared" si="141"/>
        <v>2932.3072144672356</v>
      </c>
      <c r="BA118" s="1">
        <f t="shared" si="154"/>
        <v>13211.150610498078</v>
      </c>
      <c r="BB118" s="1">
        <f t="shared" si="155"/>
        <v>27441.871301848849</v>
      </c>
      <c r="BC118" s="1">
        <f t="shared" si="156"/>
        <v>34435.445877986502</v>
      </c>
      <c r="BD118" s="1">
        <f t="shared" si="157"/>
        <v>13926.803060916202</v>
      </c>
      <c r="BE118" s="2">
        <f t="shared" si="164"/>
        <v>0</v>
      </c>
      <c r="BF118" s="2">
        <f t="shared" si="165"/>
        <v>0</v>
      </c>
      <c r="BG118" s="2">
        <f t="shared" si="166"/>
        <v>0</v>
      </c>
      <c r="BH118" s="2">
        <f t="shared" si="142"/>
        <v>0</v>
      </c>
      <c r="BI118" s="2">
        <f t="shared" si="158"/>
        <v>0</v>
      </c>
      <c r="BJ118" s="2">
        <f t="shared" si="143"/>
        <v>0</v>
      </c>
      <c r="BK118" s="2">
        <f t="shared" si="144"/>
        <v>0</v>
      </c>
      <c r="BL118" s="2">
        <f t="shared" si="145"/>
        <v>0</v>
      </c>
      <c r="BM118" s="2">
        <f t="shared" si="146"/>
        <v>0</v>
      </c>
      <c r="BN118" s="2">
        <f t="shared" si="147"/>
        <v>0</v>
      </c>
      <c r="BO118" s="2">
        <f t="shared" si="159"/>
        <v>0</v>
      </c>
      <c r="BP118" s="2">
        <f t="shared" si="160"/>
        <v>0</v>
      </c>
      <c r="BQ118" s="2">
        <f t="shared" si="161"/>
        <v>0</v>
      </c>
      <c r="BR118" s="11">
        <f t="shared" si="162"/>
        <v>4.2177051088289702E-2</v>
      </c>
      <c r="BS118" s="17">
        <f t="shared" si="135"/>
        <v>6.7220070563692239E-2</v>
      </c>
      <c r="BT118" s="17">
        <f t="shared" si="136"/>
        <v>0.18547193025436959</v>
      </c>
      <c r="BU118" s="12">
        <f>(BU$3*temperature!$I228+BU$4*temperature!$I228^2+BU$5*temperature!$I228^6)*(K118/K$56)^$BW$1</f>
        <v>-2.9680783733928093</v>
      </c>
      <c r="BV118" s="12">
        <f>(BV$3*temperature!$I228+BV$4*temperature!$I228^2+BV$5*temperature!$I228^6)*(L118/L$56)^$BW$1</f>
        <v>-3.6792893038466321</v>
      </c>
      <c r="BW118" s="12">
        <f>(BW$3*temperature!$I228+BW$4*temperature!$I228^2+BW$5*temperature!$I228^6)*(M118/M$56)^$BW$1</f>
        <v>-4.328411741927332</v>
      </c>
      <c r="BX118" s="12">
        <f>(BX$3*temperature!$M228+BX$4*temperature!$M228^2+BX$5*temperature!$M228^6)*(K118/K$56)^$BW$1</f>
        <v>-2.9680924456319131</v>
      </c>
      <c r="BY118" s="12">
        <f>(BY$3*temperature!$M228+BY$4*temperature!$M228^2+BY$5*temperature!$M228^6)*(L118/L$56)^$BW$1</f>
        <v>-3.679300129606804</v>
      </c>
      <c r="BZ118" s="12">
        <f>(BZ$3*temperature!$M228+BZ$4*temperature!$M228^2+BZ$5*temperature!$M228^6)*(M118/M$56)^$BW$1</f>
        <v>-4.3284211134640955</v>
      </c>
      <c r="CA118" s="19">
        <f t="shared" si="148"/>
        <v>-1.4072239103768425E-5</v>
      </c>
      <c r="CB118" s="19">
        <f t="shared" si="149"/>
        <v>-1.0825760171861987E-5</v>
      </c>
      <c r="CC118" s="19">
        <f t="shared" si="150"/>
        <v>-9.3715367635027746E-6</v>
      </c>
      <c r="CD118" s="19">
        <f t="shared" si="151"/>
        <v>-2.3681117499179796E-2</v>
      </c>
      <c r="CE118" s="19">
        <f t="shared" si="152"/>
        <v>-1.591846389321953E-3</v>
      </c>
      <c r="CF118" s="19"/>
      <c r="CG118" s="19"/>
      <c r="CH118" s="19"/>
    </row>
    <row r="119" spans="1:86">
      <c r="A119" s="2">
        <f t="shared" si="85"/>
        <v>2073</v>
      </c>
      <c r="B119" s="5">
        <f t="shared" si="86"/>
        <v>1161.8185682610083</v>
      </c>
      <c r="C119" s="5">
        <f t="shared" si="87"/>
        <v>2946.2231586219796</v>
      </c>
      <c r="D119" s="5">
        <f t="shared" si="88"/>
        <v>4316.117549171885</v>
      </c>
      <c r="E119" s="15">
        <f t="shared" si="89"/>
        <v>1.6226135759389544E-4</v>
      </c>
      <c r="F119" s="15">
        <f t="shared" si="90"/>
        <v>3.1966575497329933E-4</v>
      </c>
      <c r="G119" s="15">
        <f t="shared" si="91"/>
        <v>6.5258626758353923E-4</v>
      </c>
      <c r="H119" s="5">
        <f t="shared" si="92"/>
        <v>127637.53247122045</v>
      </c>
      <c r="I119" s="5">
        <f t="shared" si="93"/>
        <v>41612.42277600852</v>
      </c>
      <c r="J119" s="5">
        <f t="shared" si="94"/>
        <v>16043.893029477013</v>
      </c>
      <c r="K119" s="5">
        <f t="shared" si="95"/>
        <v>109860.12442740203</v>
      </c>
      <c r="L119" s="5">
        <f t="shared" si="96"/>
        <v>14123.988759721671</v>
      </c>
      <c r="M119" s="5">
        <f t="shared" si="97"/>
        <v>3717.204836683673</v>
      </c>
      <c r="N119" s="15">
        <f t="shared" si="98"/>
        <v>1.0937867267672097E-2</v>
      </c>
      <c r="O119" s="15">
        <f t="shared" si="99"/>
        <v>1.5371753546220557E-2</v>
      </c>
      <c r="P119" s="15">
        <f t="shared" si="100"/>
        <v>1.4137896150569151E-2</v>
      </c>
      <c r="Q119" s="5">
        <f t="shared" si="101"/>
        <v>9096.5891591043674</v>
      </c>
      <c r="R119" s="5">
        <f t="shared" si="102"/>
        <v>11523.735496187301</v>
      </c>
      <c r="S119" s="5">
        <f t="shared" si="103"/>
        <v>5690.1699873817533</v>
      </c>
      <c r="T119" s="5">
        <f t="shared" si="104"/>
        <v>71.268920536014406</v>
      </c>
      <c r="U119" s="5">
        <f t="shared" si="105"/>
        <v>276.93017439088567</v>
      </c>
      <c r="V119" s="5">
        <f t="shared" si="106"/>
        <v>354.6626730137977</v>
      </c>
      <c r="W119" s="15">
        <f t="shared" si="107"/>
        <v>-1.0734613539272964E-2</v>
      </c>
      <c r="X119" s="15">
        <f t="shared" si="108"/>
        <v>-1.217998157191269E-2</v>
      </c>
      <c r="Y119" s="15">
        <f t="shared" si="109"/>
        <v>-9.7425357312937999E-3</v>
      </c>
      <c r="Z119" s="5">
        <f t="shared" si="130"/>
        <v>16302.256804591498</v>
      </c>
      <c r="AA119" s="5">
        <f t="shared" si="131"/>
        <v>33649.13025449057</v>
      </c>
      <c r="AB119" s="5">
        <f t="shared" si="132"/>
        <v>24562.8707624382</v>
      </c>
      <c r="AC119" s="16">
        <f t="shared" si="113"/>
        <v>1.792573167556192</v>
      </c>
      <c r="AD119" s="16">
        <f t="shared" si="114"/>
        <v>2.9296940528596465</v>
      </c>
      <c r="AE119" s="16">
        <f t="shared" si="115"/>
        <v>4.3379280165811975</v>
      </c>
      <c r="AF119" s="15">
        <f t="shared" si="116"/>
        <v>-4.0504037456468023E-3</v>
      </c>
      <c r="AG119" s="15">
        <f t="shared" si="117"/>
        <v>2.9673830763510267E-4</v>
      </c>
      <c r="AH119" s="15">
        <f t="shared" si="118"/>
        <v>9.7937136394747881E-3</v>
      </c>
      <c r="AI119" s="1">
        <f t="shared" si="76"/>
        <v>225922.67423554813</v>
      </c>
      <c r="AJ119" s="1">
        <f t="shared" si="77"/>
        <v>70698.499277360926</v>
      </c>
      <c r="AK119" s="1">
        <f t="shared" si="78"/>
        <v>27455.248165828911</v>
      </c>
      <c r="AL119" s="14">
        <f t="shared" si="119"/>
        <v>39.460369982499671</v>
      </c>
      <c r="AM119" s="14">
        <f t="shared" si="120"/>
        <v>7.7662036322989048</v>
      </c>
      <c r="AN119" s="14">
        <f t="shared" si="121"/>
        <v>2.6836574961329536</v>
      </c>
      <c r="AO119" s="11">
        <f t="shared" si="122"/>
        <v>1.094786741657516E-2</v>
      </c>
      <c r="AP119" s="11">
        <f t="shared" si="123"/>
        <v>1.3791425482807885E-2</v>
      </c>
      <c r="AQ119" s="11">
        <f t="shared" si="124"/>
        <v>1.2510563036169473E-2</v>
      </c>
      <c r="AR119" s="1">
        <f t="shared" si="133"/>
        <v>127637.53247122045</v>
      </c>
      <c r="AS119" s="1">
        <f t="shared" si="128"/>
        <v>41612.42277600852</v>
      </c>
      <c r="AT119" s="1">
        <f t="shared" si="129"/>
        <v>16043.893029477013</v>
      </c>
      <c r="AU119" s="1">
        <f t="shared" si="82"/>
        <v>25527.506494244091</v>
      </c>
      <c r="AV119" s="1">
        <f t="shared" si="83"/>
        <v>8322.484555201705</v>
      </c>
      <c r="AW119" s="1">
        <f t="shared" si="84"/>
        <v>3208.7786058954025</v>
      </c>
      <c r="AX119" s="1">
        <f t="shared" si="153"/>
        <v>87888.09954192162</v>
      </c>
      <c r="AY119" s="1">
        <f t="shared" si="140"/>
        <v>11299.191007777337</v>
      </c>
      <c r="AZ119" s="1">
        <f t="shared" si="141"/>
        <v>2973.7638693469385</v>
      </c>
      <c r="BA119" s="1">
        <f t="shared" si="154"/>
        <v>13225.933091464451</v>
      </c>
      <c r="BB119" s="1">
        <f t="shared" si="155"/>
        <v>27495.587588388458</v>
      </c>
      <c r="BC119" s="1">
        <f t="shared" si="156"/>
        <v>34518.511468737022</v>
      </c>
      <c r="BD119" s="1">
        <f t="shared" si="157"/>
        <v>13548.460189320191</v>
      </c>
      <c r="BE119" s="2">
        <f t="shared" si="164"/>
        <v>0</v>
      </c>
      <c r="BF119" s="2">
        <f t="shared" si="165"/>
        <v>0</v>
      </c>
      <c r="BG119" s="2">
        <f t="shared" si="166"/>
        <v>0</v>
      </c>
      <c r="BH119" s="2">
        <f t="shared" si="142"/>
        <v>0</v>
      </c>
      <c r="BI119" s="2">
        <f t="shared" si="158"/>
        <v>0</v>
      </c>
      <c r="BJ119" s="2">
        <f t="shared" si="143"/>
        <v>0</v>
      </c>
      <c r="BK119" s="2">
        <f t="shared" si="144"/>
        <v>0</v>
      </c>
      <c r="BL119" s="2">
        <f t="shared" si="145"/>
        <v>0</v>
      </c>
      <c r="BM119" s="2">
        <f t="shared" si="146"/>
        <v>0</v>
      </c>
      <c r="BN119" s="2">
        <f t="shared" si="147"/>
        <v>0</v>
      </c>
      <c r="BO119" s="2">
        <f t="shared" si="159"/>
        <v>0</v>
      </c>
      <c r="BP119" s="2">
        <f t="shared" si="160"/>
        <v>0</v>
      </c>
      <c r="BQ119" s="2">
        <f t="shared" si="161"/>
        <v>0</v>
      </c>
      <c r="BR119" s="11">
        <f t="shared" si="162"/>
        <v>4.197573685510278E-2</v>
      </c>
      <c r="BS119" s="17">
        <f t="shared" si="135"/>
        <v>6.4499664901945322E-2</v>
      </c>
      <c r="BT119" s="17">
        <f t="shared" si="136"/>
        <v>0.18006983519841707</v>
      </c>
      <c r="BU119" s="12">
        <f>(BU$3*temperature!$I229+BU$4*temperature!$I229^2+BU$5*temperature!$I229^6)*(K119/K$56)^$BW$1</f>
        <v>-3.2263538534329257</v>
      </c>
      <c r="BV119" s="12">
        <f>(BV$3*temperature!$I229+BV$4*temperature!$I229^2+BV$5*temperature!$I229^6)*(L119/L$56)^$BW$1</f>
        <v>-3.8696985646129409</v>
      </c>
      <c r="BW119" s="12">
        <f>(BW$3*temperature!$I229+BW$4*temperature!$I229^2+BW$5*temperature!$I229^6)*(M119/M$56)^$BW$1</f>
        <v>-4.4900477065779887</v>
      </c>
      <c r="BX119" s="12">
        <f>(BX$3*temperature!$M229+BX$4*temperature!$M229^2+BX$5*temperature!$M229^6)*(K119/K$56)^$BW$1</f>
        <v>-3.2263681227218481</v>
      </c>
      <c r="BY119" s="12">
        <f>(BY$3*temperature!$M229+BY$4*temperature!$M229^2+BY$5*temperature!$M229^6)*(L119/L$56)^$BW$1</f>
        <v>-3.869709503029009</v>
      </c>
      <c r="BZ119" s="12">
        <f>(BZ$3*temperature!$M229+BZ$4*temperature!$M229^2+BZ$5*temperature!$M229^6)*(M119/M$56)^$BW$1</f>
        <v>-4.4900571564518827</v>
      </c>
      <c r="CA119" s="19">
        <f t="shared" si="148"/>
        <v>-1.4269288922452716E-5</v>
      </c>
      <c r="CB119" s="19">
        <f t="shared" si="149"/>
        <v>-1.0938416068029255E-5</v>
      </c>
      <c r="CC119" s="19">
        <f t="shared" si="150"/>
        <v>-9.4498738940629323E-6</v>
      </c>
      <c r="CD119" s="19">
        <f t="shared" si="151"/>
        <v>-2.4280835880018961E-2</v>
      </c>
      <c r="CE119" s="19">
        <f t="shared" si="152"/>
        <v>-1.5661057778003536E-3</v>
      </c>
      <c r="CF119" s="19"/>
      <c r="CG119" s="19"/>
      <c r="CH119" s="19"/>
    </row>
    <row r="120" spans="1:86">
      <c r="A120" s="2">
        <f t="shared" si="85"/>
        <v>2074</v>
      </c>
      <c r="B120" s="5">
        <f t="shared" si="86"/>
        <v>1161.9976606062639</v>
      </c>
      <c r="C120" s="5">
        <f t="shared" si="87"/>
        <v>2947.1178749397845</v>
      </c>
      <c r="D120" s="5">
        <f t="shared" si="88"/>
        <v>4318.7933562616581</v>
      </c>
      <c r="E120" s="15">
        <f t="shared" si="89"/>
        <v>1.5414828971420066E-4</v>
      </c>
      <c r="F120" s="15">
        <f t="shared" si="90"/>
        <v>3.0368246722463436E-4</v>
      </c>
      <c r="G120" s="15">
        <f t="shared" si="91"/>
        <v>6.1995695420436229E-4</v>
      </c>
      <c r="H120" s="5">
        <f t="shared" si="92"/>
        <v>129026.04160690737</v>
      </c>
      <c r="I120" s="5">
        <f t="shared" si="93"/>
        <v>42255.587145319318</v>
      </c>
      <c r="J120" s="5">
        <f t="shared" si="94"/>
        <v>16277.585154079332</v>
      </c>
      <c r="K120" s="5">
        <f t="shared" si="95"/>
        <v>111038.12510223898</v>
      </c>
      <c r="L120" s="5">
        <f t="shared" si="96"/>
        <v>14337.935888018284</v>
      </c>
      <c r="M120" s="5">
        <f t="shared" si="97"/>
        <v>3769.0122706332004</v>
      </c>
      <c r="N120" s="15">
        <f t="shared" si="98"/>
        <v>1.0722732028356718E-2</v>
      </c>
      <c r="O120" s="15">
        <f t="shared" si="99"/>
        <v>1.5147783812087257E-2</v>
      </c>
      <c r="P120" s="15">
        <f t="shared" si="100"/>
        <v>1.393720180234892E-2</v>
      </c>
      <c r="Q120" s="5">
        <f t="shared" si="101"/>
        <v>9096.8360661840707</v>
      </c>
      <c r="R120" s="5">
        <f t="shared" si="102"/>
        <v>11559.318834898409</v>
      </c>
      <c r="S120" s="5">
        <f t="shared" si="103"/>
        <v>5716.8076969215144</v>
      </c>
      <c r="T120" s="5">
        <f t="shared" si="104"/>
        <v>70.50387621669914</v>
      </c>
      <c r="U120" s="5">
        <f t="shared" si="105"/>
        <v>273.55716997009813</v>
      </c>
      <c r="V120" s="5">
        <f t="shared" si="106"/>
        <v>351.20735924940459</v>
      </c>
      <c r="W120" s="15">
        <f t="shared" si="107"/>
        <v>-1.0734613539272964E-2</v>
      </c>
      <c r="X120" s="15">
        <f t="shared" si="108"/>
        <v>-1.217998157191269E-2</v>
      </c>
      <c r="Y120" s="15">
        <f t="shared" si="109"/>
        <v>-9.7425357312937999E-3</v>
      </c>
      <c r="Z120" s="5">
        <f t="shared" si="130"/>
        <v>16240.254537641013</v>
      </c>
      <c r="AA120" s="5">
        <f t="shared" si="131"/>
        <v>33771.037537653472</v>
      </c>
      <c r="AB120" s="5">
        <f t="shared" si="132"/>
        <v>24925.291406204484</v>
      </c>
      <c r="AC120" s="16">
        <f t="shared" si="113"/>
        <v>1.7853125224839765</v>
      </c>
      <c r="AD120" s="16">
        <f t="shared" si="114"/>
        <v>2.9305634053147807</v>
      </c>
      <c r="AE120" s="16">
        <f t="shared" si="115"/>
        <v>4.3804124413642489</v>
      </c>
      <c r="AF120" s="15">
        <f t="shared" si="116"/>
        <v>-4.0504037456468023E-3</v>
      </c>
      <c r="AG120" s="15">
        <f t="shared" si="117"/>
        <v>2.9673830763510267E-4</v>
      </c>
      <c r="AH120" s="15">
        <f t="shared" si="118"/>
        <v>9.7937136394747881E-3</v>
      </c>
      <c r="AI120" s="1">
        <f t="shared" si="76"/>
        <v>228857.9133062374</v>
      </c>
      <c r="AJ120" s="1">
        <f t="shared" si="77"/>
        <v>71951.133904826536</v>
      </c>
      <c r="AK120" s="1">
        <f t="shared" si="78"/>
        <v>27918.501955141423</v>
      </c>
      <c r="AL120" s="14">
        <f t="shared" si="119"/>
        <v>39.888056812289307</v>
      </c>
      <c r="AM120" s="14">
        <f t="shared" si="120"/>
        <v>7.8722395807912759</v>
      </c>
      <c r="AN120" s="14">
        <f t="shared" si="121"/>
        <v>2.7168958217430852</v>
      </c>
      <c r="AO120" s="11">
        <f t="shared" si="122"/>
        <v>1.0838388742409407E-2</v>
      </c>
      <c r="AP120" s="11">
        <f t="shared" si="123"/>
        <v>1.3653511227979807E-2</v>
      </c>
      <c r="AQ120" s="11">
        <f t="shared" si="124"/>
        <v>1.2385457405807777E-2</v>
      </c>
      <c r="AR120" s="1">
        <f t="shared" si="133"/>
        <v>129026.04160690737</v>
      </c>
      <c r="AS120" s="1">
        <f t="shared" si="128"/>
        <v>42255.587145319318</v>
      </c>
      <c r="AT120" s="1">
        <f t="shared" si="129"/>
        <v>16277.585154079332</v>
      </c>
      <c r="AU120" s="1">
        <f t="shared" si="82"/>
        <v>25805.208321381477</v>
      </c>
      <c r="AV120" s="1">
        <f t="shared" si="83"/>
        <v>8451.1174290638646</v>
      </c>
      <c r="AW120" s="1">
        <f t="shared" si="84"/>
        <v>3255.5170308158667</v>
      </c>
      <c r="AX120" s="1">
        <f t="shared" si="153"/>
        <v>88830.500081791193</v>
      </c>
      <c r="AY120" s="1">
        <f t="shared" si="140"/>
        <v>11470.348710414626</v>
      </c>
      <c r="AZ120" s="1">
        <f t="shared" si="141"/>
        <v>3015.2098165065599</v>
      </c>
      <c r="BA120" s="1">
        <f t="shared" si="154"/>
        <v>13240.365308192491</v>
      </c>
      <c r="BB120" s="1">
        <f t="shared" si="155"/>
        <v>27548.245080860059</v>
      </c>
      <c r="BC120" s="1">
        <f t="shared" si="156"/>
        <v>34599.687758276428</v>
      </c>
      <c r="BD120" s="1">
        <f t="shared" si="157"/>
        <v>13179.765459493845</v>
      </c>
      <c r="BE120" s="2">
        <f t="shared" si="164"/>
        <v>0</v>
      </c>
      <c r="BF120" s="2">
        <f t="shared" si="165"/>
        <v>0</v>
      </c>
      <c r="BG120" s="2">
        <f t="shared" si="166"/>
        <v>0</v>
      </c>
      <c r="BH120" s="2">
        <f t="shared" si="142"/>
        <v>0</v>
      </c>
      <c r="BI120" s="2">
        <f t="shared" si="158"/>
        <v>0</v>
      </c>
      <c r="BJ120" s="2">
        <f t="shared" si="143"/>
        <v>0</v>
      </c>
      <c r="BK120" s="2">
        <f t="shared" si="144"/>
        <v>0</v>
      </c>
      <c r="BL120" s="2">
        <f t="shared" si="145"/>
        <v>0</v>
      </c>
      <c r="BM120" s="2">
        <f t="shared" si="146"/>
        <v>0</v>
      </c>
      <c r="BN120" s="2">
        <f t="shared" si="147"/>
        <v>0</v>
      </c>
      <c r="BO120" s="2">
        <f t="shared" si="159"/>
        <v>0</v>
      </c>
      <c r="BP120" s="2">
        <f t="shared" si="160"/>
        <v>0</v>
      </c>
      <c r="BQ120" s="2">
        <f t="shared" si="161"/>
        <v>0</v>
      </c>
      <c r="BR120" s="11">
        <f t="shared" si="162"/>
        <v>4.1775456582965526E-2</v>
      </c>
      <c r="BS120" s="17">
        <f t="shared" si="135"/>
        <v>6.1901311729789972E-2</v>
      </c>
      <c r="BT120" s="17">
        <f t="shared" si="136"/>
        <v>0.17482508271690977</v>
      </c>
      <c r="BU120" s="12">
        <f>(BU$3*temperature!$I230+BU$4*temperature!$I230^2+BU$5*temperature!$I230^6)*(K120/K$56)^$BW$1</f>
        <v>-3.4896539410109164</v>
      </c>
      <c r="BV120" s="12">
        <f>(BV$3*temperature!$I230+BV$4*temperature!$I230^2+BV$5*temperature!$I230^6)*(L120/L$56)^$BW$1</f>
        <v>-4.0631298718219933</v>
      </c>
      <c r="BW120" s="12">
        <f>(BW$3*temperature!$I230+BW$4*temperature!$I230^2+BW$5*temperature!$I230^6)*(M120/M$56)^$BW$1</f>
        <v>-4.6540378005893102</v>
      </c>
      <c r="BX120" s="12">
        <f>(BX$3*temperature!$M230+BX$4*temperature!$M230^2+BX$5*temperature!$M230^6)*(K120/K$56)^$BW$1</f>
        <v>-3.4896684014571777</v>
      </c>
      <c r="BY120" s="12">
        <f>(BY$3*temperature!$M230+BY$4*temperature!$M230^2+BY$5*temperature!$M230^6)*(L120/L$56)^$BW$1</f>
        <v>-4.0631409185850806</v>
      </c>
      <c r="BZ120" s="12">
        <f>(BZ$3*temperature!$M230+BZ$4*temperature!$M230^2+BZ$5*temperature!$M230^6)*(M120/M$56)^$BW$1</f>
        <v>-4.6540473254794836</v>
      </c>
      <c r="CA120" s="19">
        <f t="shared" si="148"/>
        <v>-1.4460446261299609E-5</v>
      </c>
      <c r="CB120" s="19">
        <f t="shared" si="149"/>
        <v>-1.1046763087385614E-5</v>
      </c>
      <c r="CC120" s="19">
        <f t="shared" si="150"/>
        <v>-9.5248901734734659E-6</v>
      </c>
      <c r="CD120" s="19">
        <f t="shared" si="151"/>
        <v>-2.4876038121595789E-2</v>
      </c>
      <c r="CE120" s="19">
        <f t="shared" si="152"/>
        <v>-1.5398593903670399E-3</v>
      </c>
      <c r="CF120" s="19"/>
      <c r="CG120" s="19"/>
      <c r="CH120" s="19"/>
    </row>
    <row r="121" spans="1:86">
      <c r="A121" s="2">
        <f t="shared" si="85"/>
        <v>2075</v>
      </c>
      <c r="B121" s="5">
        <f t="shared" si="86"/>
        <v>1162.1678245606965</v>
      </c>
      <c r="C121" s="5">
        <f t="shared" si="87"/>
        <v>2947.9681135658748</v>
      </c>
      <c r="D121" s="5">
        <f t="shared" si="88"/>
        <v>4321.3369489378947</v>
      </c>
      <c r="E121" s="15">
        <f t="shared" si="89"/>
        <v>1.4644087522849061E-4</v>
      </c>
      <c r="F121" s="15">
        <f t="shared" si="90"/>
        <v>2.8849834386340264E-4</v>
      </c>
      <c r="G121" s="15">
        <f t="shared" si="91"/>
        <v>5.8895910649414413E-4</v>
      </c>
      <c r="H121" s="5">
        <f t="shared" si="92"/>
        <v>130401.0776146112</v>
      </c>
      <c r="I121" s="5">
        <f t="shared" si="93"/>
        <v>42898.665967929257</v>
      </c>
      <c r="J121" s="5">
        <f t="shared" si="94"/>
        <v>16510.935306243991</v>
      </c>
      <c r="K121" s="5">
        <f t="shared" si="95"/>
        <v>112205.03171639885</v>
      </c>
      <c r="L121" s="5">
        <f t="shared" si="96"/>
        <v>14551.943683013196</v>
      </c>
      <c r="M121" s="5">
        <f t="shared" si="97"/>
        <v>3820.7933103439377</v>
      </c>
      <c r="N121" s="15">
        <f t="shared" si="98"/>
        <v>1.0509062658302648E-2</v>
      </c>
      <c r="O121" s="15">
        <f t="shared" si="99"/>
        <v>1.4925983535311493E-2</v>
      </c>
      <c r="P121" s="15">
        <f t="shared" si="100"/>
        <v>1.3738623276500439E-2</v>
      </c>
      <c r="Q121" s="5">
        <f t="shared" si="101"/>
        <v>9095.0897439990586</v>
      </c>
      <c r="R121" s="5">
        <f t="shared" si="102"/>
        <v>11592.302679266739</v>
      </c>
      <c r="S121" s="5">
        <f t="shared" si="103"/>
        <v>5742.2673417818241</v>
      </c>
      <c r="T121" s="5">
        <f t="shared" si="104"/>
        <v>69.747044352492139</v>
      </c>
      <c r="U121" s="5">
        <f t="shared" si="105"/>
        <v>270.22524868099777</v>
      </c>
      <c r="V121" s="5">
        <f t="shared" si="106"/>
        <v>347.78570900282392</v>
      </c>
      <c r="W121" s="15">
        <f t="shared" si="107"/>
        <v>-1.0734613539272964E-2</v>
      </c>
      <c r="X121" s="15">
        <f t="shared" si="108"/>
        <v>-1.217998157191269E-2</v>
      </c>
      <c r="Y121" s="15">
        <f t="shared" si="109"/>
        <v>-9.7425357312937999E-3</v>
      </c>
      <c r="Z121" s="5">
        <f t="shared" si="130"/>
        <v>16174.913970689286</v>
      </c>
      <c r="AA121" s="5">
        <f t="shared" si="131"/>
        <v>33885.368872087485</v>
      </c>
      <c r="AB121" s="5">
        <f t="shared" si="132"/>
        <v>25287.229498087985</v>
      </c>
      <c r="AC121" s="16">
        <f t="shared" si="113"/>
        <v>1.7780812859557573</v>
      </c>
      <c r="AD121" s="16">
        <f t="shared" si="114"/>
        <v>2.9314330157400912</v>
      </c>
      <c r="AE121" s="16">
        <f t="shared" si="115"/>
        <v>4.423312946437763</v>
      </c>
      <c r="AF121" s="15">
        <f t="shared" si="116"/>
        <v>-4.0504037456468023E-3</v>
      </c>
      <c r="AG121" s="15">
        <f t="shared" si="117"/>
        <v>2.9673830763510267E-4</v>
      </c>
      <c r="AH121" s="15">
        <f t="shared" si="118"/>
        <v>9.7937136394747881E-3</v>
      </c>
      <c r="AI121" s="1">
        <f t="shared" ref="AI121:AI184" si="167">(1-$AI$5)*AI120+AU120</f>
        <v>231777.33029699515</v>
      </c>
      <c r="AJ121" s="1">
        <f t="shared" ref="AJ121:AJ184" si="168">(1-$AI$5)*AJ120+AV120</f>
        <v>73207.137943407753</v>
      </c>
      <c r="AK121" s="1">
        <f t="shared" ref="AK121:AK184" si="169">(1-$AI$5)*AK120+AW120</f>
        <v>28382.168790443149</v>
      </c>
      <c r="AL121" s="14">
        <f t="shared" si="119"/>
        <v>40.316055855541094</v>
      </c>
      <c r="AM121" s="14">
        <f t="shared" si="120"/>
        <v>7.978648455181899</v>
      </c>
      <c r="AN121" s="14">
        <f t="shared" si="121"/>
        <v>2.7502093192445392</v>
      </c>
      <c r="AO121" s="11">
        <f t="shared" si="122"/>
        <v>1.0730004854985313E-2</v>
      </c>
      <c r="AP121" s="11">
        <f t="shared" si="123"/>
        <v>1.3516976115700009E-2</v>
      </c>
      <c r="AQ121" s="11">
        <f t="shared" si="124"/>
        <v>1.2261602831749699E-2</v>
      </c>
      <c r="AR121" s="1">
        <f t="shared" si="133"/>
        <v>130401.0776146112</v>
      </c>
      <c r="AS121" s="1">
        <f t="shared" si="128"/>
        <v>42898.665967929257</v>
      </c>
      <c r="AT121" s="1">
        <f t="shared" si="129"/>
        <v>16510.935306243991</v>
      </c>
      <c r="AU121" s="1">
        <f t="shared" ref="AU121:AU184" si="170">$AU$5*AR121</f>
        <v>26080.215522922241</v>
      </c>
      <c r="AV121" s="1">
        <f t="shared" ref="AV121:AV184" si="171">$AU$5*AS121</f>
        <v>8579.733193585851</v>
      </c>
      <c r="AW121" s="1">
        <f t="shared" ref="AW121:AW184" si="172">$AU$5*AT121</f>
        <v>3302.1870612487983</v>
      </c>
      <c r="AX121" s="1">
        <f t="shared" si="153"/>
        <v>89764.02537311909</v>
      </c>
      <c r="AY121" s="1">
        <f t="shared" si="140"/>
        <v>11641.554946410557</v>
      </c>
      <c r="AZ121" s="1">
        <f t="shared" si="141"/>
        <v>3056.6346482751501</v>
      </c>
      <c r="BA121" s="1">
        <f t="shared" si="154"/>
        <v>13254.453804325294</v>
      </c>
      <c r="BB121" s="1">
        <f t="shared" si="155"/>
        <v>27599.868877416277</v>
      </c>
      <c r="BC121" s="1">
        <f t="shared" si="156"/>
        <v>34679.030651417823</v>
      </c>
      <c r="BD121" s="1">
        <f t="shared" si="157"/>
        <v>12820.509460538993</v>
      </c>
      <c r="BE121" s="2">
        <f t="shared" si="164"/>
        <v>0</v>
      </c>
      <c r="BF121" s="2">
        <f t="shared" si="165"/>
        <v>0</v>
      </c>
      <c r="BG121" s="2">
        <f t="shared" si="166"/>
        <v>0</v>
      </c>
      <c r="BH121" s="2">
        <f t="shared" si="142"/>
        <v>0</v>
      </c>
      <c r="BI121" s="2">
        <f t="shared" si="158"/>
        <v>0</v>
      </c>
      <c r="BJ121" s="2">
        <f t="shared" si="143"/>
        <v>0</v>
      </c>
      <c r="BK121" s="2">
        <f t="shared" si="144"/>
        <v>0</v>
      </c>
      <c r="BL121" s="2">
        <f t="shared" si="145"/>
        <v>0</v>
      </c>
      <c r="BM121" s="2">
        <f t="shared" si="146"/>
        <v>0</v>
      </c>
      <c r="BN121" s="2">
        <f t="shared" si="147"/>
        <v>0</v>
      </c>
      <c r="BO121" s="2">
        <f t="shared" si="159"/>
        <v>0</v>
      </c>
      <c r="BP121" s="2">
        <f t="shared" si="160"/>
        <v>0</v>
      </c>
      <c r="BQ121" s="2">
        <f t="shared" si="161"/>
        <v>0</v>
      </c>
      <c r="BR121" s="11">
        <f t="shared" si="162"/>
        <v>4.1576246778995712E-2</v>
      </c>
      <c r="BS121" s="17">
        <f t="shared" si="135"/>
        <v>5.9419053634481779E-2</v>
      </c>
      <c r="BT121" s="17">
        <f t="shared" si="136"/>
        <v>0.16973309001641726</v>
      </c>
      <c r="BU121" s="12">
        <f>(BU$3*temperature!$I231+BU$4*temperature!$I231^2+BU$5*temperature!$I231^6)*(K121/K$56)^$BW$1</f>
        <v>-3.7579302726972759</v>
      </c>
      <c r="BV121" s="12">
        <f>(BV$3*temperature!$I231+BV$4*temperature!$I231^2+BV$5*temperature!$I231^6)*(L121/L$56)^$BW$1</f>
        <v>-4.259537795984909</v>
      </c>
      <c r="BW121" s="12">
        <f>(BW$3*temperature!$I231+BW$4*temperature!$I231^2+BW$5*temperature!$I231^6)*(M121/M$56)^$BW$1</f>
        <v>-4.8203443910045074</v>
      </c>
      <c r="BX121" s="12">
        <f>(BX$3*temperature!$M231+BX$4*temperature!$M231^2+BX$5*temperature!$M231^6)*(K121/K$56)^$BW$1</f>
        <v>-3.7579449184688833</v>
      </c>
      <c r="BY121" s="12">
        <f>(BY$3*temperature!$M231+BY$4*temperature!$M231^2+BY$5*temperature!$M231^6)*(L121/L$56)^$BW$1</f>
        <v>-4.2595489468533945</v>
      </c>
      <c r="BZ121" s="12">
        <f>(BZ$3*temperature!$M231+BZ$4*temperature!$M231^2+BZ$5*temperature!$M231^6)*(M121/M$56)^$BW$1</f>
        <v>-4.8203539876497317</v>
      </c>
      <c r="CA121" s="19">
        <f t="shared" si="148"/>
        <v>-1.4645771607479929E-5</v>
      </c>
      <c r="CB121" s="19">
        <f t="shared" si="149"/>
        <v>-1.1150868485465537E-5</v>
      </c>
      <c r="CC121" s="19">
        <f t="shared" si="150"/>
        <v>-9.5966452242635114E-6</v>
      </c>
      <c r="CD121" s="19">
        <f t="shared" si="151"/>
        <v>-2.5466313709779448E-2</v>
      </c>
      <c r="CE121" s="19">
        <f t="shared" si="152"/>
        <v>-1.5131842601939236E-3</v>
      </c>
      <c r="CF121" s="19"/>
      <c r="CG121" s="19"/>
      <c r="CH121" s="19"/>
    </row>
    <row r="122" spans="1:86">
      <c r="A122" s="2">
        <f t="shared" ref="A122:A185" si="173">1+A121</f>
        <v>2076</v>
      </c>
      <c r="B122" s="5">
        <f t="shared" ref="B122:B185" si="174">B121*(1+E122)</f>
        <v>1162.3295039904181</v>
      </c>
      <c r="C122" s="5">
        <f t="shared" ref="C122:C185" si="175">C121*(1+F122)</f>
        <v>2948.7760732884744</v>
      </c>
      <c r="D122" s="5">
        <f t="shared" ref="D122:D185" si="176">D121*(1+G122)</f>
        <v>4323.7547851487852</v>
      </c>
      <c r="E122" s="15">
        <f t="shared" ref="E122:E185" si="177">E121*$E$5</f>
        <v>1.3911883146706607E-4</v>
      </c>
      <c r="F122" s="15">
        <f t="shared" ref="F122:F185" si="178">F121*$E$5</f>
        <v>2.7407342667023251E-4</v>
      </c>
      <c r="G122" s="15">
        <f t="shared" ref="G122:G185" si="179">G121*$E$5</f>
        <v>5.5951115116943694E-4</v>
      </c>
      <c r="H122" s="5">
        <f t="shared" ref="H122:H185" si="180">AR122</f>
        <v>131762.12774997266</v>
      </c>
      <c r="I122" s="5">
        <f t="shared" ref="I122:I185" si="181">AS122</f>
        <v>43541.478992959113</v>
      </c>
      <c r="J122" s="5">
        <f t="shared" ref="J122:J185" si="182">AT122</f>
        <v>16743.892039224771</v>
      </c>
      <c r="K122" s="5">
        <f t="shared" ref="K122:K185" si="183">H122/B122*1000</f>
        <v>113360.39160807439</v>
      </c>
      <c r="L122" s="5">
        <f t="shared" ref="L122:L185" si="184">I122/C122*1000</f>
        <v>14765.949638353401</v>
      </c>
      <c r="M122" s="5">
        <f t="shared" ref="M122:M185" si="185">J122/D122*1000</f>
        <v>3872.53506992039</v>
      </c>
      <c r="N122" s="15">
        <f t="shared" ref="N122:N185" si="186">K122/K121-1</f>
        <v>1.0296863465051542E-2</v>
      </c>
      <c r="O122" s="15">
        <f t="shared" ref="O122:O185" si="187">L122/L121-1</f>
        <v>1.4706348512743217E-2</v>
      </c>
      <c r="P122" s="15">
        <f t="shared" ref="P122:P185" si="188">M122/M121-1</f>
        <v>1.3542150902634109E-2</v>
      </c>
      <c r="Q122" s="5">
        <f t="shared" ref="Q122:Q185" si="189">T122*H122/1000</f>
        <v>9091.3676661143363</v>
      </c>
      <c r="R122" s="5">
        <f t="shared" ref="R122:R185" si="190">U122*I122/1000</f>
        <v>11622.697240512105</v>
      </c>
      <c r="S122" s="5">
        <f t="shared" ref="S122:S185" si="191">V122*J122/1000</f>
        <v>5766.5527888504994</v>
      </c>
      <c r="T122" s="5">
        <f t="shared" ref="T122:T185" si="192">T121*(1+W122)</f>
        <v>68.998336785861611</v>
      </c>
      <c r="U122" s="5">
        <f t="shared" ref="U122:U185" si="193">U121*(1+X122)</f>
        <v>266.93391013179769</v>
      </c>
      <c r="V122" s="5">
        <f t="shared" ref="V122:V185" si="194">V121*(1+Y122)</f>
        <v>344.39739430603055</v>
      </c>
      <c r="W122" s="15">
        <f t="shared" ref="W122:W185" si="195">T$5-1</f>
        <v>-1.0734613539272964E-2</v>
      </c>
      <c r="X122" s="15">
        <f t="shared" ref="X122:X185" si="196">U$5-1</f>
        <v>-1.217998157191269E-2</v>
      </c>
      <c r="Y122" s="15">
        <f t="shared" ref="Y122:Y185" si="197">V$5-1</f>
        <v>-9.7425357312937999E-3</v>
      </c>
      <c r="Z122" s="5">
        <f t="shared" si="130"/>
        <v>16106.306512680469</v>
      </c>
      <c r="AA122" s="5">
        <f t="shared" si="131"/>
        <v>33992.142581073829</v>
      </c>
      <c r="AB122" s="5">
        <f t="shared" si="132"/>
        <v>25648.604287877504</v>
      </c>
      <c r="AC122" s="16">
        <f t="shared" ref="AC122:AC185" si="198">AC121*(1+AF122)</f>
        <v>1.7708793388550577</v>
      </c>
      <c r="AD122" s="16">
        <f t="shared" ref="AD122:AD185" si="199">AD121*(1+AG122)</f>
        <v>2.9323028842121275</v>
      </c>
      <c r="AE122" s="16">
        <f t="shared" ref="AE122:AE185" si="200">AE121*(1+AH122)</f>
        <v>4.4666336067729562</v>
      </c>
      <c r="AF122" s="15">
        <f t="shared" ref="AF122:AF185" si="201">AC$5-1</f>
        <v>-4.0504037456468023E-3</v>
      </c>
      <c r="AG122" s="15">
        <f t="shared" ref="AG122:AG185" si="202">AD$5-1</f>
        <v>2.9673830763510267E-4</v>
      </c>
      <c r="AH122" s="15">
        <f t="shared" ref="AH122:AH185" si="203">AE$5-1</f>
        <v>9.7937136394747881E-3</v>
      </c>
      <c r="AI122" s="1">
        <f t="shared" si="167"/>
        <v>234679.81279021787</v>
      </c>
      <c r="AJ122" s="1">
        <f t="shared" si="168"/>
        <v>74466.157342652834</v>
      </c>
      <c r="AK122" s="1">
        <f t="shared" si="169"/>
        <v>28846.138972647634</v>
      </c>
      <c r="AL122" s="14">
        <f t="shared" ref="AL122:AL185" si="204">AL121*(1+AO122)</f>
        <v>40.744321415854273</v>
      </c>
      <c r="AM122" s="14">
        <f t="shared" ref="AM122:AM185" si="205">AM121*(1+AP122)</f>
        <v>8.0854171837801161</v>
      </c>
      <c r="AN122" s="14">
        <f t="shared" ref="AN122:AN185" si="206">AN121*(1+AQ122)</f>
        <v>2.7835940738775249</v>
      </c>
      <c r="AO122" s="11">
        <f t="shared" ref="AO122:AO185" si="207">AO$5*AO121</f>
        <v>1.062270480643546E-2</v>
      </c>
      <c r="AP122" s="11">
        <f t="shared" ref="AP122:AP185" si="208">AP$5*AP121</f>
        <v>1.3381806354543009E-2</v>
      </c>
      <c r="AQ122" s="11">
        <f t="shared" ref="AQ122:AQ185" si="209">AQ$5*AQ121</f>
        <v>1.2138986803432202E-2</v>
      </c>
      <c r="AR122" s="1">
        <f t="shared" si="133"/>
        <v>131762.12774997266</v>
      </c>
      <c r="AS122" s="1">
        <f t="shared" si="128"/>
        <v>43541.478992959113</v>
      </c>
      <c r="AT122" s="1">
        <f t="shared" si="129"/>
        <v>16743.892039224771</v>
      </c>
      <c r="AU122" s="1">
        <f t="shared" si="170"/>
        <v>26352.425549994532</v>
      </c>
      <c r="AV122" s="1">
        <f t="shared" si="171"/>
        <v>8708.2957985918238</v>
      </c>
      <c r="AW122" s="1">
        <f t="shared" si="172"/>
        <v>3348.7784078449545</v>
      </c>
      <c r="AX122" s="1">
        <f t="shared" si="153"/>
        <v>90688.313286459525</v>
      </c>
      <c r="AY122" s="1">
        <f t="shared" si="140"/>
        <v>11812.759710682722</v>
      </c>
      <c r="AZ122" s="1">
        <f t="shared" si="141"/>
        <v>3098.0280559363118</v>
      </c>
      <c r="BA122" s="1">
        <f t="shared" si="154"/>
        <v>13268.204898173686</v>
      </c>
      <c r="BB122" s="1">
        <f t="shared" si="155"/>
        <v>27650.483213165793</v>
      </c>
      <c r="BC122" s="1">
        <f t="shared" si="156"/>
        <v>34756.593972546252</v>
      </c>
      <c r="BD122" s="1">
        <f t="shared" si="157"/>
        <v>12470.484918409657</v>
      </c>
      <c r="BE122" s="2">
        <f t="shared" si="164"/>
        <v>0</v>
      </c>
      <c r="BF122" s="2">
        <f t="shared" si="165"/>
        <v>0</v>
      </c>
      <c r="BG122" s="2">
        <f t="shared" si="166"/>
        <v>0</v>
      </c>
      <c r="BH122" s="2">
        <f t="shared" si="142"/>
        <v>0</v>
      </c>
      <c r="BI122" s="2">
        <f t="shared" si="158"/>
        <v>0</v>
      </c>
      <c r="BJ122" s="2">
        <f t="shared" si="143"/>
        <v>0</v>
      </c>
      <c r="BK122" s="2">
        <f t="shared" si="144"/>
        <v>0</v>
      </c>
      <c r="BL122" s="2">
        <f t="shared" si="145"/>
        <v>0</v>
      </c>
      <c r="BM122" s="2">
        <f t="shared" si="146"/>
        <v>0</v>
      </c>
      <c r="BN122" s="2">
        <f t="shared" si="147"/>
        <v>0</v>
      </c>
      <c r="BO122" s="2">
        <f t="shared" si="159"/>
        <v>0</v>
      </c>
      <c r="BP122" s="2">
        <f t="shared" si="160"/>
        <v>0</v>
      </c>
      <c r="BQ122" s="2">
        <f t="shared" si="161"/>
        <v>0</v>
      </c>
      <c r="BR122" s="11">
        <f t="shared" si="162"/>
        <v>4.1378141754500469E-2</v>
      </c>
      <c r="BS122" s="17">
        <f t="shared" si="135"/>
        <v>5.704724336622613E-2</v>
      </c>
      <c r="BT122" s="17">
        <f t="shared" si="136"/>
        <v>0.16478940778292939</v>
      </c>
      <c r="BU122" s="12">
        <f>(BU$3*temperature!$I232+BU$4*temperature!$I232^2+BU$5*temperature!$I232^6)*(K122/K$56)^$BW$1</f>
        <v>-4.031132207824478</v>
      </c>
      <c r="BV122" s="12">
        <f>(BV$3*temperature!$I232+BV$4*temperature!$I232^2+BV$5*temperature!$I232^6)*(L122/L$56)^$BW$1</f>
        <v>-4.4588755253581533</v>
      </c>
      <c r="BW122" s="12">
        <f>(BW$3*temperature!$I232+BW$4*temperature!$I232^2+BW$5*temperature!$I232^6)*(M122/M$56)^$BW$1</f>
        <v>-4.9889287595973046</v>
      </c>
      <c r="BX122" s="12">
        <f>(BX$3*temperature!$M232+BX$4*temperature!$M232^2+BX$5*temperature!$M232^6)*(K122/K$56)^$BW$1</f>
        <v>-4.0311470331558512</v>
      </c>
      <c r="BY122" s="12">
        <f>(BY$3*temperature!$M232+BY$4*temperature!$M232^2+BY$5*temperature!$M232^6)*(L122/L$56)^$BW$1</f>
        <v>-4.4588867761604192</v>
      </c>
      <c r="BZ122" s="12">
        <f>(BZ$3*temperature!$M232+BZ$4*temperature!$M232^2+BZ$5*temperature!$M232^6)*(M122/M$56)^$BW$1</f>
        <v>-4.9889384247973716</v>
      </c>
      <c r="CA122" s="19">
        <f t="shared" si="148"/>
        <v>-1.4825331373202744E-5</v>
      </c>
      <c r="CB122" s="19">
        <f t="shared" si="149"/>
        <v>-1.1250802265827531E-5</v>
      </c>
      <c r="CC122" s="19">
        <f t="shared" si="150"/>
        <v>-9.6652000669550375E-6</v>
      </c>
      <c r="CD122" s="19">
        <f t="shared" si="151"/>
        <v>-2.6051268433016871E-2</v>
      </c>
      <c r="CE122" s="19">
        <f t="shared" si="152"/>
        <v>-1.4861530502971979E-3</v>
      </c>
      <c r="CF122" s="19"/>
      <c r="CG122" s="19"/>
      <c r="CH122" s="19"/>
    </row>
    <row r="123" spans="1:86">
      <c r="A123" s="2">
        <f t="shared" si="173"/>
        <v>2077</v>
      </c>
      <c r="B123" s="5">
        <f t="shared" si="174"/>
        <v>1162.4831208166743</v>
      </c>
      <c r="C123" s="5">
        <f t="shared" si="175"/>
        <v>2949.5438453932193</v>
      </c>
      <c r="D123" s="5">
        <f t="shared" si="176"/>
        <v>4326.0530147151367</v>
      </c>
      <c r="E123" s="15">
        <f t="shared" si="177"/>
        <v>1.3216288989371277E-4</v>
      </c>
      <c r="F123" s="15">
        <f t="shared" si="178"/>
        <v>2.6036975533672089E-4</v>
      </c>
      <c r="G123" s="15">
        <f t="shared" si="179"/>
        <v>5.3153559361096504E-4</v>
      </c>
      <c r="H123" s="5">
        <f t="shared" si="180"/>
        <v>133108.68847150783</v>
      </c>
      <c r="I123" s="5">
        <f t="shared" si="181"/>
        <v>44183.847146418688</v>
      </c>
      <c r="J123" s="5">
        <f t="shared" si="182"/>
        <v>16976.404509469805</v>
      </c>
      <c r="K123" s="5">
        <f t="shared" si="183"/>
        <v>114503.7601733052</v>
      </c>
      <c r="L123" s="5">
        <f t="shared" si="184"/>
        <v>14979.891624743184</v>
      </c>
      <c r="M123" s="5">
        <f t="shared" si="185"/>
        <v>3924.2247960726095</v>
      </c>
      <c r="N123" s="15">
        <f t="shared" si="186"/>
        <v>1.0086138103543529E-2</v>
      </c>
      <c r="O123" s="15">
        <f t="shared" si="187"/>
        <v>1.4488874175358601E-2</v>
      </c>
      <c r="P123" s="15">
        <f t="shared" si="188"/>
        <v>1.334777483455607E-2</v>
      </c>
      <c r="Q123" s="5">
        <f t="shared" si="189"/>
        <v>9085.688440065951</v>
      </c>
      <c r="R123" s="5">
        <f t="shared" si="190"/>
        <v>11650.51434572662</v>
      </c>
      <c r="S123" s="5">
        <f t="shared" si="191"/>
        <v>5789.6684811519663</v>
      </c>
      <c r="T123" s="5">
        <f t="shared" si="192"/>
        <v>68.257666305612787</v>
      </c>
      <c r="U123" s="5">
        <f t="shared" si="193"/>
        <v>263.68266002547381</v>
      </c>
      <c r="V123" s="5">
        <f t="shared" si="194"/>
        <v>341.04209038623958</v>
      </c>
      <c r="W123" s="15">
        <f t="shared" si="195"/>
        <v>-1.0734613539272964E-2</v>
      </c>
      <c r="X123" s="15">
        <f t="shared" si="196"/>
        <v>-1.217998157191269E-2</v>
      </c>
      <c r="Y123" s="15">
        <f t="shared" si="197"/>
        <v>-9.7425357312937999E-3</v>
      </c>
      <c r="Z123" s="5">
        <f t="shared" si="130"/>
        <v>16034.504815261373</v>
      </c>
      <c r="AA123" s="5">
        <f t="shared" si="131"/>
        <v>34091.381858656474</v>
      </c>
      <c r="AB123" s="5">
        <f t="shared" si="132"/>
        <v>26009.335932751259</v>
      </c>
      <c r="AC123" s="16">
        <f t="shared" si="198"/>
        <v>1.7637065625478705</v>
      </c>
      <c r="AD123" s="16">
        <f t="shared" si="199"/>
        <v>2.9331730108074621</v>
      </c>
      <c r="AE123" s="16">
        <f t="shared" si="200"/>
        <v>4.510378537250145</v>
      </c>
      <c r="AF123" s="15">
        <f t="shared" si="201"/>
        <v>-4.0504037456468023E-3</v>
      </c>
      <c r="AG123" s="15">
        <f t="shared" si="202"/>
        <v>2.9673830763510267E-4</v>
      </c>
      <c r="AH123" s="15">
        <f t="shared" si="203"/>
        <v>9.7937136394747881E-3</v>
      </c>
      <c r="AI123" s="1">
        <f t="shared" si="167"/>
        <v>237564.25706119064</v>
      </c>
      <c r="AJ123" s="1">
        <f t="shared" si="168"/>
        <v>75727.837406979364</v>
      </c>
      <c r="AK123" s="1">
        <f t="shared" si="169"/>
        <v>29310.303483227824</v>
      </c>
      <c r="AL123" s="14">
        <f t="shared" si="204"/>
        <v>41.172808165804028</v>
      </c>
      <c r="AM123" s="14">
        <f t="shared" si="205"/>
        <v>8.1925326959586648</v>
      </c>
      <c r="AN123" s="14">
        <f t="shared" si="206"/>
        <v>2.8170461854891471</v>
      </c>
      <c r="AO123" s="11">
        <f t="shared" si="207"/>
        <v>1.0516477758371105E-2</v>
      </c>
      <c r="AP123" s="11">
        <f t="shared" si="208"/>
        <v>1.3247988290997579E-2</v>
      </c>
      <c r="AQ123" s="11">
        <f t="shared" si="209"/>
        <v>1.2017596935397879E-2</v>
      </c>
      <c r="AR123" s="1">
        <f t="shared" si="133"/>
        <v>133108.68847150783</v>
      </c>
      <c r="AS123" s="1">
        <f t="shared" si="128"/>
        <v>44183.847146418688</v>
      </c>
      <c r="AT123" s="1">
        <f t="shared" si="129"/>
        <v>16976.404509469805</v>
      </c>
      <c r="AU123" s="1">
        <f t="shared" si="170"/>
        <v>26621.73769430157</v>
      </c>
      <c r="AV123" s="1">
        <f t="shared" si="171"/>
        <v>8836.7694292837386</v>
      </c>
      <c r="AW123" s="1">
        <f t="shared" si="172"/>
        <v>3395.2809018939611</v>
      </c>
      <c r="AX123" s="1">
        <f t="shared" si="153"/>
        <v>91603.00813864416</v>
      </c>
      <c r="AY123" s="1">
        <f t="shared" si="140"/>
        <v>11983.913299794545</v>
      </c>
      <c r="AZ123" s="1">
        <f t="shared" si="141"/>
        <v>3139.3798368580879</v>
      </c>
      <c r="BA123" s="1">
        <f t="shared" si="154"/>
        <v>13281.624692577398</v>
      </c>
      <c r="BB123" s="1">
        <f t="shared" si="155"/>
        <v>27700.111495552468</v>
      </c>
      <c r="BC123" s="1">
        <f t="shared" si="156"/>
        <v>34832.42954469291</v>
      </c>
      <c r="BD123" s="1">
        <f t="shared" si="157"/>
        <v>12129.486866668663</v>
      </c>
      <c r="BE123" s="2">
        <f t="shared" si="164"/>
        <v>0</v>
      </c>
      <c r="BF123" s="2">
        <f t="shared" si="165"/>
        <v>0</v>
      </c>
      <c r="BG123" s="2">
        <f t="shared" si="166"/>
        <v>0</v>
      </c>
      <c r="BH123" s="2">
        <f t="shared" si="142"/>
        <v>0</v>
      </c>
      <c r="BI123" s="2">
        <f t="shared" si="158"/>
        <v>0</v>
      </c>
      <c r="BJ123" s="2">
        <f t="shared" si="143"/>
        <v>0</v>
      </c>
      <c r="BK123" s="2">
        <f t="shared" si="144"/>
        <v>0</v>
      </c>
      <c r="BL123" s="2">
        <f t="shared" si="145"/>
        <v>0</v>
      </c>
      <c r="BM123" s="2">
        <f t="shared" si="146"/>
        <v>0</v>
      </c>
      <c r="BN123" s="2">
        <f t="shared" si="147"/>
        <v>0</v>
      </c>
      <c r="BO123" s="2">
        <f t="shared" si="159"/>
        <v>0</v>
      </c>
      <c r="BP123" s="2">
        <f t="shared" si="160"/>
        <v>0</v>
      </c>
      <c r="BQ123" s="2">
        <f t="shared" si="161"/>
        <v>0</v>
      </c>
      <c r="BR123" s="11">
        <f t="shared" si="162"/>
        <v>4.11811736904448E-2</v>
      </c>
      <c r="BS123" s="17">
        <f t="shared" si="135"/>
        <v>5.4780526956436468E-2</v>
      </c>
      <c r="BT123" s="17">
        <f t="shared" si="136"/>
        <v>0.15998971629410619</v>
      </c>
      <c r="BU123" s="12">
        <f>(BU$3*temperature!$I233+BU$4*temperature!$I233^2+BU$5*temperature!$I233^6)*(K123/K$56)^$BW$1</f>
        <v>-4.3092069484984341</v>
      </c>
      <c r="BV123" s="12">
        <f>(BV$3*temperature!$I233+BV$4*temperature!$I233^2+BV$5*temperature!$I233^6)*(L123/L$56)^$BW$1</f>
        <v>-4.6610949502862464</v>
      </c>
      <c r="BW123" s="12">
        <f>(BW$3*temperature!$I233+BW$4*temperature!$I233^2+BW$5*temperature!$I233^6)*(M123/M$56)^$BW$1</f>
        <v>-5.1597511681794304</v>
      </c>
      <c r="BX123" s="12">
        <f>(BX$3*temperature!$M233+BX$4*temperature!$M233^2+BX$5*temperature!$M233^6)*(K123/K$56)^$BW$1</f>
        <v>-4.3092219476958622</v>
      </c>
      <c r="BY123" s="12">
        <f>(BY$3*temperature!$M233+BY$4*temperature!$M233^2+BY$5*temperature!$M233^6)*(L123/L$56)^$BW$1</f>
        <v>-4.6611062969231334</v>
      </c>
      <c r="BZ123" s="12">
        <f>(BZ$3*temperature!$M233+BZ$4*temperature!$M233^2+BZ$5*temperature!$M233^6)*(M123/M$56)^$BW$1</f>
        <v>-5.159760898796355</v>
      </c>
      <c r="CA123" s="19">
        <f t="shared" si="148"/>
        <v>-1.4999197428089417E-5</v>
      </c>
      <c r="CB123" s="19">
        <f t="shared" si="149"/>
        <v>-1.1346636886955253E-5</v>
      </c>
      <c r="CC123" s="19">
        <f t="shared" si="150"/>
        <v>-9.7306169246635932E-6</v>
      </c>
      <c r="CD123" s="19">
        <f t="shared" si="151"/>
        <v>-2.6630524566571251E-2</v>
      </c>
      <c r="CE123" s="19">
        <f t="shared" si="152"/>
        <v>-1.4588341688831E-3</v>
      </c>
      <c r="CF123" s="19"/>
      <c r="CG123" s="19"/>
      <c r="CH123" s="19"/>
    </row>
    <row r="124" spans="1:86">
      <c r="A124" s="2">
        <f t="shared" si="173"/>
        <v>2078</v>
      </c>
      <c r="B124" s="5">
        <f t="shared" si="174"/>
        <v>1162.6290760889392</v>
      </c>
      <c r="C124" s="5">
        <f t="shared" si="175"/>
        <v>2950.27341880213</v>
      </c>
      <c r="D124" s="5">
        <f t="shared" si="176"/>
        <v>4328.2374933144465</v>
      </c>
      <c r="E124" s="15">
        <f t="shared" si="177"/>
        <v>1.2555474539902711E-4</v>
      </c>
      <c r="F124" s="15">
        <f t="shared" si="178"/>
        <v>2.4735126756988485E-4</v>
      </c>
      <c r="G124" s="15">
        <f t="shared" si="179"/>
        <v>5.0495881393041678E-4</v>
      </c>
      <c r="H124" s="5">
        <f t="shared" si="180"/>
        <v>134440.26578071731</v>
      </c>
      <c r="I124" s="5">
        <f t="shared" si="181"/>
        <v>44825.592669750193</v>
      </c>
      <c r="J124" s="5">
        <f t="shared" si="182"/>
        <v>17208.422504145747</v>
      </c>
      <c r="K124" s="5">
        <f t="shared" si="183"/>
        <v>115634.70116623236</v>
      </c>
      <c r="L124" s="5">
        <f t="shared" si="184"/>
        <v>15193.70794044922</v>
      </c>
      <c r="M124" s="5">
        <f t="shared" si="185"/>
        <v>3975.8498767053575</v>
      </c>
      <c r="N124" s="15">
        <f t="shared" si="186"/>
        <v>9.8768895555521041E-3</v>
      </c>
      <c r="O124" s="15">
        <f t="shared" si="187"/>
        <v>1.4273555581194142E-2</v>
      </c>
      <c r="P124" s="15">
        <f t="shared" si="188"/>
        <v>1.315548504877051E-2</v>
      </c>
      <c r="Q124" s="5">
        <f t="shared" si="189"/>
        <v>9078.0717726706516</v>
      </c>
      <c r="R124" s="5">
        <f t="shared" si="190"/>
        <v>11675.76740037239</v>
      </c>
      <c r="S124" s="5">
        <f t="shared" si="191"/>
        <v>5811.6194246017894</v>
      </c>
      <c r="T124" s="5">
        <f t="shared" si="192"/>
        <v>67.524946636729382</v>
      </c>
      <c r="U124" s="5">
        <f t="shared" si="193"/>
        <v>260.47101008553062</v>
      </c>
      <c r="V124" s="5">
        <f t="shared" si="194"/>
        <v>337.71947563477653</v>
      </c>
      <c r="W124" s="15">
        <f t="shared" si="195"/>
        <v>-1.0734613539272964E-2</v>
      </c>
      <c r="X124" s="15">
        <f t="shared" si="196"/>
        <v>-1.217998157191269E-2</v>
      </c>
      <c r="Y124" s="15">
        <f t="shared" si="197"/>
        <v>-9.7425357312937999E-3</v>
      </c>
      <c r="Z124" s="5">
        <f t="shared" si="130"/>
        <v>15959.582679467851</v>
      </c>
      <c r="AA124" s="5">
        <f t="shared" si="131"/>
        <v>34183.114671453586</v>
      </c>
      <c r="AB124" s="5">
        <f t="shared" si="132"/>
        <v>26369.345540960323</v>
      </c>
      <c r="AC124" s="16">
        <f t="shared" si="198"/>
        <v>1.7565628388807049</v>
      </c>
      <c r="AD124" s="16">
        <f t="shared" si="199"/>
        <v>2.9340433956026901</v>
      </c>
      <c r="AE124" s="16">
        <f t="shared" si="200"/>
        <v>4.5545518930496058</v>
      </c>
      <c r="AF124" s="15">
        <f t="shared" si="201"/>
        <v>-4.0504037456468023E-3</v>
      </c>
      <c r="AG124" s="15">
        <f t="shared" si="202"/>
        <v>2.9673830763510267E-4</v>
      </c>
      <c r="AH124" s="15">
        <f t="shared" si="203"/>
        <v>9.7937136394747881E-3</v>
      </c>
      <c r="AI124" s="1">
        <f t="shared" si="167"/>
        <v>240429.56904937315</v>
      </c>
      <c r="AJ124" s="1">
        <f t="shared" si="168"/>
        <v>76991.823095565167</v>
      </c>
      <c r="AK124" s="1">
        <f t="shared" si="169"/>
        <v>29774.554036799003</v>
      </c>
      <c r="AL124" s="14">
        <f t="shared" si="204"/>
        <v>41.601471157916137</v>
      </c>
      <c r="AM124" s="14">
        <f t="shared" si="205"/>
        <v>8.2999819274160433</v>
      </c>
      <c r="AN124" s="14">
        <f t="shared" si="206"/>
        <v>2.8505617698386994</v>
      </c>
      <c r="AO124" s="11">
        <f t="shared" si="207"/>
        <v>1.0411312980787395E-2</v>
      </c>
      <c r="AP124" s="11">
        <f t="shared" si="208"/>
        <v>1.3115508408087603E-2</v>
      </c>
      <c r="AQ124" s="11">
        <f t="shared" si="209"/>
        <v>1.18974209660439E-2</v>
      </c>
      <c r="AR124" s="1">
        <f t="shared" si="133"/>
        <v>134440.26578071731</v>
      </c>
      <c r="AS124" s="1">
        <f t="shared" si="128"/>
        <v>44825.592669750193</v>
      </c>
      <c r="AT124" s="1">
        <f t="shared" si="129"/>
        <v>17208.422504145747</v>
      </c>
      <c r="AU124" s="1">
        <f t="shared" si="170"/>
        <v>26888.053156143462</v>
      </c>
      <c r="AV124" s="1">
        <f t="shared" si="171"/>
        <v>8965.1185339500389</v>
      </c>
      <c r="AW124" s="1">
        <f t="shared" si="172"/>
        <v>3441.6845008291493</v>
      </c>
      <c r="AX124" s="1">
        <f t="shared" si="153"/>
        <v>92507.760932985882</v>
      </c>
      <c r="AY124" s="1">
        <f t="shared" si="140"/>
        <v>12154.966352359377</v>
      </c>
      <c r="AZ124" s="1">
        <f t="shared" si="141"/>
        <v>3180.6799013642858</v>
      </c>
      <c r="BA124" s="1">
        <f t="shared" si="154"/>
        <v>13294.719084277225</v>
      </c>
      <c r="BB124" s="1">
        <f t="shared" si="155"/>
        <v>27748.776338332602</v>
      </c>
      <c r="BC124" s="1">
        <f t="shared" si="156"/>
        <v>34906.587266293769</v>
      </c>
      <c r="BD124" s="1">
        <f t="shared" si="157"/>
        <v>11797.312797972418</v>
      </c>
      <c r="BE124" s="2">
        <f t="shared" si="164"/>
        <v>0</v>
      </c>
      <c r="BF124" s="2">
        <f t="shared" si="165"/>
        <v>0</v>
      </c>
      <c r="BG124" s="2">
        <f t="shared" si="166"/>
        <v>0</v>
      </c>
      <c r="BH124" s="2">
        <f t="shared" si="142"/>
        <v>0</v>
      </c>
      <c r="BI124" s="2">
        <f t="shared" si="158"/>
        <v>0</v>
      </c>
      <c r="BJ124" s="2">
        <f t="shared" si="143"/>
        <v>0</v>
      </c>
      <c r="BK124" s="2">
        <f t="shared" si="144"/>
        <v>0</v>
      </c>
      <c r="BL124" s="2">
        <f t="shared" si="145"/>
        <v>0</v>
      </c>
      <c r="BM124" s="2">
        <f t="shared" si="146"/>
        <v>0</v>
      </c>
      <c r="BN124" s="2">
        <f t="shared" si="147"/>
        <v>0</v>
      </c>
      <c r="BO124" s="2">
        <f t="shared" si="159"/>
        <v>0</v>
      </c>
      <c r="BP124" s="2">
        <f t="shared" si="160"/>
        <v>0</v>
      </c>
      <c r="BQ124" s="2">
        <f t="shared" si="161"/>
        <v>0</v>
      </c>
      <c r="BR124" s="11">
        <f t="shared" si="162"/>
        <v>4.0985372701560968E-2</v>
      </c>
      <c r="BS124" s="17">
        <f t="shared" si="135"/>
        <v>5.2613827776263028E-2</v>
      </c>
      <c r="BT124" s="17">
        <f t="shared" si="136"/>
        <v>0.15532982164476328</v>
      </c>
      <c r="BU124" s="12">
        <f>(BU$3*temperature!$I234+BU$4*temperature!$I234^2+BU$5*temperature!$I234^6)*(K124/K$56)^$BW$1</f>
        <v>-4.5920996593337895</v>
      </c>
      <c r="BV124" s="12">
        <f>(BV$3*temperature!$I234+BV$4*temperature!$I234^2+BV$5*temperature!$I234^6)*(L124/L$56)^$BW$1</f>
        <v>-4.8661467468495481</v>
      </c>
      <c r="BW124" s="12">
        <f>(BW$3*temperature!$I234+BW$4*temperature!$I234^2+BW$5*temperature!$I234^6)*(M124/M$56)^$BW$1</f>
        <v>-5.3327709234903455</v>
      </c>
      <c r="BX124" s="12">
        <f>(BX$3*temperature!$M234+BX$4*temperature!$M234^2+BX$5*temperature!$M234^6)*(K124/K$56)^$BW$1</f>
        <v>-4.5921148267803753</v>
      </c>
      <c r="BY124" s="12">
        <f>(BY$3*temperature!$M234+BY$4*temperature!$M234^2+BY$5*temperature!$M234^6)*(L124/L$56)^$BW$1</f>
        <v>-4.8661581852965101</v>
      </c>
      <c r="BZ124" s="12">
        <f>(BZ$3*temperature!$M234+BZ$4*temperature!$M234^2+BZ$5*temperature!$M234^6)*(M124/M$56)^$BW$1</f>
        <v>-5.3327807164494248</v>
      </c>
      <c r="CA124" s="19">
        <f t="shared" si="148"/>
        <v>-1.5167446585806488E-5</v>
      </c>
      <c r="CB124" s="19">
        <f t="shared" si="149"/>
        <v>-1.1438446962053206E-5</v>
      </c>
      <c r="CC124" s="19">
        <f t="shared" si="150"/>
        <v>-9.7929590792134036E-6</v>
      </c>
      <c r="CD124" s="19">
        <f t="shared" si="151"/>
        <v>-2.7203720919071105E-2</v>
      </c>
      <c r="CE124" s="19">
        <f t="shared" si="152"/>
        <v>-1.4312918873095309E-3</v>
      </c>
      <c r="CF124" s="19"/>
      <c r="CG124" s="19"/>
      <c r="CH124" s="19"/>
    </row>
    <row r="125" spans="1:86">
      <c r="A125" s="2">
        <f t="shared" si="173"/>
        <v>2079</v>
      </c>
      <c r="B125" s="5">
        <f t="shared" si="174"/>
        <v>1162.767751006699</v>
      </c>
      <c r="C125" s="5">
        <f t="shared" si="175"/>
        <v>2950.9666849784571</v>
      </c>
      <c r="D125" s="5">
        <f t="shared" si="176"/>
        <v>4330.3137959019286</v>
      </c>
      <c r="E125" s="15">
        <f t="shared" si="177"/>
        <v>1.1927700812907576E-4</v>
      </c>
      <c r="F125" s="15">
        <f t="shared" si="178"/>
        <v>2.3498370419139061E-4</v>
      </c>
      <c r="G125" s="15">
        <f t="shared" si="179"/>
        <v>4.7971087323389595E-4</v>
      </c>
      <c r="H125" s="5">
        <f t="shared" si="180"/>
        <v>135756.37554158591</v>
      </c>
      <c r="I125" s="5">
        <f t="shared" si="181"/>
        <v>45466.539254416071</v>
      </c>
      <c r="J125" s="5">
        <f t="shared" si="182"/>
        <v>17439.896467869639</v>
      </c>
      <c r="K125" s="5">
        <f t="shared" si="183"/>
        <v>116752.78698093492</v>
      </c>
      <c r="L125" s="5">
        <f t="shared" si="184"/>
        <v>15407.337360281988</v>
      </c>
      <c r="M125" s="5">
        <f t="shared" si="185"/>
        <v>4027.3978491753192</v>
      </c>
      <c r="N125" s="15">
        <f t="shared" si="186"/>
        <v>9.6691201120953085E-3</v>
      </c>
      <c r="O125" s="15">
        <f t="shared" si="187"/>
        <v>1.406038740971427E-2</v>
      </c>
      <c r="P125" s="15">
        <f t="shared" si="188"/>
        <v>1.2965271342860074E-2</v>
      </c>
      <c r="Q125" s="5">
        <f t="shared" si="189"/>
        <v>9068.5384341837216</v>
      </c>
      <c r="R125" s="5">
        <f t="shared" si="190"/>
        <v>11698.471349300638</v>
      </c>
      <c r="S125" s="5">
        <f t="shared" si="191"/>
        <v>5832.4111745190166</v>
      </c>
      <c r="T125" s="5">
        <f t="shared" si="192"/>
        <v>66.800092430324057</v>
      </c>
      <c r="U125" s="5">
        <f t="shared" si="193"/>
        <v>257.29847798267139</v>
      </c>
      <c r="V125" s="5">
        <f t="shared" si="194"/>
        <v>334.42923157625091</v>
      </c>
      <c r="W125" s="15">
        <f t="shared" si="195"/>
        <v>-1.0734613539272964E-2</v>
      </c>
      <c r="X125" s="15">
        <f t="shared" si="196"/>
        <v>-1.217998157191269E-2</v>
      </c>
      <c r="Y125" s="15">
        <f t="shared" si="197"/>
        <v>-9.7425357312937999E-3</v>
      </c>
      <c r="Z125" s="5">
        <f t="shared" si="130"/>
        <v>15881.614962080408</v>
      </c>
      <c r="AA125" s="5">
        <f t="shared" si="131"/>
        <v>34267.373655650168</v>
      </c>
      <c r="AB125" s="5">
        <f t="shared" si="132"/>
        <v>26728.555214371048</v>
      </c>
      <c r="AC125" s="16">
        <f t="shared" si="198"/>
        <v>1.7494480501786385</v>
      </c>
      <c r="AD125" s="16">
        <f t="shared" si="199"/>
        <v>2.934914038674429</v>
      </c>
      <c r="AE125" s="16">
        <f t="shared" si="200"/>
        <v>4.5991578700462616</v>
      </c>
      <c r="AF125" s="15">
        <f t="shared" si="201"/>
        <v>-4.0504037456468023E-3</v>
      </c>
      <c r="AG125" s="15">
        <f t="shared" si="202"/>
        <v>2.9673830763510267E-4</v>
      </c>
      <c r="AH125" s="15">
        <f t="shared" si="203"/>
        <v>9.7937136394747881E-3</v>
      </c>
      <c r="AI125" s="1">
        <f t="shared" si="167"/>
        <v>243274.66530057931</v>
      </c>
      <c r="AJ125" s="1">
        <f t="shared" si="168"/>
        <v>78257.759319958685</v>
      </c>
      <c r="AK125" s="1">
        <f t="shared" si="169"/>
        <v>30238.783133948255</v>
      </c>
      <c r="AL125" s="14">
        <f t="shared" si="204"/>
        <v>42.030265835235539</v>
      </c>
      <c r="AM125" s="14">
        <f t="shared" si="205"/>
        <v>8.4077518253444836</v>
      </c>
      <c r="AN125" s="14">
        <f t="shared" si="206"/>
        <v>2.8841369598705269</v>
      </c>
      <c r="AO125" s="11">
        <f t="shared" si="207"/>
        <v>1.0307199850979521E-2</v>
      </c>
      <c r="AP125" s="11">
        <f t="shared" si="208"/>
        <v>1.2984353324006727E-2</v>
      </c>
      <c r="AQ125" s="11">
        <f t="shared" si="209"/>
        <v>1.1778446756383461E-2</v>
      </c>
      <c r="AR125" s="1">
        <f t="shared" si="133"/>
        <v>135756.37554158591</v>
      </c>
      <c r="AS125" s="1">
        <f t="shared" ref="AS125:AS188" si="210">MAX(0.3*C125,AM125*AJ125^$AR$5*C125^(1-$AR$5)*(1-BJ124+BV124/100))</f>
        <v>45466.539254416071</v>
      </c>
      <c r="AT125" s="1">
        <f t="shared" ref="AT125:AT188" si="211">MAX(0.3*D125,AN125*AK125^$AR$5*D125^(1-$AR$5)*(1-BK124+BW124/100))</f>
        <v>17439.896467869639</v>
      </c>
      <c r="AU125" s="1">
        <f t="shared" si="170"/>
        <v>27151.275108317182</v>
      </c>
      <c r="AV125" s="1">
        <f t="shared" si="171"/>
        <v>9093.307850883215</v>
      </c>
      <c r="AW125" s="1">
        <f t="shared" si="172"/>
        <v>3487.9792935739279</v>
      </c>
      <c r="AX125" s="1">
        <f t="shared" si="153"/>
        <v>93402.22958474794</v>
      </c>
      <c r="AY125" s="1">
        <f t="shared" si="140"/>
        <v>12325.869888225592</v>
      </c>
      <c r="AZ125" s="1">
        <f t="shared" si="141"/>
        <v>3221.9182793402556</v>
      </c>
      <c r="BA125" s="1">
        <f t="shared" si="154"/>
        <v>13307.493772819986</v>
      </c>
      <c r="BB125" s="1">
        <f t="shared" si="155"/>
        <v>27796.499594190853</v>
      </c>
      <c r="BC125" s="1">
        <f t="shared" si="156"/>
        <v>34979.115185616371</v>
      </c>
      <c r="BD125" s="1">
        <f t="shared" si="157"/>
        <v>11473.762797726939</v>
      </c>
      <c r="BE125" s="2">
        <f t="shared" si="164"/>
        <v>0</v>
      </c>
      <c r="BF125" s="2">
        <f t="shared" si="165"/>
        <v>0</v>
      </c>
      <c r="BG125" s="2">
        <f t="shared" si="166"/>
        <v>0</v>
      </c>
      <c r="BH125" s="2">
        <f t="shared" si="142"/>
        <v>0</v>
      </c>
      <c r="BI125" s="2">
        <f t="shared" si="158"/>
        <v>0</v>
      </c>
      <c r="BJ125" s="2">
        <f t="shared" si="143"/>
        <v>0</v>
      </c>
      <c r="BK125" s="2">
        <f t="shared" si="144"/>
        <v>0</v>
      </c>
      <c r="BL125" s="2">
        <f t="shared" si="145"/>
        <v>0</v>
      </c>
      <c r="BM125" s="2">
        <f t="shared" si="146"/>
        <v>0</v>
      </c>
      <c r="BN125" s="2">
        <f t="shared" si="147"/>
        <v>0</v>
      </c>
      <c r="BO125" s="2">
        <f t="shared" si="159"/>
        <v>0</v>
      </c>
      <c r="BP125" s="2">
        <f t="shared" si="160"/>
        <v>0</v>
      </c>
      <c r="BQ125" s="2">
        <f t="shared" si="161"/>
        <v>0</v>
      </c>
      <c r="BR125" s="11">
        <f t="shared" si="162"/>
        <v>4.0790766899064995E-2</v>
      </c>
      <c r="BS125" s="17">
        <f t="shared" si="135"/>
        <v>5.0542331483217517E-2</v>
      </c>
      <c r="BT125" s="17">
        <f t="shared" si="136"/>
        <v>0.15080565208229443</v>
      </c>
      <c r="BU125" s="12">
        <f>(BU$3*temperature!$I235+BU$4*temperature!$I235^2+BU$5*temperature!$I235^6)*(K125/K$56)^$BW$1</f>
        <v>-4.8797535866799926</v>
      </c>
      <c r="BV125" s="12">
        <f>(BV$3*temperature!$I235+BV$4*temperature!$I235^2+BV$5*temperature!$I235^6)*(L125/L$56)^$BW$1</f>
        <v>-5.0739804596701177</v>
      </c>
      <c r="BW125" s="12">
        <f>(BW$3*temperature!$I235+BW$4*temperature!$I235^2+BW$5*temperature!$I235^6)*(M125/M$56)^$BW$1</f>
        <v>-5.5079464415513453</v>
      </c>
      <c r="BX125" s="12">
        <f>(BX$3*temperature!$M235+BX$4*temperature!$M235^2+BX$5*temperature!$M235^6)*(K125/K$56)^$BW$1</f>
        <v>-4.8797689168401144</v>
      </c>
      <c r="BY125" s="12">
        <f>(BY$3*temperature!$M235+BY$4*temperature!$M235^2+BY$5*temperature!$M235^6)*(L125/L$56)^$BW$1</f>
        <v>-5.0739919859791032</v>
      </c>
      <c r="BZ125" s="12">
        <f>(BZ$3*temperature!$M235+BZ$4*temperature!$M235^2+BZ$5*temperature!$M235^6)*(M125/M$56)^$BW$1</f>
        <v>-5.5079562938420308</v>
      </c>
      <c r="CA125" s="19">
        <f t="shared" si="148"/>
        <v>-1.5330160121784786E-5</v>
      </c>
      <c r="CB125" s="19">
        <f t="shared" si="149"/>
        <v>-1.1526308985487788E-5</v>
      </c>
      <c r="CC125" s="19">
        <f t="shared" si="150"/>
        <v>-9.8522906855080805E-6</v>
      </c>
      <c r="CD125" s="19">
        <f t="shared" si="151"/>
        <v>-2.7770512840794861E-2</v>
      </c>
      <c r="CE125" s="19">
        <f t="shared" si="152"/>
        <v>-1.4035864654584024E-3</v>
      </c>
      <c r="CF125" s="19"/>
      <c r="CG125" s="19"/>
      <c r="CH125" s="19"/>
    </row>
    <row r="126" spans="1:86">
      <c r="A126" s="2">
        <f t="shared" si="173"/>
        <v>2080</v>
      </c>
      <c r="B126" s="5">
        <f t="shared" si="174"/>
        <v>1162.8995078922637</v>
      </c>
      <c r="C126" s="5">
        <f t="shared" si="175"/>
        <v>2951.6254426069099</v>
      </c>
      <c r="D126" s="5">
        <f t="shared" si="176"/>
        <v>4332.2872295837178</v>
      </c>
      <c r="E126" s="15">
        <f t="shared" si="177"/>
        <v>1.1331315772262197E-4</v>
      </c>
      <c r="F126" s="15">
        <f t="shared" si="178"/>
        <v>2.2323451898182106E-4</v>
      </c>
      <c r="G126" s="15">
        <f t="shared" si="179"/>
        <v>4.557253295722011E-4</v>
      </c>
      <c r="H126" s="5">
        <f t="shared" si="180"/>
        <v>137056.54377936176</v>
      </c>
      <c r="I126" s="5">
        <f t="shared" si="181"/>
        <v>46106.512172362192</v>
      </c>
      <c r="J126" s="5">
        <f t="shared" si="182"/>
        <v>17670.77752858953</v>
      </c>
      <c r="K126" s="5">
        <f t="shared" si="183"/>
        <v>117857.59891478026</v>
      </c>
      <c r="L126" s="5">
        <f t="shared" si="184"/>
        <v>15620.719183000532</v>
      </c>
      <c r="M126" s="5">
        <f t="shared" si="185"/>
        <v>4078.856408208992</v>
      </c>
      <c r="N126" s="15">
        <f t="shared" si="186"/>
        <v>9.4628313585845003E-3</v>
      </c>
      <c r="O126" s="15">
        <f t="shared" si="187"/>
        <v>1.3849363957500804E-2</v>
      </c>
      <c r="P126" s="15">
        <f t="shared" si="188"/>
        <v>1.2777123333918894E-2</v>
      </c>
      <c r="Q126" s="5">
        <f t="shared" si="189"/>
        <v>9057.110221416704</v>
      </c>
      <c r="R126" s="5">
        <f t="shared" si="190"/>
        <v>11718.642636395472</v>
      </c>
      <c r="S126" s="5">
        <f t="shared" si="191"/>
        <v>5852.0498219018236</v>
      </c>
      <c r="T126" s="5">
        <f t="shared" si="192"/>
        <v>66.083019253696818</v>
      </c>
      <c r="U126" s="5">
        <f t="shared" si="193"/>
        <v>254.16458726236127</v>
      </c>
      <c r="V126" s="5">
        <f t="shared" si="194"/>
        <v>331.17104283803013</v>
      </c>
      <c r="W126" s="15">
        <f t="shared" si="195"/>
        <v>-1.0734613539272964E-2</v>
      </c>
      <c r="X126" s="15">
        <f t="shared" si="196"/>
        <v>-1.217998157191269E-2</v>
      </c>
      <c r="Y126" s="15">
        <f t="shared" si="197"/>
        <v>-9.7425357312937999E-3</v>
      </c>
      <c r="Z126" s="5">
        <f t="shared" ref="Z126:Z189" si="212">Q125*AC126*(1-BE125)</f>
        <v>15800.67748188286</v>
      </c>
      <c r="AA126" s="5">
        <f t="shared" ref="AA126:AA189" si="213">R125*AD126*(1-BF125)</f>
        <v>34344.196009460182</v>
      </c>
      <c r="AB126" s="5">
        <f t="shared" ref="AB126:AB189" si="214">S125*AE126*(1-BG125)</f>
        <v>27086.888089765591</v>
      </c>
      <c r="AC126" s="16">
        <f t="shared" si="198"/>
        <v>1.7423620792433805</v>
      </c>
      <c r="AD126" s="16">
        <f t="shared" si="199"/>
        <v>2.9357849400993197</v>
      </c>
      <c r="AE126" s="16">
        <f t="shared" si="200"/>
        <v>4.6442007052082319</v>
      </c>
      <c r="AF126" s="15">
        <f t="shared" si="201"/>
        <v>-4.0504037456468023E-3</v>
      </c>
      <c r="AG126" s="15">
        <f t="shared" si="202"/>
        <v>2.9673830763510267E-4</v>
      </c>
      <c r="AH126" s="15">
        <f t="shared" si="203"/>
        <v>9.7937136394747881E-3</v>
      </c>
      <c r="AI126" s="1">
        <f t="shared" si="167"/>
        <v>246098.47387883856</v>
      </c>
      <c r="AJ126" s="1">
        <f t="shared" si="168"/>
        <v>79525.291238846024</v>
      </c>
      <c r="AK126" s="1">
        <f t="shared" si="169"/>
        <v>30702.884114127359</v>
      </c>
      <c r="AL126" s="14">
        <f t="shared" si="204"/>
        <v>42.459148041491581</v>
      </c>
      <c r="AM126" s="14">
        <f t="shared" si="205"/>
        <v>8.5158293535017098</v>
      </c>
      <c r="AN126" s="14">
        <f t="shared" si="206"/>
        <v>2.9177679069542797</v>
      </c>
      <c r="AO126" s="11">
        <f t="shared" si="207"/>
        <v>1.0204127852469725E-2</v>
      </c>
      <c r="AP126" s="11">
        <f t="shared" si="208"/>
        <v>1.2854509790766659E-2</v>
      </c>
      <c r="AQ126" s="11">
        <f t="shared" si="209"/>
        <v>1.1660662288819627E-2</v>
      </c>
      <c r="AR126" s="1">
        <f t="shared" ref="AR126:AR189" si="215">MAX(0.3*B126,AL126*AI126^$AR$5*B126^(1-$AR$5)*(1-BI125+BU125/100))</f>
        <v>137056.54377936176</v>
      </c>
      <c r="AS126" s="1">
        <f t="shared" si="210"/>
        <v>46106.512172362192</v>
      </c>
      <c r="AT126" s="1">
        <f t="shared" si="211"/>
        <v>17670.77752858953</v>
      </c>
      <c r="AU126" s="1">
        <f t="shared" si="170"/>
        <v>27411.308755872353</v>
      </c>
      <c r="AV126" s="1">
        <f t="shared" si="171"/>
        <v>9221.3024344724381</v>
      </c>
      <c r="AW126" s="1">
        <f t="shared" si="172"/>
        <v>3534.1555057179062</v>
      </c>
      <c r="AX126" s="1">
        <f t="shared" si="153"/>
        <v>94286.079131824212</v>
      </c>
      <c r="AY126" s="1">
        <f t="shared" si="140"/>
        <v>12496.575346400425</v>
      </c>
      <c r="AZ126" s="1">
        <f t="shared" si="141"/>
        <v>3263.085126567194</v>
      </c>
      <c r="BA126" s="1">
        <f t="shared" si="154"/>
        <v>13319.954269017304</v>
      </c>
      <c r="BB126" s="1">
        <f t="shared" si="155"/>
        <v>27843.302386035502</v>
      </c>
      <c r="BC126" s="1">
        <f t="shared" si="156"/>
        <v>35050.05957285058</v>
      </c>
      <c r="BD126" s="1">
        <f t="shared" si="157"/>
        <v>11158.639661265128</v>
      </c>
      <c r="BE126" s="2">
        <f t="shared" si="164"/>
        <v>0</v>
      </c>
      <c r="BF126" s="2">
        <f t="shared" si="165"/>
        <v>0</v>
      </c>
      <c r="BG126" s="2">
        <f t="shared" si="166"/>
        <v>0</v>
      </c>
      <c r="BH126" s="2">
        <f t="shared" si="142"/>
        <v>0</v>
      </c>
      <c r="BI126" s="2">
        <f t="shared" si="158"/>
        <v>0</v>
      </c>
      <c r="BJ126" s="2">
        <f t="shared" si="143"/>
        <v>0</v>
      </c>
      <c r="BK126" s="2">
        <f t="shared" si="144"/>
        <v>0</v>
      </c>
      <c r="BL126" s="2">
        <f t="shared" si="145"/>
        <v>0</v>
      </c>
      <c r="BM126" s="2">
        <f t="shared" si="146"/>
        <v>0</v>
      </c>
      <c r="BN126" s="2">
        <f t="shared" si="147"/>
        <v>0</v>
      </c>
      <c r="BO126" s="2">
        <f t="shared" si="159"/>
        <v>0</v>
      </c>
      <c r="BP126" s="2">
        <f t="shared" si="160"/>
        <v>0</v>
      </c>
      <c r="BQ126" s="2">
        <f t="shared" si="161"/>
        <v>0</v>
      </c>
      <c r="BR126" s="11">
        <f t="shared" si="162"/>
        <v>4.0597382451997149E-2</v>
      </c>
      <c r="BS126" s="17">
        <f t="shared" si="135"/>
        <v>4.8561471806483722E-2</v>
      </c>
      <c r="BT126" s="17">
        <f t="shared" si="136"/>
        <v>0.14641325444882955</v>
      </c>
      <c r="BU126" s="12">
        <f>(BU$3*temperature!$I236+BU$4*temperature!$I236^2+BU$5*temperature!$I236^6)*(K126/K$56)^$BW$1</f>
        <v>-5.1721101771206417</v>
      </c>
      <c r="BV126" s="12">
        <f>(BV$3*temperature!$I236+BV$4*temperature!$I236^2+BV$5*temperature!$I236^6)*(L126/L$56)^$BW$1</f>
        <v>-5.2845445837391987</v>
      </c>
      <c r="BW126" s="12">
        <f>(BW$3*temperature!$I236+BW$4*temperature!$I236^2+BW$5*temperature!$I236^6)*(M126/M$56)^$BW$1</f>
        <v>-5.6852353113736669</v>
      </c>
      <c r="BX126" s="12">
        <f>(BX$3*temperature!$M236+BX$4*temperature!$M236^2+BX$5*temperature!$M236^6)*(K126/K$56)^$BW$1</f>
        <v>-5.1721256645439411</v>
      </c>
      <c r="BY126" s="12">
        <f>(BY$3*temperature!$M236+BY$4*temperature!$M236^2+BY$5*temperature!$M236^6)*(L126/L$56)^$BW$1</f>
        <v>-5.2845561940402552</v>
      </c>
      <c r="BZ126" s="12">
        <f>(BZ$3*temperature!$M236+BZ$4*temperature!$M236^2+BZ$5*temperature!$M236^6)*(M126/M$56)^$BW$1</f>
        <v>-5.6852452200502697</v>
      </c>
      <c r="CA126" s="19">
        <f t="shared" si="148"/>
        <v>-1.5487423299376246E-5</v>
      </c>
      <c r="CB126" s="19">
        <f t="shared" si="149"/>
        <v>-1.1610301056563799E-5</v>
      </c>
      <c r="CC126" s="19">
        <f t="shared" si="150"/>
        <v>-9.9086766027767226E-6</v>
      </c>
      <c r="CD126" s="19">
        <f t="shared" si="151"/>
        <v>-2.8330572163001236E-2</v>
      </c>
      <c r="CE126" s="19">
        <f t="shared" si="152"/>
        <v>-1.3757742813551371E-3</v>
      </c>
      <c r="CF126" s="19"/>
      <c r="CG126" s="19"/>
      <c r="CH126" s="19"/>
    </row>
    <row r="127" spans="1:86">
      <c r="A127" s="2">
        <f t="shared" si="173"/>
        <v>2081</v>
      </c>
      <c r="B127" s="5">
        <f t="shared" si="174"/>
        <v>1163.0246911168495</v>
      </c>
      <c r="C127" s="5">
        <f t="shared" si="175"/>
        <v>2952.2514020585104</v>
      </c>
      <c r="D127" s="5">
        <f t="shared" si="176"/>
        <v>4334.162845957946</v>
      </c>
      <c r="E127" s="15">
        <f t="shared" si="177"/>
        <v>1.0764749983649086E-4</v>
      </c>
      <c r="F127" s="15">
        <f t="shared" si="178"/>
        <v>2.1207279303273E-4</v>
      </c>
      <c r="G127" s="15">
        <f t="shared" si="179"/>
        <v>4.3293906309359103E-4</v>
      </c>
      <c r="H127" s="5">
        <f t="shared" si="180"/>
        <v>138340.30695855405</v>
      </c>
      <c r="I127" s="5">
        <f t="shared" si="181"/>
        <v>46745.338402202862</v>
      </c>
      <c r="J127" s="5">
        <f t="shared" si="182"/>
        <v>17901.017522559025</v>
      </c>
      <c r="K127" s="5">
        <f t="shared" si="183"/>
        <v>118948.72741326431</v>
      </c>
      <c r="L127" s="5">
        <f t="shared" si="184"/>
        <v>15833.793277093149</v>
      </c>
      <c r="M127" s="5">
        <f t="shared" si="185"/>
        <v>4130.213413474662</v>
      </c>
      <c r="N127" s="15">
        <f t="shared" si="186"/>
        <v>9.2580241624726778E-3</v>
      </c>
      <c r="O127" s="15">
        <f t="shared" si="187"/>
        <v>1.3640479135205164E-2</v>
      </c>
      <c r="P127" s="15">
        <f t="shared" si="188"/>
        <v>1.2591030457044461E-2</v>
      </c>
      <c r="Q127" s="5">
        <f t="shared" si="189"/>
        <v>9043.809919925483</v>
      </c>
      <c r="R127" s="5">
        <f t="shared" si="190"/>
        <v>11736.299162946896</v>
      </c>
      <c r="S127" s="5">
        <f t="shared" si="191"/>
        <v>5870.5419794738727</v>
      </c>
      <c r="T127" s="5">
        <f t="shared" si="192"/>
        <v>65.373643580500044</v>
      </c>
      <c r="U127" s="5">
        <f t="shared" si="193"/>
        <v>251.0688672732729</v>
      </c>
      <c r="V127" s="5">
        <f t="shared" si="194"/>
        <v>327.94459712001077</v>
      </c>
      <c r="W127" s="15">
        <f t="shared" si="195"/>
        <v>-1.0734613539272964E-2</v>
      </c>
      <c r="X127" s="15">
        <f t="shared" si="196"/>
        <v>-1.217998157191269E-2</v>
      </c>
      <c r="Y127" s="15">
        <f t="shared" si="197"/>
        <v>-9.7425357312937999E-3</v>
      </c>
      <c r="Z127" s="5">
        <f t="shared" si="212"/>
        <v>15716.846926049588</v>
      </c>
      <c r="AA127" s="5">
        <f t="shared" si="213"/>
        <v>34413.623381352081</v>
      </c>
      <c r="AB127" s="5">
        <f t="shared" si="214"/>
        <v>27444.268378809396</v>
      </c>
      <c r="AC127" s="16">
        <f t="shared" si="198"/>
        <v>1.7353048093513401</v>
      </c>
      <c r="AD127" s="16">
        <f t="shared" si="199"/>
        <v>2.9366560999540252</v>
      </c>
      <c r="AE127" s="16">
        <f t="shared" si="200"/>
        <v>4.6896846769992884</v>
      </c>
      <c r="AF127" s="15">
        <f t="shared" si="201"/>
        <v>-4.0504037456468023E-3</v>
      </c>
      <c r="AG127" s="15">
        <f t="shared" si="202"/>
        <v>2.9673830763510267E-4</v>
      </c>
      <c r="AH127" s="15">
        <f t="shared" si="203"/>
        <v>9.7937136394747881E-3</v>
      </c>
      <c r="AI127" s="1">
        <f t="shared" si="167"/>
        <v>248899.93524682708</v>
      </c>
      <c r="AJ127" s="1">
        <f t="shared" si="168"/>
        <v>80794.064549433868</v>
      </c>
      <c r="AK127" s="1">
        <f t="shared" si="169"/>
        <v>31166.751208432532</v>
      </c>
      <c r="AL127" s="14">
        <f t="shared" si="204"/>
        <v>42.888074030862676</v>
      </c>
      <c r="AM127" s="14">
        <f t="shared" si="205"/>
        <v>8.6242014971847851</v>
      </c>
      <c r="AN127" s="14">
        <f t="shared" si="206"/>
        <v>2.9514507820924281</v>
      </c>
      <c r="AO127" s="11">
        <f t="shared" si="207"/>
        <v>1.0102086573945028E-2</v>
      </c>
      <c r="AP127" s="11">
        <f t="shared" si="208"/>
        <v>1.2725964692858992E-2</v>
      </c>
      <c r="AQ127" s="11">
        <f t="shared" si="209"/>
        <v>1.1544055665931431E-2</v>
      </c>
      <c r="AR127" s="1">
        <f t="shared" si="215"/>
        <v>138340.30695855405</v>
      </c>
      <c r="AS127" s="1">
        <f t="shared" si="210"/>
        <v>46745.338402202862</v>
      </c>
      <c r="AT127" s="1">
        <f t="shared" si="211"/>
        <v>17901.017522559025</v>
      </c>
      <c r="AU127" s="1">
        <f t="shared" si="170"/>
        <v>27668.061391710813</v>
      </c>
      <c r="AV127" s="1">
        <f t="shared" si="171"/>
        <v>9349.0676804405721</v>
      </c>
      <c r="AW127" s="1">
        <f t="shared" si="172"/>
        <v>3580.203504511805</v>
      </c>
      <c r="AX127" s="1">
        <f t="shared" si="153"/>
        <v>95158.981930611451</v>
      </c>
      <c r="AY127" s="1">
        <f t="shared" si="140"/>
        <v>12667.034621674517</v>
      </c>
      <c r="AZ127" s="1">
        <f t="shared" si="141"/>
        <v>3304.1707307797296</v>
      </c>
      <c r="BA127" s="1">
        <f t="shared" si="154"/>
        <v>13332.105902978328</v>
      </c>
      <c r="BB127" s="1">
        <f t="shared" si="155"/>
        <v>27889.205137014087</v>
      </c>
      <c r="BC127" s="1">
        <f t="shared" si="156"/>
        <v>35119.464989868822</v>
      </c>
      <c r="BD127" s="1">
        <f t="shared" si="157"/>
        <v>10851.748995806971</v>
      </c>
      <c r="BE127" s="2">
        <f t="shared" si="164"/>
        <v>0</v>
      </c>
      <c r="BF127" s="2">
        <f t="shared" si="165"/>
        <v>0</v>
      </c>
      <c r="BG127" s="2">
        <f t="shared" si="166"/>
        <v>0</v>
      </c>
      <c r="BH127" s="2">
        <f t="shared" si="142"/>
        <v>0</v>
      </c>
      <c r="BI127" s="2">
        <f t="shared" si="158"/>
        <v>0</v>
      </c>
      <c r="BJ127" s="2">
        <f t="shared" si="143"/>
        <v>0</v>
      </c>
      <c r="BK127" s="2">
        <f t="shared" si="144"/>
        <v>0</v>
      </c>
      <c r="BL127" s="2">
        <f t="shared" si="145"/>
        <v>0</v>
      </c>
      <c r="BM127" s="2">
        <f t="shared" si="146"/>
        <v>0</v>
      </c>
      <c r="BN127" s="2">
        <f t="shared" si="147"/>
        <v>0</v>
      </c>
      <c r="BO127" s="2">
        <f t="shared" si="159"/>
        <v>0</v>
      </c>
      <c r="BP127" s="2">
        <f t="shared" si="160"/>
        <v>0</v>
      </c>
      <c r="BQ127" s="2">
        <f t="shared" si="161"/>
        <v>0</v>
      </c>
      <c r="BR127" s="11">
        <f t="shared" si="162"/>
        <v>4.0405243647144679E-2</v>
      </c>
      <c r="BS127" s="17">
        <f t="shared" ref="BS127:BS190" si="216">BS126/(1+BR126)</f>
        <v>4.6666917124139382E-2</v>
      </c>
      <c r="BT127" s="17">
        <f t="shared" ref="BT127:BT190" si="217">BT126/(1+BR$5)</f>
        <v>0.14214879072701897</v>
      </c>
      <c r="BU127" s="12">
        <f>(BU$3*temperature!$I237+BU$4*temperature!$I237^2+BU$5*temperature!$I237^6)*(K127/K$56)^$BW$1</f>
        <v>-5.469109195043349</v>
      </c>
      <c r="BV127" s="12">
        <f>(BV$3*temperature!$I237+BV$4*temperature!$I237^2+BV$5*temperature!$I237^6)*(L127/L$56)^$BW$1</f>
        <v>-5.4977866451402093</v>
      </c>
      <c r="BW127" s="12">
        <f>(BW$3*temperature!$I237+BW$4*temperature!$I237^2+BW$5*temperature!$I237^6)*(M127/M$56)^$BW$1</f>
        <v>-5.8645943579179605</v>
      </c>
      <c r="BX127" s="12">
        <f>(BX$3*temperature!$M237+BX$4*temperature!$M237^2+BX$5*temperature!$M237^6)*(K127/K$56)^$BW$1</f>
        <v>-5.4691248343683636</v>
      </c>
      <c r="BY127" s="12">
        <f>(BY$3*temperature!$M237+BY$4*temperature!$M237^2+BY$5*temperature!$M237^6)*(L127/L$56)^$BW$1</f>
        <v>-5.497798335642873</v>
      </c>
      <c r="BZ127" s="12">
        <f>(BZ$3*temperature!$M237+BZ$4*temperature!$M237^2+BZ$5*temperature!$M237^6)*(M127/M$56)^$BW$1</f>
        <v>-5.8646043201002485</v>
      </c>
      <c r="CA127" s="19">
        <f t="shared" si="148"/>
        <v>-1.5639325014582539E-5</v>
      </c>
      <c r="CB127" s="19">
        <f t="shared" si="149"/>
        <v>-1.1690502663697089E-5</v>
      </c>
      <c r="CC127" s="19">
        <f t="shared" si="150"/>
        <v>-9.9621822879925048E-6</v>
      </c>
      <c r="CD127" s="19">
        <f t="shared" si="151"/>
        <v>-2.888358725948597E-2</v>
      </c>
      <c r="CE127" s="19">
        <f t="shared" si="152"/>
        <v>-1.34790797288628E-3</v>
      </c>
      <c r="CF127" s="19"/>
      <c r="CG127" s="19"/>
      <c r="CH127" s="19"/>
    </row>
    <row r="128" spans="1:86">
      <c r="A128" s="2">
        <f t="shared" si="173"/>
        <v>2082</v>
      </c>
      <c r="B128" s="5">
        <f t="shared" si="174"/>
        <v>1163.1436279820839</v>
      </c>
      <c r="C128" s="5">
        <f t="shared" si="175"/>
        <v>2952.8461896490512</v>
      </c>
      <c r="D128" s="5">
        <f t="shared" si="176"/>
        <v>4335.9454529396789</v>
      </c>
      <c r="E128" s="15">
        <f t="shared" si="177"/>
        <v>1.0226512484466631E-4</v>
      </c>
      <c r="F128" s="15">
        <f t="shared" si="178"/>
        <v>2.0146915338109349E-4</v>
      </c>
      <c r="G128" s="15">
        <f t="shared" si="179"/>
        <v>4.1129210993891144E-4</v>
      </c>
      <c r="H128" s="5">
        <f t="shared" si="180"/>
        <v>139607.21224013876</v>
      </c>
      <c r="I128" s="5">
        <f t="shared" si="181"/>
        <v>47382.846750990837</v>
      </c>
      <c r="J128" s="5">
        <f t="shared" si="182"/>
        <v>18130.569018357259</v>
      </c>
      <c r="K128" s="5">
        <f t="shared" si="183"/>
        <v>120025.77229635922</v>
      </c>
      <c r="L128" s="5">
        <f t="shared" si="184"/>
        <v>16046.500124892158</v>
      </c>
      <c r="M128" s="5">
        <f t="shared" si="185"/>
        <v>4181.4568968032381</v>
      </c>
      <c r="N128" s="15">
        <f t="shared" si="186"/>
        <v>9.0546986631721005E-3</v>
      </c>
      <c r="O128" s="15">
        <f t="shared" si="187"/>
        <v>1.3433726465706286E-2</v>
      </c>
      <c r="P128" s="15">
        <f t="shared" si="188"/>
        <v>1.2406981964030228E-2</v>
      </c>
      <c r="Q128" s="5">
        <f t="shared" si="189"/>
        <v>9028.6612653777265</v>
      </c>
      <c r="R128" s="5">
        <f t="shared" si="190"/>
        <v>11751.460244858863</v>
      </c>
      <c r="S128" s="5">
        <f t="shared" si="191"/>
        <v>5887.8947675111986</v>
      </c>
      <c r="T128" s="5">
        <f t="shared" si="192"/>
        <v>64.671882781009202</v>
      </c>
      <c r="U128" s="5">
        <f t="shared" si="193"/>
        <v>248.01085309660346</v>
      </c>
      <c r="V128" s="5">
        <f t="shared" si="194"/>
        <v>324.74958516468433</v>
      </c>
      <c r="W128" s="15">
        <f t="shared" si="195"/>
        <v>-1.0734613539272964E-2</v>
      </c>
      <c r="X128" s="15">
        <f t="shared" si="196"/>
        <v>-1.217998157191269E-2</v>
      </c>
      <c r="Y128" s="15">
        <f t="shared" si="197"/>
        <v>-9.7425357312937999E-3</v>
      </c>
      <c r="Z128" s="5">
        <f t="shared" si="212"/>
        <v>15630.200756877934</v>
      </c>
      <c r="AA128" s="5">
        <f t="shared" si="213"/>
        <v>34475.701754336529</v>
      </c>
      <c r="AB128" s="5">
        <f t="shared" si="214"/>
        <v>27800.621406600949</v>
      </c>
      <c r="AC128" s="16">
        <f t="shared" si="198"/>
        <v>1.7282761242517046</v>
      </c>
      <c r="AD128" s="16">
        <f t="shared" si="199"/>
        <v>2.9375275183152318</v>
      </c>
      <c r="AE128" s="16">
        <f t="shared" si="200"/>
        <v>4.7356141057852525</v>
      </c>
      <c r="AF128" s="15">
        <f t="shared" si="201"/>
        <v>-4.0504037456468023E-3</v>
      </c>
      <c r="AG128" s="15">
        <f t="shared" si="202"/>
        <v>2.9673830763510267E-4</v>
      </c>
      <c r="AH128" s="15">
        <f t="shared" si="203"/>
        <v>9.7937136394747881E-3</v>
      </c>
      <c r="AI128" s="1">
        <f t="shared" si="167"/>
        <v>251678.0031138552</v>
      </c>
      <c r="AJ128" s="1">
        <f t="shared" si="168"/>
        <v>82063.725774931052</v>
      </c>
      <c r="AK128" s="1">
        <f t="shared" si="169"/>
        <v>31630.279592101084</v>
      </c>
      <c r="AL128" s="14">
        <f t="shared" si="204"/>
        <v>43.317000477343711</v>
      </c>
      <c r="AM128" s="14">
        <f t="shared" si="205"/>
        <v>8.7328552681044869</v>
      </c>
      <c r="AN128" s="14">
        <f t="shared" si="206"/>
        <v>2.9851817770949229</v>
      </c>
      <c r="AO128" s="11">
        <f t="shared" si="207"/>
        <v>1.0001065708205577E-2</v>
      </c>
      <c r="AP128" s="11">
        <f t="shared" si="208"/>
        <v>1.2598705045930402E-2</v>
      </c>
      <c r="AQ128" s="11">
        <f t="shared" si="209"/>
        <v>1.1428615109272117E-2</v>
      </c>
      <c r="AR128" s="1">
        <f t="shared" si="215"/>
        <v>139607.21224013876</v>
      </c>
      <c r="AS128" s="1">
        <f t="shared" si="210"/>
        <v>47382.846750990837</v>
      </c>
      <c r="AT128" s="1">
        <f t="shared" si="211"/>
        <v>18130.569018357259</v>
      </c>
      <c r="AU128" s="1">
        <f t="shared" si="170"/>
        <v>27921.442448027752</v>
      </c>
      <c r="AV128" s="1">
        <f t="shared" si="171"/>
        <v>9476.5693501981677</v>
      </c>
      <c r="AW128" s="1">
        <f t="shared" si="172"/>
        <v>3626.1138036714519</v>
      </c>
      <c r="AX128" s="1">
        <f t="shared" si="153"/>
        <v>96020.617837087368</v>
      </c>
      <c r="AY128" s="1">
        <f t="shared" si="140"/>
        <v>12837.200099913729</v>
      </c>
      <c r="AZ128" s="1">
        <f t="shared" si="141"/>
        <v>3345.1655174425905</v>
      </c>
      <c r="BA128" s="1">
        <f t="shared" si="154"/>
        <v>13343.953831735829</v>
      </c>
      <c r="BB128" s="1">
        <f t="shared" si="155"/>
        <v>27934.227599290774</v>
      </c>
      <c r="BC128" s="1">
        <f t="shared" si="156"/>
        <v>35187.374357670451</v>
      </c>
      <c r="BD128" s="1">
        <f t="shared" si="157"/>
        <v>10552.899308381255</v>
      </c>
      <c r="BE128" s="2">
        <f t="shared" si="164"/>
        <v>0</v>
      </c>
      <c r="BF128" s="2">
        <f t="shared" si="165"/>
        <v>0</v>
      </c>
      <c r="BG128" s="2">
        <f t="shared" si="166"/>
        <v>0</v>
      </c>
      <c r="BH128" s="2">
        <f t="shared" si="142"/>
        <v>0</v>
      </c>
      <c r="BI128" s="2">
        <f t="shared" si="158"/>
        <v>0</v>
      </c>
      <c r="BJ128" s="2">
        <f t="shared" si="143"/>
        <v>0</v>
      </c>
      <c r="BK128" s="2">
        <f t="shared" si="144"/>
        <v>0</v>
      </c>
      <c r="BL128" s="2">
        <f t="shared" si="145"/>
        <v>0</v>
      </c>
      <c r="BM128" s="2">
        <f t="shared" si="146"/>
        <v>0</v>
      </c>
      <c r="BN128" s="2">
        <f t="shared" si="147"/>
        <v>0</v>
      </c>
      <c r="BO128" s="2">
        <f t="shared" si="159"/>
        <v>0</v>
      </c>
      <c r="BP128" s="2">
        <f t="shared" si="160"/>
        <v>0</v>
      </c>
      <c r="BQ128" s="2">
        <f t="shared" si="161"/>
        <v>0</v>
      </c>
      <c r="BR128" s="11">
        <f t="shared" si="162"/>
        <v>4.0214372947568994E-2</v>
      </c>
      <c r="BS128" s="17">
        <f t="shared" si="216"/>
        <v>4.4854557788029131E-2</v>
      </c>
      <c r="BT128" s="17">
        <f t="shared" si="217"/>
        <v>0.13800853468642618</v>
      </c>
      <c r="BU128" s="12">
        <f>(BU$3*temperature!$I238+BU$4*temperature!$I238^2+BU$5*temperature!$I238^6)*(K128/K$56)^$BW$1</f>
        <v>-5.7706888390922568</v>
      </c>
      <c r="BV128" s="12">
        <f>(BV$3*temperature!$I238+BV$4*temperature!$I238^2+BV$5*temperature!$I238^6)*(L128/L$56)^$BW$1</f>
        <v>-5.7136532805510978</v>
      </c>
      <c r="BW128" s="12">
        <f>(BW$3*temperature!$I238+BW$4*temperature!$I238^2+BW$5*temperature!$I238^6)*(M128/M$56)^$BW$1</f>
        <v>-6.0459797042097518</v>
      </c>
      <c r="BX128" s="12">
        <f>(BX$3*temperature!$M238+BX$4*temperature!$M238^2+BX$5*temperature!$M238^6)*(K128/K$56)^$BW$1</f>
        <v>-5.7707046250495919</v>
      </c>
      <c r="BY128" s="12">
        <f>(BY$3*temperature!$M238+BY$4*temperature!$M238^2+BY$5*temperature!$M238^6)*(L128/L$56)^$BW$1</f>
        <v>-5.7136650475455246</v>
      </c>
      <c r="BZ128" s="12">
        <f>(BZ$3*temperature!$M238+BZ$4*temperature!$M238^2+BZ$5*temperature!$M238^6)*(M128/M$56)^$BW$1</f>
        <v>-6.0459897170833683</v>
      </c>
      <c r="CA128" s="19">
        <f t="shared" si="148"/>
        <v>-1.5785957335090472E-5</v>
      </c>
      <c r="CB128" s="19">
        <f t="shared" si="149"/>
        <v>-1.1766994426842814E-5</v>
      </c>
      <c r="CC128" s="19">
        <f t="shared" si="150"/>
        <v>-1.0012873616460638E-5</v>
      </c>
      <c r="CD128" s="19">
        <f t="shared" si="151"/>
        <v>-2.9429262859159352E-2</v>
      </c>
      <c r="CE128" s="19">
        <f t="shared" si="152"/>
        <v>-1.3200365715752625E-3</v>
      </c>
      <c r="CF128" s="19"/>
      <c r="CG128" s="19"/>
      <c r="CH128" s="19"/>
    </row>
    <row r="129" spans="1:86">
      <c r="A129" s="2">
        <f t="shared" si="173"/>
        <v>2083</v>
      </c>
      <c r="B129" s="5">
        <f t="shared" si="174"/>
        <v>1163.2566295589952</v>
      </c>
      <c r="C129" s="5">
        <f t="shared" si="175"/>
        <v>2953.4113516998495</v>
      </c>
      <c r="D129" s="5">
        <f t="shared" si="176"/>
        <v>4337.6396260859019</v>
      </c>
      <c r="E129" s="15">
        <f t="shared" si="177"/>
        <v>9.7151868602433E-5</v>
      </c>
      <c r="F129" s="15">
        <f t="shared" si="178"/>
        <v>1.9139569571203881E-4</v>
      </c>
      <c r="G129" s="15">
        <f t="shared" si="179"/>
        <v>3.9072750444196585E-4</v>
      </c>
      <c r="H129" s="5">
        <f t="shared" si="180"/>
        <v>140856.81771801139</v>
      </c>
      <c r="I129" s="5">
        <f t="shared" si="181"/>
        <v>48018.867971449268</v>
      </c>
      <c r="J129" s="5">
        <f t="shared" si="182"/>
        <v>18359.385339910204</v>
      </c>
      <c r="K129" s="5">
        <f t="shared" si="183"/>
        <v>121088.34296642858</v>
      </c>
      <c r="L129" s="5">
        <f t="shared" si="184"/>
        <v>16258.780864985771</v>
      </c>
      <c r="M129" s="5">
        <f t="shared" si="185"/>
        <v>4232.5750690536088</v>
      </c>
      <c r="N129" s="15">
        <f t="shared" si="186"/>
        <v>8.8528542640469166E-3</v>
      </c>
      <c r="O129" s="15">
        <f t="shared" si="187"/>
        <v>1.322909908337655E-2</v>
      </c>
      <c r="P129" s="15">
        <f t="shared" si="188"/>
        <v>1.2224966922282698E-2</v>
      </c>
      <c r="Q129" s="5">
        <f t="shared" si="189"/>
        <v>9011.688904206916</v>
      </c>
      <c r="R129" s="5">
        <f t="shared" si="190"/>
        <v>11764.146568798238</v>
      </c>
      <c r="S129" s="5">
        <f t="shared" si="191"/>
        <v>5904.115799461114</v>
      </c>
      <c r="T129" s="5">
        <f t="shared" si="192"/>
        <v>63.977655112497906</v>
      </c>
      <c r="U129" s="5">
        <f t="shared" si="193"/>
        <v>244.99008547625249</v>
      </c>
      <c r="V129" s="5">
        <f t="shared" si="194"/>
        <v>321.58570072749455</v>
      </c>
      <c r="W129" s="15">
        <f t="shared" si="195"/>
        <v>-1.0734613539272964E-2</v>
      </c>
      <c r="X129" s="15">
        <f t="shared" si="196"/>
        <v>-1.217998157191269E-2</v>
      </c>
      <c r="Y129" s="15">
        <f t="shared" si="197"/>
        <v>-9.7425357312937999E-3</v>
      </c>
      <c r="Z129" s="5">
        <f t="shared" si="212"/>
        <v>15540.817119072904</v>
      </c>
      <c r="AA129" s="5">
        <f t="shared" si="213"/>
        <v>34530.481326619032</v>
      </c>
      <c r="AB129" s="5">
        <f t="shared" si="214"/>
        <v>28155.873648728757</v>
      </c>
      <c r="AC129" s="16">
        <f t="shared" si="198"/>
        <v>1.7212759081645237</v>
      </c>
      <c r="AD129" s="16">
        <f t="shared" si="199"/>
        <v>2.9383991952596484</v>
      </c>
      <c r="AE129" s="16">
        <f t="shared" si="200"/>
        <v>4.7819933542443707</v>
      </c>
      <c r="AF129" s="15">
        <f t="shared" si="201"/>
        <v>-4.0504037456468023E-3</v>
      </c>
      <c r="AG129" s="15">
        <f t="shared" si="202"/>
        <v>2.9673830763510267E-4</v>
      </c>
      <c r="AH129" s="15">
        <f t="shared" si="203"/>
        <v>9.7937136394747881E-3</v>
      </c>
      <c r="AI129" s="1">
        <f t="shared" si="167"/>
        <v>254431.64525049744</v>
      </c>
      <c r="AJ129" s="1">
        <f t="shared" si="168"/>
        <v>83333.922547636117</v>
      </c>
      <c r="AK129" s="1">
        <f t="shared" si="169"/>
        <v>32093.365436562428</v>
      </c>
      <c r="AL129" s="14">
        <f t="shared" si="204"/>
        <v>43.745884483719436</v>
      </c>
      <c r="AM129" s="14">
        <f t="shared" si="205"/>
        <v>8.8417777091588192</v>
      </c>
      <c r="AN129" s="14">
        <f t="shared" si="206"/>
        <v>3.0189571057209377</v>
      </c>
      <c r="AO129" s="11">
        <f t="shared" si="207"/>
        <v>9.901055051123521E-3</v>
      </c>
      <c r="AP129" s="11">
        <f t="shared" si="208"/>
        <v>1.2472717995471097E-2</v>
      </c>
      <c r="AQ129" s="11">
        <f t="shared" si="209"/>
        <v>1.1314328958179395E-2</v>
      </c>
      <c r="AR129" s="1">
        <f t="shared" si="215"/>
        <v>140856.81771801139</v>
      </c>
      <c r="AS129" s="1">
        <f t="shared" si="210"/>
        <v>48018.867971449268</v>
      </c>
      <c r="AT129" s="1">
        <f t="shared" si="211"/>
        <v>18359.385339910204</v>
      </c>
      <c r="AU129" s="1">
        <f t="shared" si="170"/>
        <v>28171.363543602278</v>
      </c>
      <c r="AV129" s="1">
        <f t="shared" si="171"/>
        <v>9603.7735942898544</v>
      </c>
      <c r="AW129" s="1">
        <f t="shared" si="172"/>
        <v>3671.8770679820409</v>
      </c>
      <c r="AX129" s="1">
        <f t="shared" si="153"/>
        <v>96870.674373142872</v>
      </c>
      <c r="AY129" s="1">
        <f t="shared" si="140"/>
        <v>13007.024691988616</v>
      </c>
      <c r="AZ129" s="1">
        <f t="shared" si="141"/>
        <v>3386.0600552428868</v>
      </c>
      <c r="BA129" s="1">
        <f t="shared" si="154"/>
        <v>13355.503046484195</v>
      </c>
      <c r="BB129" s="1">
        <f t="shared" si="155"/>
        <v>27978.388881626273</v>
      </c>
      <c r="BC129" s="1">
        <f t="shared" si="156"/>
        <v>35253.829021532241</v>
      </c>
      <c r="BD129" s="1">
        <f t="shared" si="157"/>
        <v>10261.90208080883</v>
      </c>
      <c r="BE129" s="2">
        <f t="shared" si="164"/>
        <v>0</v>
      </c>
      <c r="BF129" s="2">
        <f t="shared" si="165"/>
        <v>0</v>
      </c>
      <c r="BG129" s="2">
        <f t="shared" si="166"/>
        <v>0</v>
      </c>
      <c r="BH129" s="2">
        <f t="shared" si="142"/>
        <v>0</v>
      </c>
      <c r="BI129" s="2">
        <f t="shared" si="158"/>
        <v>0</v>
      </c>
      <c r="BJ129" s="2">
        <f t="shared" si="143"/>
        <v>0</v>
      </c>
      <c r="BK129" s="2">
        <f t="shared" si="144"/>
        <v>0</v>
      </c>
      <c r="BL129" s="2">
        <f t="shared" si="145"/>
        <v>0</v>
      </c>
      <c r="BM129" s="2">
        <f t="shared" si="146"/>
        <v>0</v>
      </c>
      <c r="BN129" s="2">
        <f t="shared" si="147"/>
        <v>0</v>
      </c>
      <c r="BO129" s="2">
        <f t="shared" si="159"/>
        <v>0</v>
      </c>
      <c r="BP129" s="2">
        <f t="shared" si="160"/>
        <v>0</v>
      </c>
      <c r="BQ129" s="2">
        <f t="shared" si="161"/>
        <v>0</v>
      </c>
      <c r="BR129" s="11">
        <f t="shared" si="162"/>
        <v>4.002479104971865E-2</v>
      </c>
      <c r="BS129" s="17">
        <f t="shared" si="216"/>
        <v>4.3120494154419819E-2</v>
      </c>
      <c r="BT129" s="17">
        <f t="shared" si="217"/>
        <v>0.13398886862759823</v>
      </c>
      <c r="BU129" s="12">
        <f>(BU$3*temperature!$I239+BU$4*temperature!$I239^2+BU$5*temperature!$I239^6)*(K129/K$56)^$BW$1</f>
        <v>-6.0767858573292095</v>
      </c>
      <c r="BV129" s="12">
        <f>(BV$3*temperature!$I239+BV$4*temperature!$I239^2+BV$5*temperature!$I239^6)*(L129/L$56)^$BW$1</f>
        <v>-5.9320903154194946</v>
      </c>
      <c r="BW129" s="12">
        <f>(BW$3*temperature!$I239+BW$4*temperature!$I239^2+BW$5*temperature!$I239^6)*(M129/M$56)^$BW$1</f>
        <v>-6.2293468325226957</v>
      </c>
      <c r="BX129" s="12">
        <f>(BX$3*temperature!$M239+BX$4*temperature!$M239^2+BX$5*temperature!$M239^6)*(K129/K$56)^$BW$1</f>
        <v>-6.0768017847443598</v>
      </c>
      <c r="BY129" s="12">
        <f>(BY$3*temperature!$M239+BY$4*temperature!$M239^2+BY$5*temperature!$M239^6)*(L129/L$56)^$BW$1</f>
        <v>-5.9321021552773807</v>
      </c>
      <c r="BZ129" s="12">
        <f>(BZ$3*temperature!$M239+BZ$4*temperature!$M239^2+BZ$5*temperature!$M239^6)*(M129/M$56)^$BW$1</f>
        <v>-6.2293568933394692</v>
      </c>
      <c r="CA129" s="19">
        <f t="shared" si="148"/>
        <v>-1.5927415150329693E-5</v>
      </c>
      <c r="CB129" s="19">
        <f t="shared" si="149"/>
        <v>-1.1839857886108973E-5</v>
      </c>
      <c r="CC129" s="19">
        <f t="shared" si="150"/>
        <v>-1.0060816773460601E-5</v>
      </c>
      <c r="CD129" s="19">
        <f t="shared" si="151"/>
        <v>-2.9967319971610666E-2</v>
      </c>
      <c r="CE129" s="19">
        <f t="shared" si="152"/>
        <v>-1.292205645659466E-3</v>
      </c>
      <c r="CF129" s="19"/>
      <c r="CG129" s="19"/>
      <c r="CH129" s="19"/>
    </row>
    <row r="130" spans="1:86">
      <c r="A130" s="2">
        <f t="shared" si="173"/>
        <v>2084</v>
      </c>
      <c r="B130" s="5">
        <f t="shared" si="174"/>
        <v>1163.3639914864596</v>
      </c>
      <c r="C130" s="5">
        <f t="shared" si="175"/>
        <v>2953.9483584092131</v>
      </c>
      <c r="D130" s="5">
        <f t="shared" si="176"/>
        <v>4339.249719436858</v>
      </c>
      <c r="E130" s="15">
        <f t="shared" si="177"/>
        <v>9.229427517231135E-5</v>
      </c>
      <c r="F130" s="15">
        <f t="shared" si="178"/>
        <v>1.8182591092643686E-4</v>
      </c>
      <c r="G130" s="15">
        <f t="shared" si="179"/>
        <v>3.7119112921986754E-4</v>
      </c>
      <c r="H130" s="5">
        <f t="shared" si="180"/>
        <v>142088.69263476864</v>
      </c>
      <c r="I130" s="5">
        <f t="shared" si="181"/>
        <v>48653.234874558679</v>
      </c>
      <c r="J130" s="5">
        <f t="shared" si="182"/>
        <v>18587.42058847411</v>
      </c>
      <c r="K130" s="5">
        <f t="shared" si="183"/>
        <v>122136.05859780681</v>
      </c>
      <c r="L130" s="5">
        <f t="shared" si="184"/>
        <v>16470.577332895504</v>
      </c>
      <c r="M130" s="5">
        <f t="shared" si="185"/>
        <v>4283.5563266191466</v>
      </c>
      <c r="N130" s="15">
        <f t="shared" si="186"/>
        <v>8.6524896262616391E-3</v>
      </c>
      <c r="O130" s="15">
        <f t="shared" si="187"/>
        <v>1.3026589734403071E-2</v>
      </c>
      <c r="P130" s="15">
        <f t="shared" si="188"/>
        <v>1.204497421399231E-2</v>
      </c>
      <c r="Q130" s="5">
        <f t="shared" si="189"/>
        <v>8992.9183536580022</v>
      </c>
      <c r="R130" s="5">
        <f t="shared" si="190"/>
        <v>11774.380147390932</v>
      </c>
      <c r="S130" s="5">
        <f t="shared" si="191"/>
        <v>5919.2131673662452</v>
      </c>
      <c r="T130" s="5">
        <f t="shared" si="192"/>
        <v>63.29087970971635</v>
      </c>
      <c r="U130" s="5">
        <f t="shared" si="193"/>
        <v>242.00611074985042</v>
      </c>
      <c r="V130" s="5">
        <f t="shared" si="194"/>
        <v>318.45264054748378</v>
      </c>
      <c r="W130" s="15">
        <f t="shared" si="195"/>
        <v>-1.0734613539272964E-2</v>
      </c>
      <c r="X130" s="15">
        <f t="shared" si="196"/>
        <v>-1.217998157191269E-2</v>
      </c>
      <c r="Y130" s="15">
        <f t="shared" si="197"/>
        <v>-9.7425357312937999E-3</v>
      </c>
      <c r="Z130" s="5">
        <f t="shared" si="212"/>
        <v>15448.774747781859</v>
      </c>
      <c r="AA130" s="5">
        <f t="shared" si="213"/>
        <v>34578.016388921511</v>
      </c>
      <c r="AB130" s="5">
        <f t="shared" si="214"/>
        <v>28509.952766767696</v>
      </c>
      <c r="AC130" s="16">
        <f t="shared" si="198"/>
        <v>1.7143040457788026</v>
      </c>
      <c r="AD130" s="16">
        <f t="shared" si="199"/>
        <v>2.939271130864006</v>
      </c>
      <c r="AE130" s="16">
        <f t="shared" si="200"/>
        <v>4.8288268277817119</v>
      </c>
      <c r="AF130" s="15">
        <f t="shared" si="201"/>
        <v>-4.0504037456468023E-3</v>
      </c>
      <c r="AG130" s="15">
        <f t="shared" si="202"/>
        <v>2.9673830763510267E-4</v>
      </c>
      <c r="AH130" s="15">
        <f t="shared" si="203"/>
        <v>9.7937136394747881E-3</v>
      </c>
      <c r="AI130" s="1">
        <f t="shared" si="167"/>
        <v>257159.84426904999</v>
      </c>
      <c r="AJ130" s="1">
        <f t="shared" si="168"/>
        <v>84604.303887162372</v>
      </c>
      <c r="AK130" s="1">
        <f t="shared" si="169"/>
        <v>32555.905960888227</v>
      </c>
      <c r="AL130" s="14">
        <f t="shared" si="204"/>
        <v>44.174683590147502</v>
      </c>
      <c r="AM130" s="14">
        <f t="shared" si="205"/>
        <v>8.9509558991043505</v>
      </c>
      <c r="AN130" s="14">
        <f t="shared" si="206"/>
        <v>3.05277300478765</v>
      </c>
      <c r="AO130" s="11">
        <f t="shared" si="207"/>
        <v>9.8020445006122853E-3</v>
      </c>
      <c r="AP130" s="11">
        <f t="shared" si="208"/>
        <v>1.2347990815516387E-2</v>
      </c>
      <c r="AQ130" s="11">
        <f t="shared" si="209"/>
        <v>1.1201185668597602E-2</v>
      </c>
      <c r="AR130" s="1">
        <f t="shared" si="215"/>
        <v>142088.69263476864</v>
      </c>
      <c r="AS130" s="1">
        <f t="shared" si="210"/>
        <v>48653.234874558679</v>
      </c>
      <c r="AT130" s="1">
        <f t="shared" si="211"/>
        <v>18587.42058847411</v>
      </c>
      <c r="AU130" s="1">
        <f t="shared" si="170"/>
        <v>28417.73852695373</v>
      </c>
      <c r="AV130" s="1">
        <f t="shared" si="171"/>
        <v>9730.6469749117368</v>
      </c>
      <c r="AW130" s="1">
        <f t="shared" si="172"/>
        <v>3717.4841176948221</v>
      </c>
      <c r="AX130" s="1">
        <f t="shared" si="153"/>
        <v>97708.846878245444</v>
      </c>
      <c r="AY130" s="1">
        <f t="shared" si="140"/>
        <v>13176.461866316406</v>
      </c>
      <c r="AZ130" s="1">
        <f t="shared" si="141"/>
        <v>3426.8450612953175</v>
      </c>
      <c r="BA130" s="1">
        <f t="shared" si="154"/>
        <v>13366.758379447165</v>
      </c>
      <c r="BB130" s="1">
        <f t="shared" si="155"/>
        <v>28021.707475801166</v>
      </c>
      <c r="BC130" s="1">
        <f t="shared" si="156"/>
        <v>35318.868813893925</v>
      </c>
      <c r="BD130" s="1">
        <f t="shared" si="157"/>
        <v>9978.5718327737031</v>
      </c>
      <c r="BE130" s="2">
        <f t="shared" si="164"/>
        <v>0</v>
      </c>
      <c r="BF130" s="2">
        <f t="shared" si="165"/>
        <v>0</v>
      </c>
      <c r="BG130" s="2">
        <f t="shared" si="166"/>
        <v>0</v>
      </c>
      <c r="BH130" s="2">
        <f t="shared" si="142"/>
        <v>0</v>
      </c>
      <c r="BI130" s="2">
        <f t="shared" si="158"/>
        <v>0</v>
      </c>
      <c r="BJ130" s="2">
        <f t="shared" si="143"/>
        <v>0</v>
      </c>
      <c r="BK130" s="2">
        <f t="shared" si="144"/>
        <v>0</v>
      </c>
      <c r="BL130" s="2">
        <f t="shared" si="145"/>
        <v>0</v>
      </c>
      <c r="BM130" s="2">
        <f t="shared" si="146"/>
        <v>0</v>
      </c>
      <c r="BN130" s="2">
        <f t="shared" si="147"/>
        <v>0</v>
      </c>
      <c r="BO130" s="2">
        <f t="shared" si="159"/>
        <v>0</v>
      </c>
      <c r="BP130" s="2">
        <f t="shared" si="160"/>
        <v>0</v>
      </c>
      <c r="BQ130" s="2">
        <f t="shared" si="161"/>
        <v>0</v>
      </c>
      <c r="BR130" s="11">
        <f t="shared" si="162"/>
        <v>3.9836516939120575E-2</v>
      </c>
      <c r="BS130" s="17">
        <f t="shared" si="216"/>
        <v>4.1461025280846824E-2</v>
      </c>
      <c r="BT130" s="17">
        <f t="shared" si="217"/>
        <v>0.13008628022096916</v>
      </c>
      <c r="BU130" s="12">
        <f>(BU$3*temperature!$I240+BU$4*temperature!$I240^2+BU$5*temperature!$I240^6)*(K130/K$56)^$BW$1</f>
        <v>-6.3873356609436858</v>
      </c>
      <c r="BV130" s="12">
        <f>(BV$3*temperature!$I240+BV$4*temperature!$I240^2+BV$5*temperature!$I240^6)*(L130/L$56)^$BW$1</f>
        <v>-6.1530428407135398</v>
      </c>
      <c r="BW130" s="12">
        <f>(BW$3*temperature!$I240+BW$4*temperature!$I240^2+BW$5*temperature!$I240^6)*(M130/M$56)^$BW$1</f>
        <v>-6.4146506445485567</v>
      </c>
      <c r="BX130" s="12">
        <f>(BX$3*temperature!$M240+BX$4*temperature!$M240^2+BX$5*temperature!$M240^6)*(K130/K$56)^$BW$1</f>
        <v>-6.3873517247395055</v>
      </c>
      <c r="BY130" s="12">
        <f>(BY$3*temperature!$M240+BY$4*temperature!$M240^2+BY$5*temperature!$M240^6)*(L130/L$56)^$BW$1</f>
        <v>-6.1530547498888595</v>
      </c>
      <c r="BZ130" s="12">
        <f>(BZ$3*temperature!$M240+BZ$4*temperature!$M240^2+BZ$5*temperature!$M240^6)*(M130/M$56)^$BW$1</f>
        <v>-6.4146607506266875</v>
      </c>
      <c r="CA130" s="19">
        <f t="shared" si="148"/>
        <v>-1.6063795819754034E-5</v>
      </c>
      <c r="CB130" s="19">
        <f t="shared" si="149"/>
        <v>-1.1909175319679832E-5</v>
      </c>
      <c r="CC130" s="19">
        <f t="shared" si="150"/>
        <v>-1.0106078130789342E-5</v>
      </c>
      <c r="CD130" s="19">
        <f t="shared" si="151"/>
        <v>-3.0497495754883544E-2</v>
      </c>
      <c r="CE130" s="19">
        <f t="shared" si="152"/>
        <v>-1.2644574424957452E-3</v>
      </c>
      <c r="CF130" s="19"/>
      <c r="CG130" s="19"/>
      <c r="CH130" s="19"/>
    </row>
    <row r="131" spans="1:86">
      <c r="A131" s="2">
        <f t="shared" si="173"/>
        <v>2085</v>
      </c>
      <c r="B131" s="5">
        <f t="shared" si="174"/>
        <v>1163.4659947309976</v>
      </c>
      <c r="C131" s="5">
        <f t="shared" si="175"/>
        <v>2954.4586075427555</v>
      </c>
      <c r="D131" s="5">
        <f t="shared" si="176"/>
        <v>4340.7798758900162</v>
      </c>
      <c r="E131" s="15">
        <f t="shared" si="177"/>
        <v>8.7679561413695777E-5</v>
      </c>
      <c r="F131" s="15">
        <f t="shared" si="178"/>
        <v>1.7273461538011502E-4</v>
      </c>
      <c r="G131" s="15">
        <f t="shared" si="179"/>
        <v>3.5263157275887413E-4</v>
      </c>
      <c r="H131" s="5">
        <f t="shared" si="180"/>
        <v>143302.41757694841</v>
      </c>
      <c r="I131" s="5">
        <f t="shared" si="181"/>
        <v>49285.782437406357</v>
      </c>
      <c r="J131" s="5">
        <f t="shared" si="182"/>
        <v>18814.629663547632</v>
      </c>
      <c r="K131" s="5">
        <f t="shared" si="183"/>
        <v>123168.548308179</v>
      </c>
      <c r="L131" s="5">
        <f t="shared" si="184"/>
        <v>16681.832099992662</v>
      </c>
      <c r="M131" s="5">
        <f t="shared" si="185"/>
        <v>4334.3892575732043</v>
      </c>
      <c r="N131" s="15">
        <f t="shared" si="186"/>
        <v>8.4536026643218243E-3</v>
      </c>
      <c r="O131" s="15">
        <f t="shared" si="187"/>
        <v>1.2826190778099544E-2</v>
      </c>
      <c r="P131" s="15">
        <f t="shared" si="188"/>
        <v>1.1866992535657372E-2</v>
      </c>
      <c r="Q131" s="5">
        <f t="shared" si="189"/>
        <v>8972.3759613276034</v>
      </c>
      <c r="R131" s="5">
        <f t="shared" si="190"/>
        <v>11782.184273570871</v>
      </c>
      <c r="S131" s="5">
        <f t="shared" si="191"/>
        <v>5933.1954271085178</v>
      </c>
      <c r="T131" s="5">
        <f t="shared" si="192"/>
        <v>62.611476575471933</v>
      </c>
      <c r="U131" s="5">
        <f t="shared" si="193"/>
        <v>239.05848078062698</v>
      </c>
      <c r="V131" s="5">
        <f t="shared" si="194"/>
        <v>315.35010431822508</v>
      </c>
      <c r="W131" s="15">
        <f t="shared" si="195"/>
        <v>-1.0734613539272964E-2</v>
      </c>
      <c r="X131" s="15">
        <f t="shared" si="196"/>
        <v>-1.217998157191269E-2</v>
      </c>
      <c r="Y131" s="15">
        <f t="shared" si="197"/>
        <v>-9.7425357312937999E-3</v>
      </c>
      <c r="Z131" s="5">
        <f t="shared" si="212"/>
        <v>15354.152877566721</v>
      </c>
      <c r="AA131" s="5">
        <f t="shared" si="213"/>
        <v>34618.365198778411</v>
      </c>
      <c r="AB131" s="5">
        <f t="shared" si="214"/>
        <v>28862.787642154348</v>
      </c>
      <c r="AC131" s="16">
        <f t="shared" si="198"/>
        <v>1.7073604222506027</v>
      </c>
      <c r="AD131" s="16">
        <f t="shared" si="199"/>
        <v>2.9401433252050593</v>
      </c>
      <c r="AE131" s="16">
        <f t="shared" si="200"/>
        <v>4.8761189749476195</v>
      </c>
      <c r="AF131" s="15">
        <f t="shared" si="201"/>
        <v>-4.0504037456468023E-3</v>
      </c>
      <c r="AG131" s="15">
        <f t="shared" si="202"/>
        <v>2.9673830763510267E-4</v>
      </c>
      <c r="AH131" s="15">
        <f t="shared" si="203"/>
        <v>9.7937136394747881E-3</v>
      </c>
      <c r="AI131" s="1">
        <f t="shared" si="167"/>
        <v>259861.59836909873</v>
      </c>
      <c r="AJ131" s="1">
        <f t="shared" si="168"/>
        <v>85874.520473357872</v>
      </c>
      <c r="AK131" s="1">
        <f t="shared" si="169"/>
        <v>33017.799482494229</v>
      </c>
      <c r="AL131" s="14">
        <f t="shared" si="204"/>
        <v>44.603355782355081</v>
      </c>
      <c r="AM131" s="14">
        <f t="shared" si="205"/>
        <v>9.0603769571242623</v>
      </c>
      <c r="AN131" s="14">
        <f t="shared" si="206"/>
        <v>3.0866257352460522</v>
      </c>
      <c r="AO131" s="11">
        <f t="shared" si="207"/>
        <v>9.7040240556061624E-3</v>
      </c>
      <c r="AP131" s="11">
        <f t="shared" si="208"/>
        <v>1.2224510907361224E-2</v>
      </c>
      <c r="AQ131" s="11">
        <f t="shared" si="209"/>
        <v>1.1089173811911626E-2</v>
      </c>
      <c r="AR131" s="1">
        <f t="shared" si="215"/>
        <v>143302.41757694841</v>
      </c>
      <c r="AS131" s="1">
        <f t="shared" si="210"/>
        <v>49285.782437406357</v>
      </c>
      <c r="AT131" s="1">
        <f t="shared" si="211"/>
        <v>18814.629663547632</v>
      </c>
      <c r="AU131" s="1">
        <f t="shared" si="170"/>
        <v>28660.483515389686</v>
      </c>
      <c r="AV131" s="1">
        <f t="shared" si="171"/>
        <v>9857.1564874812721</v>
      </c>
      <c r="AW131" s="1">
        <f t="shared" si="172"/>
        <v>3762.9259327095265</v>
      </c>
      <c r="AX131" s="1">
        <f t="shared" si="153"/>
        <v>98534.838646543198</v>
      </c>
      <c r="AY131" s="1">
        <f t="shared" si="140"/>
        <v>13345.465679994129</v>
      </c>
      <c r="AZ131" s="1">
        <f t="shared" si="141"/>
        <v>3467.5114060585634</v>
      </c>
      <c r="BA131" s="1">
        <f t="shared" si="154"/>
        <v>13377.724510392352</v>
      </c>
      <c r="BB131" s="1">
        <f t="shared" si="155"/>
        <v>28064.201281922909</v>
      </c>
      <c r="BC131" s="1">
        <f t="shared" si="156"/>
        <v>35382.532115012997</v>
      </c>
      <c r="BD131" s="1">
        <f t="shared" si="157"/>
        <v>9702.7261739385958</v>
      </c>
      <c r="BE131" s="2">
        <f t="shared" si="164"/>
        <v>0</v>
      </c>
      <c r="BF131" s="2">
        <f t="shared" si="165"/>
        <v>0</v>
      </c>
      <c r="BG131" s="2">
        <f t="shared" si="166"/>
        <v>0</v>
      </c>
      <c r="BH131" s="2">
        <f t="shared" si="142"/>
        <v>0</v>
      </c>
      <c r="BI131" s="2">
        <f t="shared" si="158"/>
        <v>0</v>
      </c>
      <c r="BJ131" s="2">
        <f t="shared" si="143"/>
        <v>0</v>
      </c>
      <c r="BK131" s="2">
        <f t="shared" si="144"/>
        <v>0</v>
      </c>
      <c r="BL131" s="2">
        <f t="shared" si="145"/>
        <v>0</v>
      </c>
      <c r="BM131" s="2">
        <f t="shared" si="146"/>
        <v>0</v>
      </c>
      <c r="BN131" s="2">
        <f t="shared" si="147"/>
        <v>0</v>
      </c>
      <c r="BO131" s="2">
        <f t="shared" si="159"/>
        <v>0</v>
      </c>
      <c r="BP131" s="2">
        <f t="shared" si="160"/>
        <v>0</v>
      </c>
      <c r="BQ131" s="2">
        <f t="shared" si="161"/>
        <v>0</v>
      </c>
      <c r="BR131" s="11">
        <f t="shared" si="162"/>
        <v>3.9649567944674863E-2</v>
      </c>
      <c r="BS131" s="17">
        <f t="shared" si="216"/>
        <v>3.9872638251724567E-2</v>
      </c>
      <c r="BT131" s="17">
        <f t="shared" si="217"/>
        <v>0.12629735943783413</v>
      </c>
      <c r="BU131" s="12">
        <f>(BU$3*temperature!$I241+BU$4*temperature!$I241^2+BU$5*temperature!$I241^6)*(K131/K$56)^$BW$1</f>
        <v>-6.7022724363648454</v>
      </c>
      <c r="BV131" s="12">
        <f>(BV$3*temperature!$I241+BV$4*temperature!$I241^2+BV$5*temperature!$I241^6)*(L131/L$56)^$BW$1</f>
        <v>-6.3764552881602388</v>
      </c>
      <c r="BW131" s="12">
        <f>(BW$3*temperature!$I241+BW$4*temperature!$I241^2+BW$5*temperature!$I241^6)*(M131/M$56)^$BW$1</f>
        <v>-6.6018455204794764</v>
      </c>
      <c r="BX131" s="12">
        <f>(BX$3*temperature!$M241+BX$4*temperature!$M241^2+BX$5*temperature!$M241^6)*(K131/K$56)^$BW$1</f>
        <v>-6.7022886315636745</v>
      </c>
      <c r="BY131" s="12">
        <f>(BY$3*temperature!$M241+BY$4*temperature!$M241^2+BY$5*temperature!$M241^6)*(L131/L$56)^$BW$1</f>
        <v>-6.3764672631897623</v>
      </c>
      <c r="BZ131" s="12">
        <f>(BZ$3*temperature!$M241+BZ$4*temperature!$M241^2+BZ$5*temperature!$M241^6)*(M131/M$56)^$BW$1</f>
        <v>-6.6018556692035899</v>
      </c>
      <c r="CA131" s="19">
        <f t="shared" si="148"/>
        <v>-1.6195198829116464E-5</v>
      </c>
      <c r="CB131" s="19">
        <f t="shared" si="149"/>
        <v>-1.1975029523547676E-5</v>
      </c>
      <c r="CC131" s="19">
        <f t="shared" si="150"/>
        <v>-1.0148724113534513E-5</v>
      </c>
      <c r="CD131" s="19">
        <f t="shared" si="151"/>
        <v>-3.1019543308845102E-2</v>
      </c>
      <c r="CE131" s="19">
        <f t="shared" si="152"/>
        <v>-1.2368310290872841E-3</v>
      </c>
      <c r="CF131" s="19"/>
      <c r="CG131" s="19"/>
      <c r="CH131" s="19"/>
    </row>
    <row r="132" spans="1:86">
      <c r="A132" s="2">
        <f t="shared" si="173"/>
        <v>2086</v>
      </c>
      <c r="B132" s="5">
        <f t="shared" si="174"/>
        <v>1163.5629063097285</v>
      </c>
      <c r="C132" s="5">
        <f t="shared" si="175"/>
        <v>2954.9434279504244</v>
      </c>
      <c r="D132" s="5">
        <f t="shared" si="176"/>
        <v>4342.2340371229193</v>
      </c>
      <c r="E132" s="15">
        <f t="shared" si="177"/>
        <v>8.3295583343010989E-5</v>
      </c>
      <c r="F132" s="15">
        <f t="shared" si="178"/>
        <v>1.6409788461110926E-4</v>
      </c>
      <c r="G132" s="15">
        <f t="shared" si="179"/>
        <v>3.3499999412093043E-4</v>
      </c>
      <c r="H132" s="5">
        <f t="shared" si="180"/>
        <v>144497.58464989619</v>
      </c>
      <c r="I132" s="5">
        <f t="shared" si="181"/>
        <v>49916.34790622029</v>
      </c>
      <c r="J132" s="5">
        <f t="shared" si="182"/>
        <v>19040.968282682526</v>
      </c>
      <c r="K132" s="5">
        <f t="shared" si="183"/>
        <v>124185.45131193141</v>
      </c>
      <c r="L132" s="5">
        <f t="shared" si="184"/>
        <v>16892.488510632069</v>
      </c>
      <c r="M132" s="5">
        <f t="shared" si="185"/>
        <v>4385.0626474520259</v>
      </c>
      <c r="N132" s="15">
        <f t="shared" si="186"/>
        <v>8.256190543124875E-3</v>
      </c>
      <c r="O132" s="15">
        <f t="shared" si="187"/>
        <v>1.2627894189122024E-2</v>
      </c>
      <c r="P132" s="15">
        <f t="shared" si="188"/>
        <v>1.1691010397897106E-2</v>
      </c>
      <c r="Q132" s="5">
        <f t="shared" si="189"/>
        <v>8950.0888642989612</v>
      </c>
      <c r="R132" s="5">
        <f t="shared" si="190"/>
        <v>11787.583474186937</v>
      </c>
      <c r="S132" s="5">
        <f t="shared" si="191"/>
        <v>5946.0715834887806</v>
      </c>
      <c r="T132" s="5">
        <f t="shared" si="192"/>
        <v>61.939366571310998</v>
      </c>
      <c r="U132" s="5">
        <f t="shared" si="193"/>
        <v>236.1467528901095</v>
      </c>
      <c r="V132" s="5">
        <f t="shared" si="194"/>
        <v>312.27779465903757</v>
      </c>
      <c r="W132" s="15">
        <f t="shared" si="195"/>
        <v>-1.0734613539272964E-2</v>
      </c>
      <c r="X132" s="15">
        <f t="shared" si="196"/>
        <v>-1.217998157191269E-2</v>
      </c>
      <c r="Y132" s="15">
        <f t="shared" si="197"/>
        <v>-9.7425357312937999E-3</v>
      </c>
      <c r="Z132" s="5">
        <f t="shared" si="212"/>
        <v>15257.03115249156</v>
      </c>
      <c r="AA132" s="5">
        <f t="shared" si="213"/>
        <v>34651.589852112098</v>
      </c>
      <c r="AB132" s="5">
        <f t="shared" si="214"/>
        <v>29214.308408389741</v>
      </c>
      <c r="AC132" s="16">
        <f t="shared" si="198"/>
        <v>1.7004449232011498</v>
      </c>
      <c r="AD132" s="16">
        <f t="shared" si="199"/>
        <v>2.9410157783595854</v>
      </c>
      <c r="AE132" s="16">
        <f t="shared" si="200"/>
        <v>4.9238742878602659</v>
      </c>
      <c r="AF132" s="15">
        <f t="shared" si="201"/>
        <v>-4.0504037456468023E-3</v>
      </c>
      <c r="AG132" s="15">
        <f t="shared" si="202"/>
        <v>2.9673830763510267E-4</v>
      </c>
      <c r="AH132" s="15">
        <f t="shared" si="203"/>
        <v>9.7937136394747881E-3</v>
      </c>
      <c r="AI132" s="1">
        <f t="shared" si="167"/>
        <v>262535.92204757856</v>
      </c>
      <c r="AJ132" s="1">
        <f t="shared" si="168"/>
        <v>87144.224913503363</v>
      </c>
      <c r="AK132" s="1">
        <f t="shared" si="169"/>
        <v>33478.945466954334</v>
      </c>
      <c r="AL132" s="14">
        <f t="shared" si="204"/>
        <v>45.031859499453084</v>
      </c>
      <c r="AM132" s="14">
        <f t="shared" si="205"/>
        <v>9.1700280472920603</v>
      </c>
      <c r="AN132" s="14">
        <f t="shared" si="206"/>
        <v>3.1205115832238106</v>
      </c>
      <c r="AO132" s="11">
        <f t="shared" si="207"/>
        <v>9.6069838150500998E-3</v>
      </c>
      <c r="AP132" s="11">
        <f t="shared" si="208"/>
        <v>1.2102265798287611E-2</v>
      </c>
      <c r="AQ132" s="11">
        <f t="shared" si="209"/>
        <v>1.0978282073792509E-2</v>
      </c>
      <c r="AR132" s="1">
        <f t="shared" si="215"/>
        <v>144497.58464989619</v>
      </c>
      <c r="AS132" s="1">
        <f t="shared" si="210"/>
        <v>49916.34790622029</v>
      </c>
      <c r="AT132" s="1">
        <f t="shared" si="211"/>
        <v>19040.968282682526</v>
      </c>
      <c r="AU132" s="1">
        <f t="shared" si="170"/>
        <v>28899.51692997924</v>
      </c>
      <c r="AV132" s="1">
        <f t="shared" si="171"/>
        <v>9983.2695812440579</v>
      </c>
      <c r="AW132" s="1">
        <f t="shared" si="172"/>
        <v>3808.1936565365054</v>
      </c>
      <c r="AX132" s="1">
        <f t="shared" si="153"/>
        <v>99348.361049545114</v>
      </c>
      <c r="AY132" s="1">
        <f t="shared" si="140"/>
        <v>13513.990808505658</v>
      </c>
      <c r="AZ132" s="1">
        <f t="shared" si="141"/>
        <v>3508.0501179616208</v>
      </c>
      <c r="BA132" s="1">
        <f t="shared" si="154"/>
        <v>13388.405972808881</v>
      </c>
      <c r="BB132" s="1">
        <f t="shared" si="155"/>
        <v>28105.887632656468</v>
      </c>
      <c r="BC132" s="1">
        <f t="shared" si="156"/>
        <v>35444.855911428058</v>
      </c>
      <c r="BD132" s="1">
        <f t="shared" si="157"/>
        <v>9434.1858459964551</v>
      </c>
      <c r="BE132" s="2">
        <f t="shared" si="164"/>
        <v>0</v>
      </c>
      <c r="BF132" s="2">
        <f t="shared" si="165"/>
        <v>0</v>
      </c>
      <c r="BG132" s="2">
        <f t="shared" si="166"/>
        <v>0</v>
      </c>
      <c r="BH132" s="2">
        <f t="shared" si="142"/>
        <v>0</v>
      </c>
      <c r="BI132" s="2">
        <f t="shared" si="158"/>
        <v>0</v>
      </c>
      <c r="BJ132" s="2">
        <f t="shared" si="143"/>
        <v>0</v>
      </c>
      <c r="BK132" s="2">
        <f t="shared" si="144"/>
        <v>0</v>
      </c>
      <c r="BL132" s="2">
        <f t="shared" si="145"/>
        <v>0</v>
      </c>
      <c r="BM132" s="2">
        <f t="shared" si="146"/>
        <v>0</v>
      </c>
      <c r="BN132" s="2">
        <f t="shared" si="147"/>
        <v>0</v>
      </c>
      <c r="BO132" s="2">
        <f t="shared" si="159"/>
        <v>0</v>
      </c>
      <c r="BP132" s="2">
        <f t="shared" si="160"/>
        <v>0</v>
      </c>
      <c r="BQ132" s="2">
        <f t="shared" si="161"/>
        <v>0</v>
      </c>
      <c r="BR132" s="11">
        <f t="shared" si="162"/>
        <v>3.9463959791528697E-2</v>
      </c>
      <c r="BS132" s="17">
        <f t="shared" si="216"/>
        <v>3.8351998097349661E-2</v>
      </c>
      <c r="BT132" s="17">
        <f t="shared" si="217"/>
        <v>0.12261879557071274</v>
      </c>
      <c r="BU132" s="12">
        <f>(BU$3*temperature!$I242+BU$4*temperature!$I242^2+BU$5*temperature!$I242^6)*(K132/K$56)^$BW$1</f>
        <v>-7.0215292556419637</v>
      </c>
      <c r="BV132" s="12">
        <f>(BV$3*temperature!$I242+BV$4*temperature!$I242^2+BV$5*temperature!$I242^6)*(L132/L$56)^$BW$1</f>
        <v>-6.6022715038918243</v>
      </c>
      <c r="BW132" s="12">
        <f>(BW$3*temperature!$I242+BW$4*temperature!$I242^2+BW$5*temperature!$I242^6)*(M132/M$56)^$BW$1</f>
        <v>-6.7908853769348498</v>
      </c>
      <c r="BX132" s="12">
        <f>(BX$3*temperature!$M242+BX$4*temperature!$M242^2+BX$5*temperature!$M242^6)*(K132/K$56)^$BW$1</f>
        <v>-7.0215455773674433</v>
      </c>
      <c r="BY132" s="12">
        <f>(BY$3*temperature!$M242+BY$4*temperature!$M242^2+BY$5*temperature!$M242^6)*(L132/L$56)^$BW$1</f>
        <v>-6.6022835413954768</v>
      </c>
      <c r="BZ132" s="12">
        <f>(BZ$3*temperature!$M242+BZ$4*temperature!$M242^2+BZ$5*temperature!$M242^6)*(M132/M$56)^$BW$1</f>
        <v>-6.7908955657559638</v>
      </c>
      <c r="CA132" s="19">
        <f t="shared" si="148"/>
        <v>-1.6321725479606641E-5</v>
      </c>
      <c r="CB132" s="19">
        <f t="shared" si="149"/>
        <v>-1.2037503652528869E-5</v>
      </c>
      <c r="CC132" s="19">
        <f t="shared" si="150"/>
        <v>-1.0188821113921165E-5</v>
      </c>
      <c r="CD132" s="19">
        <f t="shared" si="151"/>
        <v>-3.1533231490319558E-2</v>
      </c>
      <c r="CE132" s="19">
        <f t="shared" si="152"/>
        <v>-1.2093624341200221E-3</v>
      </c>
      <c r="CF132" s="19"/>
      <c r="CG132" s="19"/>
      <c r="CH132" s="19"/>
    </row>
    <row r="133" spans="1:86">
      <c r="A133" s="2">
        <f t="shared" si="173"/>
        <v>2087</v>
      </c>
      <c r="B133" s="5">
        <f t="shared" si="174"/>
        <v>1163.654979978214</v>
      </c>
      <c r="C133" s="5">
        <f t="shared" si="175"/>
        <v>2955.4040829178134</v>
      </c>
      <c r="D133" s="5">
        <f t="shared" si="176"/>
        <v>4343.6159530809819</v>
      </c>
      <c r="E133" s="15">
        <f t="shared" si="177"/>
        <v>7.9130804175860434E-5</v>
      </c>
      <c r="F133" s="15">
        <f t="shared" si="178"/>
        <v>1.5589299038055378E-4</v>
      </c>
      <c r="G133" s="15">
        <f t="shared" si="179"/>
        <v>3.1824999441488387E-4</v>
      </c>
      <c r="H133" s="5">
        <f t="shared" si="180"/>
        <v>145673.79763246764</v>
      </c>
      <c r="I133" s="5">
        <f t="shared" si="181"/>
        <v>50544.770894522771</v>
      </c>
      <c r="J133" s="5">
        <f t="shared" si="182"/>
        <v>19266.393000168628</v>
      </c>
      <c r="K133" s="5">
        <f t="shared" si="183"/>
        <v>125186.41705567656</v>
      </c>
      <c r="L133" s="5">
        <f t="shared" si="184"/>
        <v>17102.49071748622</v>
      </c>
      <c r="M133" s="5">
        <f t="shared" si="185"/>
        <v>4435.5654846747511</v>
      </c>
      <c r="N133" s="15">
        <f t="shared" si="186"/>
        <v>8.0602496763562126E-3</v>
      </c>
      <c r="O133" s="15">
        <f t="shared" si="187"/>
        <v>1.243169156054047E-2</v>
      </c>
      <c r="P133" s="15">
        <f t="shared" si="188"/>
        <v>1.151701612565792E-2</v>
      </c>
      <c r="Q133" s="5">
        <f t="shared" si="189"/>
        <v>8926.0849479692079</v>
      </c>
      <c r="R133" s="5">
        <f t="shared" si="190"/>
        <v>11790.603462971605</v>
      </c>
      <c r="S133" s="5">
        <f t="shared" si="191"/>
        <v>5957.8510751592275</v>
      </c>
      <c r="T133" s="5">
        <f t="shared" si="192"/>
        <v>61.274471408300613</v>
      </c>
      <c r="U133" s="5">
        <f t="shared" si="193"/>
        <v>233.27048979164095</v>
      </c>
      <c r="V133" s="5">
        <f t="shared" si="194"/>
        <v>309.23541708648224</v>
      </c>
      <c r="W133" s="15">
        <f t="shared" si="195"/>
        <v>-1.0734613539272964E-2</v>
      </c>
      <c r="X133" s="15">
        <f t="shared" si="196"/>
        <v>-1.217998157191269E-2</v>
      </c>
      <c r="Y133" s="15">
        <f t="shared" si="197"/>
        <v>-9.7425357312937999E-3</v>
      </c>
      <c r="Z133" s="5">
        <f t="shared" si="212"/>
        <v>15157.489537492987</v>
      </c>
      <c r="AA133" s="5">
        <f t="shared" si="213"/>
        <v>34677.75615239147</v>
      </c>
      <c r="AB133" s="5">
        <f t="shared" si="214"/>
        <v>29564.446481523384</v>
      </c>
      <c r="AC133" s="16">
        <f t="shared" si="198"/>
        <v>1.6935574347149498</v>
      </c>
      <c r="AD133" s="16">
        <f t="shared" si="199"/>
        <v>2.9418884904043838</v>
      </c>
      <c r="AE133" s="16">
        <f t="shared" si="200"/>
        <v>4.9720973026323421</v>
      </c>
      <c r="AF133" s="15">
        <f t="shared" si="201"/>
        <v>-4.0504037456468023E-3</v>
      </c>
      <c r="AG133" s="15">
        <f t="shared" si="202"/>
        <v>2.9673830763510267E-4</v>
      </c>
      <c r="AH133" s="15">
        <f t="shared" si="203"/>
        <v>9.7937136394747881E-3</v>
      </c>
      <c r="AI133" s="1">
        <f t="shared" si="167"/>
        <v>265181.84677279997</v>
      </c>
      <c r="AJ133" s="1">
        <f t="shared" si="168"/>
        <v>88413.072003397101</v>
      </c>
      <c r="AK133" s="1">
        <f t="shared" si="169"/>
        <v>33939.244576795405</v>
      </c>
      <c r="AL133" s="14">
        <f t="shared" si="204"/>
        <v>45.460153641372216</v>
      </c>
      <c r="AM133" s="14">
        <f t="shared" si="205"/>
        <v>9.2798963829300813</v>
      </c>
      <c r="AN133" s="14">
        <f t="shared" si="206"/>
        <v>3.1544268610352266</v>
      </c>
      <c r="AO133" s="11">
        <f t="shared" si="207"/>
        <v>9.5109139768995987E-3</v>
      </c>
      <c r="AP133" s="11">
        <f t="shared" si="208"/>
        <v>1.1981243140304734E-2</v>
      </c>
      <c r="AQ133" s="11">
        <f t="shared" si="209"/>
        <v>1.0868499253054584E-2</v>
      </c>
      <c r="AR133" s="1">
        <f t="shared" si="215"/>
        <v>145673.79763246764</v>
      </c>
      <c r="AS133" s="1">
        <f t="shared" si="210"/>
        <v>50544.770894522771</v>
      </c>
      <c r="AT133" s="1">
        <f t="shared" si="211"/>
        <v>19266.393000168628</v>
      </c>
      <c r="AU133" s="1">
        <f t="shared" si="170"/>
        <v>29134.75952649353</v>
      </c>
      <c r="AV133" s="1">
        <f t="shared" si="171"/>
        <v>10108.954178904554</v>
      </c>
      <c r="AW133" s="1">
        <f t="shared" si="172"/>
        <v>3853.2786000337255</v>
      </c>
      <c r="AX133" s="1">
        <f t="shared" si="153"/>
        <v>100149.13364454125</v>
      </c>
      <c r="AY133" s="1">
        <f t="shared" si="140"/>
        <v>13681.992573988975</v>
      </c>
      <c r="AZ133" s="1">
        <f t="shared" si="141"/>
        <v>3548.4523877398015</v>
      </c>
      <c r="BA133" s="1">
        <f t="shared" si="154"/>
        <v>13398.807159763812</v>
      </c>
      <c r="BB133" s="1">
        <f t="shared" si="155"/>
        <v>28146.783316417528</v>
      </c>
      <c r="BC133" s="1">
        <f t="shared" si="156"/>
        <v>35505.875852273784</v>
      </c>
      <c r="BD133" s="1">
        <f t="shared" si="157"/>
        <v>9172.7747554878606</v>
      </c>
      <c r="BE133" s="2">
        <f t="shared" si="164"/>
        <v>0</v>
      </c>
      <c r="BF133" s="2">
        <f t="shared" si="165"/>
        <v>0</v>
      </c>
      <c r="BG133" s="2">
        <f t="shared" si="166"/>
        <v>0</v>
      </c>
      <c r="BH133" s="2">
        <f t="shared" si="142"/>
        <v>0</v>
      </c>
      <c r="BI133" s="2">
        <f t="shared" si="158"/>
        <v>0</v>
      </c>
      <c r="BJ133" s="2">
        <f t="shared" si="143"/>
        <v>0</v>
      </c>
      <c r="BK133" s="2">
        <f t="shared" si="144"/>
        <v>0</v>
      </c>
      <c r="BL133" s="2">
        <f t="shared" si="145"/>
        <v>0</v>
      </c>
      <c r="BM133" s="2">
        <f t="shared" si="146"/>
        <v>0</v>
      </c>
      <c r="BN133" s="2">
        <f t="shared" si="147"/>
        <v>0</v>
      </c>
      <c r="BO133" s="2">
        <f t="shared" si="159"/>
        <v>0</v>
      </c>
      <c r="BP133" s="2">
        <f t="shared" si="160"/>
        <v>0</v>
      </c>
      <c r="BQ133" s="2">
        <f t="shared" si="161"/>
        <v>0</v>
      </c>
      <c r="BR133" s="11">
        <f t="shared" si="162"/>
        <v>3.9279706652551621E-2</v>
      </c>
      <c r="BS133" s="17">
        <f t="shared" si="216"/>
        <v>3.6895938272878077E-2</v>
      </c>
      <c r="BT133" s="17">
        <f t="shared" si="217"/>
        <v>0.11904737434049781</v>
      </c>
      <c r="BU133" s="12">
        <f>(BU$3*temperature!$I243+BU$4*temperature!$I243^2+BU$5*temperature!$I243^6)*(K133/K$56)^$BW$1</f>
        <v>-7.3450381849721111</v>
      </c>
      <c r="BV133" s="12">
        <f>(BV$3*temperature!$I243+BV$4*temperature!$I243^2+BV$5*temperature!$I243^6)*(L133/L$56)^$BW$1</f>
        <v>-6.8304348204290148</v>
      </c>
      <c r="BW133" s="12">
        <f>(BW$3*temperature!$I243+BW$4*temperature!$I243^2+BW$5*temperature!$I243^6)*(M133/M$56)^$BW$1</f>
        <v>-6.9817237236713963</v>
      </c>
      <c r="BX133" s="12">
        <f>(BX$3*temperature!$M243+BX$4*temperature!$M243^2+BX$5*temperature!$M243^6)*(K133/K$56)^$BW$1</f>
        <v>-7.3450546284507068</v>
      </c>
      <c r="BY133" s="12">
        <f>(BY$3*temperature!$M243+BY$4*temperature!$M243^2+BY$5*temperature!$M243^6)*(L133/L$56)^$BW$1</f>
        <v>-6.8304469171100575</v>
      </c>
      <c r="BZ133" s="12">
        <f>(BZ$3*temperature!$M243+BZ$4*temperature!$M243^2+BZ$5*temperature!$M243^6)*(M133/M$56)^$BW$1</f>
        <v>-6.9817339501067686</v>
      </c>
      <c r="CA133" s="19">
        <f t="shared" si="148"/>
        <v>-1.6443478595640215E-5</v>
      </c>
      <c r="CB133" s="19">
        <f t="shared" si="149"/>
        <v>-1.2096681042628177E-5</v>
      </c>
      <c r="CC133" s="19">
        <f t="shared" si="150"/>
        <v>-1.0226435372295839E-5</v>
      </c>
      <c r="CD133" s="19">
        <f t="shared" si="151"/>
        <v>-3.2038344680723418E-2</v>
      </c>
      <c r="CE133" s="19">
        <f t="shared" si="152"/>
        <v>-1.1820847877051629E-3</v>
      </c>
      <c r="CF133" s="19"/>
      <c r="CG133" s="19"/>
      <c r="CH133" s="19"/>
    </row>
    <row r="134" spans="1:86">
      <c r="A134" s="2">
        <f t="shared" si="173"/>
        <v>2088</v>
      </c>
      <c r="B134" s="5">
        <f t="shared" si="174"/>
        <v>1163.7424568848455</v>
      </c>
      <c r="C134" s="5">
        <f t="shared" si="175"/>
        <v>2955.8417733590686</v>
      </c>
      <c r="D134" s="5">
        <f t="shared" si="176"/>
        <v>4344.9291910461498</v>
      </c>
      <c r="E134" s="15">
        <f t="shared" si="177"/>
        <v>7.5174263967067411E-5</v>
      </c>
      <c r="F134" s="15">
        <f t="shared" si="178"/>
        <v>1.4809834086152609E-4</v>
      </c>
      <c r="G134" s="15">
        <f t="shared" si="179"/>
        <v>3.0233749469413967E-4</v>
      </c>
      <c r="H134" s="5">
        <f t="shared" si="180"/>
        <v>146830.67211181225</v>
      </c>
      <c r="I134" s="5">
        <f t="shared" si="181"/>
        <v>51170.893476354948</v>
      </c>
      <c r="J134" s="5">
        <f t="shared" si="182"/>
        <v>19490.861224572349</v>
      </c>
      <c r="K134" s="5">
        <f t="shared" si="183"/>
        <v>126171.10533618816</v>
      </c>
      <c r="L134" s="5">
        <f t="shared" si="184"/>
        <v>17311.783715067901</v>
      </c>
      <c r="M134" s="5">
        <f t="shared" si="185"/>
        <v>4485.8869656007992</v>
      </c>
      <c r="N134" s="15">
        <f t="shared" si="186"/>
        <v>7.8657757260811589E-3</v>
      </c>
      <c r="O134" s="15">
        <f t="shared" si="187"/>
        <v>1.2237574107711202E-2</v>
      </c>
      <c r="P134" s="15">
        <f t="shared" si="188"/>
        <v>1.1344997858765193E-2</v>
      </c>
      <c r="Q134" s="5">
        <f t="shared" si="189"/>
        <v>8900.3928046634755</v>
      </c>
      <c r="R134" s="5">
        <f t="shared" si="190"/>
        <v>11791.271092974168</v>
      </c>
      <c r="S134" s="5">
        <f t="shared" si="191"/>
        <v>5968.5437594263985</v>
      </c>
      <c r="T134" s="5">
        <f t="shared" si="192"/>
        <v>60.616713637909278</v>
      </c>
      <c r="U134" s="5">
        <f t="shared" si="193"/>
        <v>230.42925952470773</v>
      </c>
      <c r="V134" s="5">
        <f t="shared" si="194"/>
        <v>306.22267998613563</v>
      </c>
      <c r="W134" s="15">
        <f t="shared" si="195"/>
        <v>-1.0734613539272964E-2</v>
      </c>
      <c r="X134" s="15">
        <f t="shared" si="196"/>
        <v>-1.217998157191269E-2</v>
      </c>
      <c r="Y134" s="15">
        <f t="shared" si="197"/>
        <v>-9.7425357312937999E-3</v>
      </c>
      <c r="Z134" s="5">
        <f t="shared" si="212"/>
        <v>15055.608231190663</v>
      </c>
      <c r="AA134" s="5">
        <f t="shared" si="213"/>
        <v>34696.933477674145</v>
      </c>
      <c r="AB134" s="5">
        <f t="shared" si="214"/>
        <v>29913.13458888141</v>
      </c>
      <c r="AC134" s="16">
        <f t="shared" si="198"/>
        <v>1.6866978433379123</v>
      </c>
      <c r="AD134" s="16">
        <f t="shared" si="199"/>
        <v>2.9427614614162776</v>
      </c>
      <c r="AE134" s="16">
        <f t="shared" si="200"/>
        <v>5.0207925998019283</v>
      </c>
      <c r="AF134" s="15">
        <f t="shared" si="201"/>
        <v>-4.0504037456468023E-3</v>
      </c>
      <c r="AG134" s="15">
        <f t="shared" si="202"/>
        <v>2.9673830763510267E-4</v>
      </c>
      <c r="AH134" s="15">
        <f t="shared" si="203"/>
        <v>9.7937136394747881E-3</v>
      </c>
      <c r="AI134" s="1">
        <f t="shared" si="167"/>
        <v>267798.4216220135</v>
      </c>
      <c r="AJ134" s="1">
        <f t="shared" si="168"/>
        <v>89680.718981961953</v>
      </c>
      <c r="AK134" s="1">
        <f t="shared" si="169"/>
        <v>34398.598719149595</v>
      </c>
      <c r="AL134" s="14">
        <f t="shared" si="204"/>
        <v>45.888197575925354</v>
      </c>
      <c r="AM134" s="14">
        <f t="shared" si="205"/>
        <v>9.3899692308619951</v>
      </c>
      <c r="AN134" s="14">
        <f t="shared" si="206"/>
        <v>3.1883679081583738</v>
      </c>
      <c r="AO134" s="11">
        <f t="shared" si="207"/>
        <v>9.4158048371306025E-3</v>
      </c>
      <c r="AP134" s="11">
        <f t="shared" si="208"/>
        <v>1.1861430708901687E-2</v>
      </c>
      <c r="AQ134" s="11">
        <f t="shared" si="209"/>
        <v>1.0759814260524039E-2</v>
      </c>
      <c r="AR134" s="1">
        <f t="shared" si="215"/>
        <v>146830.67211181225</v>
      </c>
      <c r="AS134" s="1">
        <f t="shared" si="210"/>
        <v>51170.893476354948</v>
      </c>
      <c r="AT134" s="1">
        <f t="shared" si="211"/>
        <v>19490.861224572349</v>
      </c>
      <c r="AU134" s="1">
        <f t="shared" si="170"/>
        <v>29366.134422362451</v>
      </c>
      <c r="AV134" s="1">
        <f t="shared" si="171"/>
        <v>10234.17869527099</v>
      </c>
      <c r="AW134" s="1">
        <f t="shared" si="172"/>
        <v>3898.17224491447</v>
      </c>
      <c r="AX134" s="1">
        <f t="shared" si="153"/>
        <v>100936.88426895054</v>
      </c>
      <c r="AY134" s="1">
        <f t="shared" ref="AY134:AY197" si="218">(AS134-AV134)/C134*1000</f>
        <v>13849.426972054322</v>
      </c>
      <c r="AZ134" s="1">
        <f t="shared" ref="AZ134:AZ197" si="219">(AT134-AW134)/D134*1000</f>
        <v>3588.70957248064</v>
      </c>
      <c r="BA134" s="1">
        <f t="shared" si="154"/>
        <v>13408.9323294522</v>
      </c>
      <c r="BB134" s="1">
        <f t="shared" si="155"/>
        <v>28186.90459956702</v>
      </c>
      <c r="BC134" s="1">
        <f t="shared" si="156"/>
        <v>35565.626303493969</v>
      </c>
      <c r="BD134" s="1">
        <f t="shared" si="157"/>
        <v>8918.3199981568505</v>
      </c>
      <c r="BE134" s="2">
        <f t="shared" si="164"/>
        <v>0</v>
      </c>
      <c r="BF134" s="2">
        <f t="shared" si="165"/>
        <v>0</v>
      </c>
      <c r="BG134" s="2">
        <f t="shared" si="166"/>
        <v>0</v>
      </c>
      <c r="BH134" s="2">
        <f t="shared" ref="BH134:BH197" si="220">(BE134*Z134+BF134*AA134+BG134*AB134)/(Z134+AA134+AB134)</f>
        <v>0</v>
      </c>
      <c r="BI134" s="2">
        <f t="shared" si="158"/>
        <v>0</v>
      </c>
      <c r="BJ134" s="2">
        <f t="shared" ref="BJ134:BJ197" si="221">BJ$5*BF134^2</f>
        <v>0</v>
      </c>
      <c r="BK134" s="2">
        <f t="shared" ref="BK134:BK197" si="222">BK$5*BG134^2</f>
        <v>0</v>
      </c>
      <c r="BL134" s="2">
        <f t="shared" ref="BL134:BL197" si="223">BI134*AR134</f>
        <v>0</v>
      </c>
      <c r="BM134" s="2">
        <f t="shared" ref="BM134:BM197" si="224">BJ134*AS134</f>
        <v>0</v>
      </c>
      <c r="BN134" s="2">
        <f t="shared" ref="BN134:BN197" si="225">BK134*AT134</f>
        <v>0</v>
      </c>
      <c r="BO134" s="2">
        <f t="shared" si="159"/>
        <v>0</v>
      </c>
      <c r="BP134" s="2">
        <f t="shared" si="160"/>
        <v>0</v>
      </c>
      <c r="BQ134" s="2">
        <f t="shared" si="161"/>
        <v>0</v>
      </c>
      <c r="BR134" s="11">
        <f t="shared" si="162"/>
        <v>3.9096821198420367E-2</v>
      </c>
      <c r="BS134" s="17">
        <f t="shared" si="216"/>
        <v>3.5501451665709276E-2</v>
      </c>
      <c r="BT134" s="17">
        <f t="shared" si="217"/>
        <v>0.11557997508786194</v>
      </c>
      <c r="BU134" s="12">
        <f>(BU$3*temperature!$I244+BU$4*temperature!$I244^2+BU$5*temperature!$I244^6)*(K134/K$56)^$BW$1</f>
        <v>-7.6727303912659144</v>
      </c>
      <c r="BV134" s="12">
        <f>(BV$3*temperature!$I244+BV$4*temperature!$I244^2+BV$5*temperature!$I244^6)*(L134/L$56)^$BW$1</f>
        <v>-7.0608881269379236</v>
      </c>
      <c r="BW134" s="12">
        <f>(BW$3*temperature!$I244+BW$4*temperature!$I244^2+BW$5*temperature!$I244^6)*(M134/M$56)^$BW$1</f>
        <v>-7.1743137190211819</v>
      </c>
      <c r="BX134" s="12">
        <f>(BX$3*temperature!$M244+BX$4*temperature!$M244^2+BX$5*temperature!$M244^6)*(K134/K$56)^$BW$1</f>
        <v>-7.6727469518281755</v>
      </c>
      <c r="BY134" s="12">
        <f>(BY$3*temperature!$M244+BY$4*temperature!$M244^2+BY$5*temperature!$M244^6)*(L134/L$56)^$BW$1</f>
        <v>-7.0609002795830031</v>
      </c>
      <c r="BZ134" s="12">
        <f>(BZ$3*temperature!$M244+BZ$4*temperature!$M244^2+BZ$5*temperature!$M244^6)*(M134/M$56)^$BW$1</f>
        <v>-7.1743239806540737</v>
      </c>
      <c r="CA134" s="19">
        <f t="shared" ref="CA134:CA197" si="226">BX134-BU134</f>
        <v>-1.6560562261069833E-5</v>
      </c>
      <c r="CB134" s="19">
        <f t="shared" ref="CB134:CB197" si="227">BY134-BV134</f>
        <v>-1.2152645079588353E-5</v>
      </c>
      <c r="CC134" s="19">
        <f t="shared" ref="CC134:CC197" si="228">BZ134-BW134</f>
        <v>-1.0261632891861439E-5</v>
      </c>
      <c r="CD134" s="19">
        <f t="shared" ref="CD134:CD197" si="229">SUMPRODUCT(CA134:CC134,AR134:AT134)/100</f>
        <v>-3.2534682567987395E-2</v>
      </c>
      <c r="CE134" s="19">
        <f t="shared" ref="CE134:CE197" si="230">CD134*BS134</f>
        <v>-1.1550284606465986E-3</v>
      </c>
      <c r="CF134" s="19"/>
      <c r="CG134" s="19"/>
      <c r="CH134" s="19"/>
    </row>
    <row r="135" spans="1:86">
      <c r="A135" s="2">
        <f t="shared" si="173"/>
        <v>2089</v>
      </c>
      <c r="B135" s="5">
        <f t="shared" si="174"/>
        <v>1163.8255661933567</v>
      </c>
      <c r="C135" s="5">
        <f t="shared" si="175"/>
        <v>2956.2576408584277</v>
      </c>
      <c r="D135" s="5">
        <f t="shared" si="176"/>
        <v>4346.1771443020816</v>
      </c>
      <c r="E135" s="15">
        <f t="shared" si="177"/>
        <v>7.1415550768714036E-5</v>
      </c>
      <c r="F135" s="15">
        <f t="shared" si="178"/>
        <v>1.4069342381844977E-4</v>
      </c>
      <c r="G135" s="15">
        <f t="shared" si="179"/>
        <v>2.8722061995943267E-4</v>
      </c>
      <c r="H135" s="5">
        <f t="shared" si="180"/>
        <v>147967.8355985191</v>
      </c>
      <c r="I135" s="5">
        <f t="shared" si="181"/>
        <v>51794.560274532916</v>
      </c>
      <c r="J135" s="5">
        <f t="shared" si="182"/>
        <v>19714.331235112648</v>
      </c>
      <c r="K135" s="5">
        <f t="shared" si="183"/>
        <v>127139.1864010108</v>
      </c>
      <c r="L135" s="5">
        <f t="shared" si="184"/>
        <v>17520.313371433007</v>
      </c>
      <c r="M135" s="5">
        <f t="shared" si="185"/>
        <v>4536.0164992258769</v>
      </c>
      <c r="N135" s="15">
        <f t="shared" si="186"/>
        <v>7.6727636033870894E-3</v>
      </c>
      <c r="O135" s="15">
        <f t="shared" si="187"/>
        <v>1.2045532672846804E-2</v>
      </c>
      <c r="P135" s="15">
        <f t="shared" si="188"/>
        <v>1.1174943552855199E-2</v>
      </c>
      <c r="Q135" s="5">
        <f t="shared" si="189"/>
        <v>8873.0416921273445</v>
      </c>
      <c r="R135" s="5">
        <f t="shared" si="190"/>
        <v>11789.61430855887</v>
      </c>
      <c r="S135" s="5">
        <f t="shared" si="191"/>
        <v>5978.1598969434581</v>
      </c>
      <c r="T135" s="5">
        <f t="shared" si="192"/>
        <v>59.966016642985544</v>
      </c>
      <c r="U135" s="5">
        <f t="shared" si="193"/>
        <v>227.6226353900673</v>
      </c>
      <c r="V135" s="5">
        <f t="shared" si="194"/>
        <v>303.23929458463817</v>
      </c>
      <c r="W135" s="15">
        <f t="shared" si="195"/>
        <v>-1.0734613539272964E-2</v>
      </c>
      <c r="X135" s="15">
        <f t="shared" si="196"/>
        <v>-1.217998157191269E-2</v>
      </c>
      <c r="Y135" s="15">
        <f t="shared" si="197"/>
        <v>-9.7425357312937999E-3</v>
      </c>
      <c r="Z135" s="5">
        <f t="shared" si="212"/>
        <v>14951.467580284774</v>
      </c>
      <c r="AA135" s="5">
        <f t="shared" si="213"/>
        <v>34709.194645831049</v>
      </c>
      <c r="AB135" s="5">
        <f t="shared" si="214"/>
        <v>30260.306796007037</v>
      </c>
      <c r="AC135" s="16">
        <f t="shared" si="198"/>
        <v>1.679866036075482</v>
      </c>
      <c r="AD135" s="16">
        <f t="shared" si="199"/>
        <v>2.9436346914721119</v>
      </c>
      <c r="AE135" s="16">
        <f t="shared" si="200"/>
        <v>5.0699648047675829</v>
      </c>
      <c r="AF135" s="15">
        <f t="shared" si="201"/>
        <v>-4.0504037456468023E-3</v>
      </c>
      <c r="AG135" s="15">
        <f t="shared" si="202"/>
        <v>2.9673830763510267E-4</v>
      </c>
      <c r="AH135" s="15">
        <f t="shared" si="203"/>
        <v>9.7937136394747881E-3</v>
      </c>
      <c r="AI135" s="1">
        <f t="shared" si="167"/>
        <v>270384.71388217458</v>
      </c>
      <c r="AJ135" s="1">
        <f t="shared" si="168"/>
        <v>90946.82577903675</v>
      </c>
      <c r="AK135" s="1">
        <f t="shared" si="169"/>
        <v>34856.911092149108</v>
      </c>
      <c r="AL135" s="14">
        <f t="shared" si="204"/>
        <v>46.315951145500932</v>
      </c>
      <c r="AM135" s="14">
        <f t="shared" si="205"/>
        <v>9.5002339155586775</v>
      </c>
      <c r="AN135" s="14">
        <f t="shared" si="206"/>
        <v>3.2223310921795134</v>
      </c>
      <c r="AO135" s="11">
        <f t="shared" si="207"/>
        <v>9.3216467887592969E-3</v>
      </c>
      <c r="AP135" s="11">
        <f t="shared" si="208"/>
        <v>1.174281640181267E-2</v>
      </c>
      <c r="AQ135" s="11">
        <f t="shared" si="209"/>
        <v>1.0652216117918799E-2</v>
      </c>
      <c r="AR135" s="1">
        <f t="shared" si="215"/>
        <v>147967.8355985191</v>
      </c>
      <c r="AS135" s="1">
        <f t="shared" si="210"/>
        <v>51794.560274532916</v>
      </c>
      <c r="AT135" s="1">
        <f t="shared" si="211"/>
        <v>19714.331235112648</v>
      </c>
      <c r="AU135" s="1">
        <f t="shared" si="170"/>
        <v>29593.567119703821</v>
      </c>
      <c r="AV135" s="1">
        <f t="shared" si="171"/>
        <v>10358.912054906585</v>
      </c>
      <c r="AW135" s="1">
        <f t="shared" si="172"/>
        <v>3942.8662470225299</v>
      </c>
      <c r="AX135" s="1">
        <f t="shared" ref="AX135:AX198" si="231">(AR135-AU135)/B135*1000</f>
        <v>101711.34912080863</v>
      </c>
      <c r="AY135" s="1">
        <f t="shared" si="218"/>
        <v>14016.250697146408</v>
      </c>
      <c r="AZ135" s="1">
        <f t="shared" si="219"/>
        <v>3628.8131993807019</v>
      </c>
      <c r="BA135" s="1">
        <f t="shared" ref="BA135:BA198" si="232">LN(AX135)*B135</f>
        <v>13418.785610455157</v>
      </c>
      <c r="BB135" s="1">
        <f t="shared" ref="BB135:BB198" si="233">LN(AY135)*C135</f>
        <v>28226.26724764454</v>
      </c>
      <c r="BC135" s="1">
        <f t="shared" ref="BC135:BC198" si="234">LN(AZ135)*D135</f>
        <v>35624.140400001917</v>
      </c>
      <c r="BD135" s="1">
        <f t="shared" ref="BD135:BD198" si="235">SUM(BA135:BC135)*BT135</f>
        <v>8670.6518755636644</v>
      </c>
      <c r="BE135" s="2">
        <f t="shared" si="164"/>
        <v>0</v>
      </c>
      <c r="BF135" s="2">
        <f t="shared" si="165"/>
        <v>0</v>
      </c>
      <c r="BG135" s="2">
        <f t="shared" si="166"/>
        <v>0</v>
      </c>
      <c r="BH135" s="2">
        <f t="shared" si="220"/>
        <v>0</v>
      </c>
      <c r="BI135" s="2">
        <f t="shared" ref="BI135:BI198" si="236">BI$5*BE135^2</f>
        <v>0</v>
      </c>
      <c r="BJ135" s="2">
        <f t="shared" si="221"/>
        <v>0</v>
      </c>
      <c r="BK135" s="2">
        <f t="shared" si="222"/>
        <v>0</v>
      </c>
      <c r="BL135" s="2">
        <f t="shared" si="223"/>
        <v>0</v>
      </c>
      <c r="BM135" s="2">
        <f t="shared" si="224"/>
        <v>0</v>
      </c>
      <c r="BN135" s="2">
        <f t="shared" si="225"/>
        <v>0</v>
      </c>
      <c r="BO135" s="2">
        <f t="shared" ref="BO135:BO198" si="237">2*BI$5*BE135*AR135/Z135*1000</f>
        <v>0</v>
      </c>
      <c r="BP135" s="2">
        <f t="shared" ref="BP135:BP198" si="238">2*BJ$5*BF135*AS135/AA135*1000</f>
        <v>0</v>
      </c>
      <c r="BQ135" s="2">
        <f t="shared" ref="BQ135:BQ198" si="239">2*BK$5*BG135*AT135/AB135*1000</f>
        <v>0</v>
      </c>
      <c r="BR135" s="11">
        <f t="shared" ref="BR135:BR198" si="240">SUM(H135:J135)*SUM(B134:D134)/SUM(H134:J134)/SUM(B135:D135)-1+BR$5</f>
        <v>3.8915314646301463E-2</v>
      </c>
      <c r="BS135" s="17">
        <f t="shared" si="216"/>
        <v>3.4165682101466179E-2</v>
      </c>
      <c r="BT135" s="17">
        <f t="shared" si="217"/>
        <v>0.1122135680464679</v>
      </c>
      <c r="BU135" s="12">
        <f>(BU$3*temperature!$I245+BU$4*temperature!$I245^2+BU$5*temperature!$I245^6)*(K135/K$56)^$BW$1</f>
        <v>-8.0045362466539345</v>
      </c>
      <c r="BV135" s="12">
        <f>(BV$3*temperature!$I245+BV$4*temperature!$I245^2+BV$5*temperature!$I245^6)*(L135/L$56)^$BW$1</f>
        <v>-7.2935739377052107</v>
      </c>
      <c r="BW135" s="12">
        <f>(BW$3*temperature!$I245+BW$4*temperature!$I245^2+BW$5*temperature!$I245^6)*(M135/M$56)^$BW$1</f>
        <v>-7.3686082240083506</v>
      </c>
      <c r="BX135" s="12">
        <f>(BX$3*temperature!$M245+BX$4*temperature!$M245^2+BX$5*temperature!$M245^6)*(K135/K$56)^$BW$1</f>
        <v>-8.0045529197354615</v>
      </c>
      <c r="BY135" s="12">
        <f>(BY$3*temperature!$M245+BY$4*temperature!$M245^2+BY$5*temperature!$M245^6)*(L135/L$56)^$BW$1</f>
        <v>-7.2935861431842328</v>
      </c>
      <c r="BZ135" s="12">
        <f>(BZ$3*temperature!$M245+BZ$4*temperature!$M245^2+BZ$5*temperature!$M245^6)*(M135/M$56)^$BW$1</f>
        <v>-7.3686185184877049</v>
      </c>
      <c r="CA135" s="19">
        <f t="shared" si="226"/>
        <v>-1.6673081526974443E-5</v>
      </c>
      <c r="CB135" s="19">
        <f t="shared" si="227"/>
        <v>-1.220547902214264E-5</v>
      </c>
      <c r="CC135" s="19">
        <f t="shared" si="228"/>
        <v>-1.0294479354300279E-5</v>
      </c>
      <c r="CD135" s="19">
        <f t="shared" si="229"/>
        <v>-3.3022059810796783E-2</v>
      </c>
      <c r="CE135" s="19">
        <f t="shared" si="230"/>
        <v>-1.1282211978312852E-3</v>
      </c>
      <c r="CF135" s="19"/>
      <c r="CG135" s="19"/>
      <c r="CH135" s="19"/>
    </row>
    <row r="136" spans="1:86">
      <c r="A136" s="2">
        <f t="shared" si="173"/>
        <v>2090</v>
      </c>
      <c r="B136" s="5">
        <f t="shared" si="174"/>
        <v>1163.9045256749748</v>
      </c>
      <c r="C136" s="5">
        <f t="shared" si="175"/>
        <v>2956.6527705671506</v>
      </c>
      <c r="D136" s="5">
        <f t="shared" si="176"/>
        <v>4347.3630404112291</v>
      </c>
      <c r="E136" s="15">
        <f t="shared" si="177"/>
        <v>6.7844773230278332E-5</v>
      </c>
      <c r="F136" s="15">
        <f t="shared" si="178"/>
        <v>1.3365875262752726E-4</v>
      </c>
      <c r="G136" s="15">
        <f t="shared" si="179"/>
        <v>2.7285958896146101E-4</v>
      </c>
      <c r="H136" s="5">
        <f t="shared" si="180"/>
        <v>149084.9276224373</v>
      </c>
      <c r="I136" s="5">
        <f t="shared" si="181"/>
        <v>52415.618543912831</v>
      </c>
      <c r="J136" s="5">
        <f t="shared" si="182"/>
        <v>19936.762196861881</v>
      </c>
      <c r="K136" s="5">
        <f t="shared" si="183"/>
        <v>128090.34103203572</v>
      </c>
      <c r="L136" s="5">
        <f t="shared" si="184"/>
        <v>17728.026458060671</v>
      </c>
      <c r="M136" s="5">
        <f t="shared" si="185"/>
        <v>4585.9437115185128</v>
      </c>
      <c r="N136" s="15">
        <f t="shared" si="186"/>
        <v>7.4812074699368569E-3</v>
      </c>
      <c r="O136" s="15">
        <f t="shared" si="187"/>
        <v>1.1855557730282573E-2</v>
      </c>
      <c r="P136" s="15">
        <f t="shared" si="188"/>
        <v>1.1006840980661403E-2</v>
      </c>
      <c r="Q136" s="5">
        <f t="shared" si="189"/>
        <v>8844.0614919858181</v>
      </c>
      <c r="R136" s="5">
        <f t="shared" si="190"/>
        <v>11785.662097067152</v>
      </c>
      <c r="S136" s="5">
        <f t="shared" si="191"/>
        <v>5986.7101363108468</v>
      </c>
      <c r="T136" s="5">
        <f t="shared" si="192"/>
        <v>59.322304628833486</v>
      </c>
      <c r="U136" s="5">
        <f t="shared" si="193"/>
        <v>224.85019588566607</v>
      </c>
      <c r="V136" s="5">
        <f t="shared" si="194"/>
        <v>300.28497492201501</v>
      </c>
      <c r="W136" s="15">
        <f t="shared" si="195"/>
        <v>-1.0734613539272964E-2</v>
      </c>
      <c r="X136" s="15">
        <f t="shared" si="196"/>
        <v>-1.217998157191269E-2</v>
      </c>
      <c r="Y136" s="15">
        <f t="shared" si="197"/>
        <v>-9.7425357312937999E-3</v>
      </c>
      <c r="Z136" s="5">
        <f t="shared" si="212"/>
        <v>14845.147995677171</v>
      </c>
      <c r="AA136" s="5">
        <f t="shared" si="213"/>
        <v>34714.615778245214</v>
      </c>
      <c r="AB136" s="5">
        <f t="shared" si="214"/>
        <v>30605.898531789073</v>
      </c>
      <c r="AC136" s="16">
        <f t="shared" si="198"/>
        <v>1.673061900390777</v>
      </c>
      <c r="AD136" s="16">
        <f t="shared" si="199"/>
        <v>2.9445081806487554</v>
      </c>
      <c r="AE136" s="16">
        <f t="shared" si="200"/>
        <v>5.1196185882276923</v>
      </c>
      <c r="AF136" s="15">
        <f t="shared" si="201"/>
        <v>-4.0504037456468023E-3</v>
      </c>
      <c r="AG136" s="15">
        <f t="shared" si="202"/>
        <v>2.9673830763510267E-4</v>
      </c>
      <c r="AH136" s="15">
        <f t="shared" si="203"/>
        <v>9.7937136394747881E-3</v>
      </c>
      <c r="AI136" s="1">
        <f t="shared" si="167"/>
        <v>272939.80961366097</v>
      </c>
      <c r="AJ136" s="1">
        <f t="shared" si="168"/>
        <v>92211.055256039661</v>
      </c>
      <c r="AK136" s="1">
        <f t="shared" si="169"/>
        <v>35314.086229956731</v>
      </c>
      <c r="AL136" s="14">
        <f t="shared" si="204"/>
        <v>46.743374673392083</v>
      </c>
      <c r="AM136" s="14">
        <f t="shared" si="205"/>
        <v>9.6106778231769106</v>
      </c>
      <c r="AN136" s="14">
        <f t="shared" si="206"/>
        <v>3.2563128097049252</v>
      </c>
      <c r="AO136" s="11">
        <f t="shared" si="207"/>
        <v>9.2284303208717035E-3</v>
      </c>
      <c r="AP136" s="11">
        <f t="shared" si="208"/>
        <v>1.1625388237794543E-2</v>
      </c>
      <c r="AQ136" s="11">
        <f t="shared" si="209"/>
        <v>1.0545693956739611E-2</v>
      </c>
      <c r="AR136" s="1">
        <f t="shared" si="215"/>
        <v>149084.9276224373</v>
      </c>
      <c r="AS136" s="1">
        <f t="shared" si="210"/>
        <v>52415.618543912831</v>
      </c>
      <c r="AT136" s="1">
        <f t="shared" si="211"/>
        <v>19936.762196861881</v>
      </c>
      <c r="AU136" s="1">
        <f t="shared" si="170"/>
        <v>29816.985524487463</v>
      </c>
      <c r="AV136" s="1">
        <f t="shared" si="171"/>
        <v>10483.123708782567</v>
      </c>
      <c r="AW136" s="1">
        <f t="shared" si="172"/>
        <v>3987.3524393723765</v>
      </c>
      <c r="AX136" s="1">
        <f t="shared" si="231"/>
        <v>102472.27282562858</v>
      </c>
      <c r="AY136" s="1">
        <f t="shared" si="218"/>
        <v>14182.421166448536</v>
      </c>
      <c r="AZ136" s="1">
        <f t="shared" si="219"/>
        <v>3668.7549692148104</v>
      </c>
      <c r="BA136" s="1">
        <f t="shared" si="232"/>
        <v>13428.371006719486</v>
      </c>
      <c r="BB136" s="1">
        <f t="shared" si="233"/>
        <v>28264.886545677466</v>
      </c>
      <c r="BC136" s="1">
        <f t="shared" si="234"/>
        <v>35681.45009583942</v>
      </c>
      <c r="BD136" s="1">
        <f t="shared" si="235"/>
        <v>8429.6039046222631</v>
      </c>
      <c r="BE136" s="2">
        <f t="shared" si="164"/>
        <v>0</v>
      </c>
      <c r="BF136" s="2">
        <f t="shared" si="165"/>
        <v>0</v>
      </c>
      <c r="BG136" s="2">
        <f t="shared" si="166"/>
        <v>0</v>
      </c>
      <c r="BH136" s="2">
        <f t="shared" si="220"/>
        <v>0</v>
      </c>
      <c r="BI136" s="2">
        <f t="shared" si="236"/>
        <v>0</v>
      </c>
      <c r="BJ136" s="2">
        <f t="shared" si="221"/>
        <v>0</v>
      </c>
      <c r="BK136" s="2">
        <f t="shared" si="222"/>
        <v>0</v>
      </c>
      <c r="BL136" s="2">
        <f t="shared" si="223"/>
        <v>0</v>
      </c>
      <c r="BM136" s="2">
        <f t="shared" si="224"/>
        <v>0</v>
      </c>
      <c r="BN136" s="2">
        <f t="shared" si="225"/>
        <v>0</v>
      </c>
      <c r="BO136" s="2">
        <f t="shared" si="237"/>
        <v>0</v>
      </c>
      <c r="BP136" s="2">
        <f t="shared" si="238"/>
        <v>0</v>
      </c>
      <c r="BQ136" s="2">
        <f t="shared" si="239"/>
        <v>0</v>
      </c>
      <c r="BR136" s="11">
        <f t="shared" si="240"/>
        <v>3.8735196807162059E-2</v>
      </c>
      <c r="BS136" s="17">
        <f t="shared" si="216"/>
        <v>3.2885916320424903E-2</v>
      </c>
      <c r="BT136" s="17">
        <f t="shared" si="217"/>
        <v>0.1089452116955999</v>
      </c>
      <c r="BU136" s="12">
        <f>(BU$3*temperature!$I246+BU$4*temperature!$I246^2+BU$5*temperature!$I246^6)*(K136/K$56)^$BW$1</f>
        <v>-8.3403854308471352</v>
      </c>
      <c r="BV136" s="12">
        <f>(BV$3*temperature!$I246+BV$4*temperature!$I246^2+BV$5*temperature!$I246^6)*(L136/L$56)^$BW$1</f>
        <v>-7.5284344587831145</v>
      </c>
      <c r="BW136" s="12">
        <f>(BW$3*temperature!$I246+BW$4*temperature!$I246^2+BW$5*temperature!$I246^6)*(M136/M$56)^$BW$1</f>
        <v>-7.5645598551009074</v>
      </c>
      <c r="BX136" s="12">
        <f>(BX$3*temperature!$M246+BX$4*temperature!$M246^2+BX$5*temperature!$M246^6)*(K136/K$56)^$BW$1</f>
        <v>-8.3404022119893337</v>
      </c>
      <c r="BY136" s="12">
        <f>(BY$3*temperature!$M246+BY$4*temperature!$M246^2+BY$5*temperature!$M246^6)*(L136/L$56)^$BW$1</f>
        <v>-7.5284467140490019</v>
      </c>
      <c r="BZ136" s="12">
        <f>(BZ$3*temperature!$M246+BZ$4*temperature!$M246^2+BZ$5*temperature!$M246^6)*(M136/M$56)^$BW$1</f>
        <v>-7.5645701801409304</v>
      </c>
      <c r="CA136" s="19">
        <f t="shared" si="226"/>
        <v>-1.6781142198496468E-5</v>
      </c>
      <c r="CB136" s="19">
        <f t="shared" si="227"/>
        <v>-1.2255265887439748E-5</v>
      </c>
      <c r="CC136" s="19">
        <f t="shared" si="228"/>
        <v>-1.0325040022962639E-5</v>
      </c>
      <c r="CD136" s="19">
        <f t="shared" si="229"/>
        <v>-3.3500305796058311E-2</v>
      </c>
      <c r="CE136" s="19">
        <f t="shared" si="230"/>
        <v>-1.101688253117819E-3</v>
      </c>
      <c r="CF136" s="19"/>
      <c r="CG136" s="19"/>
      <c r="CH136" s="19"/>
    </row>
    <row r="137" spans="1:86">
      <c r="A137" s="2">
        <f t="shared" si="173"/>
        <v>2091</v>
      </c>
      <c r="B137" s="5">
        <f t="shared" si="174"/>
        <v>1163.9795422716506</v>
      </c>
      <c r="C137" s="5">
        <f t="shared" si="175"/>
        <v>2957.0281939623542</v>
      </c>
      <c r="D137" s="5">
        <f t="shared" si="176"/>
        <v>4348.4899491188889</v>
      </c>
      <c r="E137" s="15">
        <f t="shared" si="177"/>
        <v>6.4452534568764416E-5</v>
      </c>
      <c r="F137" s="15">
        <f t="shared" si="178"/>
        <v>1.269758149961509E-4</v>
      </c>
      <c r="G137" s="15">
        <f t="shared" si="179"/>
        <v>2.5921660951338794E-4</v>
      </c>
      <c r="H137" s="5">
        <f t="shared" si="180"/>
        <v>150181.59980951398</v>
      </c>
      <c r="I137" s="5">
        <f t="shared" si="181"/>
        <v>53033.918249651731</v>
      </c>
      <c r="J137" s="5">
        <f t="shared" si="182"/>
        <v>20158.114174764178</v>
      </c>
      <c r="K137" s="5">
        <f t="shared" si="183"/>
        <v>129024.26061236087</v>
      </c>
      <c r="L137" s="5">
        <f t="shared" si="184"/>
        <v>17934.870677911062</v>
      </c>
      <c r="M137" s="5">
        <f t="shared" si="185"/>
        <v>4635.6584494000517</v>
      </c>
      <c r="N137" s="15">
        <f t="shared" si="186"/>
        <v>7.2911007403093642E-3</v>
      </c>
      <c r="O137" s="15">
        <f t="shared" si="187"/>
        <v>1.1667639392332951E-2</v>
      </c>
      <c r="P137" s="15">
        <f t="shared" si="188"/>
        <v>1.0840677733717108E-2</v>
      </c>
      <c r="Q137" s="5">
        <f t="shared" si="189"/>
        <v>8813.482668253595</v>
      </c>
      <c r="R137" s="5">
        <f t="shared" si="190"/>
        <v>11779.444440240277</v>
      </c>
      <c r="S137" s="5">
        <f t="shared" si="191"/>
        <v>5994.2054986052563</v>
      </c>
      <c r="T137" s="5">
        <f t="shared" si="192"/>
        <v>58.685502614383935</v>
      </c>
      <c r="U137" s="5">
        <f t="shared" si="193"/>
        <v>222.1115246433377</v>
      </c>
      <c r="V137" s="5">
        <f t="shared" si="194"/>
        <v>297.35943782426659</v>
      </c>
      <c r="W137" s="15">
        <f t="shared" si="195"/>
        <v>-1.0734613539272964E-2</v>
      </c>
      <c r="X137" s="15">
        <f t="shared" si="196"/>
        <v>-1.217998157191269E-2</v>
      </c>
      <c r="Y137" s="15">
        <f t="shared" si="197"/>
        <v>-9.7425357312937999E-3</v>
      </c>
      <c r="Z137" s="5">
        <f t="shared" si="212"/>
        <v>14736.729870442514</v>
      </c>
      <c r="AA137" s="5">
        <f t="shared" si="213"/>
        <v>34713.276162274065</v>
      </c>
      <c r="AB137" s="5">
        <f t="shared" si="214"/>
        <v>30949.846611759505</v>
      </c>
      <c r="AC137" s="16">
        <f t="shared" si="198"/>
        <v>1.6662853242027351</v>
      </c>
      <c r="AD137" s="16">
        <f t="shared" si="199"/>
        <v>2.9453819290230987</v>
      </c>
      <c r="AE137" s="16">
        <f t="shared" si="200"/>
        <v>5.1697586666241264</v>
      </c>
      <c r="AF137" s="15">
        <f t="shared" si="201"/>
        <v>-4.0504037456468023E-3</v>
      </c>
      <c r="AG137" s="15">
        <f t="shared" si="202"/>
        <v>2.9673830763510267E-4</v>
      </c>
      <c r="AH137" s="15">
        <f t="shared" si="203"/>
        <v>9.7937136394747881E-3</v>
      </c>
      <c r="AI137" s="1">
        <f t="shared" si="167"/>
        <v>275462.81417678233</v>
      </c>
      <c r="AJ137" s="1">
        <f t="shared" si="168"/>
        <v>93473.073439218264</v>
      </c>
      <c r="AK137" s="1">
        <f t="shared" si="169"/>
        <v>35770.030046333435</v>
      </c>
      <c r="AL137" s="14">
        <f t="shared" si="204"/>
        <v>47.170428969766519</v>
      </c>
      <c r="AM137" s="14">
        <f t="shared" si="205"/>
        <v>9.7212884054904762</v>
      </c>
      <c r="AN137" s="14">
        <f t="shared" si="206"/>
        <v>3.2903094872402985</v>
      </c>
      <c r="AO137" s="11">
        <f t="shared" si="207"/>
        <v>9.1361460176629869E-3</v>
      </c>
      <c r="AP137" s="11">
        <f t="shared" si="208"/>
        <v>1.1509134355416598E-2</v>
      </c>
      <c r="AQ137" s="11">
        <f t="shared" si="209"/>
        <v>1.0440237017172215E-2</v>
      </c>
      <c r="AR137" s="1">
        <f t="shared" si="215"/>
        <v>150181.59980951398</v>
      </c>
      <c r="AS137" s="1">
        <f t="shared" si="210"/>
        <v>53033.918249651731</v>
      </c>
      <c r="AT137" s="1">
        <f t="shared" si="211"/>
        <v>20158.114174764178</v>
      </c>
      <c r="AU137" s="1">
        <f t="shared" si="170"/>
        <v>30036.319961902798</v>
      </c>
      <c r="AV137" s="1">
        <f t="shared" si="171"/>
        <v>10606.783649930347</v>
      </c>
      <c r="AW137" s="1">
        <f t="shared" si="172"/>
        <v>4031.6228349528355</v>
      </c>
      <c r="AX137" s="1">
        <f t="shared" si="231"/>
        <v>103219.40848988869</v>
      </c>
      <c r="AY137" s="1">
        <f t="shared" si="218"/>
        <v>14347.89654232885</v>
      </c>
      <c r="AZ137" s="1">
        <f t="shared" si="219"/>
        <v>3708.5267595200412</v>
      </c>
      <c r="BA137" s="1">
        <f t="shared" si="232"/>
        <v>13437.692402271849</v>
      </c>
      <c r="BB137" s="1">
        <f t="shared" si="233"/>
        <v>28302.777317601878</v>
      </c>
      <c r="BC137" s="1">
        <f t="shared" si="234"/>
        <v>35737.586212387425</v>
      </c>
      <c r="BD137" s="1">
        <f t="shared" si="235"/>
        <v>8195.0128206832233</v>
      </c>
      <c r="BE137" s="2">
        <f t="shared" si="164"/>
        <v>0</v>
      </c>
      <c r="BF137" s="2">
        <f t="shared" si="165"/>
        <v>0</v>
      </c>
      <c r="BG137" s="2">
        <f t="shared" si="166"/>
        <v>0</v>
      </c>
      <c r="BH137" s="2">
        <f t="shared" si="220"/>
        <v>0</v>
      </c>
      <c r="BI137" s="2">
        <f t="shared" si="236"/>
        <v>0</v>
      </c>
      <c r="BJ137" s="2">
        <f t="shared" si="221"/>
        <v>0</v>
      </c>
      <c r="BK137" s="2">
        <f t="shared" si="222"/>
        <v>0</v>
      </c>
      <c r="BL137" s="2">
        <f t="shared" si="223"/>
        <v>0</v>
      </c>
      <c r="BM137" s="2">
        <f t="shared" si="224"/>
        <v>0</v>
      </c>
      <c r="BN137" s="2">
        <f t="shared" si="225"/>
        <v>0</v>
      </c>
      <c r="BO137" s="2">
        <f t="shared" si="237"/>
        <v>0</v>
      </c>
      <c r="BP137" s="2">
        <f t="shared" si="238"/>
        <v>0</v>
      </c>
      <c r="BQ137" s="2">
        <f t="shared" si="239"/>
        <v>0</v>
      </c>
      <c r="BR137" s="11">
        <f t="shared" si="240"/>
        <v>3.8556476131705181E-2</v>
      </c>
      <c r="BS137" s="17">
        <f t="shared" si="216"/>
        <v>3.1659576397823817E-2</v>
      </c>
      <c r="BT137" s="17">
        <f t="shared" si="217"/>
        <v>0.10577205018990281</v>
      </c>
      <c r="BU137" s="12">
        <f>(BU$3*temperature!$I247+BU$4*temperature!$I247^2+BU$5*temperature!$I247^6)*(K137/K$56)^$BW$1</f>
        <v>-8.6802070312758968</v>
      </c>
      <c r="BV137" s="12">
        <f>(BV$3*temperature!$I247+BV$4*temperature!$I247^2+BV$5*temperature!$I247^6)*(L137/L$56)^$BW$1</f>
        <v>-7.76541165276317</v>
      </c>
      <c r="BW137" s="12">
        <f>(BW$3*temperature!$I247+BW$4*temperature!$I247^2+BW$5*temperature!$I247^6)*(M137/M$56)^$BW$1</f>
        <v>-7.7621210355593533</v>
      </c>
      <c r="BX137" s="12">
        <f>(BX$3*temperature!$M247+BX$4*temperature!$M247^2+BX$5*temperature!$M247^6)*(K137/K$56)^$BW$1</f>
        <v>-8.6802239161265167</v>
      </c>
      <c r="BY137" s="12">
        <f>(BY$3*temperature!$M247+BY$4*temperature!$M247^2+BY$5*temperature!$M247^6)*(L137/L$56)^$BW$1</f>
        <v>-7.7654239548514985</v>
      </c>
      <c r="BZ137" s="12">
        <f>(BZ$3*temperature!$M247+BZ$4*temperature!$M247^2+BZ$5*temperature!$M247^6)*(M137/M$56)^$BW$1</f>
        <v>-7.7621313889390233</v>
      </c>
      <c r="CA137" s="19">
        <f t="shared" si="226"/>
        <v>-1.6884850619902636E-5</v>
      </c>
      <c r="CB137" s="19">
        <f t="shared" si="227"/>
        <v>-1.2302088328475236E-5</v>
      </c>
      <c r="CC137" s="19">
        <f t="shared" si="228"/>
        <v>-1.0353379670036134E-5</v>
      </c>
      <c r="CD137" s="19">
        <f t="shared" si="229"/>
        <v>-3.3969264348372621E-2</v>
      </c>
      <c r="CE137" s="19">
        <f t="shared" si="230"/>
        <v>-1.0754525198151759E-3</v>
      </c>
      <c r="CF137" s="19"/>
      <c r="CG137" s="19"/>
      <c r="CH137" s="19"/>
    </row>
    <row r="138" spans="1:86">
      <c r="A138" s="2">
        <f t="shared" si="173"/>
        <v>2092</v>
      </c>
      <c r="B138" s="5">
        <f t="shared" si="174"/>
        <v>1164.050812631752</v>
      </c>
      <c r="C138" s="5">
        <f t="shared" si="175"/>
        <v>2957.3848914740047</v>
      </c>
      <c r="D138" s="5">
        <f t="shared" si="176"/>
        <v>4349.5607898989465</v>
      </c>
      <c r="E138" s="15">
        <f t="shared" si="177"/>
        <v>6.1229907840326195E-5</v>
      </c>
      <c r="F138" s="15">
        <f t="shared" si="178"/>
        <v>1.2062702424634335E-4</v>
      </c>
      <c r="G138" s="15">
        <f t="shared" si="179"/>
        <v>2.4625577903771852E-4</v>
      </c>
      <c r="H138" s="5">
        <f t="shared" si="180"/>
        <v>151257.5159400214</v>
      </c>
      <c r="I138" s="5">
        <f t="shared" si="181"/>
        <v>53649.312140465001</v>
      </c>
      <c r="J138" s="5">
        <f t="shared" si="182"/>
        <v>20378.348146465432</v>
      </c>
      <c r="K138" s="5">
        <f t="shared" si="183"/>
        <v>129940.6471767756</v>
      </c>
      <c r="L138" s="5">
        <f t="shared" si="184"/>
        <v>18140.794691666048</v>
      </c>
      <c r="M138" s="5">
        <f t="shared" si="185"/>
        <v>4685.1507843712379</v>
      </c>
      <c r="N138" s="15">
        <f t="shared" si="186"/>
        <v>7.102436085008268E-3</v>
      </c>
      <c r="O138" s="15">
        <f t="shared" si="187"/>
        <v>1.1481767415730815E-2</v>
      </c>
      <c r="P138" s="15">
        <f t="shared" si="188"/>
        <v>1.0676441224351185E-2</v>
      </c>
      <c r="Q138" s="5">
        <f t="shared" si="189"/>
        <v>8781.3362259780752</v>
      </c>
      <c r="R138" s="5">
        <f t="shared" si="190"/>
        <v>11770.992265496678</v>
      </c>
      <c r="S138" s="5">
        <f t="shared" si="191"/>
        <v>6000.6573618565026</v>
      </c>
      <c r="T138" s="5">
        <f t="shared" si="192"/>
        <v>58.055536423460531</v>
      </c>
      <c r="U138" s="5">
        <f t="shared" si="193"/>
        <v>219.4062103662724</v>
      </c>
      <c r="V138" s="5">
        <f t="shared" si="194"/>
        <v>294.46240287622624</v>
      </c>
      <c r="W138" s="15">
        <f t="shared" si="195"/>
        <v>-1.0734613539272964E-2</v>
      </c>
      <c r="X138" s="15">
        <f t="shared" si="196"/>
        <v>-1.217998157191269E-2</v>
      </c>
      <c r="Y138" s="15">
        <f t="shared" si="197"/>
        <v>-9.7425357312937999E-3</v>
      </c>
      <c r="Z138" s="5">
        <f t="shared" si="212"/>
        <v>14626.293499765499</v>
      </c>
      <c r="AA138" s="5">
        <f t="shared" si="213"/>
        <v>34705.258112756565</v>
      </c>
      <c r="AB138" s="5">
        <f t="shared" si="214"/>
        <v>31292.089259549201</v>
      </c>
      <c r="AC138" s="16">
        <f t="shared" si="198"/>
        <v>1.659536195884268</v>
      </c>
      <c r="AD138" s="16">
        <f t="shared" si="199"/>
        <v>2.9462559366720562</v>
      </c>
      <c r="AE138" s="16">
        <f t="shared" si="200"/>
        <v>5.220389802590236</v>
      </c>
      <c r="AF138" s="15">
        <f t="shared" si="201"/>
        <v>-4.0504037456468023E-3</v>
      </c>
      <c r="AG138" s="15">
        <f t="shared" si="202"/>
        <v>2.9673830763510267E-4</v>
      </c>
      <c r="AH138" s="15">
        <f t="shared" si="203"/>
        <v>9.7937136394747881E-3</v>
      </c>
      <c r="AI138" s="1">
        <f t="shared" si="167"/>
        <v>277952.8527210069</v>
      </c>
      <c r="AJ138" s="1">
        <f t="shared" si="168"/>
        <v>94732.549745226788</v>
      </c>
      <c r="AK138" s="1">
        <f t="shared" si="169"/>
        <v>36224.649876652926</v>
      </c>
      <c r="AL138" s="14">
        <f t="shared" si="204"/>
        <v>47.59707533728227</v>
      </c>
      <c r="AM138" s="14">
        <f t="shared" si="205"/>
        <v>9.832053183713354</v>
      </c>
      <c r="AN138" s="14">
        <f t="shared" si="206"/>
        <v>3.324317582037871</v>
      </c>
      <c r="AO138" s="11">
        <f t="shared" si="207"/>
        <v>9.0447845574863576E-3</v>
      </c>
      <c r="AP138" s="11">
        <f t="shared" si="208"/>
        <v>1.1394043011862432E-2</v>
      </c>
      <c r="AQ138" s="11">
        <f t="shared" si="209"/>
        <v>1.0335834647000492E-2</v>
      </c>
      <c r="AR138" s="1">
        <f t="shared" si="215"/>
        <v>151257.5159400214</v>
      </c>
      <c r="AS138" s="1">
        <f t="shared" si="210"/>
        <v>53649.312140465001</v>
      </c>
      <c r="AT138" s="1">
        <f t="shared" si="211"/>
        <v>20378.348146465432</v>
      </c>
      <c r="AU138" s="1">
        <f t="shared" si="170"/>
        <v>30251.503188004281</v>
      </c>
      <c r="AV138" s="1">
        <f t="shared" si="171"/>
        <v>10729.862428093002</v>
      </c>
      <c r="AW138" s="1">
        <f t="shared" si="172"/>
        <v>4075.6696292930865</v>
      </c>
      <c r="AX138" s="1">
        <f t="shared" si="231"/>
        <v>103952.51774142048</v>
      </c>
      <c r="AY138" s="1">
        <f t="shared" si="218"/>
        <v>14512.635753332839</v>
      </c>
      <c r="AZ138" s="1">
        <f t="shared" si="219"/>
        <v>3748.1206274969904</v>
      </c>
      <c r="BA138" s="1">
        <f t="shared" si="232"/>
        <v>13446.753565679983</v>
      </c>
      <c r="BB138" s="1">
        <f t="shared" si="233"/>
        <v>28339.953944830359</v>
      </c>
      <c r="BC138" s="1">
        <f t="shared" si="234"/>
        <v>35792.578484682461</v>
      </c>
      <c r="BD138" s="1">
        <f t="shared" si="235"/>
        <v>7966.71857473821</v>
      </c>
      <c r="BE138" s="2">
        <f t="shared" si="164"/>
        <v>0</v>
      </c>
      <c r="BF138" s="2">
        <f t="shared" si="165"/>
        <v>0</v>
      </c>
      <c r="BG138" s="2">
        <f t="shared" si="166"/>
        <v>0</v>
      </c>
      <c r="BH138" s="2">
        <f t="shared" si="220"/>
        <v>0</v>
      </c>
      <c r="BI138" s="2">
        <f t="shared" si="236"/>
        <v>0</v>
      </c>
      <c r="BJ138" s="2">
        <f t="shared" si="221"/>
        <v>0</v>
      </c>
      <c r="BK138" s="2">
        <f t="shared" si="222"/>
        <v>0</v>
      </c>
      <c r="BL138" s="2">
        <f t="shared" si="223"/>
        <v>0</v>
      </c>
      <c r="BM138" s="2">
        <f t="shared" si="224"/>
        <v>0</v>
      </c>
      <c r="BN138" s="2">
        <f t="shared" si="225"/>
        <v>0</v>
      </c>
      <c r="BO138" s="2">
        <f t="shared" si="237"/>
        <v>0</v>
      </c>
      <c r="BP138" s="2">
        <f t="shared" si="238"/>
        <v>0</v>
      </c>
      <c r="BQ138" s="2">
        <f t="shared" si="239"/>
        <v>0</v>
      </c>
      <c r="BR138" s="11">
        <f t="shared" si="240"/>
        <v>3.8379159754951403E-2</v>
      </c>
      <c r="BS138" s="17">
        <f t="shared" si="216"/>
        <v>3.0484212582974533E-2</v>
      </c>
      <c r="BT138" s="17">
        <f t="shared" si="217"/>
        <v>0.10269131086398331</v>
      </c>
      <c r="BU138" s="12">
        <f>(BU$3*temperature!$I248+BU$4*temperature!$I248^2+BU$5*temperature!$I248^6)*(K138/K$56)^$BW$1</f>
        <v>-9.0239296409419492</v>
      </c>
      <c r="BV138" s="12">
        <f>(BV$3*temperature!$I248+BV$4*temperature!$I248^2+BV$5*temperature!$I248^6)*(L138/L$56)^$BW$1</f>
        <v>-8.0044473016438715</v>
      </c>
      <c r="BW138" s="12">
        <f>(BW$3*temperature!$I248+BW$4*temperature!$I248^2+BW$5*temperature!$I248^6)*(M138/M$56)^$BW$1</f>
        <v>-7.9612440453493418</v>
      </c>
      <c r="BX138" s="12">
        <f>(BX$3*temperature!$M248+BX$4*temperature!$M248^2+BX$5*temperature!$M248^6)*(K138/K$56)^$BW$1</f>
        <v>-9.0239466252553697</v>
      </c>
      <c r="BY138" s="12">
        <f>(BY$3*temperature!$M248+BY$4*temperature!$M248^2+BY$5*temperature!$M248^6)*(L138/L$56)^$BW$1</f>
        <v>-8.0044596476723822</v>
      </c>
      <c r="BZ138" s="12">
        <f>(BZ$3*temperature!$M248+BZ$4*temperature!$M248^2+BZ$5*temperature!$M248^6)*(M138/M$56)^$BW$1</f>
        <v>-7.9612544249118642</v>
      </c>
      <c r="CA138" s="19">
        <f t="shared" si="226"/>
        <v>-1.6984313420564945E-5</v>
      </c>
      <c r="CB138" s="19">
        <f t="shared" si="227"/>
        <v>-1.234602851063471E-5</v>
      </c>
      <c r="CC138" s="19">
        <f t="shared" si="228"/>
        <v>-1.0379562522366825E-5</v>
      </c>
      <c r="CD138" s="19">
        <f t="shared" si="229"/>
        <v>-3.4428793338923395E-2</v>
      </c>
      <c r="CE138" s="19">
        <f t="shared" si="230"/>
        <v>-1.0495346551190384E-3</v>
      </c>
      <c r="CF138" s="19"/>
      <c r="CG138" s="19"/>
      <c r="CH138" s="19"/>
    </row>
    <row r="139" spans="1:86">
      <c r="A139" s="2">
        <f t="shared" si="173"/>
        <v>2093</v>
      </c>
      <c r="B139" s="5">
        <f t="shared" si="174"/>
        <v>1164.118523619532</v>
      </c>
      <c r="C139" s="5">
        <f t="shared" si="175"/>
        <v>2957.7237949860637</v>
      </c>
      <c r="D139" s="5">
        <f t="shared" si="176"/>
        <v>4350.5783391556952</v>
      </c>
      <c r="E139" s="15">
        <f t="shared" si="177"/>
        <v>5.8168412448309883E-5</v>
      </c>
      <c r="F139" s="15">
        <f t="shared" si="178"/>
        <v>1.1459567303402617E-4</v>
      </c>
      <c r="G139" s="15">
        <f t="shared" si="179"/>
        <v>2.3394299008583258E-4</v>
      </c>
      <c r="H139" s="5">
        <f t="shared" si="180"/>
        <v>152312.35198856911</v>
      </c>
      <c r="I139" s="5">
        <f t="shared" si="181"/>
        <v>54261.655816890132</v>
      </c>
      <c r="J139" s="5">
        <f t="shared" si="182"/>
        <v>20597.42601395513</v>
      </c>
      <c r="K139" s="5">
        <f t="shared" si="183"/>
        <v>130839.21344623261</v>
      </c>
      <c r="L139" s="5">
        <f t="shared" si="184"/>
        <v>18345.748142160719</v>
      </c>
      <c r="M139" s="5">
        <f t="shared" si="185"/>
        <v>4734.4110157897794</v>
      </c>
      <c r="N139" s="15">
        <f t="shared" si="186"/>
        <v>6.9152054340206881E-3</v>
      </c>
      <c r="O139" s="15">
        <f t="shared" si="187"/>
        <v>1.1297931208538836E-2</v>
      </c>
      <c r="P139" s="15">
        <f t="shared" si="188"/>
        <v>1.0514118688103702E-2</v>
      </c>
      <c r="Q139" s="5">
        <f t="shared" si="189"/>
        <v>8747.6536700927572</v>
      </c>
      <c r="R139" s="5">
        <f t="shared" si="190"/>
        <v>11760.337397155017</v>
      </c>
      <c r="S139" s="5">
        <f t="shared" si="191"/>
        <v>6006.0774454928514</v>
      </c>
      <c r="T139" s="5">
        <f t="shared" si="192"/>
        <v>57.432332676139495</v>
      </c>
      <c r="U139" s="5">
        <f t="shared" si="193"/>
        <v>216.733846767248</v>
      </c>
      <c r="V139" s="5">
        <f t="shared" si="194"/>
        <v>291.59359239468199</v>
      </c>
      <c r="W139" s="15">
        <f t="shared" si="195"/>
        <v>-1.0734613539272964E-2</v>
      </c>
      <c r="X139" s="15">
        <f t="shared" si="196"/>
        <v>-1.217998157191269E-2</v>
      </c>
      <c r="Y139" s="15">
        <f t="shared" si="197"/>
        <v>-9.7425357312937999E-3</v>
      </c>
      <c r="Z139" s="5">
        <f t="shared" si="212"/>
        <v>14513.919002950415</v>
      </c>
      <c r="AA139" s="5">
        <f t="shared" si="213"/>
        <v>34690.646832841398</v>
      </c>
      <c r="AB139" s="5">
        <f t="shared" si="214"/>
        <v>31632.566126493221</v>
      </c>
      <c r="AC139" s="16">
        <f t="shared" si="198"/>
        <v>1.652814404260422</v>
      </c>
      <c r="AD139" s="16">
        <f t="shared" si="199"/>
        <v>2.9471302036725642</v>
      </c>
      <c r="AE139" s="16">
        <f t="shared" si="200"/>
        <v>5.2715168054032393</v>
      </c>
      <c r="AF139" s="15">
        <f t="shared" si="201"/>
        <v>-4.0504037456468023E-3</v>
      </c>
      <c r="AG139" s="15">
        <f t="shared" si="202"/>
        <v>2.9673830763510267E-4</v>
      </c>
      <c r="AH139" s="15">
        <f t="shared" si="203"/>
        <v>9.7937136394747881E-3</v>
      </c>
      <c r="AI139" s="1">
        <f t="shared" si="167"/>
        <v>280409.0706369105</v>
      </c>
      <c r="AJ139" s="1">
        <f t="shared" si="168"/>
        <v>95989.157198797126</v>
      </c>
      <c r="AK139" s="1">
        <f t="shared" si="169"/>
        <v>36677.854518280721</v>
      </c>
      <c r="AL139" s="14">
        <f t="shared" si="204"/>
        <v>48.023275576354521</v>
      </c>
      <c r="AM139" s="14">
        <f t="shared" si="205"/>
        <v>9.9429597522148008</v>
      </c>
      <c r="AN139" s="14">
        <f t="shared" si="206"/>
        <v>3.3583335829115106</v>
      </c>
      <c r="AO139" s="11">
        <f t="shared" si="207"/>
        <v>8.9543367119114935E-3</v>
      </c>
      <c r="AP139" s="11">
        <f t="shared" si="208"/>
        <v>1.1280102581743808E-2</v>
      </c>
      <c r="AQ139" s="11">
        <f t="shared" si="209"/>
        <v>1.0232476300530487E-2</v>
      </c>
      <c r="AR139" s="1">
        <f t="shared" si="215"/>
        <v>152312.35198856911</v>
      </c>
      <c r="AS139" s="1">
        <f t="shared" si="210"/>
        <v>54261.655816890132</v>
      </c>
      <c r="AT139" s="1">
        <f t="shared" si="211"/>
        <v>20597.42601395513</v>
      </c>
      <c r="AU139" s="1">
        <f t="shared" si="170"/>
        <v>30462.470397713823</v>
      </c>
      <c r="AV139" s="1">
        <f t="shared" si="171"/>
        <v>10852.331163378027</v>
      </c>
      <c r="AW139" s="1">
        <f t="shared" si="172"/>
        <v>4119.4852027910265</v>
      </c>
      <c r="AX139" s="1">
        <f t="shared" si="231"/>
        <v>104671.37075698609</v>
      </c>
      <c r="AY139" s="1">
        <f t="shared" si="218"/>
        <v>14676.598513728577</v>
      </c>
      <c r="AZ139" s="1">
        <f t="shared" si="219"/>
        <v>3787.5288126318242</v>
      </c>
      <c r="BA139" s="1">
        <f t="shared" si="232"/>
        <v>13455.558154272647</v>
      </c>
      <c r="BB139" s="1">
        <f t="shared" si="233"/>
        <v>28376.430384000618</v>
      </c>
      <c r="BC139" s="1">
        <f t="shared" si="234"/>
        <v>35846.455605894203</v>
      </c>
      <c r="BD139" s="1">
        <f t="shared" si="235"/>
        <v>7744.5643252808404</v>
      </c>
      <c r="BE139" s="2">
        <f t="shared" si="164"/>
        <v>0</v>
      </c>
      <c r="BF139" s="2">
        <f t="shared" si="165"/>
        <v>0</v>
      </c>
      <c r="BG139" s="2">
        <f t="shared" si="166"/>
        <v>0</v>
      </c>
      <c r="BH139" s="2">
        <f t="shared" si="220"/>
        <v>0</v>
      </c>
      <c r="BI139" s="2">
        <f t="shared" si="236"/>
        <v>0</v>
      </c>
      <c r="BJ139" s="2">
        <f t="shared" si="221"/>
        <v>0</v>
      </c>
      <c r="BK139" s="2">
        <f t="shared" si="222"/>
        <v>0</v>
      </c>
      <c r="BL139" s="2">
        <f t="shared" si="223"/>
        <v>0</v>
      </c>
      <c r="BM139" s="2">
        <f t="shared" si="224"/>
        <v>0</v>
      </c>
      <c r="BN139" s="2">
        <f t="shared" si="225"/>
        <v>0</v>
      </c>
      <c r="BO139" s="2">
        <f t="shared" si="237"/>
        <v>0</v>
      </c>
      <c r="BP139" s="2">
        <f t="shared" si="238"/>
        <v>0</v>
      </c>
      <c r="BQ139" s="2">
        <f t="shared" si="239"/>
        <v>0</v>
      </c>
      <c r="BR139" s="11">
        <f t="shared" si="240"/>
        <v>3.8203253539463161E-2</v>
      </c>
      <c r="BS139" s="17">
        <f t="shared" si="216"/>
        <v>2.9357496533509539E-2</v>
      </c>
      <c r="BT139" s="17">
        <f t="shared" si="217"/>
        <v>9.9700301809692526E-2</v>
      </c>
      <c r="BU139" s="12">
        <f>(BU$3*temperature!$I249+BU$4*temperature!$I249^2+BU$5*temperature!$I249^6)*(K139/K$56)^$BW$1</f>
        <v>-9.3714814539275917</v>
      </c>
      <c r="BV139" s="12">
        <f>(BV$3*temperature!$I249+BV$4*temperature!$I249^2+BV$5*temperature!$I249^6)*(L139/L$56)^$BW$1</f>
        <v>-8.2454830677639368</v>
      </c>
      <c r="BW139" s="12">
        <f>(BW$3*temperature!$I249+BW$4*temperature!$I249^2+BW$5*temperature!$I249^6)*(M139/M$56)^$BW$1</f>
        <v>-8.1618810695902777</v>
      </c>
      <c r="BX139" s="12">
        <f>(BX$3*temperature!$M249+BX$4*temperature!$M249^2+BX$5*temperature!$M249^6)*(K139/K$56)^$BW$1</f>
        <v>-9.3714985335649477</v>
      </c>
      <c r="BY139" s="12">
        <f>(BY$3*temperature!$M249+BY$4*temperature!$M249^2+BY$5*temperature!$M249^6)*(L139/L$56)^$BW$1</f>
        <v>-8.2454954549319517</v>
      </c>
      <c r="BZ139" s="12">
        <f>(BZ$3*temperature!$M249+BZ$4*temperature!$M249^2+BZ$5*temperature!$M249^6)*(M139/M$56)^$BW$1</f>
        <v>-8.1618914732424575</v>
      </c>
      <c r="CA139" s="19">
        <f t="shared" si="226"/>
        <v>-1.7079637355976729E-5</v>
      </c>
      <c r="CB139" s="19">
        <f t="shared" si="227"/>
        <v>-1.2387168014882377E-5</v>
      </c>
      <c r="CC139" s="19">
        <f t="shared" si="228"/>
        <v>-1.0403652179746814E-5</v>
      </c>
      <c r="CD139" s="19">
        <f t="shared" si="229"/>
        <v>-3.487876440217437E-2</v>
      </c>
      <c r="CE139" s="19">
        <f t="shared" si="230"/>
        <v>-1.0239532050299301E-3</v>
      </c>
      <c r="CF139" s="19"/>
      <c r="CG139" s="19"/>
      <c r="CH139" s="19"/>
    </row>
    <row r="140" spans="1:86">
      <c r="A140" s="2">
        <f t="shared" si="173"/>
        <v>2094</v>
      </c>
      <c r="B140" s="5">
        <f t="shared" si="174"/>
        <v>1164.1828527996317</v>
      </c>
      <c r="C140" s="5">
        <f t="shared" si="175"/>
        <v>2958.0457902175522</v>
      </c>
      <c r="D140" s="5">
        <f t="shared" si="176"/>
        <v>4351.5452370956973</v>
      </c>
      <c r="E140" s="15">
        <f t="shared" si="177"/>
        <v>5.5259991825894384E-5</v>
      </c>
      <c r="F140" s="15">
        <f t="shared" si="178"/>
        <v>1.0886588938232486E-4</v>
      </c>
      <c r="G140" s="15">
        <f t="shared" si="179"/>
        <v>2.2224584058154093E-4</v>
      </c>
      <c r="H140" s="5">
        <f t="shared" si="180"/>
        <v>153345.79614631913</v>
      </c>
      <c r="I140" s="5">
        <f t="shared" si="181"/>
        <v>54870.807794579807</v>
      </c>
      <c r="J140" s="5">
        <f t="shared" si="182"/>
        <v>20815.31061402147</v>
      </c>
      <c r="K140" s="5">
        <f t="shared" si="183"/>
        <v>131719.6828466873</v>
      </c>
      <c r="L140" s="5">
        <f t="shared" si="184"/>
        <v>18549.681677018354</v>
      </c>
      <c r="M140" s="5">
        <f t="shared" si="185"/>
        <v>4783.4296738034136</v>
      </c>
      <c r="N140" s="15">
        <f t="shared" si="186"/>
        <v>6.7293999808131222E-3</v>
      </c>
      <c r="O140" s="15">
        <f t="shared" si="187"/>
        <v>1.1116119837542682E-2</v>
      </c>
      <c r="P140" s="15">
        <f t="shared" si="188"/>
        <v>1.0353697186440192E-2</v>
      </c>
      <c r="Q140" s="5">
        <f t="shared" si="189"/>
        <v>8712.4669645550948</v>
      </c>
      <c r="R140" s="5">
        <f t="shared" si="190"/>
        <v>11747.512507691763</v>
      </c>
      <c r="S140" s="5">
        <f t="shared" si="191"/>
        <v>6010.4777947747552</v>
      </c>
      <c r="T140" s="5">
        <f t="shared" si="192"/>
        <v>56.815818780202179</v>
      </c>
      <c r="U140" s="5">
        <f t="shared" si="193"/>
        <v>214.09403250761318</v>
      </c>
      <c r="V140" s="5">
        <f t="shared" si="194"/>
        <v>288.75273140176046</v>
      </c>
      <c r="W140" s="15">
        <f t="shared" si="195"/>
        <v>-1.0734613539272964E-2</v>
      </c>
      <c r="X140" s="15">
        <f t="shared" si="196"/>
        <v>-1.217998157191269E-2</v>
      </c>
      <c r="Y140" s="15">
        <f t="shared" si="197"/>
        <v>-9.7425357312937999E-3</v>
      </c>
      <c r="Z140" s="5">
        <f t="shared" si="212"/>
        <v>14399.686247599055</v>
      </c>
      <c r="AA140" s="5">
        <f t="shared" si="213"/>
        <v>34669.530274403522</v>
      </c>
      <c r="AB140" s="5">
        <f t="shared" si="214"/>
        <v>31971.21830938663</v>
      </c>
      <c r="AC140" s="16">
        <f t="shared" si="198"/>
        <v>1.6461198386065465</v>
      </c>
      <c r="AD140" s="16">
        <f t="shared" si="199"/>
        <v>2.9480047301015824</v>
      </c>
      <c r="AE140" s="16">
        <f t="shared" si="200"/>
        <v>5.3231445314410379</v>
      </c>
      <c r="AF140" s="15">
        <f t="shared" si="201"/>
        <v>-4.0504037456468023E-3</v>
      </c>
      <c r="AG140" s="15">
        <f t="shared" si="202"/>
        <v>2.9673830763510267E-4</v>
      </c>
      <c r="AH140" s="15">
        <f t="shared" si="203"/>
        <v>9.7937136394747881E-3</v>
      </c>
      <c r="AI140" s="1">
        <f t="shared" si="167"/>
        <v>282830.63397093327</v>
      </c>
      <c r="AJ140" s="1">
        <f t="shared" si="168"/>
        <v>97242.572642295447</v>
      </c>
      <c r="AK140" s="1">
        <f t="shared" si="169"/>
        <v>37129.554269243672</v>
      </c>
      <c r="AL140" s="14">
        <f t="shared" si="204"/>
        <v>48.448991990078916</v>
      </c>
      <c r="AM140" s="14">
        <f t="shared" si="205"/>
        <v>10.053995782126222</v>
      </c>
      <c r="AN140" s="14">
        <f t="shared" si="206"/>
        <v>3.3923540110199641</v>
      </c>
      <c r="AO140" s="11">
        <f t="shared" si="207"/>
        <v>8.864793344792378E-3</v>
      </c>
      <c r="AP140" s="11">
        <f t="shared" si="208"/>
        <v>1.116730155592637E-2</v>
      </c>
      <c r="AQ140" s="11">
        <f t="shared" si="209"/>
        <v>1.0130151537525181E-2</v>
      </c>
      <c r="AR140" s="1">
        <f t="shared" si="215"/>
        <v>153345.79614631913</v>
      </c>
      <c r="AS140" s="1">
        <f t="shared" si="210"/>
        <v>54870.807794579807</v>
      </c>
      <c r="AT140" s="1">
        <f t="shared" si="211"/>
        <v>20815.31061402147</v>
      </c>
      <c r="AU140" s="1">
        <f t="shared" si="170"/>
        <v>30669.159229263827</v>
      </c>
      <c r="AV140" s="1">
        <f t="shared" si="171"/>
        <v>10974.161558915963</v>
      </c>
      <c r="AW140" s="1">
        <f t="shared" si="172"/>
        <v>4163.0621228042937</v>
      </c>
      <c r="AX140" s="1">
        <f t="shared" si="231"/>
        <v>105375.74627734983</v>
      </c>
      <c r="AY140" s="1">
        <f t="shared" si="218"/>
        <v>14839.745341614684</v>
      </c>
      <c r="AZ140" s="1">
        <f t="shared" si="219"/>
        <v>3826.7437390427308</v>
      </c>
      <c r="BA140" s="1">
        <f t="shared" si="232"/>
        <v>13464.109718129626</v>
      </c>
      <c r="BB140" s="1">
        <f t="shared" si="233"/>
        <v>28412.220183938382</v>
      </c>
      <c r="BC140" s="1">
        <f t="shared" si="234"/>
        <v>35899.245270019543</v>
      </c>
      <c r="BD140" s="1">
        <f t="shared" si="235"/>
        <v>7528.3964253199592</v>
      </c>
      <c r="BE140" s="2">
        <f t="shared" ref="BE140:BE203" si="241">BE139</f>
        <v>0</v>
      </c>
      <c r="BF140" s="2">
        <f t="shared" ref="BF140:BF203" si="242">BF139</f>
        <v>0</v>
      </c>
      <c r="BG140" s="2">
        <f t="shared" ref="BG140:BG203" si="243">BG139</f>
        <v>0</v>
      </c>
      <c r="BH140" s="2">
        <f t="shared" si="220"/>
        <v>0</v>
      </c>
      <c r="BI140" s="2">
        <f t="shared" si="236"/>
        <v>0</v>
      </c>
      <c r="BJ140" s="2">
        <f t="shared" si="221"/>
        <v>0</v>
      </c>
      <c r="BK140" s="2">
        <f t="shared" si="222"/>
        <v>0</v>
      </c>
      <c r="BL140" s="2">
        <f t="shared" si="223"/>
        <v>0</v>
      </c>
      <c r="BM140" s="2">
        <f t="shared" si="224"/>
        <v>0</v>
      </c>
      <c r="BN140" s="2">
        <f t="shared" si="225"/>
        <v>0</v>
      </c>
      <c r="BO140" s="2">
        <f t="shared" si="237"/>
        <v>0</v>
      </c>
      <c r="BP140" s="2">
        <f t="shared" si="238"/>
        <v>0</v>
      </c>
      <c r="BQ140" s="2">
        <f t="shared" si="239"/>
        <v>0</v>
      </c>
      <c r="BR140" s="11">
        <f t="shared" si="240"/>
        <v>3.802876211723169E-2</v>
      </c>
      <c r="BS140" s="17">
        <f t="shared" si="216"/>
        <v>2.8277214922437757E-2</v>
      </c>
      <c r="BT140" s="17">
        <f t="shared" si="217"/>
        <v>9.6796409523973323E-2</v>
      </c>
      <c r="BU140" s="12">
        <f>(BU$3*temperature!$I250+BU$4*temperature!$I250^2+BU$5*temperature!$I250^6)*(K140/K$56)^$BW$1</f>
        <v>-9.7227903585158462</v>
      </c>
      <c r="BV140" s="12">
        <f>(BV$3*temperature!$I250+BV$4*temperature!$I250^2+BV$5*temperature!$I250^6)*(L140/L$56)^$BW$1</f>
        <v>-8.488460552778692</v>
      </c>
      <c r="BW140" s="12">
        <f>(BW$3*temperature!$I250+BW$4*temperature!$I250^2+BW$5*temperature!$I250^6)*(M140/M$56)^$BW$1</f>
        <v>-8.3639842455167344</v>
      </c>
      <c r="BX140" s="12">
        <f>(BX$3*temperature!$M250+BX$4*temperature!$M250^2+BX$5*temperature!$M250^6)*(K140/K$56)^$BW$1</f>
        <v>-9.7228075294449514</v>
      </c>
      <c r="BY140" s="12">
        <f>(BY$3*temperature!$M250+BY$4*temperature!$M250^2+BY$5*temperature!$M250^6)*(L140/L$56)^$BW$1</f>
        <v>-8.4884729783664259</v>
      </c>
      <c r="BZ140" s="12">
        <f>(BZ$3*temperature!$M250+BZ$4*temperature!$M250^2+BZ$5*temperature!$M250^6)*(M140/M$56)^$BW$1</f>
        <v>-8.3639946712282907</v>
      </c>
      <c r="CA140" s="19">
        <f t="shared" si="226"/>
        <v>-1.7170929105247978E-5</v>
      </c>
      <c r="CB140" s="19">
        <f t="shared" si="227"/>
        <v>-1.2425587733844168E-5</v>
      </c>
      <c r="CC140" s="19">
        <f t="shared" si="228"/>
        <v>-1.0425711556294459E-5</v>
      </c>
      <c r="CD140" s="19">
        <f t="shared" si="229"/>
        <v>-3.5319062549111685E-2</v>
      </c>
      <c r="CE140" s="19">
        <f t="shared" si="230"/>
        <v>-9.9872472256025348E-4</v>
      </c>
      <c r="CF140" s="19"/>
      <c r="CG140" s="19"/>
      <c r="CH140" s="19"/>
    </row>
    <row r="141" spans="1:86">
      <c r="A141" s="2">
        <f t="shared" si="173"/>
        <v>2095</v>
      </c>
      <c r="B141" s="5">
        <f t="shared" si="174"/>
        <v>1164.243968897815</v>
      </c>
      <c r="C141" s="5">
        <f t="shared" si="175"/>
        <v>2958.3517189890485</v>
      </c>
      <c r="D141" s="5">
        <f t="shared" si="176"/>
        <v>4352.4639942832919</v>
      </c>
      <c r="E141" s="15">
        <f t="shared" si="177"/>
        <v>5.249699223459966E-5</v>
      </c>
      <c r="F141" s="15">
        <f t="shared" si="178"/>
        <v>1.0342259491320861E-4</v>
      </c>
      <c r="G141" s="15">
        <f t="shared" si="179"/>
        <v>2.1113354855246388E-4</v>
      </c>
      <c r="H141" s="5">
        <f t="shared" si="180"/>
        <v>154357.54882584795</v>
      </c>
      <c r="I141" s="5">
        <f t="shared" si="181"/>
        <v>55476.629562656432</v>
      </c>
      <c r="J141" s="5">
        <f t="shared" si="182"/>
        <v>21031.965727525527</v>
      </c>
      <c r="K141" s="5">
        <f t="shared" si="183"/>
        <v>132581.78951270637</v>
      </c>
      <c r="L141" s="5">
        <f t="shared" si="184"/>
        <v>18752.54696950447</v>
      </c>
      <c r="M141" s="5">
        <f t="shared" si="185"/>
        <v>4832.1975219438436</v>
      </c>
      <c r="N141" s="15">
        <f t="shared" si="186"/>
        <v>6.545010186689515E-3</v>
      </c>
      <c r="O141" s="15">
        <f t="shared" si="187"/>
        <v>1.0936322036051438E-2</v>
      </c>
      <c r="P141" s="15">
        <f t="shared" si="188"/>
        <v>1.0195163609806768E-2</v>
      </c>
      <c r="Q141" s="5">
        <f t="shared" si="189"/>
        <v>8675.8084918393233</v>
      </c>
      <c r="R141" s="5">
        <f t="shared" si="190"/>
        <v>11732.551069118599</v>
      </c>
      <c r="S141" s="5">
        <f t="shared" si="191"/>
        <v>6013.8707652372814</v>
      </c>
      <c r="T141" s="5">
        <f t="shared" si="192"/>
        <v>56.205922922679342</v>
      </c>
      <c r="U141" s="5">
        <f t="shared" si="193"/>
        <v>211.48637113701398</v>
      </c>
      <c r="V141" s="5">
        <f t="shared" si="194"/>
        <v>285.93954759857013</v>
      </c>
      <c r="W141" s="15">
        <f t="shared" si="195"/>
        <v>-1.0734613539272964E-2</v>
      </c>
      <c r="X141" s="15">
        <f t="shared" si="196"/>
        <v>-1.217998157191269E-2</v>
      </c>
      <c r="Y141" s="15">
        <f t="shared" si="197"/>
        <v>-9.7425357312937999E-3</v>
      </c>
      <c r="Z141" s="5">
        <f t="shared" si="212"/>
        <v>14283.674776043321</v>
      </c>
      <c r="AA141" s="5">
        <f t="shared" si="213"/>
        <v>34641.998998310031</v>
      </c>
      <c r="AB141" s="5">
        <f t="shared" si="214"/>
        <v>32307.98836639362</v>
      </c>
      <c r="AC141" s="16">
        <f t="shared" si="198"/>
        <v>1.6394523886464711</v>
      </c>
      <c r="AD141" s="16">
        <f t="shared" si="199"/>
        <v>2.9488795160360928</v>
      </c>
      <c r="AE141" s="16">
        <f t="shared" si="200"/>
        <v>5.3752778846435074</v>
      </c>
      <c r="AF141" s="15">
        <f t="shared" si="201"/>
        <v>-4.0504037456468023E-3</v>
      </c>
      <c r="AG141" s="15">
        <f t="shared" si="202"/>
        <v>2.9673830763510267E-4</v>
      </c>
      <c r="AH141" s="15">
        <f t="shared" si="203"/>
        <v>9.7937136394747881E-3</v>
      </c>
      <c r="AI141" s="1">
        <f t="shared" si="167"/>
        <v>285216.72980310378</v>
      </c>
      <c r="AJ141" s="1">
        <f t="shared" si="168"/>
        <v>98492.476936981868</v>
      </c>
      <c r="AK141" s="1">
        <f t="shared" si="169"/>
        <v>37579.660965123599</v>
      </c>
      <c r="AL141" s="14">
        <f t="shared" si="204"/>
        <v>48.874187388816907</v>
      </c>
      <c r="AM141" s="14">
        <f t="shared" si="205"/>
        <v>10.165149024839828</v>
      </c>
      <c r="AN141" s="14">
        <f t="shared" si="206"/>
        <v>3.426375420618522</v>
      </c>
      <c r="AO141" s="11">
        <f t="shared" si="207"/>
        <v>8.7761454113444541E-3</v>
      </c>
      <c r="AP141" s="11">
        <f t="shared" si="208"/>
        <v>1.1055628540367107E-2</v>
      </c>
      <c r="AQ141" s="11">
        <f t="shared" si="209"/>
        <v>1.0028850022149928E-2</v>
      </c>
      <c r="AR141" s="1">
        <f t="shared" si="215"/>
        <v>154357.54882584795</v>
      </c>
      <c r="AS141" s="1">
        <f t="shared" si="210"/>
        <v>55476.629562656432</v>
      </c>
      <c r="AT141" s="1">
        <f t="shared" si="211"/>
        <v>21031.965727525527</v>
      </c>
      <c r="AU141" s="1">
        <f t="shared" si="170"/>
        <v>30871.509765169591</v>
      </c>
      <c r="AV141" s="1">
        <f t="shared" si="171"/>
        <v>11095.325912531287</v>
      </c>
      <c r="AW141" s="1">
        <f t="shared" si="172"/>
        <v>4206.3931455051052</v>
      </c>
      <c r="AX141" s="1">
        <f t="shared" si="231"/>
        <v>106065.43161016509</v>
      </c>
      <c r="AY141" s="1">
        <f t="shared" si="218"/>
        <v>15002.037575603581</v>
      </c>
      <c r="AZ141" s="1">
        <f t="shared" si="219"/>
        <v>3865.7580175550747</v>
      </c>
      <c r="BA141" s="1">
        <f t="shared" si="232"/>
        <v>13472.411703852447</v>
      </c>
      <c r="BB141" s="1">
        <f t="shared" si="233"/>
        <v>28447.336501866426</v>
      </c>
      <c r="BC141" s="1">
        <f t="shared" si="234"/>
        <v>35950.974212849025</v>
      </c>
      <c r="BD141" s="1">
        <f t="shared" si="235"/>
        <v>7318.0644050051924</v>
      </c>
      <c r="BE141" s="2">
        <f t="shared" si="241"/>
        <v>0</v>
      </c>
      <c r="BF141" s="2">
        <f t="shared" si="242"/>
        <v>0</v>
      </c>
      <c r="BG141" s="2">
        <f t="shared" si="243"/>
        <v>0</v>
      </c>
      <c r="BH141" s="2">
        <f t="shared" si="220"/>
        <v>0</v>
      </c>
      <c r="BI141" s="2">
        <f t="shared" si="236"/>
        <v>0</v>
      </c>
      <c r="BJ141" s="2">
        <f t="shared" si="221"/>
        <v>0</v>
      </c>
      <c r="BK141" s="2">
        <f t="shared" si="222"/>
        <v>0</v>
      </c>
      <c r="BL141" s="2">
        <f t="shared" si="223"/>
        <v>0</v>
      </c>
      <c r="BM141" s="2">
        <f t="shared" si="224"/>
        <v>0</v>
      </c>
      <c r="BN141" s="2">
        <f t="shared" si="225"/>
        <v>0</v>
      </c>
      <c r="BO141" s="2">
        <f t="shared" si="237"/>
        <v>0</v>
      </c>
      <c r="BP141" s="2">
        <f t="shared" si="238"/>
        <v>0</v>
      </c>
      <c r="BQ141" s="2">
        <f t="shared" si="239"/>
        <v>0</v>
      </c>
      <c r="BR141" s="11">
        <f t="shared" si="240"/>
        <v>3.7855688930253456E-2</v>
      </c>
      <c r="BS141" s="17">
        <f t="shared" si="216"/>
        <v>2.7241263396942574E-2</v>
      </c>
      <c r="BT141" s="17">
        <f t="shared" si="217"/>
        <v>9.3977096625216819E-2</v>
      </c>
      <c r="BU141" s="12">
        <f>(BU$3*temperature!$I251+BU$4*temperature!$I251^2+BU$5*temperature!$I251^6)*(K141/K$56)^$BW$1</f>
        <v>-10.077784027884054</v>
      </c>
      <c r="BV141" s="12">
        <f>(BV$3*temperature!$I251+BV$4*temperature!$I251^2+BV$5*temperature!$I251^6)*(L141/L$56)^$BW$1</f>
        <v>-8.7333213546627437</v>
      </c>
      <c r="BW141" s="12">
        <f>(BW$3*temperature!$I251+BW$4*temperature!$I251^2+BW$5*temperature!$I251^6)*(M141/M$56)^$BW$1</f>
        <v>-8.5675057079339609</v>
      </c>
      <c r="BX141" s="12">
        <f>(BX$3*temperature!$M251+BX$4*temperature!$M251^2+BX$5*temperature!$M251^6)*(K141/K$56)^$BW$1</f>
        <v>-10.077801286179174</v>
      </c>
      <c r="BY141" s="12">
        <f>(BY$3*temperature!$M251+BY$4*temperature!$M251^2+BY$5*temperature!$M251^6)*(L141/L$56)^$BW$1</f>
        <v>-8.7333338160305196</v>
      </c>
      <c r="BZ141" s="12">
        <f>(BZ$3*temperature!$M251+BZ$4*temperature!$M251^2+BZ$5*temperature!$M251^6)*(M141/M$56)^$BW$1</f>
        <v>-8.567516153736781</v>
      </c>
      <c r="CA141" s="19">
        <f t="shared" si="226"/>
        <v>-1.7258295120115008E-5</v>
      </c>
      <c r="CB141" s="19">
        <f t="shared" si="227"/>
        <v>-1.2461367775884469E-5</v>
      </c>
      <c r="CC141" s="19">
        <f t="shared" si="228"/>
        <v>-1.0445802820058248E-5</v>
      </c>
      <c r="CD141" s="19">
        <f t="shared" si="229"/>
        <v>-3.5749585825087672E-2</v>
      </c>
      <c r="CE141" s="19">
        <f t="shared" si="230"/>
        <v>-9.7386388379281795E-4</v>
      </c>
      <c r="CF141" s="19"/>
      <c r="CG141" s="19"/>
      <c r="CH141" s="19"/>
    </row>
    <row r="142" spans="1:86">
      <c r="A142" s="2">
        <f t="shared" si="173"/>
        <v>2096</v>
      </c>
      <c r="B142" s="5">
        <f t="shared" si="174"/>
        <v>1164.3020322390798</v>
      </c>
      <c r="C142" s="5">
        <f t="shared" si="175"/>
        <v>2958.6423813799202</v>
      </c>
      <c r="D142" s="5">
        <f t="shared" si="176"/>
        <v>4353.3369978929486</v>
      </c>
      <c r="E142" s="15">
        <f t="shared" si="177"/>
        <v>4.9872142622869677E-5</v>
      </c>
      <c r="F142" s="15">
        <f t="shared" si="178"/>
        <v>9.8251465167548176E-5</v>
      </c>
      <c r="G142" s="15">
        <f t="shared" si="179"/>
        <v>2.0057687112484069E-4</v>
      </c>
      <c r="H142" s="5">
        <f t="shared" si="180"/>
        <v>155347.3226491118</v>
      </c>
      <c r="I142" s="5">
        <f t="shared" si="181"/>
        <v>56078.985637169186</v>
      </c>
      <c r="J142" s="5">
        <f t="shared" si="182"/>
        <v>21247.3560875033</v>
      </c>
      <c r="K142" s="5">
        <f t="shared" si="183"/>
        <v>133425.27827625786</v>
      </c>
      <c r="L142" s="5">
        <f t="shared" si="184"/>
        <v>18954.296737618479</v>
      </c>
      <c r="M142" s="5">
        <f t="shared" si="185"/>
        <v>4880.7055593874757</v>
      </c>
      <c r="N142" s="15">
        <f t="shared" si="186"/>
        <v>6.3620257853786999E-3</v>
      </c>
      <c r="O142" s="15">
        <f t="shared" si="187"/>
        <v>1.0758526212044428E-2</v>
      </c>
      <c r="P142" s="15">
        <f t="shared" si="188"/>
        <v>1.0038504681016969E-2</v>
      </c>
      <c r="Q142" s="5">
        <f t="shared" si="189"/>
        <v>8637.7110128508339</v>
      </c>
      <c r="R142" s="5">
        <f t="shared" si="190"/>
        <v>11715.487304561773</v>
      </c>
      <c r="S142" s="5">
        <f t="shared" si="191"/>
        <v>6016.269007161367</v>
      </c>
      <c r="T142" s="5">
        <f t="shared" si="192"/>
        <v>55.602574061486216</v>
      </c>
      <c r="U142" s="5">
        <f t="shared" si="193"/>
        <v>208.91047103385446</v>
      </c>
      <c r="V142" s="5">
        <f t="shared" si="194"/>
        <v>283.15377133910107</v>
      </c>
      <c r="W142" s="15">
        <f t="shared" si="195"/>
        <v>-1.0734613539272964E-2</v>
      </c>
      <c r="X142" s="15">
        <f t="shared" si="196"/>
        <v>-1.217998157191269E-2</v>
      </c>
      <c r="Y142" s="15">
        <f t="shared" si="197"/>
        <v>-9.7425357312937999E-3</v>
      </c>
      <c r="Z142" s="5">
        <f t="shared" si="212"/>
        <v>14165.963734109537</v>
      </c>
      <c r="AA142" s="5">
        <f t="shared" si="213"/>
        <v>34608.146034787307</v>
      </c>
      <c r="AB142" s="5">
        <f t="shared" si="214"/>
        <v>32642.82033111947</v>
      </c>
      <c r="AC142" s="16">
        <f t="shared" si="198"/>
        <v>1.6328119445506879</v>
      </c>
      <c r="AD142" s="16">
        <f t="shared" si="199"/>
        <v>2.9497545615531013</v>
      </c>
      <c r="AE142" s="16">
        <f t="shared" si="200"/>
        <v>5.4279218169783077</v>
      </c>
      <c r="AF142" s="15">
        <f t="shared" si="201"/>
        <v>-4.0504037456468023E-3</v>
      </c>
      <c r="AG142" s="15">
        <f t="shared" si="202"/>
        <v>2.9673830763510267E-4</v>
      </c>
      <c r="AH142" s="15">
        <f t="shared" si="203"/>
        <v>9.7937136394747881E-3</v>
      </c>
      <c r="AI142" s="1">
        <f t="shared" si="167"/>
        <v>287566.56658796303</v>
      </c>
      <c r="AJ142" s="1">
        <f t="shared" si="168"/>
        <v>99738.555155814975</v>
      </c>
      <c r="AK142" s="1">
        <f t="shared" si="169"/>
        <v>38028.088014116343</v>
      </c>
      <c r="AL142" s="14">
        <f t="shared" si="204"/>
        <v>49.298825094448603</v>
      </c>
      <c r="AM142" s="14">
        <f t="shared" si="205"/>
        <v>10.276407315399169</v>
      </c>
      <c r="AN142" s="14">
        <f t="shared" si="206"/>
        <v>3.4603943997793563</v>
      </c>
      <c r="AO142" s="11">
        <f t="shared" si="207"/>
        <v>8.6883839572310089E-3</v>
      </c>
      <c r="AP142" s="11">
        <f t="shared" si="208"/>
        <v>1.0945072254963436E-2</v>
      </c>
      <c r="AQ142" s="11">
        <f t="shared" si="209"/>
        <v>9.9285615219284282E-3</v>
      </c>
      <c r="AR142" s="1">
        <f t="shared" si="215"/>
        <v>155347.3226491118</v>
      </c>
      <c r="AS142" s="1">
        <f t="shared" si="210"/>
        <v>56078.985637169186</v>
      </c>
      <c r="AT142" s="1">
        <f t="shared" si="211"/>
        <v>21247.3560875033</v>
      </c>
      <c r="AU142" s="1">
        <f t="shared" si="170"/>
        <v>31069.464529822362</v>
      </c>
      <c r="AV142" s="1">
        <f t="shared" si="171"/>
        <v>11215.797127433838</v>
      </c>
      <c r="AW142" s="1">
        <f t="shared" si="172"/>
        <v>4249.4712175006598</v>
      </c>
      <c r="AX142" s="1">
        <f t="shared" si="231"/>
        <v>106740.22262100629</v>
      </c>
      <c r="AY142" s="1">
        <f t="shared" si="218"/>
        <v>15163.437390094783</v>
      </c>
      <c r="AZ142" s="1">
        <f t="shared" si="219"/>
        <v>3904.5644475099807</v>
      </c>
      <c r="BA142" s="1">
        <f t="shared" si="232"/>
        <v>13480.467458126062</v>
      </c>
      <c r="BB142" s="1">
        <f t="shared" si="233"/>
        <v>28481.792118891153</v>
      </c>
      <c r="BC142" s="1">
        <f t="shared" si="234"/>
        <v>36001.66825126177</v>
      </c>
      <c r="BD142" s="1">
        <f t="shared" si="235"/>
        <v>7113.420950290878</v>
      </c>
      <c r="BE142" s="2">
        <f t="shared" si="241"/>
        <v>0</v>
      </c>
      <c r="BF142" s="2">
        <f t="shared" si="242"/>
        <v>0</v>
      </c>
      <c r="BG142" s="2">
        <f t="shared" si="243"/>
        <v>0</v>
      </c>
      <c r="BH142" s="2">
        <f t="shared" si="220"/>
        <v>0</v>
      </c>
      <c r="BI142" s="2">
        <f t="shared" si="236"/>
        <v>0</v>
      </c>
      <c r="BJ142" s="2">
        <f t="shared" si="221"/>
        <v>0</v>
      </c>
      <c r="BK142" s="2">
        <f t="shared" si="222"/>
        <v>0</v>
      </c>
      <c r="BL142" s="2">
        <f t="shared" si="223"/>
        <v>0</v>
      </c>
      <c r="BM142" s="2">
        <f t="shared" si="224"/>
        <v>0</v>
      </c>
      <c r="BN142" s="2">
        <f t="shared" si="225"/>
        <v>0</v>
      </c>
      <c r="BO142" s="2">
        <f t="shared" si="237"/>
        <v>0</v>
      </c>
      <c r="BP142" s="2">
        <f t="shared" si="238"/>
        <v>0</v>
      </c>
      <c r="BQ142" s="2">
        <f t="shared" si="239"/>
        <v>0</v>
      </c>
      <c r="BR142" s="11">
        <f t="shared" si="240"/>
        <v>3.7684036269776094E-2</v>
      </c>
      <c r="BS142" s="17">
        <f t="shared" si="216"/>
        <v>2.6247640869050778E-2</v>
      </c>
      <c r="BT142" s="17">
        <f t="shared" si="217"/>
        <v>9.1239899636132826E-2</v>
      </c>
      <c r="BU142" s="12">
        <f>(BU$3*temperature!$I252+BU$4*temperature!$I252^2+BU$5*temperature!$I252^6)*(K142/K$56)^$BW$1</f>
        <v>-10.436390008341792</v>
      </c>
      <c r="BV142" s="12">
        <f>(BV$3*temperature!$I252+BV$4*temperature!$I252^2+BV$5*temperature!$I252^6)*(L142/L$56)^$BW$1</f>
        <v>-8.9800071227273222</v>
      </c>
      <c r="BW142" s="12">
        <f>(BW$3*temperature!$I252+BW$4*temperature!$I252^2+BW$5*temperature!$I252^6)*(M142/M$56)^$BW$1</f>
        <v>-8.7723976331529752</v>
      </c>
      <c r="BX142" s="12">
        <f>(BX$3*temperature!$M252+BX$4*temperature!$M252^2+BX$5*temperature!$M252^6)*(K142/K$56)^$BW$1</f>
        <v>-10.436407350183261</v>
      </c>
      <c r="BY142" s="12">
        <f>(BY$3*temperature!$M252+BY$4*temperature!$M252^2+BY$5*temperature!$M252^6)*(L142/L$56)^$BW$1</f>
        <v>-8.9800196173147402</v>
      </c>
      <c r="BZ142" s="12">
        <f>(BZ$3*temperature!$M252+BZ$4*temperature!$M252^2+BZ$5*temperature!$M252^6)*(M142/M$56)^$BW$1</f>
        <v>-8.7724080971403549</v>
      </c>
      <c r="CA142" s="19">
        <f t="shared" si="226"/>
        <v>-1.7341841468621055E-5</v>
      </c>
      <c r="CB142" s="19">
        <f t="shared" si="227"/>
        <v>-1.2494587418032665E-5</v>
      </c>
      <c r="CC142" s="19">
        <f t="shared" si="228"/>
        <v>-1.0463987379694117E-5</v>
      </c>
      <c r="CD142" s="19">
        <f t="shared" si="229"/>
        <v>-3.6170244962653315E-2</v>
      </c>
      <c r="CE142" s="19">
        <f t="shared" si="230"/>
        <v>-9.4938359992531726E-4</v>
      </c>
      <c r="CF142" s="19"/>
      <c r="CG142" s="19"/>
      <c r="CH142" s="19"/>
    </row>
    <row r="143" spans="1:86">
      <c r="A143" s="2">
        <f t="shared" si="173"/>
        <v>2097</v>
      </c>
      <c r="B143" s="5">
        <f t="shared" si="174"/>
        <v>1164.3571951642373</v>
      </c>
      <c r="C143" s="5">
        <f t="shared" si="175"/>
        <v>2958.9185377813533</v>
      </c>
      <c r="D143" s="5">
        <f t="shared" si="176"/>
        <v>4354.1665176712386</v>
      </c>
      <c r="E143" s="15">
        <f t="shared" si="177"/>
        <v>4.737853549172619E-5</v>
      </c>
      <c r="F143" s="15">
        <f t="shared" si="178"/>
        <v>9.3338891909170766E-5</v>
      </c>
      <c r="G143" s="15">
        <f t="shared" si="179"/>
        <v>1.9054802756859865E-4</v>
      </c>
      <c r="H143" s="5">
        <f t="shared" si="180"/>
        <v>156314.84241899071</v>
      </c>
      <c r="I143" s="5">
        <f t="shared" si="181"/>
        <v>56677.743609706231</v>
      </c>
      <c r="J143" s="5">
        <f t="shared" si="182"/>
        <v>21461.447386105858</v>
      </c>
      <c r="K143" s="5">
        <f t="shared" si="183"/>
        <v>134249.90464111132</v>
      </c>
      <c r="L143" s="5">
        <f t="shared" si="184"/>
        <v>19154.884761445359</v>
      </c>
      <c r="M143" s="5">
        <f t="shared" si="185"/>
        <v>4928.9450228890637</v>
      </c>
      <c r="N143" s="15">
        <f t="shared" si="186"/>
        <v>6.1804357877828231E-3</v>
      </c>
      <c r="O143" s="15">
        <f t="shared" si="187"/>
        <v>1.0582720456664196E-2</v>
      </c>
      <c r="P143" s="15">
        <f t="shared" si="188"/>
        <v>9.8837069588852966E-3</v>
      </c>
      <c r="Q143" s="5">
        <f t="shared" si="189"/>
        <v>8598.207627324864</v>
      </c>
      <c r="R143" s="5">
        <f t="shared" si="190"/>
        <v>11696.356140122585</v>
      </c>
      <c r="S143" s="5">
        <f t="shared" si="191"/>
        <v>6017.6854500934032</v>
      </c>
      <c r="T143" s="5">
        <f t="shared" si="192"/>
        <v>55.005701917147356</v>
      </c>
      <c r="U143" s="5">
        <f t="shared" si="193"/>
        <v>206.3659453464825</v>
      </c>
      <c r="V143" s="5">
        <f t="shared" si="194"/>
        <v>280.39513560437928</v>
      </c>
      <c r="W143" s="15">
        <f t="shared" si="195"/>
        <v>-1.0734613539272964E-2</v>
      </c>
      <c r="X143" s="15">
        <f t="shared" si="196"/>
        <v>-1.217998157191269E-2</v>
      </c>
      <c r="Y143" s="15">
        <f t="shared" si="197"/>
        <v>-9.7425357312937999E-3</v>
      </c>
      <c r="Z143" s="5">
        <f t="shared" si="212"/>
        <v>14046.631802281874</v>
      </c>
      <c r="AA143" s="5">
        <f t="shared" si="213"/>
        <v>34568.066744131836</v>
      </c>
      <c r="AB143" s="5">
        <f t="shared" si="214"/>
        <v>32975.659724859594</v>
      </c>
      <c r="AC143" s="16">
        <f t="shared" si="198"/>
        <v>1.626198396934543</v>
      </c>
      <c r="AD143" s="16">
        <f t="shared" si="199"/>
        <v>2.9506298667296353</v>
      </c>
      <c r="AE143" s="16">
        <f t="shared" si="200"/>
        <v>5.4810813289112508</v>
      </c>
      <c r="AF143" s="15">
        <f t="shared" si="201"/>
        <v>-4.0504037456468023E-3</v>
      </c>
      <c r="AG143" s="15">
        <f t="shared" si="202"/>
        <v>2.9673830763510267E-4</v>
      </c>
      <c r="AH143" s="15">
        <f t="shared" si="203"/>
        <v>9.7937136394747881E-3</v>
      </c>
      <c r="AI143" s="1">
        <f t="shared" si="167"/>
        <v>289879.37445898907</v>
      </c>
      <c r="AJ143" s="1">
        <f t="shared" si="168"/>
        <v>100980.49676766731</v>
      </c>
      <c r="AK143" s="1">
        <f t="shared" si="169"/>
        <v>38474.750430205364</v>
      </c>
      <c r="AL143" s="14">
        <f t="shared" si="204"/>
        <v>49.722868944298938</v>
      </c>
      <c r="AM143" s="14">
        <f t="shared" si="205"/>
        <v>10.387758575781763</v>
      </c>
      <c r="AN143" s="14">
        <f t="shared" si="206"/>
        <v>3.4944075710808185</v>
      </c>
      <c r="AO143" s="11">
        <f t="shared" si="207"/>
        <v>8.6015001176586985E-3</v>
      </c>
      <c r="AP143" s="11">
        <f t="shared" si="208"/>
        <v>1.0835621532413801E-2</v>
      </c>
      <c r="AQ143" s="11">
        <f t="shared" si="209"/>
        <v>9.8292759067091437E-3</v>
      </c>
      <c r="AR143" s="1">
        <f t="shared" si="215"/>
        <v>156314.84241899071</v>
      </c>
      <c r="AS143" s="1">
        <f t="shared" si="210"/>
        <v>56677.743609706231</v>
      </c>
      <c r="AT143" s="1">
        <f t="shared" si="211"/>
        <v>21461.447386105858</v>
      </c>
      <c r="AU143" s="1">
        <f t="shared" si="170"/>
        <v>31262.968483798144</v>
      </c>
      <c r="AV143" s="1">
        <f t="shared" si="171"/>
        <v>11335.548721941246</v>
      </c>
      <c r="AW143" s="1">
        <f t="shared" si="172"/>
        <v>4292.2894772211721</v>
      </c>
      <c r="AX143" s="1">
        <f t="shared" si="231"/>
        <v>107399.92371288907</v>
      </c>
      <c r="AY143" s="1">
        <f t="shared" si="218"/>
        <v>15323.90780915629</v>
      </c>
      <c r="AZ143" s="1">
        <f t="shared" si="219"/>
        <v>3943.1560183112506</v>
      </c>
      <c r="BA143" s="1">
        <f t="shared" si="232"/>
        <v>13488.280231081053</v>
      </c>
      <c r="BB143" s="1">
        <f t="shared" si="233"/>
        <v>28515.599454796837</v>
      </c>
      <c r="BC143" s="1">
        <f t="shared" si="234"/>
        <v>36051.352320903963</v>
      </c>
      <c r="BD143" s="1">
        <f t="shared" si="235"/>
        <v>6914.3218780328534</v>
      </c>
      <c r="BE143" s="2">
        <f t="shared" si="241"/>
        <v>0</v>
      </c>
      <c r="BF143" s="2">
        <f t="shared" si="242"/>
        <v>0</v>
      </c>
      <c r="BG143" s="2">
        <f t="shared" si="243"/>
        <v>0</v>
      </c>
      <c r="BH143" s="2">
        <f t="shared" si="220"/>
        <v>0</v>
      </c>
      <c r="BI143" s="2">
        <f t="shared" si="236"/>
        <v>0</v>
      </c>
      <c r="BJ143" s="2">
        <f t="shared" si="221"/>
        <v>0</v>
      </c>
      <c r="BK143" s="2">
        <f t="shared" si="222"/>
        <v>0</v>
      </c>
      <c r="BL143" s="2">
        <f t="shared" si="223"/>
        <v>0</v>
      </c>
      <c r="BM143" s="2">
        <f t="shared" si="224"/>
        <v>0</v>
      </c>
      <c r="BN143" s="2">
        <f t="shared" si="225"/>
        <v>0</v>
      </c>
      <c r="BO143" s="2">
        <f t="shared" si="237"/>
        <v>0</v>
      </c>
      <c r="BP143" s="2">
        <f t="shared" si="238"/>
        <v>0</v>
      </c>
      <c r="BQ143" s="2">
        <f t="shared" si="239"/>
        <v>0</v>
      </c>
      <c r="BR143" s="11">
        <f t="shared" si="240"/>
        <v>3.7513805314252274E-2</v>
      </c>
      <c r="BS143" s="17">
        <f t="shared" si="216"/>
        <v>2.529444411943034E-2</v>
      </c>
      <c r="BT143" s="17">
        <f t="shared" si="217"/>
        <v>8.8582426831196923E-2</v>
      </c>
      <c r="BU143" s="12">
        <f>(BU$3*temperature!$I253+BU$4*temperature!$I253^2+BU$5*temperature!$I253^6)*(K143/K$56)^$BW$1</f>
        <v>-10.79853580509255</v>
      </c>
      <c r="BV143" s="12">
        <f>(BV$3*temperature!$I253+BV$4*temperature!$I253^2+BV$5*temperature!$I253^6)*(L143/L$56)^$BW$1</f>
        <v>-9.2284596106459453</v>
      </c>
      <c r="BW143" s="12">
        <f>(BW$3*temperature!$I253+BW$4*temperature!$I253^2+BW$5*temperature!$I253^6)*(M143/M$56)^$BW$1</f>
        <v>-8.9786122813951259</v>
      </c>
      <c r="BX143" s="12">
        <f>(BX$3*temperature!$M253+BX$4*temperature!$M253^2+BX$5*temperature!$M253^6)*(K143/K$56)^$BW$1</f>
        <v>-10.798553226766201</v>
      </c>
      <c r="BY143" s="12">
        <f>(BY$3*temperature!$M253+BY$4*temperature!$M253^2+BY$5*temperature!$M253^6)*(L143/L$56)^$BW$1</f>
        <v>-9.2284721359709128</v>
      </c>
      <c r="BZ143" s="12">
        <f>(BZ$3*temperature!$M253+BZ$4*temperature!$M253^2+BZ$5*temperature!$M253^6)*(M143/M$56)^$BW$1</f>
        <v>-8.9786227617209065</v>
      </c>
      <c r="CA143" s="19">
        <f t="shared" si="226"/>
        <v>-1.7421673650375169E-5</v>
      </c>
      <c r="CB143" s="19">
        <f t="shared" si="227"/>
        <v>-1.2525324967427309E-5</v>
      </c>
      <c r="CC143" s="19">
        <f t="shared" si="228"/>
        <v>-1.0480325780548583E-5</v>
      </c>
      <c r="CD143" s="19">
        <f t="shared" si="229"/>
        <v>-3.6580962887940667E-2</v>
      </c>
      <c r="CE143" s="19">
        <f t="shared" si="230"/>
        <v>-9.252951216039703E-4</v>
      </c>
      <c r="CF143" s="19"/>
      <c r="CG143" s="19"/>
      <c r="CH143" s="19"/>
    </row>
    <row r="144" spans="1:86">
      <c r="A144" s="2">
        <f t="shared" si="173"/>
        <v>2098</v>
      </c>
      <c r="B144" s="5">
        <f t="shared" si="174"/>
        <v>1164.4096024259986</v>
      </c>
      <c r="C144" s="5">
        <f t="shared" si="175"/>
        <v>2959.1809108500406</v>
      </c>
      <c r="D144" s="5">
        <f t="shared" si="176"/>
        <v>4354.9547116208032</v>
      </c>
      <c r="E144" s="15">
        <f t="shared" si="177"/>
        <v>4.5009608717139881E-5</v>
      </c>
      <c r="F144" s="15">
        <f t="shared" si="178"/>
        <v>8.8671947313712221E-5</v>
      </c>
      <c r="G144" s="15">
        <f t="shared" si="179"/>
        <v>1.8102062619016873E-4</v>
      </c>
      <c r="H144" s="5">
        <f t="shared" si="180"/>
        <v>157259.84507490456</v>
      </c>
      <c r="I144" s="5">
        <f t="shared" si="181"/>
        <v>57272.774191221171</v>
      </c>
      <c r="J144" s="5">
        <f t="shared" si="182"/>
        <v>21674.206280392991</v>
      </c>
      <c r="K144" s="5">
        <f t="shared" si="183"/>
        <v>135055.43474328989</v>
      </c>
      <c r="L144" s="5">
        <f t="shared" si="184"/>
        <v>19354.265898791993</v>
      </c>
      <c r="M144" s="5">
        <f t="shared" si="185"/>
        <v>4976.9073883954134</v>
      </c>
      <c r="N144" s="15">
        <f t="shared" si="186"/>
        <v>6.0002284868059252E-3</v>
      </c>
      <c r="O144" s="15">
        <f t="shared" si="187"/>
        <v>1.0408892552981941E-2</v>
      </c>
      <c r="P144" s="15">
        <f t="shared" si="188"/>
        <v>9.7307568422089208E-3</v>
      </c>
      <c r="Q144" s="5">
        <f t="shared" si="189"/>
        <v>8557.3317347688389</v>
      </c>
      <c r="R144" s="5">
        <f t="shared" si="190"/>
        <v>11675.193157094323</v>
      </c>
      <c r="S144" s="5">
        <f t="shared" si="191"/>
        <v>6018.1332874330537</v>
      </c>
      <c r="T144" s="5">
        <f t="shared" si="192"/>
        <v>54.41523696461033</v>
      </c>
      <c r="U144" s="5">
        <f t="shared" si="193"/>
        <v>203.85241193509199</v>
      </c>
      <c r="V144" s="5">
        <f t="shared" si="194"/>
        <v>277.66337597687266</v>
      </c>
      <c r="W144" s="15">
        <f t="shared" si="195"/>
        <v>-1.0734613539272964E-2</v>
      </c>
      <c r="X144" s="15">
        <f t="shared" si="196"/>
        <v>-1.217998157191269E-2</v>
      </c>
      <c r="Y144" s="15">
        <f t="shared" si="197"/>
        <v>-9.7425357312937999E-3</v>
      </c>
      <c r="Z144" s="5">
        <f t="shared" si="212"/>
        <v>13925.757129323103</v>
      </c>
      <c r="AA144" s="5">
        <f t="shared" si="213"/>
        <v>34521.8586779998</v>
      </c>
      <c r="AB144" s="5">
        <f t="shared" si="214"/>
        <v>33306.453567042154</v>
      </c>
      <c r="AC144" s="16">
        <f t="shared" si="198"/>
        <v>1.6196116368564346</v>
      </c>
      <c r="AD144" s="16">
        <f t="shared" si="199"/>
        <v>2.9515054316427465</v>
      </c>
      <c r="AE144" s="16">
        <f t="shared" si="200"/>
        <v>5.5347614698812793</v>
      </c>
      <c r="AF144" s="15">
        <f t="shared" si="201"/>
        <v>-4.0504037456468023E-3</v>
      </c>
      <c r="AG144" s="15">
        <f t="shared" si="202"/>
        <v>2.9673830763510267E-4</v>
      </c>
      <c r="AH144" s="15">
        <f t="shared" si="203"/>
        <v>9.7937136394747881E-3</v>
      </c>
      <c r="AI144" s="1">
        <f t="shared" si="167"/>
        <v>292154.40549688833</v>
      </c>
      <c r="AJ144" s="1">
        <f t="shared" si="168"/>
        <v>102217.99581284182</v>
      </c>
      <c r="AK144" s="1">
        <f t="shared" si="169"/>
        <v>38919.564864405998</v>
      </c>
      <c r="AL144" s="14">
        <f t="shared" si="204"/>
        <v>50.146283294742908</v>
      </c>
      <c r="AM144" s="14">
        <f t="shared" si="205"/>
        <v>10.499190818074046</v>
      </c>
      <c r="AN144" s="14">
        <f t="shared" si="206"/>
        <v>3.5284115922659987</v>
      </c>
      <c r="AO144" s="11">
        <f t="shared" si="207"/>
        <v>8.5154851164821119E-3</v>
      </c>
      <c r="AP144" s="11">
        <f t="shared" si="208"/>
        <v>1.0727265317089663E-2</v>
      </c>
      <c r="AQ144" s="11">
        <f t="shared" si="209"/>
        <v>9.7309831476420517E-3</v>
      </c>
      <c r="AR144" s="1">
        <f t="shared" si="215"/>
        <v>157259.84507490456</v>
      </c>
      <c r="AS144" s="1">
        <f t="shared" si="210"/>
        <v>57272.774191221171</v>
      </c>
      <c r="AT144" s="1">
        <f t="shared" si="211"/>
        <v>21674.206280392991</v>
      </c>
      <c r="AU144" s="1">
        <f t="shared" si="170"/>
        <v>31451.969014980914</v>
      </c>
      <c r="AV144" s="1">
        <f t="shared" si="171"/>
        <v>11454.554838244236</v>
      </c>
      <c r="AW144" s="1">
        <f t="shared" si="172"/>
        <v>4334.8412560785982</v>
      </c>
      <c r="AX144" s="1">
        <f t="shared" si="231"/>
        <v>108044.34779463189</v>
      </c>
      <c r="AY144" s="1">
        <f t="shared" si="218"/>
        <v>15483.412719033595</v>
      </c>
      <c r="AZ144" s="1">
        <f t="shared" si="219"/>
        <v>3981.5259107163301</v>
      </c>
      <c r="BA144" s="1">
        <f t="shared" si="232"/>
        <v>13495.853179465666</v>
      </c>
      <c r="BB144" s="1">
        <f t="shared" si="233"/>
        <v>28548.770582176738</v>
      </c>
      <c r="BC144" s="1">
        <f t="shared" si="234"/>
        <v>36100.050512306356</v>
      </c>
      <c r="BD144" s="1">
        <f t="shared" si="235"/>
        <v>6720.626107883284</v>
      </c>
      <c r="BE144" s="2">
        <f t="shared" si="241"/>
        <v>0</v>
      </c>
      <c r="BF144" s="2">
        <f t="shared" si="242"/>
        <v>0</v>
      </c>
      <c r="BG144" s="2">
        <f t="shared" si="243"/>
        <v>0</v>
      </c>
      <c r="BH144" s="2">
        <f t="shared" si="220"/>
        <v>0</v>
      </c>
      <c r="BI144" s="2">
        <f t="shared" si="236"/>
        <v>0</v>
      </c>
      <c r="BJ144" s="2">
        <f t="shared" si="221"/>
        <v>0</v>
      </c>
      <c r="BK144" s="2">
        <f t="shared" si="222"/>
        <v>0</v>
      </c>
      <c r="BL144" s="2">
        <f t="shared" si="223"/>
        <v>0</v>
      </c>
      <c r="BM144" s="2">
        <f t="shared" si="224"/>
        <v>0</v>
      </c>
      <c r="BN144" s="2">
        <f t="shared" si="225"/>
        <v>0</v>
      </c>
      <c r="BO144" s="2">
        <f t="shared" si="237"/>
        <v>0</v>
      </c>
      <c r="BP144" s="2">
        <f t="shared" si="238"/>
        <v>0</v>
      </c>
      <c r="BQ144" s="2">
        <f t="shared" si="239"/>
        <v>0</v>
      </c>
      <c r="BR144" s="11">
        <f t="shared" si="240"/>
        <v>3.7344996166019245E-2</v>
      </c>
      <c r="BS144" s="17">
        <f t="shared" si="216"/>
        <v>2.4379862696640373E-2</v>
      </c>
      <c r="BT144" s="17">
        <f t="shared" si="217"/>
        <v>8.6002356146793121E-2</v>
      </c>
      <c r="BU144" s="12">
        <f>(BU$3*temperature!$I254+BU$4*temperature!$I254^2+BU$5*temperature!$I254^6)*(K144/K$56)^$BW$1</f>
        <v>-11.16414896550525</v>
      </c>
      <c r="BV144" s="12">
        <f>(BV$3*temperature!$I254+BV$4*temperature!$I254^2+BV$5*temperature!$I254^6)*(L144/L$56)^$BW$1</f>
        <v>-9.4786207274862164</v>
      </c>
      <c r="BW144" s="12">
        <f>(BW$3*temperature!$I254+BW$4*temperature!$I254^2+BW$5*temperature!$I254^6)*(M144/M$56)^$BW$1</f>
        <v>-9.1861020376592446</v>
      </c>
      <c r="BX144" s="12">
        <f>(BX$3*temperature!$M254+BX$4*temperature!$M254^2+BX$5*temperature!$M254^6)*(K144/K$56)^$BW$1</f>
        <v>-11.164166463401774</v>
      </c>
      <c r="BY144" s="12">
        <f>(BY$3*temperature!$M254+BY$4*temperature!$M254^2+BY$5*temperature!$M254^6)*(L144/L$56)^$BW$1</f>
        <v>-9.4786332811439813</v>
      </c>
      <c r="BZ144" s="12">
        <f>(BZ$3*temperature!$M254+BZ$4*temperature!$M254^2+BZ$5*temperature!$M254^6)*(M144/M$56)^$BW$1</f>
        <v>-9.186112532536951</v>
      </c>
      <c r="CA144" s="19">
        <f t="shared" si="226"/>
        <v>-1.7497896523721579E-5</v>
      </c>
      <c r="CB144" s="19">
        <f t="shared" si="227"/>
        <v>-1.2553657764868831E-5</v>
      </c>
      <c r="CC144" s="19">
        <f t="shared" si="228"/>
        <v>-1.0494877706435091E-5</v>
      </c>
      <c r="CD144" s="19">
        <f t="shared" si="229"/>
        <v>-3.6981674471951415E-2</v>
      </c>
      <c r="CE144" s="19">
        <f t="shared" si="230"/>
        <v>-9.0160814591802585E-4</v>
      </c>
      <c r="CF144" s="19"/>
      <c r="CG144" s="19"/>
      <c r="CH144" s="19"/>
    </row>
    <row r="145" spans="1:86">
      <c r="A145" s="2">
        <f t="shared" si="173"/>
        <v>2099</v>
      </c>
      <c r="B145" s="5">
        <f t="shared" si="174"/>
        <v>1164.4593915655607</v>
      </c>
      <c r="C145" s="5">
        <f t="shared" si="175"/>
        <v>2959.4301873671679</v>
      </c>
      <c r="D145" s="5">
        <f t="shared" si="176"/>
        <v>4355.7036314182842</v>
      </c>
      <c r="E145" s="15">
        <f t="shared" si="177"/>
        <v>4.2759128281282883E-5</v>
      </c>
      <c r="F145" s="15">
        <f t="shared" si="178"/>
        <v>8.42383499480266E-5</v>
      </c>
      <c r="G145" s="15">
        <f t="shared" si="179"/>
        <v>1.7196959488066028E-4</v>
      </c>
      <c r="H145" s="5">
        <f t="shared" si="180"/>
        <v>158182.07963299987</v>
      </c>
      <c r="I145" s="5">
        <f t="shared" si="181"/>
        <v>57863.951251142134</v>
      </c>
      <c r="J145" s="5">
        <f t="shared" si="182"/>
        <v>21885.600396995396</v>
      </c>
      <c r="K145" s="5">
        <f t="shared" si="183"/>
        <v>135841.6452980224</v>
      </c>
      <c r="L145" s="5">
        <f t="shared" si="184"/>
        <v>19552.396099135662</v>
      </c>
      <c r="M145" s="5">
        <f t="shared" si="185"/>
        <v>5024.5843723460839</v>
      </c>
      <c r="N145" s="15">
        <f t="shared" si="186"/>
        <v>5.8213914621572105E-3</v>
      </c>
      <c r="O145" s="15">
        <f t="shared" si="187"/>
        <v>1.0237029985003643E-2</v>
      </c>
      <c r="P145" s="15">
        <f t="shared" si="188"/>
        <v>9.5796405739512203E-3</v>
      </c>
      <c r="Q145" s="5">
        <f t="shared" si="189"/>
        <v>8515.1169960034567</v>
      </c>
      <c r="R145" s="5">
        <f t="shared" si="190"/>
        <v>11652.034544607734</v>
      </c>
      <c r="S145" s="5">
        <f t="shared" si="191"/>
        <v>6017.6259611079986</v>
      </c>
      <c r="T145" s="5">
        <f t="shared" si="192"/>
        <v>53.83111042514728</v>
      </c>
      <c r="U145" s="5">
        <f t="shared" si="193"/>
        <v>201.36949331433263</v>
      </c>
      <c r="V145" s="5">
        <f t="shared" si="194"/>
        <v>274.95823061514631</v>
      </c>
      <c r="W145" s="15">
        <f t="shared" si="195"/>
        <v>-1.0734613539272964E-2</v>
      </c>
      <c r="X145" s="15">
        <f t="shared" si="196"/>
        <v>-1.217998157191269E-2</v>
      </c>
      <c r="Y145" s="15">
        <f t="shared" si="197"/>
        <v>-9.7425357312937999E-3</v>
      </c>
      <c r="Z145" s="5">
        <f t="shared" si="212"/>
        <v>13803.417268402662</v>
      </c>
      <c r="AA145" s="5">
        <f t="shared" si="213"/>
        <v>34469.621441498821</v>
      </c>
      <c r="AB145" s="5">
        <f t="shared" si="214"/>
        <v>33635.15038388862</v>
      </c>
      <c r="AC145" s="16">
        <f t="shared" si="198"/>
        <v>1.6130515558160181</v>
      </c>
      <c r="AD145" s="16">
        <f t="shared" si="199"/>
        <v>2.9523812563695078</v>
      </c>
      <c r="AE145" s="16">
        <f t="shared" si="200"/>
        <v>5.5889673387800949</v>
      </c>
      <c r="AF145" s="15">
        <f t="shared" si="201"/>
        <v>-4.0504037456468023E-3</v>
      </c>
      <c r="AG145" s="15">
        <f t="shared" si="202"/>
        <v>2.9673830763510267E-4</v>
      </c>
      <c r="AH145" s="15">
        <f t="shared" si="203"/>
        <v>9.7937136394747881E-3</v>
      </c>
      <c r="AI145" s="1">
        <f t="shared" si="167"/>
        <v>294390.9339621804</v>
      </c>
      <c r="AJ145" s="1">
        <f t="shared" si="168"/>
        <v>103450.75106980187</v>
      </c>
      <c r="AK145" s="1">
        <f t="shared" si="169"/>
        <v>39362.449634043995</v>
      </c>
      <c r="AL145" s="14">
        <f t="shared" si="204"/>
        <v>50.569033024495752</v>
      </c>
      <c r="AM145" s="14">
        <f t="shared" si="205"/>
        <v>10.610692147539076</v>
      </c>
      <c r="AN145" s="14">
        <f t="shared" si="206"/>
        <v>3.5624031568708614</v>
      </c>
      <c r="AO145" s="11">
        <f t="shared" si="207"/>
        <v>8.4303302653172905E-3</v>
      </c>
      <c r="AP145" s="11">
        <f t="shared" si="208"/>
        <v>1.0619992663918767E-2</v>
      </c>
      <c r="AQ145" s="11">
        <f t="shared" si="209"/>
        <v>9.6336733161656307E-3</v>
      </c>
      <c r="AR145" s="1">
        <f t="shared" si="215"/>
        <v>158182.07963299987</v>
      </c>
      <c r="AS145" s="1">
        <f t="shared" si="210"/>
        <v>57863.951251142134</v>
      </c>
      <c r="AT145" s="1">
        <f t="shared" si="211"/>
        <v>21885.600396995396</v>
      </c>
      <c r="AU145" s="1">
        <f t="shared" si="170"/>
        <v>31636.415926599977</v>
      </c>
      <c r="AV145" s="1">
        <f t="shared" si="171"/>
        <v>11572.790250228427</v>
      </c>
      <c r="AW145" s="1">
        <f t="shared" si="172"/>
        <v>4377.1200793990793</v>
      </c>
      <c r="AX145" s="1">
        <f t="shared" si="231"/>
        <v>108673.31623841792</v>
      </c>
      <c r="AY145" s="1">
        <f t="shared" si="218"/>
        <v>15641.916879308528</v>
      </c>
      <c r="AZ145" s="1">
        <f t="shared" si="219"/>
        <v>4019.6674978768669</v>
      </c>
      <c r="BA145" s="1">
        <f t="shared" si="232"/>
        <v>13503.1893696363</v>
      </c>
      <c r="BB145" s="1">
        <f t="shared" si="233"/>
        <v>28581.317239929314</v>
      </c>
      <c r="BC145" s="1">
        <f t="shared" si="234"/>
        <v>36147.786105495165</v>
      </c>
      <c r="BD145" s="1">
        <f t="shared" si="235"/>
        <v>6532.1956313211904</v>
      </c>
      <c r="BE145" s="2">
        <f t="shared" si="241"/>
        <v>0</v>
      </c>
      <c r="BF145" s="2">
        <f t="shared" si="242"/>
        <v>0</v>
      </c>
      <c r="BG145" s="2">
        <f t="shared" si="243"/>
        <v>0</v>
      </c>
      <c r="BH145" s="2">
        <f t="shared" si="220"/>
        <v>0</v>
      </c>
      <c r="BI145" s="2">
        <f t="shared" si="236"/>
        <v>0</v>
      </c>
      <c r="BJ145" s="2">
        <f t="shared" si="221"/>
        <v>0</v>
      </c>
      <c r="BK145" s="2">
        <f t="shared" si="222"/>
        <v>0</v>
      </c>
      <c r="BL145" s="2">
        <f t="shared" si="223"/>
        <v>0</v>
      </c>
      <c r="BM145" s="2">
        <f t="shared" si="224"/>
        <v>0</v>
      </c>
      <c r="BN145" s="2">
        <f t="shared" si="225"/>
        <v>0</v>
      </c>
      <c r="BO145" s="2">
        <f t="shared" si="237"/>
        <v>0</v>
      </c>
      <c r="BP145" s="2">
        <f t="shared" si="238"/>
        <v>0</v>
      </c>
      <c r="BQ145" s="2">
        <f t="shared" si="239"/>
        <v>0</v>
      </c>
      <c r="BR145" s="11">
        <f t="shared" si="240"/>
        <v>3.7177607886684089E-2</v>
      </c>
      <c r="BS145" s="17">
        <f t="shared" si="216"/>
        <v>2.3502174095163378E-2</v>
      </c>
      <c r="BT145" s="17">
        <f t="shared" si="217"/>
        <v>8.3497433152226325E-2</v>
      </c>
      <c r="BU145" s="12">
        <f>(BU$3*temperature!$I255+BU$4*temperature!$I255^2+BU$5*temperature!$I255^6)*(K145/K$56)^$BW$1</f>
        <v>-11.533157159890191</v>
      </c>
      <c r="BV145" s="12">
        <f>(BV$3*temperature!$I255+BV$4*temperature!$I255^2+BV$5*temperature!$I255^6)*(L145/L$56)^$BW$1</f>
        <v>-9.7304325867505632</v>
      </c>
      <c r="BW145" s="12">
        <f>(BW$3*temperature!$I255+BW$4*temperature!$I255^2+BW$5*temperature!$I255^6)*(M145/M$56)^$BW$1</f>
        <v>-9.3948194510487788</v>
      </c>
      <c r="BX145" s="12">
        <f>(BX$3*temperature!$M255+BX$4*temperature!$M255^2+BX$5*temperature!$M255^6)*(K145/K$56)^$BW$1</f>
        <v>-11.533174730504324</v>
      </c>
      <c r="BY145" s="12">
        <f>(BY$3*temperature!$M255+BY$4*temperature!$M255^2+BY$5*temperature!$M255^6)*(L145/L$56)^$BW$1</f>
        <v>-9.7304451664126432</v>
      </c>
      <c r="BZ145" s="12">
        <f>(BZ$3*temperature!$M255+BZ$4*temperature!$M255^2+BZ$5*temperature!$M255^6)*(M145/M$56)^$BW$1</f>
        <v>-9.394829958750698</v>
      </c>
      <c r="CA145" s="19">
        <f t="shared" si="226"/>
        <v>-1.7570614133433082E-5</v>
      </c>
      <c r="CB145" s="19">
        <f t="shared" si="227"/>
        <v>-1.2579662080014486E-5</v>
      </c>
      <c r="CC145" s="19">
        <f t="shared" si="228"/>
        <v>-1.0507701919237888E-5</v>
      </c>
      <c r="CD145" s="19">
        <f t="shared" si="229"/>
        <v>-3.7372326027044059E-2</v>
      </c>
      <c r="CE145" s="19">
        <f t="shared" si="230"/>
        <v>-8.7833091262879499E-4</v>
      </c>
      <c r="CF145" s="19"/>
      <c r="CG145" s="19"/>
      <c r="CH145" s="19"/>
    </row>
    <row r="146" spans="1:86">
      <c r="A146" s="2">
        <f t="shared" si="173"/>
        <v>2100</v>
      </c>
      <c r="B146" s="5">
        <f t="shared" si="174"/>
        <v>1164.5066932706379</v>
      </c>
      <c r="C146" s="5">
        <f t="shared" si="175"/>
        <v>2959.6670200071494</v>
      </c>
      <c r="D146" s="5">
        <f t="shared" si="176"/>
        <v>4356.4152275777533</v>
      </c>
      <c r="E146" s="15">
        <f t="shared" si="177"/>
        <v>4.0621171867218736E-5</v>
      </c>
      <c r="F146" s="15">
        <f t="shared" si="178"/>
        <v>8.0026432450625273E-5</v>
      </c>
      <c r="G146" s="15">
        <f t="shared" si="179"/>
        <v>1.6337111513662725E-4</v>
      </c>
      <c r="H146" s="5">
        <f t="shared" si="180"/>
        <v>159081.30711142262</v>
      </c>
      <c r="I146" s="5">
        <f t="shared" si="181"/>
        <v>58451.151851839204</v>
      </c>
      <c r="J146" s="5">
        <f t="shared" si="182"/>
        <v>22095.598335664836</v>
      </c>
      <c r="K146" s="5">
        <f t="shared" si="183"/>
        <v>136608.32353365549</v>
      </c>
      <c r="L146" s="5">
        <f t="shared" si="184"/>
        <v>19749.232415914819</v>
      </c>
      <c r="M146" s="5">
        <f t="shared" si="185"/>
        <v>5071.9679326688956</v>
      </c>
      <c r="N146" s="15">
        <f t="shared" si="186"/>
        <v>5.6439115850746013E-3</v>
      </c>
      <c r="O146" s="15">
        <f t="shared" si="187"/>
        <v>1.0067119946892911E-2</v>
      </c>
      <c r="P146" s="15">
        <f t="shared" si="188"/>
        <v>9.4303442457046582E-3</v>
      </c>
      <c r="Q146" s="5">
        <f t="shared" si="189"/>
        <v>8471.5972953542005</v>
      </c>
      <c r="R146" s="5">
        <f t="shared" si="190"/>
        <v>11626.917052773406</v>
      </c>
      <c r="S146" s="5">
        <f t="shared" si="191"/>
        <v>6016.1771463544519</v>
      </c>
      <c r="T146" s="5">
        <f t="shared" si="192"/>
        <v>53.253254258343397</v>
      </c>
      <c r="U146" s="5">
        <f t="shared" si="193"/>
        <v>198.91681659661867</v>
      </c>
      <c r="V146" s="5">
        <f t="shared" si="194"/>
        <v>272.27944022876494</v>
      </c>
      <c r="W146" s="15">
        <f t="shared" si="195"/>
        <v>-1.0734613539272964E-2</v>
      </c>
      <c r="X146" s="15">
        <f t="shared" si="196"/>
        <v>-1.217998157191269E-2</v>
      </c>
      <c r="Y146" s="15">
        <f t="shared" si="197"/>
        <v>-9.7425357312937999E-3</v>
      </c>
      <c r="Z146" s="5">
        <f t="shared" si="212"/>
        <v>13679.689115772686</v>
      </c>
      <c r="AA146" s="5">
        <f t="shared" si="213"/>
        <v>34411.456556297097</v>
      </c>
      <c r="AB146" s="5">
        <f t="shared" si="214"/>
        <v>33961.700215316239</v>
      </c>
      <c r="AC146" s="16">
        <f t="shared" si="198"/>
        <v>1.6065180457524195</v>
      </c>
      <c r="AD146" s="16">
        <f t="shared" si="199"/>
        <v>2.9532573409870166</v>
      </c>
      <c r="AE146" s="16">
        <f t="shared" si="200"/>
        <v>5.643704084436485</v>
      </c>
      <c r="AF146" s="15">
        <f t="shared" si="201"/>
        <v>-4.0504037456468023E-3</v>
      </c>
      <c r="AG146" s="15">
        <f t="shared" si="202"/>
        <v>2.9673830763510267E-4</v>
      </c>
      <c r="AH146" s="15">
        <f t="shared" si="203"/>
        <v>9.7937136394747881E-3</v>
      </c>
      <c r="AI146" s="1">
        <f t="shared" si="167"/>
        <v>296588.25649256236</v>
      </c>
      <c r="AJ146" s="1">
        <f t="shared" si="168"/>
        <v>104678.46621305011</v>
      </c>
      <c r="AK146" s="1">
        <f t="shared" si="169"/>
        <v>39803.324750038679</v>
      </c>
      <c r="AL146" s="14">
        <f t="shared" si="204"/>
        <v>50.991083537594044</v>
      </c>
      <c r="AM146" s="14">
        <f t="shared" si="205"/>
        <v>10.722250765577382</v>
      </c>
      <c r="AN146" s="14">
        <f t="shared" si="206"/>
        <v>3.5963789948222948</v>
      </c>
      <c r="AO146" s="11">
        <f t="shared" si="207"/>
        <v>8.346026962664118E-3</v>
      </c>
      <c r="AP146" s="11">
        <f t="shared" si="208"/>
        <v>1.0513792737279579E-2</v>
      </c>
      <c r="AQ146" s="11">
        <f t="shared" si="209"/>
        <v>9.5373365830039736E-3</v>
      </c>
      <c r="AR146" s="1">
        <f t="shared" si="215"/>
        <v>159081.30711142262</v>
      </c>
      <c r="AS146" s="1">
        <f t="shared" si="210"/>
        <v>58451.151851839204</v>
      </c>
      <c r="AT146" s="1">
        <f t="shared" si="211"/>
        <v>22095.598335664836</v>
      </c>
      <c r="AU146" s="1">
        <f t="shared" si="170"/>
        <v>31816.261422284526</v>
      </c>
      <c r="AV146" s="1">
        <f t="shared" si="171"/>
        <v>11690.230370367841</v>
      </c>
      <c r="AW146" s="1">
        <f t="shared" si="172"/>
        <v>4419.1196671329672</v>
      </c>
      <c r="AX146" s="1">
        <f t="shared" si="231"/>
        <v>109286.65882692438</v>
      </c>
      <c r="AY146" s="1">
        <f t="shared" si="218"/>
        <v>15799.385932731853</v>
      </c>
      <c r="AZ146" s="1">
        <f t="shared" si="219"/>
        <v>4057.5743461351167</v>
      </c>
      <c r="BA146" s="1">
        <f t="shared" si="232"/>
        <v>13510.291780374757</v>
      </c>
      <c r="BB146" s="1">
        <f t="shared" si="233"/>
        <v>28613.25084614677</v>
      </c>
      <c r="BC146" s="1">
        <f t="shared" si="234"/>
        <v>36194.581603149934</v>
      </c>
      <c r="BD146" s="1">
        <f t="shared" si="235"/>
        <v>6348.8954781308248</v>
      </c>
      <c r="BE146" s="2">
        <f t="shared" si="241"/>
        <v>0</v>
      </c>
      <c r="BF146" s="2">
        <f t="shared" si="242"/>
        <v>0</v>
      </c>
      <c r="BG146" s="2">
        <f t="shared" si="243"/>
        <v>0</v>
      </c>
      <c r="BH146" s="2">
        <f t="shared" si="220"/>
        <v>0</v>
      </c>
      <c r="BI146" s="2">
        <f t="shared" si="236"/>
        <v>0</v>
      </c>
      <c r="BJ146" s="2">
        <f t="shared" si="221"/>
        <v>0</v>
      </c>
      <c r="BK146" s="2">
        <f t="shared" si="222"/>
        <v>0</v>
      </c>
      <c r="BL146" s="2">
        <f t="shared" si="223"/>
        <v>0</v>
      </c>
      <c r="BM146" s="2">
        <f t="shared" si="224"/>
        <v>0</v>
      </c>
      <c r="BN146" s="2">
        <f t="shared" si="225"/>
        <v>0</v>
      </c>
      <c r="BO146" s="2">
        <f t="shared" si="237"/>
        <v>0</v>
      </c>
      <c r="BP146" s="2">
        <f t="shared" si="238"/>
        <v>0</v>
      </c>
      <c r="BQ146" s="2">
        <f t="shared" si="239"/>
        <v>0</v>
      </c>
      <c r="BR146" s="11">
        <f t="shared" si="240"/>
        <v>3.7011638531267294E-2</v>
      </c>
      <c r="BS146" s="17">
        <f t="shared" si="216"/>
        <v>2.2659739196501324E-2</v>
      </c>
      <c r="BT146" s="17">
        <f t="shared" si="217"/>
        <v>8.1065469079831379E-2</v>
      </c>
      <c r="BU146" s="12">
        <f>(BU$3*temperature!$I256+BU$4*temperature!$I256^2+BU$5*temperature!$I256^6)*(K146/K$56)^$BW$1</f>
        <v>-11.9054882597797</v>
      </c>
      <c r="BV146" s="12">
        <f>(BV$3*temperature!$I256+BV$4*temperature!$I256^2+BV$5*temperature!$I256^6)*(L146/L$56)^$BW$1</f>
        <v>-9.9838375534323145</v>
      </c>
      <c r="BW146" s="12">
        <f>(BW$3*temperature!$I256+BW$4*temperature!$I256^2+BW$5*temperature!$I256^6)*(M146/M$56)^$BW$1</f>
        <v>-9.6047172725591405</v>
      </c>
      <c r="BX146" s="12">
        <f>(BX$3*temperature!$M256+BX$4*temperature!$M256^2+BX$5*temperature!$M256^6)*(K146/K$56)^$BW$1</f>
        <v>-11.905505899709322</v>
      </c>
      <c r="BY146" s="12">
        <f>(BY$3*temperature!$M256+BY$4*temperature!$M256^2+BY$5*temperature!$M256^6)*(L146/L$56)^$BW$1</f>
        <v>-9.9838501568453673</v>
      </c>
      <c r="BZ146" s="12">
        <f>(BZ$3*temperature!$M256+BZ$4*temperature!$M256^2+BZ$5*temperature!$M256^6)*(M146/M$56)^$BW$1</f>
        <v>-9.6047277914153923</v>
      </c>
      <c r="CA146" s="19">
        <f t="shared" si="226"/>
        <v>-1.7639929621893202E-5</v>
      </c>
      <c r="CB146" s="19">
        <f t="shared" si="227"/>
        <v>-1.2603413052758583E-5</v>
      </c>
      <c r="CC146" s="19">
        <f t="shared" si="228"/>
        <v>-1.0518856251806596E-5</v>
      </c>
      <c r="CD146" s="19">
        <f t="shared" si="229"/>
        <v>-3.7752874944930334E-2</v>
      </c>
      <c r="CE146" s="19">
        <f t="shared" si="230"/>
        <v>-8.5547030017025063E-4</v>
      </c>
      <c r="CF146" s="19"/>
      <c r="CG146" s="19"/>
      <c r="CH146" s="19"/>
    </row>
    <row r="147" spans="1:86">
      <c r="A147" s="2">
        <f t="shared" si="173"/>
        <v>2101</v>
      </c>
      <c r="B147" s="5">
        <f t="shared" si="174"/>
        <v>1164.5516317158392</v>
      </c>
      <c r="C147" s="5">
        <f t="shared" si="175"/>
        <v>2959.8920290203596</v>
      </c>
      <c r="D147" s="5">
        <f t="shared" si="176"/>
        <v>4357.0913543707948</v>
      </c>
      <c r="E147" s="15">
        <f t="shared" si="177"/>
        <v>3.8590113273857797E-5</v>
      </c>
      <c r="F147" s="15">
        <f t="shared" si="178"/>
        <v>7.6025110828094008E-5</v>
      </c>
      <c r="G147" s="15">
        <f t="shared" si="179"/>
        <v>1.5520255937979588E-4</v>
      </c>
      <c r="H147" s="5">
        <f t="shared" si="180"/>
        <v>159957.30044119887</v>
      </c>
      <c r="I147" s="5">
        <f t="shared" si="181"/>
        <v>59034.256278533489</v>
      </c>
      <c r="J147" s="5">
        <f t="shared" si="182"/>
        <v>22304.169671732674</v>
      </c>
      <c r="K147" s="5">
        <f t="shared" si="183"/>
        <v>137355.26711299122</v>
      </c>
      <c r="L147" s="5">
        <f t="shared" si="184"/>
        <v>19944.733017194601</v>
      </c>
      <c r="M147" s="5">
        <f t="shared" si="185"/>
        <v>5119.0502694781362</v>
      </c>
      <c r="N147" s="15">
        <f t="shared" si="186"/>
        <v>5.4677750228866451E-3</v>
      </c>
      <c r="O147" s="15">
        <f t="shared" si="187"/>
        <v>9.8991493523687968E-3</v>
      </c>
      <c r="P147" s="15">
        <f t="shared" si="188"/>
        <v>9.2828538023634888E-3</v>
      </c>
      <c r="Q147" s="5">
        <f t="shared" si="189"/>
        <v>8426.8067035412096</v>
      </c>
      <c r="R147" s="5">
        <f t="shared" si="190"/>
        <v>11599.877946386003</v>
      </c>
      <c r="S147" s="5">
        <f t="shared" si="191"/>
        <v>6013.8007366214333</v>
      </c>
      <c r="T147" s="5">
        <f t="shared" si="192"/>
        <v>52.681601154171439</v>
      </c>
      <c r="U147" s="5">
        <f t="shared" si="193"/>
        <v>196.49401343612831</v>
      </c>
      <c r="V147" s="5">
        <f t="shared" si="194"/>
        <v>269.62674805343954</v>
      </c>
      <c r="W147" s="15">
        <f t="shared" si="195"/>
        <v>-1.0734613539272964E-2</v>
      </c>
      <c r="X147" s="15">
        <f t="shared" si="196"/>
        <v>-1.217998157191269E-2</v>
      </c>
      <c r="Y147" s="15">
        <f t="shared" si="197"/>
        <v>-9.7425357312937999E-3</v>
      </c>
      <c r="Z147" s="5">
        <f t="shared" si="212"/>
        <v>13554.648852025031</v>
      </c>
      <c r="AA147" s="5">
        <f t="shared" si="213"/>
        <v>34347.467324953992</v>
      </c>
      <c r="AB147" s="5">
        <f t="shared" si="214"/>
        <v>34286.054620113049</v>
      </c>
      <c r="AC147" s="16">
        <f t="shared" si="198"/>
        <v>1.6000109990424547</v>
      </c>
      <c r="AD147" s="16">
        <f t="shared" si="199"/>
        <v>2.9541336855723919</v>
      </c>
      <c r="AE147" s="16">
        <f t="shared" si="200"/>
        <v>5.6989769061053899</v>
      </c>
      <c r="AF147" s="15">
        <f t="shared" si="201"/>
        <v>-4.0504037456468023E-3</v>
      </c>
      <c r="AG147" s="15">
        <f t="shared" si="202"/>
        <v>2.9673830763510267E-4</v>
      </c>
      <c r="AH147" s="15">
        <f t="shared" si="203"/>
        <v>9.7937136394747881E-3</v>
      </c>
      <c r="AI147" s="1">
        <f t="shared" si="167"/>
        <v>298745.69226559065</v>
      </c>
      <c r="AJ147" s="1">
        <f t="shared" si="168"/>
        <v>105900.84996211293</v>
      </c>
      <c r="AK147" s="1">
        <f t="shared" si="169"/>
        <v>40242.111942167779</v>
      </c>
      <c r="AL147" s="14">
        <f t="shared" si="204"/>
        <v>51.412400766073652</v>
      </c>
      <c r="AM147" s="14">
        <f t="shared" si="205"/>
        <v>10.833854972581534</v>
      </c>
      <c r="AN147" s="14">
        <f t="shared" si="206"/>
        <v>3.6303358730064237</v>
      </c>
      <c r="AO147" s="11">
        <f t="shared" si="207"/>
        <v>8.2625666930374771E-3</v>
      </c>
      <c r="AP147" s="11">
        <f t="shared" si="208"/>
        <v>1.0408654809906782E-2</v>
      </c>
      <c r="AQ147" s="11">
        <f t="shared" si="209"/>
        <v>9.4419632171739345E-3</v>
      </c>
      <c r="AR147" s="1">
        <f t="shared" si="215"/>
        <v>159957.30044119887</v>
      </c>
      <c r="AS147" s="1">
        <f t="shared" si="210"/>
        <v>59034.256278533489</v>
      </c>
      <c r="AT147" s="1">
        <f t="shared" si="211"/>
        <v>22304.169671732674</v>
      </c>
      <c r="AU147" s="1">
        <f t="shared" si="170"/>
        <v>31991.460088239775</v>
      </c>
      <c r="AV147" s="1">
        <f t="shared" si="171"/>
        <v>11806.851255706699</v>
      </c>
      <c r="AW147" s="1">
        <f t="shared" si="172"/>
        <v>4460.833934346535</v>
      </c>
      <c r="AX147" s="1">
        <f t="shared" si="231"/>
        <v>109884.21369039296</v>
      </c>
      <c r="AY147" s="1">
        <f t="shared" si="218"/>
        <v>15955.786413755681</v>
      </c>
      <c r="AZ147" s="1">
        <f t="shared" si="219"/>
        <v>4095.2402155825089</v>
      </c>
      <c r="BA147" s="1">
        <f t="shared" si="232"/>
        <v>13517.163305540091</v>
      </c>
      <c r="BB147" s="1">
        <f t="shared" si="233"/>
        <v>28644.582510422282</v>
      </c>
      <c r="BC147" s="1">
        <f t="shared" si="234"/>
        <v>36240.458762361333</v>
      </c>
      <c r="BD147" s="1">
        <f t="shared" si="235"/>
        <v>6170.5936806162272</v>
      </c>
      <c r="BE147" s="2">
        <f t="shared" si="241"/>
        <v>0</v>
      </c>
      <c r="BF147" s="2">
        <f t="shared" si="242"/>
        <v>0</v>
      </c>
      <c r="BG147" s="2">
        <f t="shared" si="243"/>
        <v>0</v>
      </c>
      <c r="BH147" s="2">
        <f t="shared" si="220"/>
        <v>0</v>
      </c>
      <c r="BI147" s="2">
        <f t="shared" si="236"/>
        <v>0</v>
      </c>
      <c r="BJ147" s="2">
        <f t="shared" si="221"/>
        <v>0</v>
      </c>
      <c r="BK147" s="2">
        <f t="shared" si="222"/>
        <v>0</v>
      </c>
      <c r="BL147" s="2">
        <f t="shared" si="223"/>
        <v>0</v>
      </c>
      <c r="BM147" s="2">
        <f t="shared" si="224"/>
        <v>0</v>
      </c>
      <c r="BN147" s="2">
        <f t="shared" si="225"/>
        <v>0</v>
      </c>
      <c r="BO147" s="2">
        <f t="shared" si="237"/>
        <v>0</v>
      </c>
      <c r="BP147" s="2">
        <f t="shared" si="238"/>
        <v>0</v>
      </c>
      <c r="BQ147" s="2">
        <f t="shared" si="239"/>
        <v>0</v>
      </c>
      <c r="BR147" s="11">
        <f t="shared" si="240"/>
        <v>3.6847085181097333E-2</v>
      </c>
      <c r="BS147" s="17">
        <f t="shared" si="216"/>
        <v>2.1850997958513366E-2</v>
      </c>
      <c r="BT147" s="17">
        <f t="shared" si="217"/>
        <v>7.870433891245765E-2</v>
      </c>
      <c r="BU147" s="12">
        <f>(BU$3*temperature!$I257+BU$4*temperature!$I257^2+BU$5*temperature!$I257^6)*(K147/K$56)^$BW$1</f>
        <v>-12.281070413720965</v>
      </c>
      <c r="BV147" s="12">
        <f>(BV$3*temperature!$I257+BV$4*temperature!$I257^2+BV$5*temperature!$I257^6)*(L147/L$56)^$BW$1</f>
        <v>-10.238778289097592</v>
      </c>
      <c r="BW147" s="12">
        <f>(BW$3*temperature!$I257+BW$4*temperature!$I257^2+BW$5*temperature!$I257^6)*(M147/M$56)^$BW$1</f>
        <v>-9.8157484913290691</v>
      </c>
      <c r="BX147" s="12">
        <f>(BX$3*temperature!$M257+BX$4*temperature!$M257^2+BX$5*temperature!$M257^6)*(K147/K$56)^$BW$1</f>
        <v>-12.281088119666116</v>
      </c>
      <c r="BY147" s="12">
        <f>(BY$3*temperature!$M257+BY$4*temperature!$M257^2+BY$5*temperature!$M257^6)*(L147/L$56)^$BW$1</f>
        <v>-10.238790914082276</v>
      </c>
      <c r="BZ147" s="12">
        <f>(BZ$3*temperature!$M257+BZ$4*temperature!$M257^2+BZ$5*temperature!$M257^6)*(M147/M$56)^$BW$1</f>
        <v>-9.8157590197266185</v>
      </c>
      <c r="CA147" s="19">
        <f t="shared" si="226"/>
        <v>-1.7705945150936486E-5</v>
      </c>
      <c r="CB147" s="19">
        <f t="shared" si="227"/>
        <v>-1.2624984684350693E-5</v>
      </c>
      <c r="CC147" s="19">
        <f t="shared" si="228"/>
        <v>-1.0528397549336432E-5</v>
      </c>
      <c r="CD147" s="19">
        <f t="shared" si="229"/>
        <v>-3.8123289347841087E-2</v>
      </c>
      <c r="CE147" s="19">
        <f t="shared" si="230"/>
        <v>-8.3303191771148994E-4</v>
      </c>
      <c r="CF147" s="19"/>
      <c r="CG147" s="19"/>
      <c r="CH147" s="19"/>
    </row>
    <row r="148" spans="1:86">
      <c r="A148" s="2">
        <f t="shared" si="173"/>
        <v>2102</v>
      </c>
      <c r="B148" s="5">
        <f t="shared" si="174"/>
        <v>1164.5943248862513</v>
      </c>
      <c r="C148" s="5">
        <f t="shared" si="175"/>
        <v>2960.1058038339274</v>
      </c>
      <c r="D148" s="5">
        <f t="shared" si="176"/>
        <v>4357.7337745139621</v>
      </c>
      <c r="E148" s="15">
        <f t="shared" si="177"/>
        <v>3.6660607610164905E-5</v>
      </c>
      <c r="F148" s="15">
        <f t="shared" si="178"/>
        <v>7.2223855286689307E-5</v>
      </c>
      <c r="G148" s="15">
        <f t="shared" si="179"/>
        <v>1.4744243141080607E-4</v>
      </c>
      <c r="H148" s="5">
        <f t="shared" si="180"/>
        <v>160809.84436324879</v>
      </c>
      <c r="I148" s="5">
        <f t="shared" si="181"/>
        <v>59613.148064737434</v>
      </c>
      <c r="J148" s="5">
        <f t="shared" si="182"/>
        <v>22511.284957499989</v>
      </c>
      <c r="K148" s="5">
        <f t="shared" si="183"/>
        <v>138082.28404251882</v>
      </c>
      <c r="L148" s="5">
        <f t="shared" si="184"/>
        <v>20138.85719474166</v>
      </c>
      <c r="M148" s="5">
        <f t="shared" si="185"/>
        <v>5165.8238254838716</v>
      </c>
      <c r="N148" s="15">
        <f t="shared" si="186"/>
        <v>5.2929672433277286E-3</v>
      </c>
      <c r="O148" s="15">
        <f t="shared" si="187"/>
        <v>9.7331048442563795E-3</v>
      </c>
      <c r="P148" s="15">
        <f t="shared" si="188"/>
        <v>9.1371550470247254E-3</v>
      </c>
      <c r="Q148" s="5">
        <f t="shared" si="189"/>
        <v>8380.7794413114989</v>
      </c>
      <c r="R148" s="5">
        <f t="shared" si="190"/>
        <v>11570.954959251507</v>
      </c>
      <c r="S148" s="5">
        <f t="shared" si="191"/>
        <v>6010.5108286164104</v>
      </c>
      <c r="T148" s="5">
        <f t="shared" si="192"/>
        <v>52.116084525151294</v>
      </c>
      <c r="U148" s="5">
        <f t="shared" si="193"/>
        <v>194.1007199734851</v>
      </c>
      <c r="V148" s="5">
        <f t="shared" si="194"/>
        <v>266.99989982641637</v>
      </c>
      <c r="W148" s="15">
        <f t="shared" si="195"/>
        <v>-1.0734613539272964E-2</v>
      </c>
      <c r="X148" s="15">
        <f t="shared" si="196"/>
        <v>-1.217998157191269E-2</v>
      </c>
      <c r="Y148" s="15">
        <f t="shared" si="197"/>
        <v>-9.7425357312937999E-3</v>
      </c>
      <c r="Z148" s="5">
        <f t="shared" si="212"/>
        <v>13428.371885954261</v>
      </c>
      <c r="AA148" s="5">
        <f t="shared" si="213"/>
        <v>34277.75869666689</v>
      </c>
      <c r="AB148" s="5">
        <f t="shared" si="214"/>
        <v>34608.1666794177</v>
      </c>
      <c r="AC148" s="16">
        <f t="shared" si="198"/>
        <v>1.593530308498857</v>
      </c>
      <c r="AD148" s="16">
        <f t="shared" si="199"/>
        <v>2.9550102902027766</v>
      </c>
      <c r="AE148" s="16">
        <f t="shared" si="200"/>
        <v>5.7547910539617657</v>
      </c>
      <c r="AF148" s="15">
        <f t="shared" si="201"/>
        <v>-4.0504037456468023E-3</v>
      </c>
      <c r="AG148" s="15">
        <f t="shared" si="202"/>
        <v>2.9673830763510267E-4</v>
      </c>
      <c r="AH148" s="15">
        <f t="shared" si="203"/>
        <v>9.7937136394747881E-3</v>
      </c>
      <c r="AI148" s="1">
        <f t="shared" si="167"/>
        <v>300862.58312727133</v>
      </c>
      <c r="AJ148" s="1">
        <f t="shared" si="168"/>
        <v>107117.61622160835</v>
      </c>
      <c r="AK148" s="1">
        <f t="shared" si="169"/>
        <v>40678.734682297538</v>
      </c>
      <c r="AL148" s="14">
        <f t="shared" si="204"/>
        <v>51.832951172350725</v>
      </c>
      <c r="AM148" s="14">
        <f t="shared" si="205"/>
        <v>10.945493170685026</v>
      </c>
      <c r="AN148" s="14">
        <f t="shared" si="206"/>
        <v>3.6642705958075479</v>
      </c>
      <c r="AO148" s="11">
        <f t="shared" si="207"/>
        <v>8.1799410261071022E-3</v>
      </c>
      <c r="AP148" s="11">
        <f t="shared" si="208"/>
        <v>1.0304568261807714E-2</v>
      </c>
      <c r="AQ148" s="11">
        <f t="shared" si="209"/>
        <v>9.3475435850021958E-3</v>
      </c>
      <c r="AR148" s="1">
        <f t="shared" si="215"/>
        <v>160809.84436324879</v>
      </c>
      <c r="AS148" s="1">
        <f t="shared" si="210"/>
        <v>59613.148064737434</v>
      </c>
      <c r="AT148" s="1">
        <f t="shared" si="211"/>
        <v>22511.284957499989</v>
      </c>
      <c r="AU148" s="1">
        <f t="shared" si="170"/>
        <v>32161.968872649759</v>
      </c>
      <c r="AV148" s="1">
        <f t="shared" si="171"/>
        <v>11922.629612947487</v>
      </c>
      <c r="AW148" s="1">
        <f t="shared" si="172"/>
        <v>4502.2569914999976</v>
      </c>
      <c r="AX148" s="1">
        <f t="shared" si="231"/>
        <v>110465.82723401506</v>
      </c>
      <c r="AY148" s="1">
        <f t="shared" si="218"/>
        <v>16111.085755793329</v>
      </c>
      <c r="AZ148" s="1">
        <f t="shared" si="219"/>
        <v>4132.6590603870973</v>
      </c>
      <c r="BA148" s="1">
        <f t="shared" si="232"/>
        <v>13523.80675656243</v>
      </c>
      <c r="BB148" s="1">
        <f t="shared" si="233"/>
        <v>28675.323045601188</v>
      </c>
      <c r="BC148" s="1">
        <f t="shared" si="234"/>
        <v>36285.438625040704</v>
      </c>
      <c r="BD148" s="1">
        <f t="shared" si="235"/>
        <v>5997.1612358181192</v>
      </c>
      <c r="BE148" s="2">
        <f t="shared" si="241"/>
        <v>0</v>
      </c>
      <c r="BF148" s="2">
        <f t="shared" si="242"/>
        <v>0</v>
      </c>
      <c r="BG148" s="2">
        <f t="shared" si="243"/>
        <v>0</v>
      </c>
      <c r="BH148" s="2">
        <f t="shared" si="220"/>
        <v>0</v>
      </c>
      <c r="BI148" s="2">
        <f t="shared" si="236"/>
        <v>0</v>
      </c>
      <c r="BJ148" s="2">
        <f t="shared" si="221"/>
        <v>0</v>
      </c>
      <c r="BK148" s="2">
        <f t="shared" si="222"/>
        <v>0</v>
      </c>
      <c r="BL148" s="2">
        <f t="shared" si="223"/>
        <v>0</v>
      </c>
      <c r="BM148" s="2">
        <f t="shared" si="224"/>
        <v>0</v>
      </c>
      <c r="BN148" s="2">
        <f t="shared" si="225"/>
        <v>0</v>
      </c>
      <c r="BO148" s="2">
        <f t="shared" si="237"/>
        <v>0</v>
      </c>
      <c r="BP148" s="2">
        <f t="shared" si="238"/>
        <v>0</v>
      </c>
      <c r="BQ148" s="2">
        <f t="shared" si="239"/>
        <v>0</v>
      </c>
      <c r="BR148" s="11">
        <f t="shared" si="240"/>
        <v>3.6683943975466898E-2</v>
      </c>
      <c r="BS148" s="17">
        <f t="shared" si="216"/>
        <v>2.1074465339020399E-2</v>
      </c>
      <c r="BT148" s="17">
        <f t="shared" si="217"/>
        <v>7.6411979526657917E-2</v>
      </c>
      <c r="BU148" s="12">
        <f>(BU$3*temperature!$I258+BU$4*temperature!$I258^2+BU$5*temperature!$I258^6)*(K148/K$56)^$BW$1</f>
        <v>-12.659832120594578</v>
      </c>
      <c r="BV148" s="12">
        <f>(BV$3*temperature!$I258+BV$4*temperature!$I258^2+BV$5*temperature!$I258^6)*(L148/L$56)^$BW$1</f>
        <v>-10.49519779500703</v>
      </c>
      <c r="BW148" s="12">
        <f>(BW$3*temperature!$I258+BW$4*temperature!$I258^2+BW$5*temperature!$I258^6)*(M148/M$56)^$BW$1</f>
        <v>-10.027866369362544</v>
      </c>
      <c r="BX148" s="12">
        <f>(BX$3*temperature!$M258+BX$4*temperature!$M258^2+BX$5*temperature!$M258^6)*(K148/K$56)^$BW$1</f>
        <v>-12.659849889356307</v>
      </c>
      <c r="BY148" s="12">
        <f>(BY$3*temperature!$M258+BY$4*temperature!$M258^2+BY$5*temperature!$M258^6)*(L148/L$56)^$BW$1</f>
        <v>-10.495210439456773</v>
      </c>
      <c r="BZ148" s="12">
        <f>(BZ$3*temperature!$M258+BZ$4*temperature!$M258^2+BZ$5*temperature!$M258^6)*(M148/M$56)^$BW$1</f>
        <v>-10.027876905744199</v>
      </c>
      <c r="CA148" s="19">
        <f t="shared" si="226"/>
        <v>-1.7768761729541893E-5</v>
      </c>
      <c r="CB148" s="19">
        <f t="shared" si="227"/>
        <v>-1.2644449743248742E-5</v>
      </c>
      <c r="CC148" s="19">
        <f t="shared" si="228"/>
        <v>-1.0536381655157356E-5</v>
      </c>
      <c r="CD148" s="19">
        <f t="shared" si="229"/>
        <v>-3.8483547528569244E-2</v>
      </c>
      <c r="CE148" s="19">
        <f t="shared" si="230"/>
        <v>-8.1102018851337665E-4</v>
      </c>
      <c r="CF148" s="19"/>
      <c r="CG148" s="19"/>
      <c r="CH148" s="19"/>
    </row>
    <row r="149" spans="1:86">
      <c r="A149" s="2">
        <f t="shared" si="173"/>
        <v>2103</v>
      </c>
      <c r="B149" s="5">
        <f t="shared" si="174"/>
        <v>1164.6348848850425</v>
      </c>
      <c r="C149" s="5">
        <f t="shared" si="175"/>
        <v>2960.3089045744769</v>
      </c>
      <c r="D149" s="5">
        <f t="shared" si="176"/>
        <v>4358.3441636339594</v>
      </c>
      <c r="E149" s="15">
        <f t="shared" si="177"/>
        <v>3.4827577229656655E-5</v>
      </c>
      <c r="F149" s="15">
        <f t="shared" si="178"/>
        <v>6.8612662522354835E-5</v>
      </c>
      <c r="G149" s="15">
        <f t="shared" si="179"/>
        <v>1.4007030984026575E-4</v>
      </c>
      <c r="H149" s="5">
        <f t="shared" si="180"/>
        <v>161638.73531206694</v>
      </c>
      <c r="I149" s="5">
        <f t="shared" si="181"/>
        <v>60187.71401332118</v>
      </c>
      <c r="J149" s="5">
        <f t="shared" si="182"/>
        <v>22716.915722582879</v>
      </c>
      <c r="K149" s="5">
        <f t="shared" si="183"/>
        <v>138789.19257001459</v>
      </c>
      <c r="L149" s="5">
        <f t="shared" si="184"/>
        <v>20331.565371544471</v>
      </c>
      <c r="M149" s="5">
        <f t="shared" si="185"/>
        <v>5212.2812861207503</v>
      </c>
      <c r="N149" s="15">
        <f t="shared" si="186"/>
        <v>5.1194730185524229E-3</v>
      </c>
      <c r="O149" s="15">
        <f t="shared" si="187"/>
        <v>9.5689728041334909E-3</v>
      </c>
      <c r="P149" s="15">
        <f t="shared" si="188"/>
        <v>8.9932336460443185E-3</v>
      </c>
      <c r="Q149" s="5">
        <f t="shared" si="189"/>
        <v>8333.549843854109</v>
      </c>
      <c r="R149" s="5">
        <f t="shared" si="190"/>
        <v>11540.18624919483</v>
      </c>
      <c r="S149" s="5">
        <f t="shared" si="191"/>
        <v>6006.321707508966</v>
      </c>
      <c r="T149" s="5">
        <f t="shared" si="192"/>
        <v>51.556638498593713</v>
      </c>
      <c r="U149" s="5">
        <f t="shared" si="193"/>
        <v>191.73657678111306</v>
      </c>
      <c r="V149" s="5">
        <f t="shared" si="194"/>
        <v>264.39864376210562</v>
      </c>
      <c r="W149" s="15">
        <f t="shared" si="195"/>
        <v>-1.0734613539272964E-2</v>
      </c>
      <c r="X149" s="15">
        <f t="shared" si="196"/>
        <v>-1.217998157191269E-2</v>
      </c>
      <c r="Y149" s="15">
        <f t="shared" si="197"/>
        <v>-9.7425357312937999E-3</v>
      </c>
      <c r="Z149" s="5">
        <f t="shared" si="212"/>
        <v>13300.932801043637</v>
      </c>
      <c r="AA149" s="5">
        <f t="shared" si="213"/>
        <v>34202.437134618267</v>
      </c>
      <c r="AB149" s="5">
        <f t="shared" si="214"/>
        <v>34927.990998540532</v>
      </c>
      <c r="AC149" s="16">
        <f t="shared" si="198"/>
        <v>1.5870758673685115</v>
      </c>
      <c r="AD149" s="16">
        <f t="shared" si="199"/>
        <v>2.9558871549553358</v>
      </c>
      <c r="AE149" s="16">
        <f t="shared" si="200"/>
        <v>5.8111518295992788</v>
      </c>
      <c r="AF149" s="15">
        <f t="shared" si="201"/>
        <v>-4.0504037456468023E-3</v>
      </c>
      <c r="AG149" s="15">
        <f t="shared" si="202"/>
        <v>2.9673830763510267E-4</v>
      </c>
      <c r="AH149" s="15">
        <f t="shared" si="203"/>
        <v>9.7937136394747881E-3</v>
      </c>
      <c r="AI149" s="1">
        <f t="shared" si="167"/>
        <v>302938.29368719395</v>
      </c>
      <c r="AJ149" s="1">
        <f t="shared" si="168"/>
        <v>108328.48421239501</v>
      </c>
      <c r="AK149" s="1">
        <f t="shared" si="169"/>
        <v>41113.118205567785</v>
      </c>
      <c r="AL149" s="14">
        <f t="shared" si="204"/>
        <v>52.252701751311655</v>
      </c>
      <c r="AM149" s="14">
        <f t="shared" si="205"/>
        <v>11.057153866406136</v>
      </c>
      <c r="AN149" s="14">
        <f t="shared" si="206"/>
        <v>3.6981800056180854</v>
      </c>
      <c r="AO149" s="11">
        <f t="shared" si="207"/>
        <v>8.0981416158460318E-3</v>
      </c>
      <c r="AP149" s="11">
        <f t="shared" si="208"/>
        <v>1.0201522579189637E-2</v>
      </c>
      <c r="AQ149" s="11">
        <f t="shared" si="209"/>
        <v>9.254068149152174E-3</v>
      </c>
      <c r="AR149" s="1">
        <f t="shared" si="215"/>
        <v>161638.73531206694</v>
      </c>
      <c r="AS149" s="1">
        <f t="shared" si="210"/>
        <v>60187.71401332118</v>
      </c>
      <c r="AT149" s="1">
        <f t="shared" si="211"/>
        <v>22716.915722582879</v>
      </c>
      <c r="AU149" s="1">
        <f t="shared" si="170"/>
        <v>32327.747062413389</v>
      </c>
      <c r="AV149" s="1">
        <f t="shared" si="171"/>
        <v>12037.542802664237</v>
      </c>
      <c r="AW149" s="1">
        <f t="shared" si="172"/>
        <v>4543.3831445165761</v>
      </c>
      <c r="AX149" s="1">
        <f t="shared" si="231"/>
        <v>111031.35405601168</v>
      </c>
      <c r="AY149" s="1">
        <f t="shared" si="218"/>
        <v>16265.252297235576</v>
      </c>
      <c r="AZ149" s="1">
        <f t="shared" si="219"/>
        <v>4169.8250288966001</v>
      </c>
      <c r="BA149" s="1">
        <f t="shared" si="232"/>
        <v>13530.224864785756</v>
      </c>
      <c r="BB149" s="1">
        <f t="shared" si="233"/>
        <v>28705.482979000528</v>
      </c>
      <c r="BC149" s="1">
        <f t="shared" si="234"/>
        <v>36329.541547031855</v>
      </c>
      <c r="BD149" s="1">
        <f t="shared" si="235"/>
        <v>5828.4720659786099</v>
      </c>
      <c r="BE149" s="2">
        <f t="shared" si="241"/>
        <v>0</v>
      </c>
      <c r="BF149" s="2">
        <f t="shared" si="242"/>
        <v>0</v>
      </c>
      <c r="BG149" s="2">
        <f t="shared" si="243"/>
        <v>0</v>
      </c>
      <c r="BH149" s="2">
        <f t="shared" si="220"/>
        <v>0</v>
      </c>
      <c r="BI149" s="2">
        <f t="shared" si="236"/>
        <v>0</v>
      </c>
      <c r="BJ149" s="2">
        <f t="shared" si="221"/>
        <v>0</v>
      </c>
      <c r="BK149" s="2">
        <f t="shared" si="222"/>
        <v>0</v>
      </c>
      <c r="BL149" s="2">
        <f t="shared" si="223"/>
        <v>0</v>
      </c>
      <c r="BM149" s="2">
        <f t="shared" si="224"/>
        <v>0</v>
      </c>
      <c r="BN149" s="2">
        <f t="shared" si="225"/>
        <v>0</v>
      </c>
      <c r="BO149" s="2">
        <f t="shared" si="237"/>
        <v>0</v>
      </c>
      <c r="BP149" s="2">
        <f t="shared" si="238"/>
        <v>0</v>
      </c>
      <c r="BQ149" s="2">
        <f t="shared" si="239"/>
        <v>0</v>
      </c>
      <c r="BR149" s="11">
        <f t="shared" si="240"/>
        <v>3.652221014206522E-2</v>
      </c>
      <c r="BS149" s="17">
        <f t="shared" si="216"/>
        <v>2.032872744050054E-2</v>
      </c>
      <c r="BT149" s="17">
        <f t="shared" si="217"/>
        <v>7.4186387889959141E-2</v>
      </c>
      <c r="BU149" s="12">
        <f>(BU$3*temperature!$I259+BU$4*temperature!$I259^2+BU$5*temperature!$I259^6)*(K149/K$56)^$BW$1</f>
        <v>-13.041702300477597</v>
      </c>
      <c r="BV149" s="12">
        <f>(BV$3*temperature!$I259+BV$4*temperature!$I259^2+BV$5*temperature!$I259^6)*(L149/L$56)^$BW$1</f>
        <v>-10.753039453294454</v>
      </c>
      <c r="BW149" s="12">
        <f>(BW$3*temperature!$I259+BW$4*temperature!$I259^2+BW$5*temperature!$I259^6)*(M149/M$56)^$BW$1</f>
        <v>-10.24102447473067</v>
      </c>
      <c r="BX149" s="12">
        <f>(BX$3*temperature!$M259+BX$4*temperature!$M259^2+BX$5*temperature!$M259^6)*(K149/K$56)^$BW$1</f>
        <v>-13.041720128956822</v>
      </c>
      <c r="BY149" s="12">
        <f>(BY$3*temperature!$M259+BY$4*temperature!$M259^2+BY$5*temperature!$M259^6)*(L149/L$56)^$BW$1</f>
        <v>-10.753052115174224</v>
      </c>
      <c r="BZ149" s="12">
        <f>(BZ$3*temperature!$M259+BZ$4*temperature!$M259^2+BZ$5*temperature!$M259^6)*(M149/M$56)^$BW$1</f>
        <v>-10.241035017594069</v>
      </c>
      <c r="CA149" s="19">
        <f t="shared" si="226"/>
        <v>-1.7828479224490934E-5</v>
      </c>
      <c r="CB149" s="19">
        <f t="shared" si="227"/>
        <v>-1.2661879770448081E-5</v>
      </c>
      <c r="CC149" s="19">
        <f t="shared" si="228"/>
        <v>-1.0542863398299573E-5</v>
      </c>
      <c r="CD149" s="19">
        <f t="shared" si="229"/>
        <v>-3.8833637721728355E-2</v>
      </c>
      <c r="CE149" s="19">
        <f t="shared" si="230"/>
        <v>-7.8943843676815609E-4</v>
      </c>
      <c r="CF149" s="19"/>
      <c r="CG149" s="19"/>
      <c r="CH149" s="19"/>
    </row>
    <row r="150" spans="1:86">
      <c r="A150" s="2">
        <f t="shared" si="173"/>
        <v>2104</v>
      </c>
      <c r="B150" s="5">
        <f t="shared" si="174"/>
        <v>1164.6734182258704</v>
      </c>
      <c r="C150" s="5">
        <f t="shared" si="175"/>
        <v>2960.5018635165166</v>
      </c>
      <c r="D150" s="5">
        <f t="shared" si="176"/>
        <v>4358.9241145204805</v>
      </c>
      <c r="E150" s="15">
        <f t="shared" si="177"/>
        <v>3.3086198368173824E-5</v>
      </c>
      <c r="F150" s="15">
        <f t="shared" si="178"/>
        <v>6.5182029396237086E-5</v>
      </c>
      <c r="G150" s="15">
        <f t="shared" si="179"/>
        <v>1.3306679434825245E-4</v>
      </c>
      <c r="H150" s="5">
        <f t="shared" si="180"/>
        <v>162443.78128660689</v>
      </c>
      <c r="I150" s="5">
        <f t="shared" si="181"/>
        <v>60757.844213307304</v>
      </c>
      <c r="J150" s="5">
        <f t="shared" si="182"/>
        <v>22921.034473240128</v>
      </c>
      <c r="K150" s="5">
        <f t="shared" si="183"/>
        <v>139475.8210709875</v>
      </c>
      <c r="L150" s="5">
        <f t="shared" si="184"/>
        <v>20522.819107817912</v>
      </c>
      <c r="M150" s="5">
        <f t="shared" si="185"/>
        <v>5258.4155794053422</v>
      </c>
      <c r="N150" s="15">
        <f t="shared" si="186"/>
        <v>4.9472764287934456E-3</v>
      </c>
      <c r="O150" s="15">
        <f t="shared" si="187"/>
        <v>9.4067393620913542E-3</v>
      </c>
      <c r="P150" s="15">
        <f t="shared" si="188"/>
        <v>8.8510751343060523E-3</v>
      </c>
      <c r="Q150" s="5">
        <f t="shared" si="189"/>
        <v>8285.1523260353115</v>
      </c>
      <c r="R150" s="5">
        <f t="shared" si="190"/>
        <v>11507.610353801838</v>
      </c>
      <c r="S150" s="5">
        <f t="shared" si="191"/>
        <v>6001.247832308949</v>
      </c>
      <c r="T150" s="5">
        <f t="shared" si="192"/>
        <v>51.003197908927305</v>
      </c>
      <c r="U150" s="5">
        <f t="shared" si="193"/>
        <v>189.40122880925747</v>
      </c>
      <c r="V150" s="5">
        <f t="shared" si="194"/>
        <v>261.82273052794767</v>
      </c>
      <c r="W150" s="15">
        <f t="shared" si="195"/>
        <v>-1.0734613539272964E-2</v>
      </c>
      <c r="X150" s="15">
        <f t="shared" si="196"/>
        <v>-1.217998157191269E-2</v>
      </c>
      <c r="Y150" s="15">
        <f t="shared" si="197"/>
        <v>-9.7425357312937999E-3</v>
      </c>
      <c r="Z150" s="5">
        <f t="shared" si="212"/>
        <v>13172.405304584203</v>
      </c>
      <c r="AA150" s="5">
        <f t="shared" si="213"/>
        <v>34121.610485096186</v>
      </c>
      <c r="AB150" s="5">
        <f t="shared" si="214"/>
        <v>35245.48370716309</v>
      </c>
      <c r="AC150" s="16">
        <f t="shared" si="198"/>
        <v>1.5806475693306965</v>
      </c>
      <c r="AD150" s="16">
        <f t="shared" si="199"/>
        <v>2.9567642799072575</v>
      </c>
      <c r="AE150" s="16">
        <f t="shared" si="200"/>
        <v>5.8680645865338841</v>
      </c>
      <c r="AF150" s="15">
        <f t="shared" si="201"/>
        <v>-4.0504037456468023E-3</v>
      </c>
      <c r="AG150" s="15">
        <f t="shared" si="202"/>
        <v>2.9673830763510267E-4</v>
      </c>
      <c r="AH150" s="15">
        <f t="shared" si="203"/>
        <v>9.7937136394747881E-3</v>
      </c>
      <c r="AI150" s="1">
        <f t="shared" si="167"/>
        <v>304972.21138088795</v>
      </c>
      <c r="AJ150" s="1">
        <f t="shared" si="168"/>
        <v>109533.17859381974</v>
      </c>
      <c r="AK150" s="1">
        <f t="shared" si="169"/>
        <v>41545.189529527583</v>
      </c>
      <c r="AL150" s="14">
        <f t="shared" si="204"/>
        <v>52.671620032118419</v>
      </c>
      <c r="AM150" s="14">
        <f t="shared" si="205"/>
        <v>11.168825673187555</v>
      </c>
      <c r="AN150" s="14">
        <f t="shared" si="206"/>
        <v>3.7320609833199088</v>
      </c>
      <c r="AO150" s="11">
        <f t="shared" si="207"/>
        <v>8.0171601996875709E-3</v>
      </c>
      <c r="AP150" s="11">
        <f t="shared" si="208"/>
        <v>1.0099507353397741E-2</v>
      </c>
      <c r="AQ150" s="11">
        <f t="shared" si="209"/>
        <v>9.1615274676606524E-3</v>
      </c>
      <c r="AR150" s="1">
        <f t="shared" si="215"/>
        <v>162443.78128660689</v>
      </c>
      <c r="AS150" s="1">
        <f t="shared" si="210"/>
        <v>60757.844213307304</v>
      </c>
      <c r="AT150" s="1">
        <f t="shared" si="211"/>
        <v>22921.034473240128</v>
      </c>
      <c r="AU150" s="1">
        <f t="shared" si="170"/>
        <v>32488.75625732138</v>
      </c>
      <c r="AV150" s="1">
        <f t="shared" si="171"/>
        <v>12151.568842661462</v>
      </c>
      <c r="AW150" s="1">
        <f t="shared" si="172"/>
        <v>4584.2068946480258</v>
      </c>
      <c r="AX150" s="1">
        <f t="shared" si="231"/>
        <v>111580.65685679</v>
      </c>
      <c r="AY150" s="1">
        <f t="shared" si="218"/>
        <v>16418.255286254331</v>
      </c>
      <c r="AZ150" s="1">
        <f t="shared" si="219"/>
        <v>4206.732463524274</v>
      </c>
      <c r="BA150" s="1">
        <f t="shared" si="232"/>
        <v>13536.420283666353</v>
      </c>
      <c r="BB150" s="1">
        <f t="shared" si="233"/>
        <v>28735.072563120484</v>
      </c>
      <c r="BC150" s="1">
        <f t="shared" si="234"/>
        <v>36372.787225975029</v>
      </c>
      <c r="BD150" s="1">
        <f t="shared" si="235"/>
        <v>5664.4029774800938</v>
      </c>
      <c r="BE150" s="2">
        <f t="shared" si="241"/>
        <v>0</v>
      </c>
      <c r="BF150" s="2">
        <f t="shared" si="242"/>
        <v>0</v>
      </c>
      <c r="BG150" s="2">
        <f t="shared" si="243"/>
        <v>0</v>
      </c>
      <c r="BH150" s="2">
        <f t="shared" si="220"/>
        <v>0</v>
      </c>
      <c r="BI150" s="2">
        <f t="shared" si="236"/>
        <v>0</v>
      </c>
      <c r="BJ150" s="2">
        <f t="shared" si="221"/>
        <v>0</v>
      </c>
      <c r="BK150" s="2">
        <f t="shared" si="222"/>
        <v>0</v>
      </c>
      <c r="BL150" s="2">
        <f t="shared" si="223"/>
        <v>0</v>
      </c>
      <c r="BM150" s="2">
        <f t="shared" si="224"/>
        <v>0</v>
      </c>
      <c r="BN150" s="2">
        <f t="shared" si="225"/>
        <v>0</v>
      </c>
      <c r="BO150" s="2">
        <f t="shared" si="237"/>
        <v>0</v>
      </c>
      <c r="BP150" s="2">
        <f t="shared" si="238"/>
        <v>0</v>
      </c>
      <c r="BQ150" s="2">
        <f t="shared" si="239"/>
        <v>0</v>
      </c>
      <c r="BR150" s="11">
        <f t="shared" si="240"/>
        <v>3.6361878026220457E-2</v>
      </c>
      <c r="BS150" s="17">
        <f t="shared" si="216"/>
        <v>1.9612437863453302E-2</v>
      </c>
      <c r="BT150" s="17">
        <f t="shared" si="217"/>
        <v>7.2025619310639943E-2</v>
      </c>
      <c r="BU150" s="12">
        <f>(BU$3*temperature!$I260+BU$4*temperature!$I260^2+BU$5*temperature!$I260^6)*(K150/K$56)^$BW$1</f>
        <v>-13.426610363076096</v>
      </c>
      <c r="BV150" s="12">
        <f>(BV$3*temperature!$I260+BV$4*temperature!$I260^2+BV$5*temperature!$I260^6)*(L150/L$56)^$BW$1</f>
        <v>-11.012247066222885</v>
      </c>
      <c r="BW150" s="12">
        <f>(BW$3*temperature!$I260+BW$4*temperature!$I260^2+BW$5*temperature!$I260^6)*(M150/M$56)^$BW$1</f>
        <v>-10.455176713265505</v>
      </c>
      <c r="BX150" s="12">
        <f>(BX$3*temperature!$M260+BX$4*temperature!$M260^2+BX$5*temperature!$M260^6)*(K150/K$56)^$BW$1</f>
        <v>-13.426628248272356</v>
      </c>
      <c r="BY150" s="12">
        <f>(BY$3*temperature!$M260+BY$4*temperature!$M260^2+BY$5*temperature!$M260^6)*(L150/L$56)^$BW$1</f>
        <v>-11.012259743567926</v>
      </c>
      <c r="BZ150" s="12">
        <f>(BZ$3*temperature!$M260+BZ$4*temperature!$M260^2+BZ$5*temperature!$M260^6)*(M150/M$56)^$BW$1</f>
        <v>-10.455187261162081</v>
      </c>
      <c r="CA150" s="19">
        <f t="shared" si="226"/>
        <v>-1.7885196260891689E-5</v>
      </c>
      <c r="CB150" s="19">
        <f t="shared" si="227"/>
        <v>-1.2677345040401633E-5</v>
      </c>
      <c r="CC150" s="19">
        <f t="shared" si="228"/>
        <v>-1.0547896575729965E-5</v>
      </c>
      <c r="CD150" s="19">
        <f t="shared" si="229"/>
        <v>-3.9173557657078729E-2</v>
      </c>
      <c r="CE150" s="19">
        <f t="shared" si="230"/>
        <v>-7.6828896543986184E-4</v>
      </c>
      <c r="CF150" s="19"/>
      <c r="CG150" s="19"/>
      <c r="CH150" s="19"/>
    </row>
    <row r="151" spans="1:86">
      <c r="A151" s="2">
        <f t="shared" si="173"/>
        <v>2105</v>
      </c>
      <c r="B151" s="5">
        <f t="shared" si="174"/>
        <v>1164.7100261108324</v>
      </c>
      <c r="C151" s="5">
        <f t="shared" si="175"/>
        <v>2960.6851864600371</v>
      </c>
      <c r="D151" s="5">
        <f t="shared" si="176"/>
        <v>4359.4751411762709</v>
      </c>
      <c r="E151" s="15">
        <f t="shared" si="177"/>
        <v>3.143188844976513E-5</v>
      </c>
      <c r="F151" s="15">
        <f t="shared" si="178"/>
        <v>6.1922927926425227E-5</v>
      </c>
      <c r="G151" s="15">
        <f t="shared" si="179"/>
        <v>1.2641345463083981E-4</v>
      </c>
      <c r="H151" s="5">
        <f t="shared" si="180"/>
        <v>163224.80170890226</v>
      </c>
      <c r="I151" s="5">
        <f t="shared" si="181"/>
        <v>61323.43205249952</v>
      </c>
      <c r="J151" s="5">
        <f t="shared" si="182"/>
        <v>23123.61469071007</v>
      </c>
      <c r="K151" s="5">
        <f t="shared" si="183"/>
        <v>140142.00792444282</v>
      </c>
      <c r="L151" s="5">
        <f t="shared" si="184"/>
        <v>20712.581105531619</v>
      </c>
      <c r="M151" s="5">
        <f t="shared" si="185"/>
        <v>5304.2198755309046</v>
      </c>
      <c r="N151" s="15">
        <f t="shared" si="186"/>
        <v>4.7763608655599921E-3</v>
      </c>
      <c r="O151" s="15">
        <f t="shared" si="187"/>
        <v>9.2463904065411828E-3</v>
      </c>
      <c r="P151" s="15">
        <f t="shared" si="188"/>
        <v>8.7106649206190045E-3</v>
      </c>
      <c r="Q151" s="5">
        <f t="shared" si="189"/>
        <v>8235.6213484870641</v>
      </c>
      <c r="R151" s="5">
        <f t="shared" si="190"/>
        <v>11473.266146945803</v>
      </c>
      <c r="S151" s="5">
        <f t="shared" si="191"/>
        <v>5995.3038214343896</v>
      </c>
      <c r="T151" s="5">
        <f t="shared" si="192"/>
        <v>50.455698290107918</v>
      </c>
      <c r="U151" s="5">
        <f t="shared" si="193"/>
        <v>187.09432533266309</v>
      </c>
      <c r="V151" s="5">
        <f t="shared" si="194"/>
        <v>259.27191322051425</v>
      </c>
      <c r="W151" s="15">
        <f t="shared" si="195"/>
        <v>-1.0734613539272964E-2</v>
      </c>
      <c r="X151" s="15">
        <f t="shared" si="196"/>
        <v>-1.217998157191269E-2</v>
      </c>
      <c r="Y151" s="15">
        <f t="shared" si="197"/>
        <v>-9.7425357312937999E-3</v>
      </c>
      <c r="Z151" s="5">
        <f t="shared" si="212"/>
        <v>13042.862179430274</v>
      </c>
      <c r="AA151" s="5">
        <f t="shared" si="213"/>
        <v>34035.387848551902</v>
      </c>
      <c r="AB151" s="5">
        <f t="shared" si="214"/>
        <v>35560.602457958827</v>
      </c>
      <c r="AC151" s="16">
        <f t="shared" si="198"/>
        <v>1.5742453084953318</v>
      </c>
      <c r="AD151" s="16">
        <f t="shared" si="199"/>
        <v>2.9576416651357533</v>
      </c>
      <c r="AE151" s="16">
        <f t="shared" si="200"/>
        <v>5.9255347307123403</v>
      </c>
      <c r="AF151" s="15">
        <f t="shared" si="201"/>
        <v>-4.0504037456468023E-3</v>
      </c>
      <c r="AG151" s="15">
        <f t="shared" si="202"/>
        <v>2.9673830763510267E-4</v>
      </c>
      <c r="AH151" s="15">
        <f t="shared" si="203"/>
        <v>9.7937136394747881E-3</v>
      </c>
      <c r="AI151" s="1">
        <f t="shared" si="167"/>
        <v>306963.74650012056</v>
      </c>
      <c r="AJ151" s="1">
        <f t="shared" si="168"/>
        <v>110731.42957709923</v>
      </c>
      <c r="AK151" s="1">
        <f t="shared" si="169"/>
        <v>41974.877471222855</v>
      </c>
      <c r="AL151" s="14">
        <f t="shared" si="204"/>
        <v>53.089674079735246</v>
      </c>
      <c r="AM151" s="14">
        <f t="shared" si="205"/>
        <v>11.28049731383258</v>
      </c>
      <c r="AN151" s="14">
        <f t="shared" si="206"/>
        <v>3.7659104487374822</v>
      </c>
      <c r="AO151" s="11">
        <f t="shared" si="207"/>
        <v>7.9369885976906945E-3</v>
      </c>
      <c r="AP151" s="11">
        <f t="shared" si="208"/>
        <v>9.9985122798637634E-3</v>
      </c>
      <c r="AQ151" s="11">
        <f t="shared" si="209"/>
        <v>9.0699121929840466E-3</v>
      </c>
      <c r="AR151" s="1">
        <f t="shared" si="215"/>
        <v>163224.80170890226</v>
      </c>
      <c r="AS151" s="1">
        <f t="shared" si="210"/>
        <v>61323.43205249952</v>
      </c>
      <c r="AT151" s="1">
        <f t="shared" si="211"/>
        <v>23123.61469071007</v>
      </c>
      <c r="AU151" s="1">
        <f t="shared" si="170"/>
        <v>32644.960341780454</v>
      </c>
      <c r="AV151" s="1">
        <f t="shared" si="171"/>
        <v>12264.686410499904</v>
      </c>
      <c r="AW151" s="1">
        <f t="shared" si="172"/>
        <v>4624.7229381420138</v>
      </c>
      <c r="AX151" s="1">
        <f t="shared" si="231"/>
        <v>112113.60633955426</v>
      </c>
      <c r="AY151" s="1">
        <f t="shared" si="218"/>
        <v>16570.064884425297</v>
      </c>
      <c r="AZ151" s="1">
        <f t="shared" si="219"/>
        <v>4243.3759004247231</v>
      </c>
      <c r="BA151" s="1">
        <f t="shared" si="232"/>
        <v>13542.395590833037</v>
      </c>
      <c r="BB151" s="1">
        <f t="shared" si="233"/>
        <v>28764.101785870327</v>
      </c>
      <c r="BC151" s="1">
        <f t="shared" si="234"/>
        <v>36415.194727971124</v>
      </c>
      <c r="BD151" s="1">
        <f t="shared" si="235"/>
        <v>5504.8336184666941</v>
      </c>
      <c r="BE151" s="2">
        <f t="shared" si="241"/>
        <v>0</v>
      </c>
      <c r="BF151" s="2">
        <f t="shared" si="242"/>
        <v>0</v>
      </c>
      <c r="BG151" s="2">
        <f t="shared" si="243"/>
        <v>0</v>
      </c>
      <c r="BH151" s="2">
        <f t="shared" si="220"/>
        <v>0</v>
      </c>
      <c r="BI151" s="2">
        <f t="shared" si="236"/>
        <v>0</v>
      </c>
      <c r="BJ151" s="2">
        <f t="shared" si="221"/>
        <v>0</v>
      </c>
      <c r="BK151" s="2">
        <f t="shared" si="222"/>
        <v>0</v>
      </c>
      <c r="BL151" s="2">
        <f t="shared" si="223"/>
        <v>0</v>
      </c>
      <c r="BM151" s="2">
        <f t="shared" si="224"/>
        <v>0</v>
      </c>
      <c r="BN151" s="2">
        <f t="shared" si="225"/>
        <v>0</v>
      </c>
      <c r="BO151" s="2">
        <f t="shared" si="237"/>
        <v>0</v>
      </c>
      <c r="BP151" s="2">
        <f t="shared" si="238"/>
        <v>0</v>
      </c>
      <c r="BQ151" s="2">
        <f t="shared" si="239"/>
        <v>0</v>
      </c>
      <c r="BR151" s="11">
        <f t="shared" si="240"/>
        <v>3.6202941118922166E-2</v>
      </c>
      <c r="BS151" s="17">
        <f t="shared" si="216"/>
        <v>1.8924314256720563E-2</v>
      </c>
      <c r="BT151" s="17">
        <f t="shared" si="217"/>
        <v>6.9927785738485376E-2</v>
      </c>
      <c r="BU151" s="12">
        <f>(BU$3*temperature!$I261+BU$4*temperature!$I261^2+BU$5*temperature!$I261^6)*(K151/K$56)^$BW$1</f>
        <v>-13.8144862737567</v>
      </c>
      <c r="BV151" s="12">
        <f>(BV$3*temperature!$I261+BV$4*temperature!$I261^2+BV$5*temperature!$I261^6)*(L151/L$56)^$BW$1</f>
        <v>-11.272764893540929</v>
      </c>
      <c r="BW151" s="12">
        <f>(BW$3*temperature!$I261+BW$4*temperature!$I261^2+BW$5*temperature!$I261^6)*(M151/M$56)^$BW$1</f>
        <v>-10.670277358760245</v>
      </c>
      <c r="BX151" s="12">
        <f>(BX$3*temperature!$M261+BX$4*temperature!$M261^2+BX$5*temperature!$M261^6)*(K151/K$56)^$BW$1</f>
        <v>-13.81450421276676</v>
      </c>
      <c r="BY151" s="12">
        <f>(BY$3*temperature!$M261+BY$4*temperature!$M261^2+BY$5*temperature!$M261^6)*(L151/L$56)^$BW$1</f>
        <v>-11.272777584455397</v>
      </c>
      <c r="BZ151" s="12">
        <f>(BZ$3*temperature!$M261+BZ$4*temperature!$M261^2+BZ$5*temperature!$M261^6)*(M151/M$56)^$BW$1</f>
        <v>-10.670287910294126</v>
      </c>
      <c r="CA151" s="19">
        <f t="shared" si="226"/>
        <v>-1.7939010060530336E-5</v>
      </c>
      <c r="CB151" s="19">
        <f t="shared" si="227"/>
        <v>-1.2690914468649339E-5</v>
      </c>
      <c r="CC151" s="19">
        <f t="shared" si="228"/>
        <v>-1.0551533881297814E-5</v>
      </c>
      <c r="CD151" s="19">
        <f t="shared" si="229"/>
        <v>-3.9503313949534706E-2</v>
      </c>
      <c r="CE151" s="19">
        <f t="shared" si="230"/>
        <v>-7.4757312736288789E-4</v>
      </c>
      <c r="CF151" s="19"/>
      <c r="CG151" s="19"/>
      <c r="CH151" s="19"/>
    </row>
    <row r="152" spans="1:86">
      <c r="A152" s="2">
        <f t="shared" si="173"/>
        <v>2106</v>
      </c>
      <c r="B152" s="5">
        <f t="shared" si="174"/>
        <v>1164.7448046946683</v>
      </c>
      <c r="C152" s="5">
        <f t="shared" si="175"/>
        <v>2960.85935404068</v>
      </c>
      <c r="D152" s="5">
        <f t="shared" si="176"/>
        <v>4359.9986826735958</v>
      </c>
      <c r="E152" s="15">
        <f t="shared" si="177"/>
        <v>2.9860294027276873E-5</v>
      </c>
      <c r="F152" s="15">
        <f t="shared" si="178"/>
        <v>5.8826781530103961E-5</v>
      </c>
      <c r="G152" s="15">
        <f t="shared" si="179"/>
        <v>1.2009278189929781E-4</v>
      </c>
      <c r="H152" s="5">
        <f t="shared" si="180"/>
        <v>163981.62727096342</v>
      </c>
      <c r="I152" s="5">
        <f t="shared" si="181"/>
        <v>61884.374226056156</v>
      </c>
      <c r="J152" s="5">
        <f t="shared" si="182"/>
        <v>23324.630828585901</v>
      </c>
      <c r="K152" s="5">
        <f t="shared" si="183"/>
        <v>140787.60137844129</v>
      </c>
      <c r="L152" s="5">
        <f t="shared" si="184"/>
        <v>20900.815211503595</v>
      </c>
      <c r="M152" s="5">
        <f t="shared" si="185"/>
        <v>5349.6875862088564</v>
      </c>
      <c r="N152" s="15">
        <f t="shared" si="186"/>
        <v>4.6067090343571149E-3</v>
      </c>
      <c r="O152" s="15">
        <f t="shared" si="187"/>
        <v>9.08791159406519E-3</v>
      </c>
      <c r="P152" s="15">
        <f t="shared" si="188"/>
        <v>8.5719882932644431E-3</v>
      </c>
      <c r="Q152" s="5">
        <f t="shared" si="189"/>
        <v>8184.9913845789151</v>
      </c>
      <c r="R152" s="5">
        <f t="shared" si="190"/>
        <v>11437.192796144884</v>
      </c>
      <c r="S152" s="5">
        <f t="shared" si="191"/>
        <v>5988.504438484033</v>
      </c>
      <c r="T152" s="5">
        <f t="shared" si="192"/>
        <v>49.914075868109457</v>
      </c>
      <c r="U152" s="5">
        <f t="shared" si="193"/>
        <v>184.81551989790182</v>
      </c>
      <c r="V152" s="5">
        <f t="shared" si="194"/>
        <v>256.74594734184251</v>
      </c>
      <c r="W152" s="15">
        <f t="shared" si="195"/>
        <v>-1.0734613539272964E-2</v>
      </c>
      <c r="X152" s="15">
        <f t="shared" si="196"/>
        <v>-1.217998157191269E-2</v>
      </c>
      <c r="Y152" s="15">
        <f t="shared" si="197"/>
        <v>-9.7425357312937999E-3</v>
      </c>
      <c r="Z152" s="5">
        <f t="shared" si="212"/>
        <v>12912.37523838744</v>
      </c>
      <c r="AA152" s="5">
        <f t="shared" si="213"/>
        <v>33943.879452746914</v>
      </c>
      <c r="AB152" s="5">
        <f t="shared" si="214"/>
        <v>35873.30642367684</v>
      </c>
      <c r="AC152" s="16">
        <f t="shared" si="198"/>
        <v>1.5678689794012355</v>
      </c>
      <c r="AD152" s="16">
        <f t="shared" si="199"/>
        <v>2.958519310718057</v>
      </c>
      <c r="AE152" s="16">
        <f t="shared" si="200"/>
        <v>5.9835677210256994</v>
      </c>
      <c r="AF152" s="15">
        <f t="shared" si="201"/>
        <v>-4.0504037456468023E-3</v>
      </c>
      <c r="AG152" s="15">
        <f t="shared" si="202"/>
        <v>2.9673830763510267E-4</v>
      </c>
      <c r="AH152" s="15">
        <f t="shared" si="203"/>
        <v>9.7937136394747881E-3</v>
      </c>
      <c r="AI152" s="1">
        <f t="shared" si="167"/>
        <v>308912.33219188894</v>
      </c>
      <c r="AJ152" s="1">
        <f t="shared" si="168"/>
        <v>111922.97302988922</v>
      </c>
      <c r="AK152" s="1">
        <f t="shared" si="169"/>
        <v>42402.11266224258</v>
      </c>
      <c r="AL152" s="14">
        <f t="shared" si="204"/>
        <v>53.506832496182966</v>
      </c>
      <c r="AM152" s="14">
        <f t="shared" si="205"/>
        <v>11.39215762283875</v>
      </c>
      <c r="AN152" s="14">
        <f t="shared" si="206"/>
        <v>3.7997253610632056</v>
      </c>
      <c r="AO152" s="11">
        <f t="shared" si="207"/>
        <v>7.8576187117137871E-3</v>
      </c>
      <c r="AP152" s="11">
        <f t="shared" si="208"/>
        <v>9.8985271570651255E-3</v>
      </c>
      <c r="AQ152" s="11">
        <f t="shared" si="209"/>
        <v>8.9792130710542057E-3</v>
      </c>
      <c r="AR152" s="1">
        <f t="shared" si="215"/>
        <v>163981.62727096342</v>
      </c>
      <c r="AS152" s="1">
        <f t="shared" si="210"/>
        <v>61884.374226056156</v>
      </c>
      <c r="AT152" s="1">
        <f t="shared" si="211"/>
        <v>23324.630828585901</v>
      </c>
      <c r="AU152" s="1">
        <f t="shared" si="170"/>
        <v>32796.325454192687</v>
      </c>
      <c r="AV152" s="1">
        <f t="shared" si="171"/>
        <v>12376.874845211232</v>
      </c>
      <c r="AW152" s="1">
        <f t="shared" si="172"/>
        <v>4664.9261657171801</v>
      </c>
      <c r="AX152" s="1">
        <f t="shared" si="231"/>
        <v>112630.08110275304</v>
      </c>
      <c r="AY152" s="1">
        <f t="shared" si="218"/>
        <v>16720.652169202876</v>
      </c>
      <c r="AZ152" s="1">
        <f t="shared" si="219"/>
        <v>4279.7500689670842</v>
      </c>
      <c r="BA152" s="1">
        <f t="shared" si="232"/>
        <v>13548.1532900151</v>
      </c>
      <c r="BB152" s="1">
        <f t="shared" si="233"/>
        <v>28792.580380330495</v>
      </c>
      <c r="BC152" s="1">
        <f t="shared" si="234"/>
        <v>36456.782513093422</v>
      </c>
      <c r="BD152" s="1">
        <f t="shared" si="235"/>
        <v>5349.6464353401534</v>
      </c>
      <c r="BE152" s="2">
        <f t="shared" si="241"/>
        <v>0</v>
      </c>
      <c r="BF152" s="2">
        <f t="shared" si="242"/>
        <v>0</v>
      </c>
      <c r="BG152" s="2">
        <f t="shared" si="243"/>
        <v>0</v>
      </c>
      <c r="BH152" s="2">
        <f t="shared" si="220"/>
        <v>0</v>
      </c>
      <c r="BI152" s="2">
        <f t="shared" si="236"/>
        <v>0</v>
      </c>
      <c r="BJ152" s="2">
        <f t="shared" si="221"/>
        <v>0</v>
      </c>
      <c r="BK152" s="2">
        <f t="shared" si="222"/>
        <v>0</v>
      </c>
      <c r="BL152" s="2">
        <f t="shared" si="223"/>
        <v>0</v>
      </c>
      <c r="BM152" s="2">
        <f t="shared" si="224"/>
        <v>0</v>
      </c>
      <c r="BN152" s="2">
        <f t="shared" si="225"/>
        <v>0</v>
      </c>
      <c r="BO152" s="2">
        <f t="shared" si="237"/>
        <v>0</v>
      </c>
      <c r="BP152" s="2">
        <f t="shared" si="238"/>
        <v>0</v>
      </c>
      <c r="BQ152" s="2">
        <f t="shared" si="239"/>
        <v>0</v>
      </c>
      <c r="BR152" s="11">
        <f t="shared" si="240"/>
        <v>3.6045392083674715E-2</v>
      </c>
      <c r="BS152" s="17">
        <f t="shared" si="216"/>
        <v>1.8263135053723682E-2</v>
      </c>
      <c r="BT152" s="17">
        <f t="shared" si="217"/>
        <v>6.7891054115034349E-2</v>
      </c>
      <c r="BU152" s="12">
        <f>(BU$3*temperature!$I262+BU$4*temperature!$I262^2+BU$5*temperature!$I262^6)*(K152/K$56)^$BW$1</f>
        <v>-14.205260617211714</v>
      </c>
      <c r="BV152" s="12">
        <f>(BV$3*temperature!$I262+BV$4*temperature!$I262^2+BV$5*temperature!$I262^6)*(L152/L$56)^$BW$1</f>
        <v>-11.534537687965045</v>
      </c>
      <c r="BW152" s="12">
        <f>(BW$3*temperature!$I262+BW$4*temperature!$I262^2+BW$5*temperature!$I262^6)*(M152/M$56)^$BW$1</f>
        <v>-10.886281081692227</v>
      </c>
      <c r="BX152" s="12">
        <f>(BX$3*temperature!$M262+BX$4*temperature!$M262^2+BX$5*temperature!$M262^6)*(K152/K$56)^$BW$1</f>
        <v>-14.205278607228239</v>
      </c>
      <c r="BY152" s="12">
        <f>(BY$3*temperature!$M262+BY$4*temperature!$M262^2+BY$5*temperature!$M262^6)*(L152/L$56)^$BW$1</f>
        <v>-11.534550390620741</v>
      </c>
      <c r="BZ152" s="12">
        <f>(BZ$3*temperature!$M262+BZ$4*temperature!$M262^2+BZ$5*temperature!$M262^6)*(M152/M$56)^$BW$1</f>
        <v>-10.886291635519214</v>
      </c>
      <c r="CA152" s="19">
        <f t="shared" si="226"/>
        <v>-1.799001652535992E-5</v>
      </c>
      <c r="CB152" s="19">
        <f t="shared" si="227"/>
        <v>-1.270265569530693E-5</v>
      </c>
      <c r="CC152" s="19">
        <f t="shared" si="228"/>
        <v>-1.0553826987447223E-5</v>
      </c>
      <c r="CD152" s="19">
        <f t="shared" si="229"/>
        <v>-3.982292201484134E-2</v>
      </c>
      <c r="CE152" s="19">
        <f t="shared" si="230"/>
        <v>-7.2729140299095335E-4</v>
      </c>
      <c r="CF152" s="19"/>
      <c r="CG152" s="19"/>
      <c r="CH152" s="19"/>
    </row>
    <row r="153" spans="1:86">
      <c r="A153" s="2">
        <f t="shared" si="173"/>
        <v>2107</v>
      </c>
      <c r="B153" s="5">
        <f t="shared" si="174"/>
        <v>1164.7778453358867</v>
      </c>
      <c r="C153" s="5">
        <f t="shared" si="175"/>
        <v>2961.0248229757231</v>
      </c>
      <c r="D153" s="5">
        <f t="shared" si="176"/>
        <v>4360.4961068259317</v>
      </c>
      <c r="E153" s="15">
        <f t="shared" si="177"/>
        <v>2.8367279325913028E-5</v>
      </c>
      <c r="F153" s="15">
        <f t="shared" si="178"/>
        <v>5.5885442453598761E-5</v>
      </c>
      <c r="G153" s="15">
        <f t="shared" si="179"/>
        <v>1.1408814280433292E-4</v>
      </c>
      <c r="H153" s="5">
        <f t="shared" si="180"/>
        <v>164714.09977048283</v>
      </c>
      <c r="I153" s="5">
        <f t="shared" si="181"/>
        <v>62440.570741124044</v>
      </c>
      <c r="J153" s="5">
        <f t="shared" si="182"/>
        <v>23524.058309259188</v>
      </c>
      <c r="K153" s="5">
        <f t="shared" si="183"/>
        <v>141412.45940592582</v>
      </c>
      <c r="L153" s="5">
        <f t="shared" si="184"/>
        <v>21087.486419101857</v>
      </c>
      <c r="M153" s="5">
        <f t="shared" si="185"/>
        <v>5394.812363766262</v>
      </c>
      <c r="N153" s="15">
        <f t="shared" si="186"/>
        <v>4.4383029568413335E-3</v>
      </c>
      <c r="O153" s="15">
        <f t="shared" si="187"/>
        <v>8.9312883592942427E-3</v>
      </c>
      <c r="P153" s="15">
        <f t="shared" si="188"/>
        <v>8.4350304256521902E-3</v>
      </c>
      <c r="Q153" s="5">
        <f t="shared" si="189"/>
        <v>8133.2968883000276</v>
      </c>
      <c r="R153" s="5">
        <f t="shared" si="190"/>
        <v>11399.429720793562</v>
      </c>
      <c r="S153" s="5">
        <f t="shared" si="191"/>
        <v>5980.8645782283584</v>
      </c>
      <c r="T153" s="5">
        <f t="shared" si="192"/>
        <v>49.378267553495348</v>
      </c>
      <c r="U153" s="5">
        <f t="shared" si="193"/>
        <v>182.56447027134192</v>
      </c>
      <c r="V153" s="5">
        <f t="shared" si="194"/>
        <v>254.24459077599974</v>
      </c>
      <c r="W153" s="15">
        <f t="shared" si="195"/>
        <v>-1.0734613539272964E-2</v>
      </c>
      <c r="X153" s="15">
        <f t="shared" si="196"/>
        <v>-1.217998157191269E-2</v>
      </c>
      <c r="Y153" s="15">
        <f t="shared" si="197"/>
        <v>-9.7425357312937999E-3</v>
      </c>
      <c r="Z153" s="5">
        <f t="shared" si="212"/>
        <v>12781.015281223532</v>
      </c>
      <c r="AA153" s="5">
        <f t="shared" si="213"/>
        <v>33847.196528131877</v>
      </c>
      <c r="AB153" s="5">
        <f t="shared" si="214"/>
        <v>36183.556292734902</v>
      </c>
      <c r="AC153" s="16">
        <f t="shared" si="198"/>
        <v>1.5615184770143853</v>
      </c>
      <c r="AD153" s="16">
        <f t="shared" si="199"/>
        <v>2.9593972167314253</v>
      </c>
      <c r="AE153" s="16">
        <f t="shared" si="200"/>
        <v>6.0421690698278301</v>
      </c>
      <c r="AF153" s="15">
        <f t="shared" si="201"/>
        <v>-4.0504037456468023E-3</v>
      </c>
      <c r="AG153" s="15">
        <f t="shared" si="202"/>
        <v>2.9673830763510267E-4</v>
      </c>
      <c r="AH153" s="15">
        <f t="shared" si="203"/>
        <v>9.7937136394747881E-3</v>
      </c>
      <c r="AI153" s="1">
        <f t="shared" si="167"/>
        <v>310817.42442689277</v>
      </c>
      <c r="AJ153" s="1">
        <f t="shared" si="168"/>
        <v>113107.55057211153</v>
      </c>
      <c r="AK153" s="1">
        <f t="shared" si="169"/>
        <v>42826.827561735503</v>
      </c>
      <c r="AL153" s="14">
        <f t="shared" si="204"/>
        <v>53.923064421527243</v>
      </c>
      <c r="AM153" s="14">
        <f t="shared" si="205"/>
        <v>11.503795548629913</v>
      </c>
      <c r="AN153" s="14">
        <f t="shared" si="206"/>
        <v>3.8335027192553954</v>
      </c>
      <c r="AO153" s="11">
        <f t="shared" si="207"/>
        <v>7.779042524596649E-3</v>
      </c>
      <c r="AP153" s="11">
        <f t="shared" si="208"/>
        <v>9.7995418854944748E-3</v>
      </c>
      <c r="AQ153" s="11">
        <f t="shared" si="209"/>
        <v>8.8894209403436644E-3</v>
      </c>
      <c r="AR153" s="1">
        <f t="shared" si="215"/>
        <v>164714.09977048283</v>
      </c>
      <c r="AS153" s="1">
        <f t="shared" si="210"/>
        <v>62440.570741124044</v>
      </c>
      <c r="AT153" s="1">
        <f t="shared" si="211"/>
        <v>23524.058309259188</v>
      </c>
      <c r="AU153" s="1">
        <f t="shared" si="170"/>
        <v>32942.819954096565</v>
      </c>
      <c r="AV153" s="1">
        <f t="shared" si="171"/>
        <v>12488.114148224809</v>
      </c>
      <c r="AW153" s="1">
        <f t="shared" si="172"/>
        <v>4704.8116618518379</v>
      </c>
      <c r="AX153" s="1">
        <f t="shared" si="231"/>
        <v>113129.96752474067</v>
      </c>
      <c r="AY153" s="1">
        <f t="shared" si="218"/>
        <v>16869.989135281485</v>
      </c>
      <c r="AZ153" s="1">
        <f t="shared" si="219"/>
        <v>4315.8498910130102</v>
      </c>
      <c r="BA153" s="1">
        <f t="shared" si="232"/>
        <v>13553.695812843516</v>
      </c>
      <c r="BB153" s="1">
        <f t="shared" si="233"/>
        <v>28820.51783407179</v>
      </c>
      <c r="BC153" s="1">
        <f t="shared" si="234"/>
        <v>36497.568459792594</v>
      </c>
      <c r="BD153" s="1">
        <f t="shared" si="235"/>
        <v>5198.7266283065082</v>
      </c>
      <c r="BE153" s="2">
        <f t="shared" si="241"/>
        <v>0</v>
      </c>
      <c r="BF153" s="2">
        <f t="shared" si="242"/>
        <v>0</v>
      </c>
      <c r="BG153" s="2">
        <f t="shared" si="243"/>
        <v>0</v>
      </c>
      <c r="BH153" s="2">
        <f t="shared" si="220"/>
        <v>0</v>
      </c>
      <c r="BI153" s="2">
        <f t="shared" si="236"/>
        <v>0</v>
      </c>
      <c r="BJ153" s="2">
        <f t="shared" si="221"/>
        <v>0</v>
      </c>
      <c r="BK153" s="2">
        <f t="shared" si="222"/>
        <v>0</v>
      </c>
      <c r="BL153" s="2">
        <f t="shared" si="223"/>
        <v>0</v>
      </c>
      <c r="BM153" s="2">
        <f t="shared" si="224"/>
        <v>0</v>
      </c>
      <c r="BN153" s="2">
        <f t="shared" si="225"/>
        <v>0</v>
      </c>
      <c r="BO153" s="2">
        <f t="shared" si="237"/>
        <v>0</v>
      </c>
      <c r="BP153" s="2">
        <f t="shared" si="238"/>
        <v>0</v>
      </c>
      <c r="BQ153" s="2">
        <f t="shared" si="239"/>
        <v>0</v>
      </c>
      <c r="BR153" s="11">
        <f t="shared" si="240"/>
        <v>3.5889222782171409E-2</v>
      </c>
      <c r="BS153" s="17">
        <f t="shared" si="216"/>
        <v>1.7627736384207272E-2</v>
      </c>
      <c r="BT153" s="17">
        <f t="shared" si="217"/>
        <v>6.5913644771878013E-2</v>
      </c>
      <c r="BU153" s="12">
        <f>(BU$3*temperature!$I263+BU$4*temperature!$I263^2+BU$5*temperature!$I263^6)*(K153/K$56)^$BW$1</f>
        <v>-14.598864658797021</v>
      </c>
      <c r="BV153" s="12">
        <f>(BV$3*temperature!$I263+BV$4*temperature!$I263^2+BV$5*temperature!$I263^6)*(L153/L$56)^$BW$1</f>
        <v>-11.797510728815848</v>
      </c>
      <c r="BW153" s="12">
        <f>(BW$3*temperature!$I263+BW$4*temperature!$I263^2+BW$5*temperature!$I263^6)*(M153/M$56)^$BW$1</f>
        <v>-11.103142976487588</v>
      </c>
      <c r="BX153" s="12">
        <f>(BX$3*temperature!$M263+BX$4*temperature!$M263^2+BX$5*temperature!$M263^6)*(K153/K$56)^$BW$1</f>
        <v>-14.598882697107085</v>
      </c>
      <c r="BY153" s="12">
        <f>(BY$3*temperature!$M263+BY$4*temperature!$M263^2+BY$5*temperature!$M263^6)*(L153/L$56)^$BW$1</f>
        <v>-11.79752344145081</v>
      </c>
      <c r="BZ153" s="12">
        <f>(BZ$3*temperature!$M263+BZ$4*temperature!$M263^2+BZ$5*temperature!$M263^6)*(M153/M$56)^$BW$1</f>
        <v>-11.103153531314028</v>
      </c>
      <c r="CA153" s="19">
        <f t="shared" si="226"/>
        <v>-1.8038310063417384E-5</v>
      </c>
      <c r="CB153" s="19">
        <f t="shared" si="227"/>
        <v>-1.2712634962497305E-5</v>
      </c>
      <c r="CC153" s="19">
        <f t="shared" si="228"/>
        <v>-1.0554826440412057E-5</v>
      </c>
      <c r="CD153" s="19">
        <f t="shared" si="229"/>
        <v>-4.013240538786899E-2</v>
      </c>
      <c r="CE153" s="19">
        <f t="shared" si="230"/>
        <v>-7.0744346264149411E-4</v>
      </c>
      <c r="CF153" s="19"/>
      <c r="CG153" s="19"/>
      <c r="CH153" s="19"/>
    </row>
    <row r="154" spans="1:86">
      <c r="A154" s="2">
        <f t="shared" si="173"/>
        <v>2108</v>
      </c>
      <c r="B154" s="5">
        <f t="shared" si="174"/>
        <v>1164.8092348354535</v>
      </c>
      <c r="C154" s="5">
        <f t="shared" si="175"/>
        <v>2961.1820272489535</v>
      </c>
      <c r="D154" s="5">
        <f t="shared" si="176"/>
        <v>4360.9687136833381</v>
      </c>
      <c r="E154" s="15">
        <f t="shared" si="177"/>
        <v>2.6948915359617375E-5</v>
      </c>
      <c r="F154" s="15">
        <f t="shared" si="178"/>
        <v>5.309117033091882E-5</v>
      </c>
      <c r="G154" s="15">
        <f t="shared" si="179"/>
        <v>1.0838373566411626E-4</v>
      </c>
      <c r="H154" s="5">
        <f t="shared" si="180"/>
        <v>165422.07193587653</v>
      </c>
      <c r="I154" s="5">
        <f t="shared" si="181"/>
        <v>62991.924917650555</v>
      </c>
      <c r="J154" s="5">
        <f t="shared" si="182"/>
        <v>23721.873519463265</v>
      </c>
      <c r="K154" s="5">
        <f t="shared" si="183"/>
        <v>142016.44955128196</v>
      </c>
      <c r="L154" s="5">
        <f t="shared" si="184"/>
        <v>21272.560868597582</v>
      </c>
      <c r="M154" s="5">
        <f t="shared" si="185"/>
        <v>5439.5881000089594</v>
      </c>
      <c r="N154" s="15">
        <f t="shared" si="186"/>
        <v>4.271123972339419E-3</v>
      </c>
      <c r="O154" s="15">
        <f t="shared" si="187"/>
        <v>8.7765059247686406E-3</v>
      </c>
      <c r="P154" s="15">
        <f t="shared" si="188"/>
        <v>8.2997763821091031E-3</v>
      </c>
      <c r="Q154" s="5">
        <f t="shared" si="189"/>
        <v>8080.5722630745577</v>
      </c>
      <c r="R154" s="5">
        <f t="shared" si="190"/>
        <v>11360.016551307361</v>
      </c>
      <c r="S154" s="5">
        <f t="shared" si="191"/>
        <v>5972.3992528324634</v>
      </c>
      <c r="T154" s="5">
        <f t="shared" si="192"/>
        <v>48.848210934069755</v>
      </c>
      <c r="U154" s="5">
        <f t="shared" si="193"/>
        <v>180.34083838775098</v>
      </c>
      <c r="V154" s="5">
        <f t="shared" si="194"/>
        <v>251.7676037658764</v>
      </c>
      <c r="W154" s="15">
        <f t="shared" si="195"/>
        <v>-1.0734613539272964E-2</v>
      </c>
      <c r="X154" s="15">
        <f t="shared" si="196"/>
        <v>-1.217998157191269E-2</v>
      </c>
      <c r="Y154" s="15">
        <f t="shared" si="197"/>
        <v>-9.7425357312937999E-3</v>
      </c>
      <c r="Z154" s="5">
        <f t="shared" si="212"/>
        <v>12648.852054286934</v>
      </c>
      <c r="AA154" s="5">
        <f t="shared" si="213"/>
        <v>33745.451185589372</v>
      </c>
      <c r="AB154" s="5">
        <f t="shared" si="214"/>
        <v>36491.314263367989</v>
      </c>
      <c r="AC154" s="16">
        <f t="shared" si="198"/>
        <v>1.5551936967261895</v>
      </c>
      <c r="AD154" s="16">
        <f t="shared" si="199"/>
        <v>2.9602753832531383</v>
      </c>
      <c r="AE154" s="16">
        <f t="shared" si="200"/>
        <v>6.101344343459016</v>
      </c>
      <c r="AF154" s="15">
        <f t="shared" si="201"/>
        <v>-4.0504037456468023E-3</v>
      </c>
      <c r="AG154" s="15">
        <f t="shared" si="202"/>
        <v>2.9673830763510267E-4</v>
      </c>
      <c r="AH154" s="15">
        <f t="shared" si="203"/>
        <v>9.7937136394747881E-3</v>
      </c>
      <c r="AI154" s="1">
        <f t="shared" si="167"/>
        <v>312678.50193830009</v>
      </c>
      <c r="AJ154" s="1">
        <f t="shared" si="168"/>
        <v>114284.90966312519</v>
      </c>
      <c r="AK154" s="1">
        <f t="shared" si="169"/>
        <v>43248.956467413795</v>
      </c>
      <c r="AL154" s="14">
        <f t="shared" si="204"/>
        <v>54.338339534606952</v>
      </c>
      <c r="AM154" s="14">
        <f t="shared" si="205"/>
        <v>11.615400155687666</v>
      </c>
      <c r="AN154" s="14">
        <f t="shared" si="206"/>
        <v>3.8672395624093343</v>
      </c>
      <c r="AO154" s="11">
        <f t="shared" si="207"/>
        <v>7.7012520993506826E-3</v>
      </c>
      <c r="AP154" s="11">
        <f t="shared" si="208"/>
        <v>9.7015464666395292E-3</v>
      </c>
      <c r="AQ154" s="11">
        <f t="shared" si="209"/>
        <v>8.800526730940228E-3</v>
      </c>
      <c r="AR154" s="1">
        <f t="shared" si="215"/>
        <v>165422.07193587653</v>
      </c>
      <c r="AS154" s="1">
        <f t="shared" si="210"/>
        <v>62991.924917650555</v>
      </c>
      <c r="AT154" s="1">
        <f t="shared" si="211"/>
        <v>23721.873519463265</v>
      </c>
      <c r="AU154" s="1">
        <f t="shared" si="170"/>
        <v>33084.414387175311</v>
      </c>
      <c r="AV154" s="1">
        <f t="shared" si="171"/>
        <v>12598.384983530112</v>
      </c>
      <c r="AW154" s="1">
        <f t="shared" si="172"/>
        <v>4744.3747038926531</v>
      </c>
      <c r="AX154" s="1">
        <f t="shared" si="231"/>
        <v>113613.15964102556</v>
      </c>
      <c r="AY154" s="1">
        <f t="shared" si="218"/>
        <v>17018.048694878067</v>
      </c>
      <c r="AZ154" s="1">
        <f t="shared" si="219"/>
        <v>4351.6704800071675</v>
      </c>
      <c r="BA154" s="1">
        <f t="shared" si="232"/>
        <v>13559.025520530507</v>
      </c>
      <c r="BB154" s="1">
        <f t="shared" si="233"/>
        <v>28847.923398051709</v>
      </c>
      <c r="BC154" s="1">
        <f t="shared" si="234"/>
        <v>36537.569888239625</v>
      </c>
      <c r="BD154" s="1">
        <f t="shared" si="235"/>
        <v>5051.9621061356293</v>
      </c>
      <c r="BE154" s="2">
        <f t="shared" si="241"/>
        <v>0</v>
      </c>
      <c r="BF154" s="2">
        <f t="shared" si="242"/>
        <v>0</v>
      </c>
      <c r="BG154" s="2">
        <f t="shared" si="243"/>
        <v>0</v>
      </c>
      <c r="BH154" s="2">
        <f t="shared" si="220"/>
        <v>0</v>
      </c>
      <c r="BI154" s="2">
        <f t="shared" si="236"/>
        <v>0</v>
      </c>
      <c r="BJ154" s="2">
        <f t="shared" si="221"/>
        <v>0</v>
      </c>
      <c r="BK154" s="2">
        <f t="shared" si="222"/>
        <v>0</v>
      </c>
      <c r="BL154" s="2">
        <f t="shared" si="223"/>
        <v>0</v>
      </c>
      <c r="BM154" s="2">
        <f t="shared" si="224"/>
        <v>0</v>
      </c>
      <c r="BN154" s="2">
        <f t="shared" si="225"/>
        <v>0</v>
      </c>
      <c r="BO154" s="2">
        <f t="shared" si="237"/>
        <v>0</v>
      </c>
      <c r="BP154" s="2">
        <f t="shared" si="238"/>
        <v>0</v>
      </c>
      <c r="BQ154" s="2">
        <f t="shared" si="239"/>
        <v>0</v>
      </c>
      <c r="BR154" s="11">
        <f t="shared" si="240"/>
        <v>3.573442429879356E-2</v>
      </c>
      <c r="BS154" s="17">
        <f t="shared" si="216"/>
        <v>1.7017009151676504E-2</v>
      </c>
      <c r="BT154" s="17">
        <f t="shared" si="217"/>
        <v>6.3993829875609726E-2</v>
      </c>
      <c r="BU154" s="12">
        <f>(BU$3*temperature!$I264+BU$4*temperature!$I264^2+BU$5*temperature!$I264^6)*(K154/K$56)^$BW$1</f>
        <v>-14.995230403585952</v>
      </c>
      <c r="BV154" s="12">
        <f>(BV$3*temperature!$I264+BV$4*temperature!$I264^2+BV$5*temperature!$I264^6)*(L154/L$56)^$BW$1</f>
        <v>-12.061629853838296</v>
      </c>
      <c r="BW154" s="12">
        <f>(BW$3*temperature!$I264+BW$4*temperature!$I264^2+BW$5*temperature!$I264^6)*(M154/M$56)^$BW$1</f>
        <v>-11.320818587347764</v>
      </c>
      <c r="BX154" s="12">
        <f>(BX$3*temperature!$M264+BX$4*temperature!$M264^2+BX$5*temperature!$M264^6)*(K154/K$56)^$BW$1</f>
        <v>-14.995248487569565</v>
      </c>
      <c r="BY154" s="12">
        <f>(BY$3*temperature!$M264+BY$4*temperature!$M264^2+BY$5*temperature!$M264^6)*(L154/L$56)^$BW$1</f>
        <v>-12.061642574755449</v>
      </c>
      <c r="BZ154" s="12">
        <f>(BZ$3*temperature!$M264+BZ$4*temperature!$M264^2+BZ$5*temperature!$M264^6)*(M154/M$56)^$BW$1</f>
        <v>-11.320829141929478</v>
      </c>
      <c r="CA154" s="19">
        <f t="shared" si="226"/>
        <v>-1.8083983613692567E-5</v>
      </c>
      <c r="CB154" s="19">
        <f t="shared" si="227"/>
        <v>-1.2720917153430378E-5</v>
      </c>
      <c r="CC154" s="19">
        <f t="shared" si="228"/>
        <v>-1.055458171350665E-5</v>
      </c>
      <c r="CD154" s="19">
        <f t="shared" si="229"/>
        <v>-4.0431795489026479E-2</v>
      </c>
      <c r="CE154" s="19">
        <f t="shared" si="230"/>
        <v>-6.8802823385547636E-4</v>
      </c>
      <c r="CF154" s="19"/>
      <c r="CG154" s="19"/>
      <c r="CH154" s="19"/>
    </row>
    <row r="155" spans="1:86">
      <c r="A155" s="2">
        <f t="shared" si="173"/>
        <v>2109</v>
      </c>
      <c r="B155" s="5">
        <f t="shared" si="174"/>
        <v>1164.8390556636591</v>
      </c>
      <c r="C155" s="5">
        <f t="shared" si="175"/>
        <v>2961.3313792373738</v>
      </c>
      <c r="D155" s="5">
        <f t="shared" si="176"/>
        <v>4361.4177388596263</v>
      </c>
      <c r="E155" s="15">
        <f t="shared" si="177"/>
        <v>2.5601469591636505E-5</v>
      </c>
      <c r="F155" s="15">
        <f t="shared" si="178"/>
        <v>5.0436611814372876E-5</v>
      </c>
      <c r="G155" s="15">
        <f t="shared" si="179"/>
        <v>1.0296454888091045E-4</v>
      </c>
      <c r="H155" s="5">
        <f t="shared" si="180"/>
        <v>166105.40724119358</v>
      </c>
      <c r="I155" s="5">
        <f t="shared" si="181"/>
        <v>63538.34338549582</v>
      </c>
      <c r="J155" s="5">
        <f t="shared" si="182"/>
        <v>23918.053804947616</v>
      </c>
      <c r="K155" s="5">
        <f t="shared" si="183"/>
        <v>142599.4487681014</v>
      </c>
      <c r="L155" s="5">
        <f t="shared" si="184"/>
        <v>21456.005846214593</v>
      </c>
      <c r="M155" s="5">
        <f t="shared" si="185"/>
        <v>5484.0089248597033</v>
      </c>
      <c r="N155" s="15">
        <f t="shared" si="186"/>
        <v>4.1051527387250264E-3</v>
      </c>
      <c r="O155" s="15">
        <f t="shared" si="187"/>
        <v>8.6235493107842398E-3</v>
      </c>
      <c r="P155" s="15">
        <f t="shared" si="188"/>
        <v>8.1662111237192914E-3</v>
      </c>
      <c r="Q155" s="5">
        <f t="shared" si="189"/>
        <v>8026.851831530983</v>
      </c>
      <c r="R155" s="5">
        <f t="shared" si="190"/>
        <v>11318.993089216665</v>
      </c>
      <c r="S155" s="5">
        <f t="shared" si="191"/>
        <v>5963.1235783229304</v>
      </c>
      <c r="T155" s="5">
        <f t="shared" si="192"/>
        <v>48.323844267607626</v>
      </c>
      <c r="U155" s="5">
        <f t="shared" si="193"/>
        <v>178.1442902995249</v>
      </c>
      <c r="V155" s="5">
        <f t="shared" si="194"/>
        <v>249.31474889020512</v>
      </c>
      <c r="W155" s="15">
        <f t="shared" si="195"/>
        <v>-1.0734613539272964E-2</v>
      </c>
      <c r="X155" s="15">
        <f t="shared" si="196"/>
        <v>-1.217998157191269E-2</v>
      </c>
      <c r="Y155" s="15">
        <f t="shared" si="197"/>
        <v>-9.7425357312937999E-3</v>
      </c>
      <c r="Z155" s="5">
        <f t="shared" si="212"/>
        <v>12515.954212710643</v>
      </c>
      <c r="AA155" s="5">
        <f t="shared" si="213"/>
        <v>33638.756296662119</v>
      </c>
      <c r="AB155" s="5">
        <f t="shared" si="214"/>
        <v>36796.544036382227</v>
      </c>
      <c r="AC155" s="16">
        <f t="shared" si="198"/>
        <v>1.5488945343517635</v>
      </c>
      <c r="AD155" s="16">
        <f t="shared" si="199"/>
        <v>2.9611538103604986</v>
      </c>
      <c r="AE155" s="16">
        <f t="shared" si="200"/>
        <v>6.1610991627746827</v>
      </c>
      <c r="AF155" s="15">
        <f t="shared" si="201"/>
        <v>-4.0504037456468023E-3</v>
      </c>
      <c r="AG155" s="15">
        <f t="shared" si="202"/>
        <v>2.9673830763510267E-4</v>
      </c>
      <c r="AH155" s="15">
        <f t="shared" si="203"/>
        <v>9.7937136394747881E-3</v>
      </c>
      <c r="AI155" s="1">
        <f t="shared" si="167"/>
        <v>314495.06613164541</v>
      </c>
      <c r="AJ155" s="1">
        <f t="shared" si="168"/>
        <v>115454.80368034278</v>
      </c>
      <c r="AK155" s="1">
        <f t="shared" si="169"/>
        <v>43668.435524565066</v>
      </c>
      <c r="AL155" s="14">
        <f t="shared" si="204"/>
        <v>54.752628053508914</v>
      </c>
      <c r="AM155" s="14">
        <f t="shared" si="205"/>
        <v>11.726960626583294</v>
      </c>
      <c r="AN155" s="14">
        <f t="shared" si="206"/>
        <v>3.9009329701018278</v>
      </c>
      <c r="AO155" s="11">
        <f t="shared" si="207"/>
        <v>7.6242395783571761E-3</v>
      </c>
      <c r="AP155" s="11">
        <f t="shared" si="208"/>
        <v>9.6045310019731347E-3</v>
      </c>
      <c r="AQ155" s="11">
        <f t="shared" si="209"/>
        <v>8.7125214636308256E-3</v>
      </c>
      <c r="AR155" s="1">
        <f t="shared" si="215"/>
        <v>166105.40724119358</v>
      </c>
      <c r="AS155" s="1">
        <f t="shared" si="210"/>
        <v>63538.34338549582</v>
      </c>
      <c r="AT155" s="1">
        <f t="shared" si="211"/>
        <v>23918.053804947616</v>
      </c>
      <c r="AU155" s="1">
        <f t="shared" si="170"/>
        <v>33221.081448238714</v>
      </c>
      <c r="AV155" s="1">
        <f t="shared" si="171"/>
        <v>12707.668677099166</v>
      </c>
      <c r="AW155" s="1">
        <f t="shared" si="172"/>
        <v>4783.6107609895234</v>
      </c>
      <c r="AX155" s="1">
        <f t="shared" si="231"/>
        <v>114079.55901448111</v>
      </c>
      <c r="AY155" s="1">
        <f t="shared" si="218"/>
        <v>17164.804676971675</v>
      </c>
      <c r="AZ155" s="1">
        <f t="shared" si="219"/>
        <v>4387.2071398877624</v>
      </c>
      <c r="BA155" s="1">
        <f t="shared" si="232"/>
        <v>13564.144705432425</v>
      </c>
      <c r="BB155" s="1">
        <f t="shared" si="233"/>
        <v>28874.806095107051</v>
      </c>
      <c r="BC155" s="1">
        <f t="shared" si="234"/>
        <v>36576.803582649613</v>
      </c>
      <c r="BD155" s="1">
        <f t="shared" si="235"/>
        <v>4909.2434402822964</v>
      </c>
      <c r="BE155" s="2">
        <f t="shared" si="241"/>
        <v>0</v>
      </c>
      <c r="BF155" s="2">
        <f t="shared" si="242"/>
        <v>0</v>
      </c>
      <c r="BG155" s="2">
        <f t="shared" si="243"/>
        <v>0</v>
      </c>
      <c r="BH155" s="2">
        <f t="shared" si="220"/>
        <v>0</v>
      </c>
      <c r="BI155" s="2">
        <f t="shared" si="236"/>
        <v>0</v>
      </c>
      <c r="BJ155" s="2">
        <f t="shared" si="221"/>
        <v>0</v>
      </c>
      <c r="BK155" s="2">
        <f t="shared" si="222"/>
        <v>0</v>
      </c>
      <c r="BL155" s="2">
        <f t="shared" si="223"/>
        <v>0</v>
      </c>
      <c r="BM155" s="2">
        <f t="shared" si="224"/>
        <v>0</v>
      </c>
      <c r="BN155" s="2">
        <f t="shared" si="225"/>
        <v>0</v>
      </c>
      <c r="BO155" s="2">
        <f t="shared" si="237"/>
        <v>0</v>
      </c>
      <c r="BP155" s="2">
        <f t="shared" si="238"/>
        <v>0</v>
      </c>
      <c r="BQ155" s="2">
        <f t="shared" si="239"/>
        <v>0</v>
      </c>
      <c r="BR155" s="11">
        <f t="shared" si="240"/>
        <v>3.5580986963977351E-2</v>
      </c>
      <c r="BS155" s="17">
        <f t="shared" si="216"/>
        <v>1.6429896267276482E-2</v>
      </c>
      <c r="BT155" s="17">
        <f t="shared" si="217"/>
        <v>6.2129931918067691E-2</v>
      </c>
      <c r="BU155" s="12">
        <f>(BU$3*temperature!$I265+BU$4*temperature!$I265^2+BU$5*temperature!$I265^6)*(K155/K$56)^$BW$1</f>
        <v>-15.394290653186559</v>
      </c>
      <c r="BV155" s="12">
        <f>(BV$3*temperature!$I265+BV$4*temperature!$I265^2+BV$5*temperature!$I265^6)*(L155/L$56)^$BW$1</f>
        <v>-12.326841489237918</v>
      </c>
      <c r="BW155" s="12">
        <f>(BW$3*temperature!$I265+BW$4*temperature!$I265^2+BW$5*temperature!$I265^6)*(M155/M$56)^$BW$1</f>
        <v>-11.539263932660337</v>
      </c>
      <c r="BX155" s="12">
        <f>(BX$3*temperature!$M265+BX$4*temperature!$M265^2+BX$5*temperature!$M265^6)*(K155/K$56)^$BW$1</f>
        <v>-15.394308780315137</v>
      </c>
      <c r="BY155" s="12">
        <f>(BY$3*temperature!$M265+BY$4*temperature!$M265^2+BY$5*temperature!$M265^6)*(L155/L$56)^$BW$1</f>
        <v>-12.326854216803691</v>
      </c>
      <c r="BZ155" s="12">
        <f>(BZ$3*temperature!$M265+BZ$4*temperature!$M265^2+BZ$5*temperature!$M265^6)*(M155/M$56)^$BW$1</f>
        <v>-11.53927448580151</v>
      </c>
      <c r="CA155" s="19">
        <f t="shared" si="226"/>
        <v>-1.8127128578626639E-5</v>
      </c>
      <c r="CB155" s="19">
        <f t="shared" si="227"/>
        <v>-1.2727565772863159E-5</v>
      </c>
      <c r="CC155" s="19">
        <f t="shared" si="228"/>
        <v>-1.0553141173375025E-5</v>
      </c>
      <c r="CD155" s="19">
        <f t="shared" si="229"/>
        <v>-4.0721131175999112E-2</v>
      </c>
      <c r="CE155" s="19">
        <f t="shared" si="230"/>
        <v>-6.6904396110782378E-4</v>
      </c>
      <c r="CF155" s="19"/>
      <c r="CG155" s="19"/>
      <c r="CH155" s="19"/>
    </row>
    <row r="156" spans="1:86">
      <c r="A156" s="2">
        <f t="shared" si="173"/>
        <v>2110</v>
      </c>
      <c r="B156" s="5">
        <f t="shared" si="174"/>
        <v>1164.8673861757386</v>
      </c>
      <c r="C156" s="5">
        <f t="shared" si="175"/>
        <v>2961.4732707825406</v>
      </c>
      <c r="D156" s="5">
        <f t="shared" si="176"/>
        <v>4361.8443566990909</v>
      </c>
      <c r="E156" s="15">
        <f t="shared" si="177"/>
        <v>2.4321396112054679E-5</v>
      </c>
      <c r="F156" s="15">
        <f t="shared" si="178"/>
        <v>4.7914781223654231E-5</v>
      </c>
      <c r="G156" s="15">
        <f t="shared" si="179"/>
        <v>9.7816321436864918E-5</v>
      </c>
      <c r="H156" s="5">
        <f t="shared" si="180"/>
        <v>166763.97971140331</v>
      </c>
      <c r="I156" s="5">
        <f t="shared" si="181"/>
        <v>64079.736077969981</v>
      </c>
      <c r="J156" s="5">
        <f t="shared" si="182"/>
        <v>24112.577464316946</v>
      </c>
      <c r="K156" s="5">
        <f t="shared" si="183"/>
        <v>143161.34324859906</v>
      </c>
      <c r="L156" s="5">
        <f t="shared" si="184"/>
        <v>21637.789781920783</v>
      </c>
      <c r="M156" s="5">
        <f t="shared" si="185"/>
        <v>5528.0692047812081</v>
      </c>
      <c r="N156" s="15">
        <f t="shared" si="186"/>
        <v>3.9403692325026274E-3</v>
      </c>
      <c r="O156" s="15">
        <f t="shared" si="187"/>
        <v>8.4724033452041603E-3</v>
      </c>
      <c r="P156" s="15">
        <f t="shared" si="188"/>
        <v>8.0343195142833501E-3</v>
      </c>
      <c r="Q156" s="5">
        <f t="shared" si="189"/>
        <v>7972.1698062421501</v>
      </c>
      <c r="R156" s="5">
        <f t="shared" si="190"/>
        <v>11276.399268242129</v>
      </c>
      <c r="S156" s="5">
        <f t="shared" si="191"/>
        <v>5953.0527613105478</v>
      </c>
      <c r="T156" s="5">
        <f t="shared" si="192"/>
        <v>47.80510647466285</v>
      </c>
      <c r="U156" s="5">
        <f t="shared" si="193"/>
        <v>175.97449612653523</v>
      </c>
      <c r="V156" s="5">
        <f t="shared" si="194"/>
        <v>246.88579104080375</v>
      </c>
      <c r="W156" s="15">
        <f t="shared" si="195"/>
        <v>-1.0734613539272964E-2</v>
      </c>
      <c r="X156" s="15">
        <f t="shared" si="196"/>
        <v>-1.217998157191269E-2</v>
      </c>
      <c r="Y156" s="15">
        <f t="shared" si="197"/>
        <v>-9.7425357312937999E-3</v>
      </c>
      <c r="Z156" s="5">
        <f t="shared" si="212"/>
        <v>12382.389285176198</v>
      </c>
      <c r="AA156" s="5">
        <f t="shared" si="213"/>
        <v>33527.225376378068</v>
      </c>
      <c r="AB156" s="5">
        <f t="shared" si="214"/>
        <v>37099.210806562704</v>
      </c>
      <c r="AC156" s="16">
        <f t="shared" si="198"/>
        <v>1.5426208861282134</v>
      </c>
      <c r="AD156" s="16">
        <f t="shared" si="199"/>
        <v>2.9620324981308324</v>
      </c>
      <c r="AE156" s="16">
        <f t="shared" si="200"/>
        <v>6.2214392036793056</v>
      </c>
      <c r="AF156" s="15">
        <f t="shared" si="201"/>
        <v>-4.0504037456468023E-3</v>
      </c>
      <c r="AG156" s="15">
        <f t="shared" si="202"/>
        <v>2.9673830763510267E-4</v>
      </c>
      <c r="AH156" s="15">
        <f t="shared" si="203"/>
        <v>9.7937136394747881E-3</v>
      </c>
      <c r="AI156" s="1">
        <f t="shared" si="167"/>
        <v>316266.64096671954</v>
      </c>
      <c r="AJ156" s="1">
        <f t="shared" si="168"/>
        <v>116616.99198940767</v>
      </c>
      <c r="AK156" s="1">
        <f t="shared" si="169"/>
        <v>44085.202733098085</v>
      </c>
      <c r="AL156" s="14">
        <f t="shared" si="204"/>
        <v>55.165900735795297</v>
      </c>
      <c r="AM156" s="14">
        <f t="shared" si="205"/>
        <v>11.838466263911261</v>
      </c>
      <c r="AN156" s="14">
        <f t="shared" si="206"/>
        <v>3.9345800627097236</v>
      </c>
      <c r="AO156" s="11">
        <f t="shared" si="207"/>
        <v>7.5479971825736045E-3</v>
      </c>
      <c r="AP156" s="11">
        <f t="shared" si="208"/>
        <v>9.5084856919534031E-3</v>
      </c>
      <c r="AQ156" s="11">
        <f t="shared" si="209"/>
        <v>8.6253962489945164E-3</v>
      </c>
      <c r="AR156" s="1">
        <f t="shared" si="215"/>
        <v>166763.97971140331</v>
      </c>
      <c r="AS156" s="1">
        <f t="shared" si="210"/>
        <v>64079.736077969981</v>
      </c>
      <c r="AT156" s="1">
        <f t="shared" si="211"/>
        <v>24112.577464316946</v>
      </c>
      <c r="AU156" s="1">
        <f t="shared" si="170"/>
        <v>33352.795942280667</v>
      </c>
      <c r="AV156" s="1">
        <f t="shared" si="171"/>
        <v>12815.947215593997</v>
      </c>
      <c r="AW156" s="1">
        <f t="shared" si="172"/>
        <v>4822.5154928633892</v>
      </c>
      <c r="AX156" s="1">
        <f t="shared" si="231"/>
        <v>114529.07459887923</v>
      </c>
      <c r="AY156" s="1">
        <f t="shared" si="218"/>
        <v>17310.23182553663</v>
      </c>
      <c r="AZ156" s="1">
        <f t="shared" si="219"/>
        <v>4422.4553638249672</v>
      </c>
      <c r="BA156" s="1">
        <f t="shared" si="232"/>
        <v>13569.055592500397</v>
      </c>
      <c r="BB156" s="1">
        <f t="shared" si="233"/>
        <v>28901.174728061404</v>
      </c>
      <c r="BC156" s="1">
        <f t="shared" si="234"/>
        <v>36615.285812628586</v>
      </c>
      <c r="BD156" s="1">
        <f t="shared" si="235"/>
        <v>4770.4638185052063</v>
      </c>
      <c r="BE156" s="2">
        <f t="shared" si="241"/>
        <v>0</v>
      </c>
      <c r="BF156" s="2">
        <f t="shared" si="242"/>
        <v>0</v>
      </c>
      <c r="BG156" s="2">
        <f t="shared" si="243"/>
        <v>0</v>
      </c>
      <c r="BH156" s="2">
        <f t="shared" si="220"/>
        <v>0</v>
      </c>
      <c r="BI156" s="2">
        <f t="shared" si="236"/>
        <v>0</v>
      </c>
      <c r="BJ156" s="2">
        <f t="shared" si="221"/>
        <v>0</v>
      </c>
      <c r="BK156" s="2">
        <f t="shared" si="222"/>
        <v>0</v>
      </c>
      <c r="BL156" s="2">
        <f t="shared" si="223"/>
        <v>0</v>
      </c>
      <c r="BM156" s="2">
        <f t="shared" si="224"/>
        <v>0</v>
      </c>
      <c r="BN156" s="2">
        <f t="shared" si="225"/>
        <v>0</v>
      </c>
      <c r="BO156" s="2">
        <f t="shared" si="237"/>
        <v>0</v>
      </c>
      <c r="BP156" s="2">
        <f t="shared" si="238"/>
        <v>0</v>
      </c>
      <c r="BQ156" s="2">
        <f t="shared" si="239"/>
        <v>0</v>
      </c>
      <c r="BR156" s="11">
        <f t="shared" si="240"/>
        <v>3.5428900376397426E-2</v>
      </c>
      <c r="BS156" s="17">
        <f t="shared" si="216"/>
        <v>1.5865390031391136E-2</v>
      </c>
      <c r="BT156" s="17">
        <f t="shared" si="217"/>
        <v>6.0320322250551152E-2</v>
      </c>
      <c r="BU156" s="12">
        <f>(BU$3*temperature!$I266+BU$4*temperature!$I266^2+BU$5*temperature!$I266^6)*(K156/K$56)^$BW$1</f>
        <v>-15.79597906037341</v>
      </c>
      <c r="BV156" s="12">
        <f>(BV$3*temperature!$I266+BV$4*temperature!$I266^2+BV$5*temperature!$I266^6)*(L156/L$56)^$BW$1</f>
        <v>-12.593092677966661</v>
      </c>
      <c r="BW156" s="12">
        <f>(BW$3*temperature!$I266+BW$4*temperature!$I266^2+BW$5*temperature!$I266^6)*(M156/M$56)^$BW$1</f>
        <v>-11.75843552801769</v>
      </c>
      <c r="BX156" s="12">
        <f>(BX$3*temperature!$M266+BX$4*temperature!$M266^2+BX$5*temperature!$M266^6)*(K156/K$56)^$BW$1</f>
        <v>-15.795997228208206</v>
      </c>
      <c r="BY156" s="12">
        <f>(BY$3*temperature!$M266+BY$4*temperature!$M266^2+BY$5*temperature!$M266^6)*(L156/L$56)^$BW$1</f>
        <v>-12.593105410609592</v>
      </c>
      <c r="BZ156" s="12">
        <f>(BZ$3*temperature!$M266+BZ$4*temperature!$M266^2+BZ$5*temperature!$M266^6)*(M156/M$56)^$BW$1</f>
        <v>-11.758446078569792</v>
      </c>
      <c r="CA156" s="19">
        <f t="shared" si="226"/>
        <v>-1.8167834795690396E-5</v>
      </c>
      <c r="CB156" s="19">
        <f t="shared" si="227"/>
        <v>-1.2732642931112537E-5</v>
      </c>
      <c r="CC156" s="19">
        <f t="shared" si="228"/>
        <v>-1.0550552101307176E-5</v>
      </c>
      <c r="CD156" s="19">
        <f t="shared" si="229"/>
        <v>-4.1000458367034434E-2</v>
      </c>
      <c r="CE156" s="19">
        <f t="shared" si="230"/>
        <v>-6.5048826345881538E-4</v>
      </c>
      <c r="CF156" s="19"/>
      <c r="CG156" s="19"/>
      <c r="CH156" s="19"/>
    </row>
    <row r="157" spans="1:86">
      <c r="A157" s="2">
        <f t="shared" si="173"/>
        <v>2111</v>
      </c>
      <c r="B157" s="5">
        <f t="shared" si="174"/>
        <v>1164.8943008167998</v>
      </c>
      <c r="C157" s="5">
        <f t="shared" si="175"/>
        <v>2961.6080742092163</v>
      </c>
      <c r="D157" s="5">
        <f t="shared" si="176"/>
        <v>4362.2496832902607</v>
      </c>
      <c r="E157" s="15">
        <f t="shared" si="177"/>
        <v>2.3105326306451945E-5</v>
      </c>
      <c r="F157" s="15">
        <f t="shared" si="178"/>
        <v>4.5519042162471515E-5</v>
      </c>
      <c r="G157" s="15">
        <f t="shared" si="179"/>
        <v>9.2925505365021663E-5</v>
      </c>
      <c r="H157" s="5">
        <f t="shared" si="180"/>
        <v>167397.67371858063</v>
      </c>
      <c r="I157" s="5">
        <f t="shared" si="181"/>
        <v>64616.01622192176</v>
      </c>
      <c r="J157" s="5">
        <f t="shared" si="182"/>
        <v>24305.423742067302</v>
      </c>
      <c r="K157" s="5">
        <f t="shared" si="183"/>
        <v>143702.0282451419</v>
      </c>
      <c r="L157" s="5">
        <f t="shared" si="184"/>
        <v>21817.882246007513</v>
      </c>
      <c r="M157" s="5">
        <f t="shared" si="185"/>
        <v>5571.7635409935419</v>
      </c>
      <c r="N157" s="15">
        <f t="shared" si="186"/>
        <v>3.776752748148926E-3</v>
      </c>
      <c r="O157" s="15">
        <f t="shared" si="187"/>
        <v>8.3230526732080978E-3</v>
      </c>
      <c r="P157" s="15">
        <f t="shared" si="188"/>
        <v>7.9040863262969108E-3</v>
      </c>
      <c r="Q157" s="5">
        <f t="shared" si="189"/>
        <v>7916.5602614506897</v>
      </c>
      <c r="R157" s="5">
        <f t="shared" si="190"/>
        <v>11232.275116380642</v>
      </c>
      <c r="S157" s="5">
        <f t="shared" si="191"/>
        <v>5942.2020859793547</v>
      </c>
      <c r="T157" s="5">
        <f t="shared" si="192"/>
        <v>47.291937131453551</v>
      </c>
      <c r="U157" s="5">
        <f t="shared" si="193"/>
        <v>173.83113000658741</v>
      </c>
      <c r="V157" s="5">
        <f t="shared" si="194"/>
        <v>244.48049740003998</v>
      </c>
      <c r="W157" s="15">
        <f t="shared" si="195"/>
        <v>-1.0734613539272964E-2</v>
      </c>
      <c r="X157" s="15">
        <f t="shared" si="196"/>
        <v>-1.217998157191269E-2</v>
      </c>
      <c r="Y157" s="15">
        <f t="shared" si="197"/>
        <v>-9.7425357312937999E-3</v>
      </c>
      <c r="Z157" s="5">
        <f t="shared" si="212"/>
        <v>12248.22364120547</v>
      </c>
      <c r="AA157" s="5">
        <f t="shared" si="213"/>
        <v>33410.9724687743</v>
      </c>
      <c r="AB157" s="5">
        <f t="shared" si="214"/>
        <v>37399.281252787951</v>
      </c>
      <c r="AC157" s="16">
        <f t="shared" si="198"/>
        <v>1.5363726487129266</v>
      </c>
      <c r="AD157" s="16">
        <f t="shared" si="199"/>
        <v>2.9629114466414879</v>
      </c>
      <c r="AE157" s="16">
        <f t="shared" si="200"/>
        <v>6.2823701976655428</v>
      </c>
      <c r="AF157" s="15">
        <f t="shared" si="201"/>
        <v>-4.0504037456468023E-3</v>
      </c>
      <c r="AG157" s="15">
        <f t="shared" si="202"/>
        <v>2.9673830763510267E-4</v>
      </c>
      <c r="AH157" s="15">
        <f t="shared" si="203"/>
        <v>9.7937136394747881E-3</v>
      </c>
      <c r="AI157" s="1">
        <f t="shared" si="167"/>
        <v>317992.77281232824</v>
      </c>
      <c r="AJ157" s="1">
        <f t="shared" si="168"/>
        <v>117771.24000606091</v>
      </c>
      <c r="AK157" s="1">
        <f t="shared" si="169"/>
        <v>44499.197952651666</v>
      </c>
      <c r="AL157" s="14">
        <f t="shared" si="204"/>
        <v>55.578128878489942</v>
      </c>
      <c r="AM157" s="14">
        <f t="shared" si="205"/>
        <v>11.949906492125484</v>
      </c>
      <c r="AN157" s="14">
        <f t="shared" si="206"/>
        <v>3.9681780017028463</v>
      </c>
      <c r="AO157" s="11">
        <f t="shared" si="207"/>
        <v>7.4725172107478685E-3</v>
      </c>
      <c r="AP157" s="11">
        <f t="shared" si="208"/>
        <v>9.413400835033869E-3</v>
      </c>
      <c r="AQ157" s="11">
        <f t="shared" si="209"/>
        <v>8.5391422865045714E-3</v>
      </c>
      <c r="AR157" s="1">
        <f t="shared" si="215"/>
        <v>167397.67371858063</v>
      </c>
      <c r="AS157" s="1">
        <f t="shared" si="210"/>
        <v>64616.01622192176</v>
      </c>
      <c r="AT157" s="1">
        <f t="shared" si="211"/>
        <v>24305.423742067302</v>
      </c>
      <c r="AU157" s="1">
        <f t="shared" si="170"/>
        <v>33479.534743716125</v>
      </c>
      <c r="AV157" s="1">
        <f t="shared" si="171"/>
        <v>12923.203244384353</v>
      </c>
      <c r="AW157" s="1">
        <f t="shared" si="172"/>
        <v>4861.0847484134601</v>
      </c>
      <c r="AX157" s="1">
        <f t="shared" si="231"/>
        <v>114961.62259611355</v>
      </c>
      <c r="AY157" s="1">
        <f t="shared" si="218"/>
        <v>17454.305796806009</v>
      </c>
      <c r="AZ157" s="1">
        <f t="shared" si="219"/>
        <v>4457.4108327948334</v>
      </c>
      <c r="BA157" s="1">
        <f t="shared" si="232"/>
        <v>13573.760340623026</v>
      </c>
      <c r="BB157" s="1">
        <f t="shared" si="233"/>
        <v>28927.037887465165</v>
      </c>
      <c r="BC157" s="1">
        <f t="shared" si="234"/>
        <v>36653.032353583563</v>
      </c>
      <c r="BD157" s="1">
        <f t="shared" si="235"/>
        <v>4635.5189981087105</v>
      </c>
      <c r="BE157" s="2">
        <f t="shared" si="241"/>
        <v>0</v>
      </c>
      <c r="BF157" s="2">
        <f t="shared" si="242"/>
        <v>0</v>
      </c>
      <c r="BG157" s="2">
        <f t="shared" si="243"/>
        <v>0</v>
      </c>
      <c r="BH157" s="2">
        <f t="shared" si="220"/>
        <v>0</v>
      </c>
      <c r="BI157" s="2">
        <f t="shared" si="236"/>
        <v>0</v>
      </c>
      <c r="BJ157" s="2">
        <f t="shared" si="221"/>
        <v>0</v>
      </c>
      <c r="BK157" s="2">
        <f t="shared" si="222"/>
        <v>0</v>
      </c>
      <c r="BL157" s="2">
        <f t="shared" si="223"/>
        <v>0</v>
      </c>
      <c r="BM157" s="2">
        <f t="shared" si="224"/>
        <v>0</v>
      </c>
      <c r="BN157" s="2">
        <f t="shared" si="225"/>
        <v>0</v>
      </c>
      <c r="BO157" s="2">
        <f t="shared" si="237"/>
        <v>0</v>
      </c>
      <c r="BP157" s="2">
        <f t="shared" si="238"/>
        <v>0</v>
      </c>
      <c r="BQ157" s="2">
        <f t="shared" si="239"/>
        <v>0</v>
      </c>
      <c r="BR157" s="11">
        <f t="shared" si="240"/>
        <v>3.5278153424048025E-2</v>
      </c>
      <c r="BS157" s="17">
        <f t="shared" si="216"/>
        <v>1.5322529654738994E-2</v>
      </c>
      <c r="BT157" s="17">
        <f t="shared" si="217"/>
        <v>5.8563419660729275E-2</v>
      </c>
      <c r="BU157" s="12">
        <f>(BU$3*temperature!$I267+BU$4*temperature!$I267^2+BU$5*temperature!$I267^6)*(K157/K$56)^$BW$1</f>
        <v>-16.200230181588562</v>
      </c>
      <c r="BV157" s="12">
        <f>(BV$3*temperature!$I267+BV$4*temperature!$I267^2+BV$5*temperature!$I267^6)*(L157/L$56)^$BW$1</f>
        <v>-12.860331106293666</v>
      </c>
      <c r="BW157" s="12">
        <f>(BW$3*temperature!$I267+BW$4*temperature!$I267^2+BW$5*temperature!$I267^6)*(M157/M$56)^$BW$1</f>
        <v>-11.97829040786886</v>
      </c>
      <c r="BX157" s="12">
        <f>(BX$3*temperature!$M267+BX$4*temperature!$M267^2+BX$5*temperature!$M267^6)*(K157/K$56)^$BW$1</f>
        <v>-16.200248387779062</v>
      </c>
      <c r="BY157" s="12">
        <f>(BY$3*temperature!$M267+BY$4*temperature!$M267^2+BY$5*temperature!$M267^6)*(L157/L$56)^$BW$1</f>
        <v>-12.860343842503005</v>
      </c>
      <c r="BZ157" s="12">
        <f>(BZ$3*temperature!$M267+BZ$4*temperature!$M267^2+BZ$5*temperature!$M267^6)*(M157/M$56)^$BW$1</f>
        <v>-11.978300954729502</v>
      </c>
      <c r="CA157" s="19">
        <f t="shared" si="226"/>
        <v>-1.8206190500080766E-5</v>
      </c>
      <c r="CB157" s="19">
        <f t="shared" si="227"/>
        <v>-1.2736209338726212E-5</v>
      </c>
      <c r="CC157" s="19">
        <f t="shared" si="228"/>
        <v>-1.054686064172472E-5</v>
      </c>
      <c r="CD157" s="19">
        <f t="shared" si="229"/>
        <v>-4.1269829632734185E-2</v>
      </c>
      <c r="CE157" s="19">
        <f t="shared" si="230"/>
        <v>-6.3235818839359561E-4</v>
      </c>
      <c r="CF157" s="19"/>
      <c r="CG157" s="19"/>
      <c r="CH157" s="19"/>
    </row>
    <row r="158" spans="1:86">
      <c r="A158" s="2">
        <f t="shared" si="173"/>
        <v>2112</v>
      </c>
      <c r="B158" s="5">
        <f t="shared" si="174"/>
        <v>1164.9198703165862</v>
      </c>
      <c r="C158" s="5">
        <f t="shared" si="175"/>
        <v>2961.7361432938751</v>
      </c>
      <c r="D158" s="5">
        <f t="shared" si="176"/>
        <v>4362.6347793337909</v>
      </c>
      <c r="E158" s="15">
        <f t="shared" si="177"/>
        <v>2.1950059991129345E-5</v>
      </c>
      <c r="F158" s="15">
        <f t="shared" si="178"/>
        <v>4.3243090054347937E-5</v>
      </c>
      <c r="G158" s="15">
        <f t="shared" si="179"/>
        <v>8.8279230096770575E-5</v>
      </c>
      <c r="H158" s="5">
        <f t="shared" si="180"/>
        <v>168006.38376948374</v>
      </c>
      <c r="I158" s="5">
        <f t="shared" si="181"/>
        <v>65147.100324507257</v>
      </c>
      <c r="J158" s="5">
        <f t="shared" si="182"/>
        <v>24496.572820853871</v>
      </c>
      <c r="K158" s="5">
        <f t="shared" si="183"/>
        <v>144221.40788432531</v>
      </c>
      <c r="L158" s="5">
        <f t="shared" si="184"/>
        <v>21996.253944503758</v>
      </c>
      <c r="M158" s="5">
        <f t="shared" si="185"/>
        <v>5615.0867674957417</v>
      </c>
      <c r="N158" s="15">
        <f t="shared" si="186"/>
        <v>3.6142818965463341E-3</v>
      </c>
      <c r="O158" s="15">
        <f t="shared" si="187"/>
        <v>8.1754817669750235E-3</v>
      </c>
      <c r="P158" s="15">
        <f t="shared" si="188"/>
        <v>7.7754962470060196E-3</v>
      </c>
      <c r="Q158" s="5">
        <f t="shared" si="189"/>
        <v>7860.057105790801</v>
      </c>
      <c r="R158" s="5">
        <f t="shared" si="190"/>
        <v>11186.660719027592</v>
      </c>
      <c r="S158" s="5">
        <f t="shared" si="191"/>
        <v>5930.5869013521651</v>
      </c>
      <c r="T158" s="5">
        <f t="shared" si="192"/>
        <v>46.784276462823804</v>
      </c>
      <c r="U158" s="5">
        <f t="shared" si="193"/>
        <v>171.71387004648241</v>
      </c>
      <c r="V158" s="5">
        <f t="shared" si="194"/>
        <v>242.09863741851561</v>
      </c>
      <c r="W158" s="15">
        <f t="shared" si="195"/>
        <v>-1.0734613539272964E-2</v>
      </c>
      <c r="X158" s="15">
        <f t="shared" si="196"/>
        <v>-1.217998157191269E-2</v>
      </c>
      <c r="Y158" s="15">
        <f t="shared" si="197"/>
        <v>-9.7425357312937999E-3</v>
      </c>
      <c r="Z158" s="5">
        <f t="shared" si="212"/>
        <v>12113.522460945129</v>
      </c>
      <c r="AA158" s="5">
        <f t="shared" si="213"/>
        <v>33290.112035211459</v>
      </c>
      <c r="AB158" s="5">
        <f t="shared" si="214"/>
        <v>37696.723526901682</v>
      </c>
      <c r="AC158" s="16">
        <f t="shared" si="198"/>
        <v>1.5301497191818705</v>
      </c>
      <c r="AD158" s="16">
        <f t="shared" si="199"/>
        <v>2.963790655969837</v>
      </c>
      <c r="AE158" s="16">
        <f t="shared" si="200"/>
        <v>6.34389793235865</v>
      </c>
      <c r="AF158" s="15">
        <f t="shared" si="201"/>
        <v>-4.0504037456468023E-3</v>
      </c>
      <c r="AG158" s="15">
        <f t="shared" si="202"/>
        <v>2.9673830763510267E-4</v>
      </c>
      <c r="AH158" s="15">
        <f t="shared" si="203"/>
        <v>9.7937136394747881E-3</v>
      </c>
      <c r="AI158" s="1">
        <f t="shared" si="167"/>
        <v>319673.03027481155</v>
      </c>
      <c r="AJ158" s="1">
        <f t="shared" si="168"/>
        <v>118917.31924983917</v>
      </c>
      <c r="AK158" s="1">
        <f t="shared" si="169"/>
        <v>44910.362905799957</v>
      </c>
      <c r="AL158" s="14">
        <f t="shared" si="204"/>
        <v>55.989284317829764</v>
      </c>
      <c r="AM158" s="14">
        <f t="shared" si="205"/>
        <v>12.061270859279519</v>
      </c>
      <c r="AN158" s="14">
        <f t="shared" si="206"/>
        <v>4.0017239899118175</v>
      </c>
      <c r="AO158" s="11">
        <f t="shared" si="207"/>
        <v>7.3977920386403898E-3</v>
      </c>
      <c r="AP158" s="11">
        <f t="shared" si="208"/>
        <v>9.3192668266835303E-3</v>
      </c>
      <c r="AQ158" s="11">
        <f t="shared" si="209"/>
        <v>8.4537508636395257E-3</v>
      </c>
      <c r="AR158" s="1">
        <f t="shared" si="215"/>
        <v>168006.38376948374</v>
      </c>
      <c r="AS158" s="1">
        <f t="shared" si="210"/>
        <v>65147.100324507257</v>
      </c>
      <c r="AT158" s="1">
        <f t="shared" si="211"/>
        <v>24496.572820853871</v>
      </c>
      <c r="AU158" s="1">
        <f t="shared" si="170"/>
        <v>33601.276753896753</v>
      </c>
      <c r="AV158" s="1">
        <f t="shared" si="171"/>
        <v>13029.420064901453</v>
      </c>
      <c r="AW158" s="1">
        <f t="shared" si="172"/>
        <v>4899.3145641707742</v>
      </c>
      <c r="AX158" s="1">
        <f t="shared" si="231"/>
        <v>115377.12630746026</v>
      </c>
      <c r="AY158" s="1">
        <f t="shared" si="218"/>
        <v>17597.003155603008</v>
      </c>
      <c r="AZ158" s="1">
        <f t="shared" si="219"/>
        <v>4492.0694139965926</v>
      </c>
      <c r="BA158" s="1">
        <f t="shared" si="232"/>
        <v>13578.261043865061</v>
      </c>
      <c r="BB158" s="1">
        <f t="shared" si="233"/>
        <v>28952.403958984924</v>
      </c>
      <c r="BC158" s="1">
        <f t="shared" si="234"/>
        <v>36690.058506235335</v>
      </c>
      <c r="BD158" s="1">
        <f t="shared" si="235"/>
        <v>4504.307258921519</v>
      </c>
      <c r="BE158" s="2">
        <f t="shared" si="241"/>
        <v>0</v>
      </c>
      <c r="BF158" s="2">
        <f t="shared" si="242"/>
        <v>0</v>
      </c>
      <c r="BG158" s="2">
        <f t="shared" si="243"/>
        <v>0</v>
      </c>
      <c r="BH158" s="2">
        <f t="shared" si="220"/>
        <v>0</v>
      </c>
      <c r="BI158" s="2">
        <f t="shared" si="236"/>
        <v>0</v>
      </c>
      <c r="BJ158" s="2">
        <f t="shared" si="221"/>
        <v>0</v>
      </c>
      <c r="BK158" s="2">
        <f t="shared" si="222"/>
        <v>0</v>
      </c>
      <c r="BL158" s="2">
        <f t="shared" si="223"/>
        <v>0</v>
      </c>
      <c r="BM158" s="2">
        <f t="shared" si="224"/>
        <v>0</v>
      </c>
      <c r="BN158" s="2">
        <f t="shared" si="225"/>
        <v>0</v>
      </c>
      <c r="BO158" s="2">
        <f t="shared" si="237"/>
        <v>0</v>
      </c>
      <c r="BP158" s="2">
        <f t="shared" si="238"/>
        <v>0</v>
      </c>
      <c r="BQ158" s="2">
        <f t="shared" si="239"/>
        <v>0</v>
      </c>
      <c r="BR158" s="11">
        <f t="shared" si="240"/>
        <v>3.5128734304152393E-2</v>
      </c>
      <c r="BS158" s="17">
        <f t="shared" si="216"/>
        <v>1.4800398911212138E-2</v>
      </c>
      <c r="BT158" s="17">
        <f t="shared" si="217"/>
        <v>5.6857688990999293E-2</v>
      </c>
      <c r="BU158" s="12">
        <f>(BU$3*temperature!$I268+BU$4*temperature!$I268^2+BU$5*temperature!$I268^6)*(K158/K$56)^$BW$1</f>
        <v>-16.606979527369703</v>
      </c>
      <c r="BV158" s="12">
        <f>(BV$3*temperature!$I268+BV$4*temperature!$I268^2+BV$5*temperature!$I268^6)*(L158/L$56)^$BW$1</f>
        <v>-13.128505128697537</v>
      </c>
      <c r="BW158" s="12">
        <f>(BW$3*temperature!$I268+BW$4*temperature!$I268^2+BW$5*temperature!$I268^6)*(M158/M$56)^$BW$1</f>
        <v>-12.198786145830766</v>
      </c>
      <c r="BX158" s="12">
        <f>(BX$3*temperature!$M268+BX$4*temperature!$M268^2+BX$5*temperature!$M268^6)*(K158/K$56)^$BW$1</f>
        <v>-16.606997769652011</v>
      </c>
      <c r="BY158" s="12">
        <f>(BY$3*temperature!$M268+BY$4*temperature!$M268^2+BY$5*temperature!$M268^6)*(L158/L$56)^$BW$1</f>
        <v>-13.128517867021829</v>
      </c>
      <c r="BZ158" s="12">
        <f>(BZ$3*temperature!$M268+BZ$4*temperature!$M268^2+BZ$5*temperature!$M268^6)*(M158/M$56)^$BW$1</f>
        <v>-12.198796687942636</v>
      </c>
      <c r="CA158" s="19">
        <f t="shared" si="226"/>
        <v>-1.8242282308733593E-5</v>
      </c>
      <c r="CB158" s="19">
        <f t="shared" si="227"/>
        <v>-1.2738324292271841E-5</v>
      </c>
      <c r="CC158" s="19">
        <f t="shared" si="228"/>
        <v>-1.0542111869682458E-5</v>
      </c>
      <c r="CD158" s="19">
        <f t="shared" si="229"/>
        <v>-4.1529303841283657E-2</v>
      </c>
      <c r="CE158" s="19">
        <f t="shared" si="230"/>
        <v>-6.1465026335593266E-4</v>
      </c>
      <c r="CF158" s="19"/>
      <c r="CG158" s="19"/>
      <c r="CH158" s="19"/>
    </row>
    <row r="159" spans="1:86">
      <c r="A159" s="2">
        <f t="shared" si="173"/>
        <v>2113</v>
      </c>
      <c r="B159" s="5">
        <f t="shared" si="174"/>
        <v>1164.9441618745725</v>
      </c>
      <c r="C159" s="5">
        <f t="shared" si="175"/>
        <v>2961.8578141854987</v>
      </c>
      <c r="D159" s="5">
        <f t="shared" si="176"/>
        <v>4363.0006528713284</v>
      </c>
      <c r="E159" s="15">
        <f t="shared" si="177"/>
        <v>2.0852556991572876E-5</v>
      </c>
      <c r="F159" s="15">
        <f t="shared" si="178"/>
        <v>4.1080935551630536E-5</v>
      </c>
      <c r="G159" s="15">
        <f t="shared" si="179"/>
        <v>8.3865268591932045E-5</v>
      </c>
      <c r="H159" s="5">
        <f t="shared" si="180"/>
        <v>168590.01428502184</v>
      </c>
      <c r="I159" s="5">
        <f t="shared" si="181"/>
        <v>65672.908156768885</v>
      </c>
      <c r="J159" s="5">
        <f t="shared" si="182"/>
        <v>24686.005813024538</v>
      </c>
      <c r="K159" s="5">
        <f t="shared" si="183"/>
        <v>144719.39497403448</v>
      </c>
      <c r="L159" s="5">
        <f t="shared" si="184"/>
        <v>22172.876713472055</v>
      </c>
      <c r="M159" s="5">
        <f t="shared" si="185"/>
        <v>5658.0339489013058</v>
      </c>
      <c r="N159" s="15">
        <f t="shared" si="186"/>
        <v>3.4529346025284902E-3</v>
      </c>
      <c r="O159" s="15">
        <f t="shared" si="187"/>
        <v>8.0296749352828378E-3</v>
      </c>
      <c r="P159" s="15">
        <f t="shared" si="188"/>
        <v>7.6485338844938244E-3</v>
      </c>
      <c r="Q159" s="5">
        <f t="shared" si="189"/>
        <v>7802.694056015318</v>
      </c>
      <c r="R159" s="5">
        <f t="shared" si="190"/>
        <v>11139.596183157895</v>
      </c>
      <c r="S159" s="5">
        <f t="shared" si="191"/>
        <v>5918.2226088416146</v>
      </c>
      <c r="T159" s="5">
        <f t="shared" si="192"/>
        <v>46.282065335280883</v>
      </c>
      <c r="U159" s="5">
        <f t="shared" si="193"/>
        <v>169.62239827367443</v>
      </c>
      <c r="V159" s="5">
        <f t="shared" si="194"/>
        <v>239.73998279296816</v>
      </c>
      <c r="W159" s="15">
        <f t="shared" si="195"/>
        <v>-1.0734613539272964E-2</v>
      </c>
      <c r="X159" s="15">
        <f t="shared" si="196"/>
        <v>-1.217998157191269E-2</v>
      </c>
      <c r="Y159" s="15">
        <f t="shared" si="197"/>
        <v>-9.7425357312937999E-3</v>
      </c>
      <c r="Z159" s="5">
        <f t="shared" si="212"/>
        <v>11978.34970740308</v>
      </c>
      <c r="AA159" s="5">
        <f t="shared" si="213"/>
        <v>33164.758845560878</v>
      </c>
      <c r="AB159" s="5">
        <f t="shared" si="214"/>
        <v>37991.50724139587</v>
      </c>
      <c r="AC159" s="16">
        <f t="shared" si="198"/>
        <v>1.5239519950278959</v>
      </c>
      <c r="AD159" s="16">
        <f t="shared" si="199"/>
        <v>2.9646701261932744</v>
      </c>
      <c r="AE159" s="16">
        <f t="shared" si="200"/>
        <v>6.4060282520662266</v>
      </c>
      <c r="AF159" s="15">
        <f t="shared" si="201"/>
        <v>-4.0504037456468023E-3</v>
      </c>
      <c r="AG159" s="15">
        <f t="shared" si="202"/>
        <v>2.9673830763510267E-4</v>
      </c>
      <c r="AH159" s="15">
        <f t="shared" si="203"/>
        <v>9.7937136394747881E-3</v>
      </c>
      <c r="AI159" s="1">
        <f t="shared" si="167"/>
        <v>321307.00400122715</v>
      </c>
      <c r="AJ159" s="1">
        <f t="shared" si="168"/>
        <v>120055.00738975671</v>
      </c>
      <c r="AK159" s="1">
        <f t="shared" si="169"/>
        <v>45318.641179390739</v>
      </c>
      <c r="AL159" s="14">
        <f t="shared" si="204"/>
        <v>56.39933942878762</v>
      </c>
      <c r="AM159" s="14">
        <f t="shared" si="205"/>
        <v>12.172549038671983</v>
      </c>
      <c r="AN159" s="14">
        <f t="shared" si="206"/>
        <v>4.0352152717712233</v>
      </c>
      <c r="AO159" s="11">
        <f t="shared" si="207"/>
        <v>7.3238141182539861E-3</v>
      </c>
      <c r="AP159" s="11">
        <f t="shared" si="208"/>
        <v>9.2260741584166955E-3</v>
      </c>
      <c r="AQ159" s="11">
        <f t="shared" si="209"/>
        <v>8.3692133550031297E-3</v>
      </c>
      <c r="AR159" s="1">
        <f t="shared" si="215"/>
        <v>168590.01428502184</v>
      </c>
      <c r="AS159" s="1">
        <f t="shared" si="210"/>
        <v>65672.908156768885</v>
      </c>
      <c r="AT159" s="1">
        <f t="shared" si="211"/>
        <v>24686.005813024538</v>
      </c>
      <c r="AU159" s="1">
        <f t="shared" si="170"/>
        <v>33718.002857004372</v>
      </c>
      <c r="AV159" s="1">
        <f t="shared" si="171"/>
        <v>13134.581631353778</v>
      </c>
      <c r="AW159" s="1">
        <f t="shared" si="172"/>
        <v>4937.2011626049079</v>
      </c>
      <c r="AX159" s="1">
        <f t="shared" si="231"/>
        <v>115775.5159792276</v>
      </c>
      <c r="AY159" s="1">
        <f t="shared" si="218"/>
        <v>17738.301370777641</v>
      </c>
      <c r="AZ159" s="1">
        <f t="shared" si="219"/>
        <v>4526.4271591210454</v>
      </c>
      <c r="BA159" s="1">
        <f t="shared" si="232"/>
        <v>13582.559732605627</v>
      </c>
      <c r="BB159" s="1">
        <f t="shared" si="233"/>
        <v>28977.281130458676</v>
      </c>
      <c r="BC159" s="1">
        <f t="shared" si="234"/>
        <v>36726.379115271637</v>
      </c>
      <c r="BD159" s="1">
        <f t="shared" si="235"/>
        <v>4376.7293561166789</v>
      </c>
      <c r="BE159" s="2">
        <f t="shared" si="241"/>
        <v>0</v>
      </c>
      <c r="BF159" s="2">
        <f t="shared" si="242"/>
        <v>0</v>
      </c>
      <c r="BG159" s="2">
        <f t="shared" si="243"/>
        <v>0</v>
      </c>
      <c r="BH159" s="2">
        <f t="shared" si="220"/>
        <v>0</v>
      </c>
      <c r="BI159" s="2">
        <f t="shared" si="236"/>
        <v>0</v>
      </c>
      <c r="BJ159" s="2">
        <f t="shared" si="221"/>
        <v>0</v>
      </c>
      <c r="BK159" s="2">
        <f t="shared" si="222"/>
        <v>0</v>
      </c>
      <c r="BL159" s="2">
        <f t="shared" si="223"/>
        <v>0</v>
      </c>
      <c r="BM159" s="2">
        <f t="shared" si="224"/>
        <v>0</v>
      </c>
      <c r="BN159" s="2">
        <f t="shared" si="225"/>
        <v>0</v>
      </c>
      <c r="BO159" s="2">
        <f t="shared" si="237"/>
        <v>0</v>
      </c>
      <c r="BP159" s="2">
        <f t="shared" si="238"/>
        <v>0</v>
      </c>
      <c r="BQ159" s="2">
        <f t="shared" si="239"/>
        <v>0</v>
      </c>
      <c r="BR159" s="11">
        <f t="shared" si="240"/>
        <v>3.4980630541967289E-2</v>
      </c>
      <c r="BS159" s="17">
        <f t="shared" si="216"/>
        <v>1.429812391514902E-2</v>
      </c>
      <c r="BT159" s="17">
        <f t="shared" si="217"/>
        <v>5.5201639797086692E-2</v>
      </c>
      <c r="BU159" s="12">
        <f>(BU$3*temperature!$I269+BU$4*temperature!$I269^2+BU$5*temperature!$I269^6)*(K159/K$56)^$BW$1</f>
        <v>-17.016163610766537</v>
      </c>
      <c r="BV159" s="12">
        <f>(BV$3*temperature!$I269+BV$4*temperature!$I269^2+BV$5*temperature!$I269^6)*(L159/L$56)^$BW$1</f>
        <v>-13.39756379111782</v>
      </c>
      <c r="BW159" s="12">
        <f>(BW$3*temperature!$I269+BW$4*temperature!$I269^2+BW$5*temperature!$I269^6)*(M159/M$56)^$BW$1</f>
        <v>-12.419880873686495</v>
      </c>
      <c r="BX159" s="12">
        <f>(BX$3*temperature!$M269+BX$4*temperature!$M269^2+BX$5*temperature!$M269^6)*(K159/K$56)^$BW$1</f>
        <v>-17.016181886961711</v>
      </c>
      <c r="BY159" s="12">
        <f>(BY$3*temperature!$M269+BY$4*temperature!$M269^2+BY$5*temperature!$M269^6)*(L159/L$56)^$BW$1</f>
        <v>-13.397576530163514</v>
      </c>
      <c r="BZ159" s="12">
        <f>(BZ$3*temperature!$M269+BZ$4*temperature!$M269^2+BZ$5*temperature!$M269^6)*(M159/M$56)^$BW$1</f>
        <v>-12.419891410036222</v>
      </c>
      <c r="CA159" s="19">
        <f t="shared" si="226"/>
        <v>-1.8276195174138365E-5</v>
      </c>
      <c r="CB159" s="19">
        <f t="shared" si="227"/>
        <v>-1.273904569387696E-5</v>
      </c>
      <c r="CC159" s="19">
        <f t="shared" si="228"/>
        <v>-1.0536349726919525E-5</v>
      </c>
      <c r="CD159" s="19">
        <f t="shared" si="229"/>
        <v>-4.1778945739494928E-2</v>
      </c>
      <c r="CE159" s="19">
        <f t="shared" si="230"/>
        <v>-5.9736054322758565E-4</v>
      </c>
      <c r="CF159" s="19"/>
      <c r="CG159" s="19"/>
      <c r="CH159" s="19"/>
    </row>
    <row r="160" spans="1:86">
      <c r="A160" s="2">
        <f t="shared" si="173"/>
        <v>2114</v>
      </c>
      <c r="B160" s="5">
        <f t="shared" si="174"/>
        <v>1164.9672393358735</v>
      </c>
      <c r="C160" s="5">
        <f t="shared" si="175"/>
        <v>2961.9734062809771</v>
      </c>
      <c r="D160" s="5">
        <f t="shared" si="176"/>
        <v>4363.3482618818671</v>
      </c>
      <c r="E160" s="15">
        <f t="shared" si="177"/>
        <v>1.9809929141994232E-5</v>
      </c>
      <c r="F160" s="15">
        <f t="shared" si="178"/>
        <v>3.9026888774049008E-5</v>
      </c>
      <c r="G160" s="15">
        <f t="shared" si="179"/>
        <v>7.9672005162335436E-5</v>
      </c>
      <c r="H160" s="5">
        <f t="shared" si="180"/>
        <v>169148.47937208987</v>
      </c>
      <c r="I160" s="5">
        <f t="shared" si="181"/>
        <v>66193.362734156195</v>
      </c>
      <c r="J160" s="5">
        <f t="shared" si="182"/>
        <v>24873.704751452999</v>
      </c>
      <c r="K160" s="5">
        <f t="shared" si="183"/>
        <v>145195.91080391096</v>
      </c>
      <c r="L160" s="5">
        <f t="shared" si="184"/>
        <v>22347.723512233653</v>
      </c>
      <c r="M160" s="5">
        <f t="shared" si="185"/>
        <v>5700.6003780970777</v>
      </c>
      <c r="N160" s="15">
        <f t="shared" si="186"/>
        <v>3.2926881014252452E-3</v>
      </c>
      <c r="O160" s="15">
        <f t="shared" si="187"/>
        <v>7.8856163330112139E-3</v>
      </c>
      <c r="P160" s="15">
        <f t="shared" si="188"/>
        <v>7.5231837737625984E-3</v>
      </c>
      <c r="Q160" s="5">
        <f t="shared" si="189"/>
        <v>7744.5046117338434</v>
      </c>
      <c r="R160" s="5">
        <f t="shared" si="190"/>
        <v>11091.121602585317</v>
      </c>
      <c r="S160" s="5">
        <f t="shared" si="191"/>
        <v>5905.1246500948801</v>
      </c>
      <c r="T160" s="5">
        <f t="shared" si="192"/>
        <v>45.785245250107259</v>
      </c>
      <c r="U160" s="5">
        <f t="shared" si="193"/>
        <v>167.55640058851745</v>
      </c>
      <c r="V160" s="5">
        <f t="shared" si="194"/>
        <v>237.40430744438791</v>
      </c>
      <c r="W160" s="15">
        <f t="shared" si="195"/>
        <v>-1.0734613539272964E-2</v>
      </c>
      <c r="X160" s="15">
        <f t="shared" si="196"/>
        <v>-1.217998157191269E-2</v>
      </c>
      <c r="Y160" s="15">
        <f t="shared" si="197"/>
        <v>-9.7425357312937999E-3</v>
      </c>
      <c r="Z160" s="5">
        <f t="shared" si="212"/>
        <v>11842.768101093461</v>
      </c>
      <c r="AA160" s="5">
        <f t="shared" si="213"/>
        <v>33035.027872337363</v>
      </c>
      <c r="AB160" s="5">
        <f t="shared" si="214"/>
        <v>38283.603455958284</v>
      </c>
      <c r="AC160" s="16">
        <f t="shared" si="198"/>
        <v>1.5177793741590491</v>
      </c>
      <c r="AD160" s="16">
        <f t="shared" si="199"/>
        <v>2.9655498573892172</v>
      </c>
      <c r="AE160" s="16">
        <f t="shared" si="200"/>
        <v>6.4687670583333485</v>
      </c>
      <c r="AF160" s="15">
        <f t="shared" si="201"/>
        <v>-4.0504037456468023E-3</v>
      </c>
      <c r="AG160" s="15">
        <f t="shared" si="202"/>
        <v>2.9673830763510267E-4</v>
      </c>
      <c r="AH160" s="15">
        <f t="shared" si="203"/>
        <v>9.7937136394747881E-3</v>
      </c>
      <c r="AI160" s="1">
        <f t="shared" si="167"/>
        <v>322894.30645810877</v>
      </c>
      <c r="AJ160" s="1">
        <f t="shared" si="168"/>
        <v>121184.08828213482</v>
      </c>
      <c r="AK160" s="1">
        <f t="shared" si="169"/>
        <v>45723.978224056569</v>
      </c>
      <c r="AL160" s="14">
        <f t="shared" si="204"/>
        <v>56.808267124372684</v>
      </c>
      <c r="AM160" s="14">
        <f t="shared" si="205"/>
        <v>12.283730830398458</v>
      </c>
      <c r="AN160" s="14">
        <f t="shared" si="206"/>
        <v>4.0686491335386155</v>
      </c>
      <c r="AO160" s="11">
        <f t="shared" si="207"/>
        <v>7.2505759770714459E-3</v>
      </c>
      <c r="AP160" s="11">
        <f t="shared" si="208"/>
        <v>9.1338134168325279E-3</v>
      </c>
      <c r="AQ160" s="11">
        <f t="shared" si="209"/>
        <v>8.2855212214530977E-3</v>
      </c>
      <c r="AR160" s="1">
        <f t="shared" si="215"/>
        <v>169148.47937208987</v>
      </c>
      <c r="AS160" s="1">
        <f t="shared" si="210"/>
        <v>66193.362734156195</v>
      </c>
      <c r="AT160" s="1">
        <f t="shared" si="211"/>
        <v>24873.704751452999</v>
      </c>
      <c r="AU160" s="1">
        <f t="shared" si="170"/>
        <v>33829.695874417979</v>
      </c>
      <c r="AV160" s="1">
        <f t="shared" si="171"/>
        <v>13238.67254683124</v>
      </c>
      <c r="AW160" s="1">
        <f t="shared" si="172"/>
        <v>4974.7409502906003</v>
      </c>
      <c r="AX160" s="1">
        <f t="shared" si="231"/>
        <v>116156.72864312876</v>
      </c>
      <c r="AY160" s="1">
        <f t="shared" si="218"/>
        <v>17878.178809786925</v>
      </c>
      <c r="AZ160" s="1">
        <f t="shared" si="219"/>
        <v>4560.480302477662</v>
      </c>
      <c r="BA160" s="1">
        <f t="shared" si="232"/>
        <v>13586.658374579491</v>
      </c>
      <c r="BB160" s="1">
        <f t="shared" si="233"/>
        <v>29001.677398632259</v>
      </c>
      <c r="BC160" s="1">
        <f t="shared" si="234"/>
        <v>36762.008587177283</v>
      </c>
      <c r="BD160" s="1">
        <f t="shared" si="235"/>
        <v>4252.6884729679468</v>
      </c>
      <c r="BE160" s="2">
        <f t="shared" si="241"/>
        <v>0</v>
      </c>
      <c r="BF160" s="2">
        <f t="shared" si="242"/>
        <v>0</v>
      </c>
      <c r="BG160" s="2">
        <f t="shared" si="243"/>
        <v>0</v>
      </c>
      <c r="BH160" s="2">
        <f t="shared" si="220"/>
        <v>0</v>
      </c>
      <c r="BI160" s="2">
        <f t="shared" si="236"/>
        <v>0</v>
      </c>
      <c r="BJ160" s="2">
        <f t="shared" si="221"/>
        <v>0</v>
      </c>
      <c r="BK160" s="2">
        <f t="shared" si="222"/>
        <v>0</v>
      </c>
      <c r="BL160" s="2">
        <f t="shared" si="223"/>
        <v>0</v>
      </c>
      <c r="BM160" s="2">
        <f t="shared" si="224"/>
        <v>0</v>
      </c>
      <c r="BN160" s="2">
        <f t="shared" si="225"/>
        <v>0</v>
      </c>
      <c r="BO160" s="2">
        <f t="shared" si="237"/>
        <v>0</v>
      </c>
      <c r="BP160" s="2">
        <f t="shared" si="238"/>
        <v>0</v>
      </c>
      <c r="BQ160" s="2">
        <f t="shared" si="239"/>
        <v>0</v>
      </c>
      <c r="BR160" s="11">
        <f t="shared" si="240"/>
        <v>3.4833829008445089E-2</v>
      </c>
      <c r="BS160" s="17">
        <f t="shared" si="216"/>
        <v>1.3814871016148207E-2</v>
      </c>
      <c r="BT160" s="17">
        <f t="shared" si="217"/>
        <v>5.3593825045715235E-2</v>
      </c>
      <c r="BU160" s="12">
        <f>(BU$3*temperature!$I270+BU$4*temperature!$I270^2+BU$5*temperature!$I270^6)*(K160/K$56)^$BW$1</f>
        <v>-17.427719993809649</v>
      </c>
      <c r="BV160" s="12">
        <f>(BV$3*temperature!$I270+BV$4*temperature!$I270^2+BV$5*temperature!$I270^6)*(L160/L$56)^$BW$1</f>
        <v>-13.667456852604635</v>
      </c>
      <c r="BW160" s="12">
        <f>(BW$3*temperature!$I270+BW$4*temperature!$I270^2+BW$5*temperature!$I270^6)*(M160/M$56)^$BW$1</f>
        <v>-12.641533299099072</v>
      </c>
      <c r="BX160" s="12">
        <f>(BX$3*temperature!$M270+BX$4*temperature!$M270^2+BX$5*temperature!$M270^6)*(K160/K$56)^$BW$1</f>
        <v>-17.42773830182205</v>
      </c>
      <c r="BY160" s="12">
        <f>(BY$3*temperature!$M270+BY$4*temperature!$M270^2+BY$5*temperature!$M270^6)*(L160/L$56)^$BW$1</f>
        <v>-13.667469591034646</v>
      </c>
      <c r="BZ160" s="12">
        <f>(BZ$3*temperature!$M270+BZ$4*temperature!$M270^2+BZ$5*temperature!$M270^6)*(M160/M$56)^$BW$1</f>
        <v>-12.641543828716125</v>
      </c>
      <c r="CA160" s="19">
        <f t="shared" si="226"/>
        <v>-1.8308012400325424E-5</v>
      </c>
      <c r="CB160" s="19">
        <f t="shared" si="227"/>
        <v>-1.2738430010372781E-5</v>
      </c>
      <c r="CC160" s="19">
        <f t="shared" si="228"/>
        <v>-1.0529617053833817E-5</v>
      </c>
      <c r="CD160" s="19">
        <f t="shared" si="229"/>
        <v>-4.201882561923604E-2</v>
      </c>
      <c r="CE160" s="19">
        <f t="shared" si="230"/>
        <v>-5.8048465617976973E-4</v>
      </c>
      <c r="CF160" s="19"/>
      <c r="CG160" s="19"/>
      <c r="CH160" s="19"/>
    </row>
    <row r="161" spans="1:86">
      <c r="A161" s="2">
        <f t="shared" si="173"/>
        <v>2115</v>
      </c>
      <c r="B161" s="5">
        <f t="shared" si="174"/>
        <v>1164.9891633584143</v>
      </c>
      <c r="C161" s="5">
        <f t="shared" si="175"/>
        <v>2962.0832230573214</v>
      </c>
      <c r="D161" s="5">
        <f t="shared" si="176"/>
        <v>4363.678516751851</v>
      </c>
      <c r="E161" s="15">
        <f t="shared" si="177"/>
        <v>1.8819432684894519E-5</v>
      </c>
      <c r="F161" s="15">
        <f t="shared" si="178"/>
        <v>3.7075544335346559E-5</v>
      </c>
      <c r="G161" s="15">
        <f t="shared" si="179"/>
        <v>7.5688404904218658E-5</v>
      </c>
      <c r="H161" s="5">
        <f t="shared" si="180"/>
        <v>169681.70258824038</v>
      </c>
      <c r="I161" s="5">
        <f t="shared" si="181"/>
        <v>66708.390294120341</v>
      </c>
      <c r="J161" s="5">
        <f t="shared" si="182"/>
        <v>25059.652579707577</v>
      </c>
      <c r="K161" s="5">
        <f t="shared" si="183"/>
        <v>145650.88493963701</v>
      </c>
      <c r="L161" s="5">
        <f t="shared" si="184"/>
        <v>22520.768415570416</v>
      </c>
      <c r="M161" s="5">
        <f t="shared" si="185"/>
        <v>5742.7815737354058</v>
      </c>
      <c r="N161" s="15">
        <f t="shared" si="186"/>
        <v>3.1335189345689241E-3</v>
      </c>
      <c r="O161" s="15">
        <f t="shared" si="187"/>
        <v>7.743289970543632E-3</v>
      </c>
      <c r="P161" s="15">
        <f t="shared" si="188"/>
        <v>7.3994303828763819E-3</v>
      </c>
      <c r="Q161" s="5">
        <f t="shared" si="189"/>
        <v>7685.5220311655203</v>
      </c>
      <c r="R161" s="5">
        <f t="shared" si="190"/>
        <v>11041.277024316374</v>
      </c>
      <c r="S161" s="5">
        <f t="shared" si="191"/>
        <v>5891.3084951398887</v>
      </c>
      <c r="T161" s="5">
        <f t="shared" si="192"/>
        <v>45.293758336546524</v>
      </c>
      <c r="U161" s="5">
        <f t="shared" si="193"/>
        <v>165.51556671709329</v>
      </c>
      <c r="V161" s="5">
        <f t="shared" si="194"/>
        <v>235.09138749634789</v>
      </c>
      <c r="W161" s="15">
        <f t="shared" si="195"/>
        <v>-1.0734613539272964E-2</v>
      </c>
      <c r="X161" s="15">
        <f t="shared" si="196"/>
        <v>-1.217998157191269E-2</v>
      </c>
      <c r="Y161" s="15">
        <f t="shared" si="197"/>
        <v>-9.7425357312937999E-3</v>
      </c>
      <c r="Z161" s="5">
        <f t="shared" si="212"/>
        <v>11706.839097042286</v>
      </c>
      <c r="AA161" s="5">
        <f t="shared" si="213"/>
        <v>32901.034187841848</v>
      </c>
      <c r="AB161" s="5">
        <f t="shared" si="214"/>
        <v>38572.984662937473</v>
      </c>
      <c r="AC161" s="16">
        <f t="shared" si="198"/>
        <v>1.5116317548968898</v>
      </c>
      <c r="AD161" s="16">
        <f t="shared" si="199"/>
        <v>2.9664298496351065</v>
      </c>
      <c r="AE161" s="16">
        <f t="shared" si="200"/>
        <v>6.5321203105031334</v>
      </c>
      <c r="AF161" s="15">
        <f t="shared" si="201"/>
        <v>-4.0504037456468023E-3</v>
      </c>
      <c r="AG161" s="15">
        <f t="shared" si="202"/>
        <v>2.9673830763510267E-4</v>
      </c>
      <c r="AH161" s="15">
        <f t="shared" si="203"/>
        <v>9.7937136394747881E-3</v>
      </c>
      <c r="AI161" s="1">
        <f t="shared" si="167"/>
        <v>324434.57168671588</v>
      </c>
      <c r="AJ161" s="1">
        <f t="shared" si="168"/>
        <v>122304.35200075258</v>
      </c>
      <c r="AK161" s="1">
        <f t="shared" si="169"/>
        <v>46126.321351941515</v>
      </c>
      <c r="AL161" s="14">
        <f t="shared" si="204"/>
        <v>57.216040854714606</v>
      </c>
      <c r="AM161" s="14">
        <f t="shared" si="205"/>
        <v>12.394806162811236</v>
      </c>
      <c r="AN161" s="14">
        <f t="shared" si="206"/>
        <v>4.1020229034898099</v>
      </c>
      <c r="AO161" s="11">
        <f t="shared" si="207"/>
        <v>7.1780702173007312E-3</v>
      </c>
      <c r="AP161" s="11">
        <f t="shared" si="208"/>
        <v>9.0424752826642023E-3</v>
      </c>
      <c r="AQ161" s="11">
        <f t="shared" si="209"/>
        <v>8.2026660092385673E-3</v>
      </c>
      <c r="AR161" s="1">
        <f t="shared" si="215"/>
        <v>169681.70258824038</v>
      </c>
      <c r="AS161" s="1">
        <f t="shared" si="210"/>
        <v>66708.390294120341</v>
      </c>
      <c r="AT161" s="1">
        <f t="shared" si="211"/>
        <v>25059.652579707577</v>
      </c>
      <c r="AU161" s="1">
        <f t="shared" si="170"/>
        <v>33936.340517648081</v>
      </c>
      <c r="AV161" s="1">
        <f t="shared" si="171"/>
        <v>13341.678058824069</v>
      </c>
      <c r="AW161" s="1">
        <f t="shared" si="172"/>
        <v>5011.9305159415162</v>
      </c>
      <c r="AX161" s="1">
        <f t="shared" si="231"/>
        <v>116520.7079517096</v>
      </c>
      <c r="AY161" s="1">
        <f t="shared" si="218"/>
        <v>18016.614732456332</v>
      </c>
      <c r="AZ161" s="1">
        <f t="shared" si="219"/>
        <v>4594.2252589883246</v>
      </c>
      <c r="BA161" s="1">
        <f t="shared" si="232"/>
        <v>13590.558875824312</v>
      </c>
      <c r="BB161" s="1">
        <f t="shared" si="233"/>
        <v>29025.600575591994</v>
      </c>
      <c r="BC161" s="1">
        <f t="shared" si="234"/>
        <v>36796.960907276691</v>
      </c>
      <c r="BD161" s="1">
        <f t="shared" si="235"/>
        <v>4132.0901736292426</v>
      </c>
      <c r="BE161" s="2">
        <f t="shared" si="241"/>
        <v>0</v>
      </c>
      <c r="BF161" s="2">
        <f t="shared" si="242"/>
        <v>0</v>
      </c>
      <c r="BG161" s="2">
        <f t="shared" si="243"/>
        <v>0</v>
      </c>
      <c r="BH161" s="2">
        <f t="shared" si="220"/>
        <v>0</v>
      </c>
      <c r="BI161" s="2">
        <f t="shared" si="236"/>
        <v>0</v>
      </c>
      <c r="BJ161" s="2">
        <f t="shared" si="221"/>
        <v>0</v>
      </c>
      <c r="BK161" s="2">
        <f t="shared" si="222"/>
        <v>0</v>
      </c>
      <c r="BL161" s="2">
        <f t="shared" si="223"/>
        <v>0</v>
      </c>
      <c r="BM161" s="2">
        <f t="shared" si="224"/>
        <v>0</v>
      </c>
      <c r="BN161" s="2">
        <f t="shared" si="225"/>
        <v>0</v>
      </c>
      <c r="BO161" s="2">
        <f t="shared" si="237"/>
        <v>0</v>
      </c>
      <c r="BP161" s="2">
        <f t="shared" si="238"/>
        <v>0</v>
      </c>
      <c r="BQ161" s="2">
        <f t="shared" si="239"/>
        <v>0</v>
      </c>
      <c r="BR161" s="11">
        <f t="shared" si="240"/>
        <v>3.4688315936773656E-2</v>
      </c>
      <c r="BS161" s="17">
        <f t="shared" si="216"/>
        <v>1.3349844804924198E-2</v>
      </c>
      <c r="BT161" s="17">
        <f t="shared" si="217"/>
        <v>5.2032839850208963E-2</v>
      </c>
      <c r="BU161" s="12">
        <f>(BU$3*temperature!$I271+BU$4*temperature!$I271^2+BU$5*temperature!$I271^6)*(K161/K$56)^$BW$1</f>
        <v>-17.841587332098651</v>
      </c>
      <c r="BV161" s="12">
        <f>(BV$3*temperature!$I271+BV$4*temperature!$I271^2+BV$5*temperature!$I271^6)*(L161/L$56)^$BW$1</f>
        <v>-13.938134805405936</v>
      </c>
      <c r="BW161" s="12">
        <f>(BW$3*temperature!$I271+BW$4*temperature!$I271^2+BW$5*temperature!$I271^6)*(M161/M$56)^$BW$1</f>
        <v>-12.863702722070077</v>
      </c>
      <c r="BX161" s="12">
        <f>(BX$3*temperature!$M271+BX$4*temperature!$M271^2+BX$5*temperature!$M271^6)*(K161/K$56)^$BW$1</f>
        <v>-17.841605669914287</v>
      </c>
      <c r="BY161" s="12">
        <f>(BY$3*temperature!$M271+BY$4*temperature!$M271^2+BY$5*temperature!$M271^6)*(L161/L$56)^$BW$1</f>
        <v>-13.938147541938283</v>
      </c>
      <c r="BZ161" s="12">
        <f>(BZ$3*temperature!$M271+BZ$4*temperature!$M271^2+BZ$5*temperature!$M271^6)*(M161/M$56)^$BW$1</f>
        <v>-12.863713244025705</v>
      </c>
      <c r="CA161" s="19">
        <f t="shared" si="226"/>
        <v>-1.8337815635760535E-5</v>
      </c>
      <c r="CB161" s="19">
        <f t="shared" si="227"/>
        <v>-1.2736532347901175E-5</v>
      </c>
      <c r="CC161" s="19">
        <f t="shared" si="228"/>
        <v>-1.0521955628561841E-5</v>
      </c>
      <c r="CD161" s="19">
        <f t="shared" si="229"/>
        <v>-4.2249019021934425E-2</v>
      </c>
      <c r="CE161" s="19">
        <f t="shared" si="230"/>
        <v>-5.6401784710311486E-4</v>
      </c>
      <c r="CF161" s="19"/>
      <c r="CG161" s="19"/>
      <c r="CH161" s="19"/>
    </row>
    <row r="162" spans="1:86">
      <c r="A162" s="2">
        <f t="shared" si="173"/>
        <v>2116</v>
      </c>
      <c r="B162" s="5">
        <f t="shared" si="174"/>
        <v>1165.009991571796</v>
      </c>
      <c r="C162" s="5">
        <f t="shared" si="175"/>
        <v>2962.1875528627902</v>
      </c>
      <c r="D162" s="5">
        <f t="shared" si="176"/>
        <v>4363.9922826249767</v>
      </c>
      <c r="E162" s="15">
        <f t="shared" si="177"/>
        <v>1.7878461050649794E-5</v>
      </c>
      <c r="F162" s="15">
        <f t="shared" si="178"/>
        <v>3.5221767118579231E-5</v>
      </c>
      <c r="G162" s="15">
        <f t="shared" si="179"/>
        <v>7.1903984659007724E-5</v>
      </c>
      <c r="H162" s="5">
        <f t="shared" si="180"/>
        <v>170189.61669964861</v>
      </c>
      <c r="I162" s="5">
        <f t="shared" si="181"/>
        <v>67217.920270914008</v>
      </c>
      <c r="J162" s="5">
        <f t="shared" si="182"/>
        <v>25243.833141588828</v>
      </c>
      <c r="K162" s="5">
        <f t="shared" si="183"/>
        <v>146084.25501143895</v>
      </c>
      <c r="L162" s="5">
        <f t="shared" si="184"/>
        <v>22691.98660495066</v>
      </c>
      <c r="M162" s="5">
        <f t="shared" si="185"/>
        <v>5784.5732775687811</v>
      </c>
      <c r="N162" s="15">
        <f t="shared" si="186"/>
        <v>2.9754029437001339E-3</v>
      </c>
      <c r="O162" s="15">
        <f t="shared" si="187"/>
        <v>7.6026797230359655E-3</v>
      </c>
      <c r="P162" s="15">
        <f t="shared" si="188"/>
        <v>7.277258119046337E-3</v>
      </c>
      <c r="Q162" s="5">
        <f t="shared" si="189"/>
        <v>7625.77930790754</v>
      </c>
      <c r="R162" s="5">
        <f t="shared" si="190"/>
        <v>10990.102416012169</v>
      </c>
      <c r="S162" s="5">
        <f t="shared" si="191"/>
        <v>5876.7896308393083</v>
      </c>
      <c r="T162" s="5">
        <f t="shared" si="192"/>
        <v>44.807547345062474</v>
      </c>
      <c r="U162" s="5">
        <f t="shared" si="193"/>
        <v>163.4995901646144</v>
      </c>
      <c r="V162" s="5">
        <f t="shared" si="194"/>
        <v>232.80100125354528</v>
      </c>
      <c r="W162" s="15">
        <f t="shared" si="195"/>
        <v>-1.0734613539272964E-2</v>
      </c>
      <c r="X162" s="15">
        <f t="shared" si="196"/>
        <v>-1.217998157191269E-2</v>
      </c>
      <c r="Y162" s="15">
        <f t="shared" si="197"/>
        <v>-9.7425357312937999E-3</v>
      </c>
      <c r="Z162" s="5">
        <f t="shared" si="212"/>
        <v>11570.622864103219</v>
      </c>
      <c r="AA162" s="5">
        <f t="shared" si="213"/>
        <v>32762.892864368558</v>
      </c>
      <c r="AB162" s="5">
        <f t="shared" si="214"/>
        <v>38859.624771781324</v>
      </c>
      <c r="AC162" s="16">
        <f t="shared" si="198"/>
        <v>1.5055090359748169</v>
      </c>
      <c r="AD162" s="16">
        <f t="shared" si="199"/>
        <v>2.9673101030084053</v>
      </c>
      <c r="AE162" s="16">
        <f t="shared" si="200"/>
        <v>6.5960940262827981</v>
      </c>
      <c r="AF162" s="15">
        <f t="shared" si="201"/>
        <v>-4.0504037456468023E-3</v>
      </c>
      <c r="AG162" s="15">
        <f t="shared" si="202"/>
        <v>2.9673830763510267E-4</v>
      </c>
      <c r="AH162" s="15">
        <f t="shared" si="203"/>
        <v>9.7937136394747881E-3</v>
      </c>
      <c r="AI162" s="1">
        <f t="shared" si="167"/>
        <v>325927.45503569237</v>
      </c>
      <c r="AJ162" s="1">
        <f t="shared" si="168"/>
        <v>123415.59485950139</v>
      </c>
      <c r="AK162" s="1">
        <f t="shared" si="169"/>
        <v>46525.61973268888</v>
      </c>
      <c r="AL162" s="14">
        <f t="shared" si="204"/>
        <v>57.622634605937584</v>
      </c>
      <c r="AM162" s="14">
        <f t="shared" si="205"/>
        <v>12.505765093888263</v>
      </c>
      <c r="AN162" s="14">
        <f t="shared" si="206"/>
        <v>4.1353339520909884</v>
      </c>
      <c r="AO162" s="11">
        <f t="shared" si="207"/>
        <v>7.1062895151277235E-3</v>
      </c>
      <c r="AP162" s="11">
        <f t="shared" si="208"/>
        <v>8.9520505298375606E-3</v>
      </c>
      <c r="AQ162" s="11">
        <f t="shared" si="209"/>
        <v>8.1206393491461814E-3</v>
      </c>
      <c r="AR162" s="1">
        <f t="shared" si="215"/>
        <v>170189.61669964861</v>
      </c>
      <c r="AS162" s="1">
        <f t="shared" si="210"/>
        <v>67217.920270914008</v>
      </c>
      <c r="AT162" s="1">
        <f t="shared" si="211"/>
        <v>25243.833141588828</v>
      </c>
      <c r="AU162" s="1">
        <f t="shared" si="170"/>
        <v>34037.923339929723</v>
      </c>
      <c r="AV162" s="1">
        <f t="shared" si="171"/>
        <v>13443.584054182802</v>
      </c>
      <c r="AW162" s="1">
        <f t="shared" si="172"/>
        <v>5048.7666283177659</v>
      </c>
      <c r="AX162" s="1">
        <f t="shared" si="231"/>
        <v>116867.40400915117</v>
      </c>
      <c r="AY162" s="1">
        <f t="shared" si="218"/>
        <v>18153.589283960529</v>
      </c>
      <c r="AZ162" s="1">
        <f t="shared" si="219"/>
        <v>4627.6586220550253</v>
      </c>
      <c r="BA162" s="1">
        <f t="shared" si="232"/>
        <v>13594.263081536781</v>
      </c>
      <c r="BB162" s="1">
        <f t="shared" si="233"/>
        <v>29049.058294907736</v>
      </c>
      <c r="BC162" s="1">
        <f t="shared" si="234"/>
        <v>36831.249656022563</v>
      </c>
      <c r="BD162" s="1">
        <f t="shared" si="235"/>
        <v>4014.8423560159376</v>
      </c>
      <c r="BE162" s="2">
        <f t="shared" si="241"/>
        <v>0</v>
      </c>
      <c r="BF162" s="2">
        <f t="shared" si="242"/>
        <v>0</v>
      </c>
      <c r="BG162" s="2">
        <f t="shared" si="243"/>
        <v>0</v>
      </c>
      <c r="BH162" s="2">
        <f t="shared" si="220"/>
        <v>0</v>
      </c>
      <c r="BI162" s="2">
        <f t="shared" si="236"/>
        <v>0</v>
      </c>
      <c r="BJ162" s="2">
        <f t="shared" si="221"/>
        <v>0</v>
      </c>
      <c r="BK162" s="2">
        <f t="shared" si="222"/>
        <v>0</v>
      </c>
      <c r="BL162" s="2">
        <f t="shared" si="223"/>
        <v>0</v>
      </c>
      <c r="BM162" s="2">
        <f t="shared" si="224"/>
        <v>0</v>
      </c>
      <c r="BN162" s="2">
        <f t="shared" si="225"/>
        <v>0</v>
      </c>
      <c r="BO162" s="2">
        <f t="shared" si="237"/>
        <v>0</v>
      </c>
      <c r="BP162" s="2">
        <f t="shared" si="238"/>
        <v>0</v>
      </c>
      <c r="BQ162" s="2">
        <f t="shared" si="239"/>
        <v>0</v>
      </c>
      <c r="BR162" s="11">
        <f t="shared" si="240"/>
        <v>3.4544076937794016E-2</v>
      </c>
      <c r="BS162" s="17">
        <f t="shared" si="216"/>
        <v>1.290228622407674E-2</v>
      </c>
      <c r="BT162" s="17">
        <f t="shared" si="217"/>
        <v>5.0517320242921319E-2</v>
      </c>
      <c r="BU162" s="12">
        <f>(BU$3*temperature!$I272+BU$4*temperature!$I272^2+BU$5*temperature!$I272^6)*(K162/K$56)^$BW$1</f>
        <v>-18.257705417579189</v>
      </c>
      <c r="BV162" s="12">
        <f>(BV$3*temperature!$I272+BV$4*temperature!$I272^2+BV$5*temperature!$I272^6)*(L162/L$56)^$BW$1</f>
        <v>-14.209548893533071</v>
      </c>
      <c r="BW162" s="12">
        <f>(BW$3*temperature!$I272+BW$4*temperature!$I272^2+BW$5*temperature!$I272^6)*(M162/M$56)^$BW$1</f>
        <v>-13.08634905017335</v>
      </c>
      <c r="BX162" s="12">
        <f>(BX$3*temperature!$M272+BX$4*temperature!$M272^2+BX$5*temperature!$M272^6)*(K162/K$56)^$BW$1</f>
        <v>-18.257723783264023</v>
      </c>
      <c r="BY162" s="12">
        <f>(BY$3*temperature!$M272+BY$4*temperature!$M272^2+BY$5*temperature!$M272^6)*(L162/L$56)^$BW$1</f>
        <v>-14.209561626939452</v>
      </c>
      <c r="BZ162" s="12">
        <f>(BZ$3*temperature!$M272+BZ$4*temperature!$M272^2+BZ$5*temperature!$M272^6)*(M162/M$56)^$BW$1</f>
        <v>-13.086359563579457</v>
      </c>
      <c r="CA162" s="19">
        <f t="shared" si="226"/>
        <v>-1.8365684834265039E-5</v>
      </c>
      <c r="CB162" s="19">
        <f t="shared" si="227"/>
        <v>-1.2733406380860401E-5</v>
      </c>
      <c r="CC162" s="19">
        <f t="shared" si="228"/>
        <v>-1.0513406106582579E-5</v>
      </c>
      <c r="CD162" s="19">
        <f t="shared" si="229"/>
        <v>-4.2469606267602697E-2</v>
      </c>
      <c r="CE162" s="19">
        <f t="shared" si="230"/>
        <v>-5.4795501588845346E-4</v>
      </c>
      <c r="CF162" s="19"/>
      <c r="CG162" s="19"/>
      <c r="CH162" s="19"/>
    </row>
    <row r="163" spans="1:86">
      <c r="A163" s="2">
        <f t="shared" si="173"/>
        <v>2117</v>
      </c>
      <c r="B163" s="5">
        <f t="shared" si="174"/>
        <v>1165.0297787282659</v>
      </c>
      <c r="C163" s="5">
        <f t="shared" si="175"/>
        <v>2962.2866696689312</v>
      </c>
      <c r="D163" s="5">
        <f t="shared" si="176"/>
        <v>4364.2903816374119</v>
      </c>
      <c r="E163" s="15">
        <f t="shared" si="177"/>
        <v>1.6984537998117304E-5</v>
      </c>
      <c r="F163" s="15">
        <f t="shared" si="178"/>
        <v>3.3460678762650268E-5</v>
      </c>
      <c r="G163" s="15">
        <f t="shared" si="179"/>
        <v>6.8308785426057333E-5</v>
      </c>
      <c r="H163" s="5">
        <f t="shared" si="180"/>
        <v>170672.16343280679</v>
      </c>
      <c r="I163" s="5">
        <f t="shared" si="181"/>
        <v>67721.885267730744</v>
      </c>
      <c r="J163" s="5">
        <f t="shared" si="182"/>
        <v>25426.231170071824</v>
      </c>
      <c r="K163" s="5">
        <f t="shared" si="183"/>
        <v>146495.96649719178</v>
      </c>
      <c r="L163" s="5">
        <f t="shared" si="184"/>
        <v>22861.354358826935</v>
      </c>
      <c r="M163" s="5">
        <f t="shared" si="185"/>
        <v>5825.9714516366139</v>
      </c>
      <c r="N163" s="15">
        <f t="shared" si="186"/>
        <v>2.8183152641645393E-3</v>
      </c>
      <c r="O163" s="15">
        <f t="shared" si="187"/>
        <v>7.4637693395838145E-3</v>
      </c>
      <c r="P163" s="15">
        <f t="shared" si="188"/>
        <v>7.1566513347431915E-3</v>
      </c>
      <c r="Q163" s="5">
        <f t="shared" si="189"/>
        <v>7565.309148717929</v>
      </c>
      <c r="R163" s="5">
        <f t="shared" si="190"/>
        <v>10937.637634569071</v>
      </c>
      <c r="S163" s="5">
        <f t="shared" si="191"/>
        <v>5861.5835496585023</v>
      </c>
      <c r="T163" s="5">
        <f t="shared" si="192"/>
        <v>44.326555640670556</v>
      </c>
      <c r="U163" s="5">
        <f t="shared" si="193"/>
        <v>161.50816816939411</v>
      </c>
      <c r="V163" s="5">
        <f t="shared" si="194"/>
        <v>230.53292918055163</v>
      </c>
      <c r="W163" s="15">
        <f t="shared" si="195"/>
        <v>-1.0734613539272964E-2</v>
      </c>
      <c r="X163" s="15">
        <f t="shared" si="196"/>
        <v>-1.217998157191269E-2</v>
      </c>
      <c r="Y163" s="15">
        <f t="shared" si="197"/>
        <v>-9.7425357312937999E-3</v>
      </c>
      <c r="Z163" s="5">
        <f t="shared" si="212"/>
        <v>11434.178266529816</v>
      </c>
      <c r="AA163" s="5">
        <f t="shared" si="213"/>
        <v>32620.718877523148</v>
      </c>
      <c r="AB163" s="5">
        <f t="shared" si="214"/>
        <v>39143.499092500999</v>
      </c>
      <c r="AC163" s="16">
        <f t="shared" si="198"/>
        <v>1.4994111165363995</v>
      </c>
      <c r="AD163" s="16">
        <f t="shared" si="199"/>
        <v>2.9681906175866004</v>
      </c>
      <c r="AE163" s="16">
        <f t="shared" si="200"/>
        <v>6.6606942823152622</v>
      </c>
      <c r="AF163" s="15">
        <f t="shared" si="201"/>
        <v>-4.0504037456468023E-3</v>
      </c>
      <c r="AG163" s="15">
        <f t="shared" si="202"/>
        <v>2.9673830763510267E-4</v>
      </c>
      <c r="AH163" s="15">
        <f t="shared" si="203"/>
        <v>9.7937136394747881E-3</v>
      </c>
      <c r="AI163" s="1">
        <f t="shared" si="167"/>
        <v>327372.63287205284</v>
      </c>
      <c r="AJ163" s="1">
        <f t="shared" si="168"/>
        <v>124517.61942773405</v>
      </c>
      <c r="AK163" s="1">
        <f t="shared" si="169"/>
        <v>46921.824387737761</v>
      </c>
      <c r="AL163" s="14">
        <f t="shared" si="204"/>
        <v>58.02802289883045</v>
      </c>
      <c r="AM163" s="14">
        <f t="shared" si="205"/>
        <v>12.616597812512683</v>
      </c>
      <c r="AN163" s="14">
        <f t="shared" si="206"/>
        <v>4.1685796921480671</v>
      </c>
      <c r="AO163" s="11">
        <f t="shared" si="207"/>
        <v>7.0352266199764464E-3</v>
      </c>
      <c r="AP163" s="11">
        <f t="shared" si="208"/>
        <v>8.8625300245391853E-3</v>
      </c>
      <c r="AQ163" s="11">
        <f t="shared" si="209"/>
        <v>8.0394329556547194E-3</v>
      </c>
      <c r="AR163" s="1">
        <f t="shared" si="215"/>
        <v>170672.16343280679</v>
      </c>
      <c r="AS163" s="1">
        <f t="shared" si="210"/>
        <v>67721.885267730744</v>
      </c>
      <c r="AT163" s="1">
        <f t="shared" si="211"/>
        <v>25426.231170071824</v>
      </c>
      <c r="AU163" s="1">
        <f t="shared" si="170"/>
        <v>34134.432686561362</v>
      </c>
      <c r="AV163" s="1">
        <f t="shared" si="171"/>
        <v>13544.37705354615</v>
      </c>
      <c r="AW163" s="1">
        <f t="shared" si="172"/>
        <v>5085.2462340143647</v>
      </c>
      <c r="AX163" s="1">
        <f t="shared" si="231"/>
        <v>117196.77319775341</v>
      </c>
      <c r="AY163" s="1">
        <f t="shared" si="218"/>
        <v>18289.083487061547</v>
      </c>
      <c r="AZ163" s="1">
        <f t="shared" si="219"/>
        <v>4660.7771613092909</v>
      </c>
      <c r="BA163" s="1">
        <f t="shared" si="232"/>
        <v>13597.772776840147</v>
      </c>
      <c r="BB163" s="1">
        <f t="shared" si="233"/>
        <v>29072.058017500014</v>
      </c>
      <c r="BC163" s="1">
        <f t="shared" si="234"/>
        <v>36864.888024563646</v>
      </c>
      <c r="BD163" s="1">
        <f t="shared" si="235"/>
        <v>3900.8552048594806</v>
      </c>
      <c r="BE163" s="2">
        <f t="shared" si="241"/>
        <v>0</v>
      </c>
      <c r="BF163" s="2">
        <f t="shared" si="242"/>
        <v>0</v>
      </c>
      <c r="BG163" s="2">
        <f t="shared" si="243"/>
        <v>0</v>
      </c>
      <c r="BH163" s="2">
        <f t="shared" si="220"/>
        <v>0</v>
      </c>
      <c r="BI163" s="2">
        <f t="shared" si="236"/>
        <v>0</v>
      </c>
      <c r="BJ163" s="2">
        <f t="shared" si="221"/>
        <v>0</v>
      </c>
      <c r="BK163" s="2">
        <f t="shared" si="222"/>
        <v>0</v>
      </c>
      <c r="BL163" s="2">
        <f t="shared" si="223"/>
        <v>0</v>
      </c>
      <c r="BM163" s="2">
        <f t="shared" si="224"/>
        <v>0</v>
      </c>
      <c r="BN163" s="2">
        <f t="shared" si="225"/>
        <v>0</v>
      </c>
      <c r="BO163" s="2">
        <f t="shared" si="237"/>
        <v>0</v>
      </c>
      <c r="BP163" s="2">
        <f t="shared" si="238"/>
        <v>0</v>
      </c>
      <c r="BQ163" s="2">
        <f t="shared" si="239"/>
        <v>0</v>
      </c>
      <c r="BR163" s="11">
        <f t="shared" si="240"/>
        <v>3.4401097014280041E-2</v>
      </c>
      <c r="BS163" s="17">
        <f t="shared" si="216"/>
        <v>1.2471470777994256E-2</v>
      </c>
      <c r="BT163" s="17">
        <f t="shared" si="217"/>
        <v>4.9045941983418759E-2</v>
      </c>
      <c r="BU163" s="12">
        <f>(BU$3*temperature!$I273+BU$4*temperature!$I273^2+BU$5*temperature!$I273^6)*(K163/K$56)^$BW$1</f>
        <v>-18.676015219581107</v>
      </c>
      <c r="BV163" s="12">
        <f>(BV$3*temperature!$I273+BV$4*temperature!$I273^2+BV$5*temperature!$I273^6)*(L163/L$56)^$BW$1</f>
        <v>-14.48165112984538</v>
      </c>
      <c r="BW163" s="12">
        <f>(BW$3*temperature!$I273+BW$4*temperature!$I273^2+BW$5*temperature!$I273^6)*(M163/M$56)^$BW$1</f>
        <v>-13.309432812594453</v>
      </c>
      <c r="BX163" s="12">
        <f>(BX$3*temperature!$M273+BX$4*temperature!$M273^2+BX$5*temperature!$M273^6)*(K163/K$56)^$BW$1</f>
        <v>-18.676033611279397</v>
      </c>
      <c r="BY163" s="12">
        <f>(BY$3*temperature!$M273+BY$4*temperature!$M273^2+BY$5*temperature!$M273^6)*(L163/L$56)^$BW$1</f>
        <v>-14.481663858949819</v>
      </c>
      <c r="BZ163" s="12">
        <f>(BZ$3*temperature!$M273+BZ$4*temperature!$M273^2+BZ$5*temperature!$M273^6)*(M163/M$56)^$BW$1</f>
        <v>-13.309443316602538</v>
      </c>
      <c r="CA163" s="19">
        <f t="shared" si="226"/>
        <v>-1.839169829054299E-5</v>
      </c>
      <c r="CB163" s="19">
        <f t="shared" si="227"/>
        <v>-1.2729104438946592E-5</v>
      </c>
      <c r="CC163" s="19">
        <f t="shared" si="228"/>
        <v>-1.0504008084666339E-5</v>
      </c>
      <c r="CD163" s="19">
        <f t="shared" si="229"/>
        <v>-4.2680672245987594E-2</v>
      </c>
      <c r="CE163" s="19">
        <f t="shared" si="230"/>
        <v>-5.3229075670098479E-4</v>
      </c>
      <c r="CF163" s="19"/>
      <c r="CG163" s="19"/>
      <c r="CH163" s="19"/>
    </row>
    <row r="164" spans="1:86">
      <c r="A164" s="2">
        <f t="shared" si="173"/>
        <v>2118</v>
      </c>
      <c r="B164" s="5">
        <f t="shared" si="174"/>
        <v>1165.0485768461842</v>
      </c>
      <c r="C164" s="5">
        <f t="shared" si="175"/>
        <v>2962.3808337854553</v>
      </c>
      <c r="D164" s="5">
        <f t="shared" si="176"/>
        <v>4364.5735950438666</v>
      </c>
      <c r="E164" s="15">
        <f t="shared" si="177"/>
        <v>1.6135311098211439E-5</v>
      </c>
      <c r="F164" s="15">
        <f t="shared" si="178"/>
        <v>3.1787644824517755E-5</v>
      </c>
      <c r="G164" s="15">
        <f t="shared" si="179"/>
        <v>6.4893346154754468E-5</v>
      </c>
      <c r="H164" s="5">
        <f t="shared" si="180"/>
        <v>171129.29322037904</v>
      </c>
      <c r="I164" s="5">
        <f t="shared" si="181"/>
        <v>68220.22102631499</v>
      </c>
      <c r="J164" s="5">
        <f t="shared" si="182"/>
        <v>25606.832275687604</v>
      </c>
      <c r="K164" s="5">
        <f t="shared" si="183"/>
        <v>146885.97250050324</v>
      </c>
      <c r="L164" s="5">
        <f t="shared" si="184"/>
        <v>23028.849042052541</v>
      </c>
      <c r="M164" s="5">
        <f t="shared" si="185"/>
        <v>5866.9722753134693</v>
      </c>
      <c r="N164" s="15">
        <f t="shared" si="186"/>
        <v>2.6622303168937211E-3</v>
      </c>
      <c r="O164" s="15">
        <f t="shared" si="187"/>
        <v>7.3265424522381828E-3</v>
      </c>
      <c r="P164" s="15">
        <f t="shared" si="188"/>
        <v>7.0375943337892544E-3</v>
      </c>
      <c r="Q164" s="5">
        <f t="shared" si="189"/>
        <v>7504.1439523094677</v>
      </c>
      <c r="R164" s="5">
        <f t="shared" si="190"/>
        <v>10883.922395825981</v>
      </c>
      <c r="S164" s="5">
        <f t="shared" si="191"/>
        <v>5845.7057387525156</v>
      </c>
      <c r="T164" s="5">
        <f t="shared" si="192"/>
        <v>43.850727196340877</v>
      </c>
      <c r="U164" s="5">
        <f t="shared" si="193"/>
        <v>159.54100165737751</v>
      </c>
      <c r="V164" s="5">
        <f t="shared" si="194"/>
        <v>228.28695388077028</v>
      </c>
      <c r="W164" s="15">
        <f t="shared" si="195"/>
        <v>-1.0734613539272964E-2</v>
      </c>
      <c r="X164" s="15">
        <f t="shared" si="196"/>
        <v>-1.217998157191269E-2</v>
      </c>
      <c r="Y164" s="15">
        <f t="shared" si="197"/>
        <v>-9.7425357312937999E-3</v>
      </c>
      <c r="Z164" s="5">
        <f t="shared" si="212"/>
        <v>11297.562847747586</v>
      </c>
      <c r="AA164" s="5">
        <f t="shared" si="213"/>
        <v>32474.627012690547</v>
      </c>
      <c r="AB164" s="5">
        <f t="shared" si="214"/>
        <v>39424.584318216221</v>
      </c>
      <c r="AC164" s="16">
        <f t="shared" si="198"/>
        <v>1.493337896133716</v>
      </c>
      <c r="AD164" s="16">
        <f t="shared" si="199"/>
        <v>2.9690713934472015</v>
      </c>
      <c r="AE164" s="16">
        <f t="shared" si="200"/>
        <v>6.7259272147563447</v>
      </c>
      <c r="AF164" s="15">
        <f t="shared" si="201"/>
        <v>-4.0504037456468023E-3</v>
      </c>
      <c r="AG164" s="15">
        <f t="shared" si="202"/>
        <v>2.9673830763510267E-4</v>
      </c>
      <c r="AH164" s="15">
        <f t="shared" si="203"/>
        <v>9.7937136394747881E-3</v>
      </c>
      <c r="AI164" s="1">
        <f t="shared" si="167"/>
        <v>328769.80227140896</v>
      </c>
      <c r="AJ164" s="1">
        <f t="shared" si="168"/>
        <v>125610.2345385068</v>
      </c>
      <c r="AK164" s="1">
        <f t="shared" si="169"/>
        <v>47314.88818297835</v>
      </c>
      <c r="AL164" s="14">
        <f t="shared" si="204"/>
        <v>58.432180787318877</v>
      </c>
      <c r="AM164" s="14">
        <f t="shared" si="205"/>
        <v>12.727294639664404</v>
      </c>
      <c r="AN164" s="14">
        <f t="shared" si="206"/>
        <v>4.2017575789338419</v>
      </c>
      <c r="AO164" s="11">
        <f t="shared" si="207"/>
        <v>6.9648743537766818E-3</v>
      </c>
      <c r="AP164" s="11">
        <f t="shared" si="208"/>
        <v>8.7739047242937941E-3</v>
      </c>
      <c r="AQ164" s="11">
        <f t="shared" si="209"/>
        <v>7.9590386260981714E-3</v>
      </c>
      <c r="AR164" s="1">
        <f t="shared" si="215"/>
        <v>171129.29322037904</v>
      </c>
      <c r="AS164" s="1">
        <f t="shared" si="210"/>
        <v>68220.22102631499</v>
      </c>
      <c r="AT164" s="1">
        <f t="shared" si="211"/>
        <v>25606.832275687604</v>
      </c>
      <c r="AU164" s="1">
        <f t="shared" si="170"/>
        <v>34225.858644075808</v>
      </c>
      <c r="AV164" s="1">
        <f t="shared" si="171"/>
        <v>13644.044205262999</v>
      </c>
      <c r="AW164" s="1">
        <f t="shared" si="172"/>
        <v>5121.3664551375214</v>
      </c>
      <c r="AX164" s="1">
        <f t="shared" si="231"/>
        <v>117508.77800040258</v>
      </c>
      <c r="AY164" s="1">
        <f t="shared" si="218"/>
        <v>18423.079233642035</v>
      </c>
      <c r="AZ164" s="1">
        <f t="shared" si="219"/>
        <v>4693.5778202507754</v>
      </c>
      <c r="BA164" s="1">
        <f t="shared" si="232"/>
        <v>13601.089687465472</v>
      </c>
      <c r="BB164" s="1">
        <f t="shared" si="233"/>
        <v>29094.607037244321</v>
      </c>
      <c r="BC164" s="1">
        <f t="shared" si="234"/>
        <v>36897.888829623022</v>
      </c>
      <c r="BD164" s="1">
        <f t="shared" si="235"/>
        <v>3790.0411450000825</v>
      </c>
      <c r="BE164" s="2">
        <f t="shared" si="241"/>
        <v>0</v>
      </c>
      <c r="BF164" s="2">
        <f t="shared" si="242"/>
        <v>0</v>
      </c>
      <c r="BG164" s="2">
        <f t="shared" si="243"/>
        <v>0</v>
      </c>
      <c r="BH164" s="2">
        <f t="shared" si="220"/>
        <v>0</v>
      </c>
      <c r="BI164" s="2">
        <f t="shared" si="236"/>
        <v>0</v>
      </c>
      <c r="BJ164" s="2">
        <f t="shared" si="221"/>
        <v>0</v>
      </c>
      <c r="BK164" s="2">
        <f t="shared" si="222"/>
        <v>0</v>
      </c>
      <c r="BL164" s="2">
        <f t="shared" si="223"/>
        <v>0</v>
      </c>
      <c r="BM164" s="2">
        <f t="shared" si="224"/>
        <v>0</v>
      </c>
      <c r="BN164" s="2">
        <f t="shared" si="225"/>
        <v>0</v>
      </c>
      <c r="BO164" s="2">
        <f t="shared" si="237"/>
        <v>0</v>
      </c>
      <c r="BP164" s="2">
        <f t="shared" si="238"/>
        <v>0</v>
      </c>
      <c r="BQ164" s="2">
        <f t="shared" si="239"/>
        <v>0</v>
      </c>
      <c r="BR164" s="11">
        <f t="shared" si="240"/>
        <v>3.4259360574101921E-2</v>
      </c>
      <c r="BS164" s="17">
        <f t="shared" si="216"/>
        <v>1.2056706836441111E-2</v>
      </c>
      <c r="BT164" s="17">
        <f t="shared" si="217"/>
        <v>4.7617419401377432E-2</v>
      </c>
      <c r="BU164" s="12">
        <f>(BU$3*temperature!$I274+BU$4*temperature!$I274^2+BU$5*temperature!$I274^6)*(K164/K$56)^$BW$1</f>
        <v>-19.09645892419212</v>
      </c>
      <c r="BV164" s="12">
        <f>(BV$3*temperature!$I274+BV$4*temperature!$I274^2+BV$5*temperature!$I274^6)*(L164/L$56)^$BW$1</f>
        <v>-14.754394311695561</v>
      </c>
      <c r="BW164" s="12">
        <f>(BW$3*temperature!$I274+BW$4*temperature!$I274^2+BW$5*temperature!$I274^6)*(M164/M$56)^$BW$1</f>
        <v>-13.532915173007144</v>
      </c>
      <c r="BX164" s="12">
        <f>(BX$3*temperature!$M274+BX$4*temperature!$M274^2+BX$5*temperature!$M274^6)*(K164/K$56)^$BW$1</f>
        <v>-19.0964773401247</v>
      </c>
      <c r="BY164" s="12">
        <f>(BY$3*temperature!$M274+BY$4*temperature!$M274^2+BY$5*temperature!$M274^6)*(L164/L$56)^$BW$1</f>
        <v>-14.754407035372974</v>
      </c>
      <c r="BZ164" s="12">
        <f>(BZ$3*temperature!$M274+BZ$4*temperature!$M274^2+BZ$5*temperature!$M274^6)*(M164/M$56)^$BW$1</f>
        <v>-13.532925666807213</v>
      </c>
      <c r="CA164" s="19">
        <f t="shared" si="226"/>
        <v>-1.8415932579785022E-5</v>
      </c>
      <c r="CB164" s="19">
        <f t="shared" si="227"/>
        <v>-1.272367741300684E-5</v>
      </c>
      <c r="CC164" s="19">
        <f t="shared" si="228"/>
        <v>-1.0493800068900327E-5</v>
      </c>
      <c r="CD164" s="19">
        <f t="shared" si="229"/>
        <v>-4.2882305900545509E-2</v>
      </c>
      <c r="CE164" s="19">
        <f t="shared" si="230"/>
        <v>-5.1701939071346599E-4</v>
      </c>
      <c r="CF164" s="19"/>
      <c r="CG164" s="19"/>
      <c r="CH164" s="19"/>
    </row>
    <row r="165" spans="1:86">
      <c r="A165" s="2">
        <f t="shared" si="173"/>
        <v>2119</v>
      </c>
      <c r="B165" s="5">
        <f t="shared" si="174"/>
        <v>1165.0664353463546</v>
      </c>
      <c r="C165" s="5">
        <f t="shared" si="175"/>
        <v>2962.4702925397455</v>
      </c>
      <c r="D165" s="5">
        <f t="shared" si="176"/>
        <v>4364.8426652397311</v>
      </c>
      <c r="E165" s="15">
        <f t="shared" si="177"/>
        <v>1.5328545543300865E-5</v>
      </c>
      <c r="F165" s="15">
        <f t="shared" si="178"/>
        <v>3.0198262583291866E-5</v>
      </c>
      <c r="G165" s="15">
        <f t="shared" si="179"/>
        <v>6.1648678847016743E-5</v>
      </c>
      <c r="H165" s="5">
        <f t="shared" si="180"/>
        <v>171560.96494162112</v>
      </c>
      <c r="I165" s="5">
        <f t="shared" si="181"/>
        <v>68712.866394173601</v>
      </c>
      <c r="J165" s="5">
        <f t="shared" si="182"/>
        <v>25785.622934377567</v>
      </c>
      <c r="K165" s="5">
        <f t="shared" si="183"/>
        <v>147254.23352413284</v>
      </c>
      <c r="L165" s="5">
        <f t="shared" si="184"/>
        <v>23194.449094463529</v>
      </c>
      <c r="M165" s="5">
        <f t="shared" si="185"/>
        <v>5907.5721422277975</v>
      </c>
      <c r="N165" s="15">
        <f t="shared" si="186"/>
        <v>2.5071217990426664E-3</v>
      </c>
      <c r="O165" s="15">
        <f t="shared" si="187"/>
        <v>7.1909825848694986E-3</v>
      </c>
      <c r="P165" s="15">
        <f t="shared" si="188"/>
        <v>6.9200713773884814E-3</v>
      </c>
      <c r="Q165" s="5">
        <f t="shared" si="189"/>
        <v>7442.3157891490282</v>
      </c>
      <c r="R165" s="5">
        <f t="shared" si="190"/>
        <v>10828.996245403334</v>
      </c>
      <c r="S165" s="5">
        <f t="shared" si="191"/>
        <v>5829.1716693763437</v>
      </c>
      <c r="T165" s="5">
        <f t="shared" si="192"/>
        <v>43.380006586472071</v>
      </c>
      <c r="U165" s="5">
        <f t="shared" si="193"/>
        <v>157.59779519722616</v>
      </c>
      <c r="V165" s="5">
        <f t="shared" si="194"/>
        <v>226.06286007559865</v>
      </c>
      <c r="W165" s="15">
        <f t="shared" si="195"/>
        <v>-1.0734613539272964E-2</v>
      </c>
      <c r="X165" s="15">
        <f t="shared" si="196"/>
        <v>-1.217998157191269E-2</v>
      </c>
      <c r="Y165" s="15">
        <f t="shared" si="197"/>
        <v>-9.7425357312937999E-3</v>
      </c>
      <c r="Z165" s="5">
        <f t="shared" si="212"/>
        <v>11160.832816267595</v>
      </c>
      <c r="AA165" s="5">
        <f t="shared" si="213"/>
        <v>32324.731774682434</v>
      </c>
      <c r="AB165" s="5">
        <f t="shared" si="214"/>
        <v>39702.858506835393</v>
      </c>
      <c r="AC165" s="16">
        <f t="shared" si="198"/>
        <v>1.4872892747256998</v>
      </c>
      <c r="AD165" s="16">
        <f t="shared" si="199"/>
        <v>2.9699524306677407</v>
      </c>
      <c r="AE165" s="16">
        <f t="shared" si="200"/>
        <v>6.7917990198576188</v>
      </c>
      <c r="AF165" s="15">
        <f t="shared" si="201"/>
        <v>-4.0504037456468023E-3</v>
      </c>
      <c r="AG165" s="15">
        <f t="shared" si="202"/>
        <v>2.9673830763510267E-4</v>
      </c>
      <c r="AH165" s="15">
        <f t="shared" si="203"/>
        <v>9.7937136394747881E-3</v>
      </c>
      <c r="AI165" s="1">
        <f t="shared" si="167"/>
        <v>330118.68068834388</v>
      </c>
      <c r="AJ165" s="1">
        <f t="shared" si="168"/>
        <v>126693.25528991912</v>
      </c>
      <c r="AK165" s="1">
        <f t="shared" si="169"/>
        <v>47704.765819818036</v>
      </c>
      <c r="AL165" s="14">
        <f t="shared" si="204"/>
        <v>58.835083856745705</v>
      </c>
      <c r="AM165" s="14">
        <f t="shared" si="205"/>
        <v>12.837846029525171</v>
      </c>
      <c r="AN165" s="14">
        <f t="shared" si="206"/>
        <v>4.234865110293395</v>
      </c>
      <c r="AO165" s="11">
        <f t="shared" si="207"/>
        <v>6.8952256102389146E-3</v>
      </c>
      <c r="AP165" s="11">
        <f t="shared" si="208"/>
        <v>8.6861656770508555E-3</v>
      </c>
      <c r="AQ165" s="11">
        <f t="shared" si="209"/>
        <v>7.879448239837189E-3</v>
      </c>
      <c r="AR165" s="1">
        <f t="shared" si="215"/>
        <v>171560.96494162112</v>
      </c>
      <c r="AS165" s="1">
        <f t="shared" si="210"/>
        <v>68712.866394173601</v>
      </c>
      <c r="AT165" s="1">
        <f t="shared" si="211"/>
        <v>25785.622934377567</v>
      </c>
      <c r="AU165" s="1">
        <f t="shared" si="170"/>
        <v>34312.192988324226</v>
      </c>
      <c r="AV165" s="1">
        <f t="shared" si="171"/>
        <v>13742.573278834721</v>
      </c>
      <c r="AW165" s="1">
        <f t="shared" si="172"/>
        <v>5157.1245868755141</v>
      </c>
      <c r="AX165" s="1">
        <f t="shared" si="231"/>
        <v>117803.38681930628</v>
      </c>
      <c r="AY165" s="1">
        <f t="shared" si="218"/>
        <v>18555.55927557082</v>
      </c>
      <c r="AZ165" s="1">
        <f t="shared" si="219"/>
        <v>4726.0577137822374</v>
      </c>
      <c r="BA165" s="1">
        <f t="shared" si="232"/>
        <v>13604.215480348574</v>
      </c>
      <c r="BB165" s="1">
        <f t="shared" si="233"/>
        <v>29116.71248632489</v>
      </c>
      <c r="BC165" s="1">
        <f t="shared" si="234"/>
        <v>36930.264527717241</v>
      </c>
      <c r="BD165" s="1">
        <f t="shared" si="235"/>
        <v>3682.3147949759691</v>
      </c>
      <c r="BE165" s="2">
        <f t="shared" si="241"/>
        <v>0</v>
      </c>
      <c r="BF165" s="2">
        <f t="shared" si="242"/>
        <v>0</v>
      </c>
      <c r="BG165" s="2">
        <f t="shared" si="243"/>
        <v>0</v>
      </c>
      <c r="BH165" s="2">
        <f t="shared" si="220"/>
        <v>0</v>
      </c>
      <c r="BI165" s="2">
        <f t="shared" si="236"/>
        <v>0</v>
      </c>
      <c r="BJ165" s="2">
        <f t="shared" si="221"/>
        <v>0</v>
      </c>
      <c r="BK165" s="2">
        <f t="shared" si="222"/>
        <v>0</v>
      </c>
      <c r="BL165" s="2">
        <f t="shared" si="223"/>
        <v>0</v>
      </c>
      <c r="BM165" s="2">
        <f t="shared" si="224"/>
        <v>0</v>
      </c>
      <c r="BN165" s="2">
        <f t="shared" si="225"/>
        <v>0</v>
      </c>
      <c r="BO165" s="2">
        <f t="shared" si="237"/>
        <v>0</v>
      </c>
      <c r="BP165" s="2">
        <f t="shared" si="238"/>
        <v>0</v>
      </c>
      <c r="BQ165" s="2">
        <f t="shared" si="239"/>
        <v>0</v>
      </c>
      <c r="BR165" s="11">
        <f t="shared" si="240"/>
        <v>3.4118851442233672E-2</v>
      </c>
      <c r="BS165" s="17">
        <f t="shared" si="216"/>
        <v>1.1657334026688056E-2</v>
      </c>
      <c r="BT165" s="17">
        <f t="shared" si="217"/>
        <v>4.6230504273181969E-2</v>
      </c>
      <c r="BU165" s="12">
        <f>(BU$3*temperature!$I275+BU$4*temperature!$I275^2+BU$5*temperature!$I275^6)*(K165/K$56)^$BW$1</f>
        <v>-19.518979972044153</v>
      </c>
      <c r="BV165" s="12">
        <f>(BV$3*temperature!$I275+BV$4*temperature!$I275^2+BV$5*temperature!$I275^6)*(L165/L$56)^$BW$1</f>
        <v>-15.027732035177529</v>
      </c>
      <c r="BW165" s="12">
        <f>(BW$3*temperature!$I275+BW$4*temperature!$I275^2+BW$5*temperature!$I275^6)*(M165/M$56)^$BW$1</f>
        <v>-13.756757941318787</v>
      </c>
      <c r="BX165" s="12">
        <f>(BX$3*temperature!$M275+BX$4*temperature!$M275^2+BX$5*temperature!$M275^6)*(K165/K$56)^$BW$1</f>
        <v>-19.518998410506775</v>
      </c>
      <c r="BY165" s="12">
        <f>(BY$3*temperature!$M275+BY$4*temperature!$M275^2+BY$5*temperature!$M275^6)*(L165/L$56)^$BW$1</f>
        <v>-15.027744752352406</v>
      </c>
      <c r="BZ165" s="12">
        <f>(BZ$3*temperature!$M275+BZ$4*temperature!$M275^2+BZ$5*temperature!$M275^6)*(M165/M$56)^$BW$1</f>
        <v>-13.756768424138301</v>
      </c>
      <c r="CA165" s="19">
        <f t="shared" si="226"/>
        <v>-1.8438462621617191E-5</v>
      </c>
      <c r="CB165" s="19">
        <f t="shared" si="227"/>
        <v>-1.2717174877607818E-5</v>
      </c>
      <c r="CC165" s="19">
        <f t="shared" si="228"/>
        <v>-1.0482819513768504E-5</v>
      </c>
      <c r="CD165" s="19">
        <f t="shared" si="229"/>
        <v>-4.3074600089522352E-2</v>
      </c>
      <c r="CE165" s="19">
        <f t="shared" si="230"/>
        <v>-5.0213500130956933E-4</v>
      </c>
      <c r="CF165" s="19"/>
      <c r="CG165" s="19"/>
      <c r="CH165" s="19"/>
    </row>
    <row r="166" spans="1:86">
      <c r="A166" s="2">
        <f t="shared" si="173"/>
        <v>2120</v>
      </c>
      <c r="B166" s="5">
        <f t="shared" si="174"/>
        <v>1165.0834011815741</v>
      </c>
      <c r="C166" s="5">
        <f t="shared" si="175"/>
        <v>2962.5552809227452</v>
      </c>
      <c r="D166" s="5">
        <f t="shared" si="176"/>
        <v>4365.0982976842333</v>
      </c>
      <c r="E166" s="15">
        <f t="shared" si="177"/>
        <v>1.4562118266135821E-5</v>
      </c>
      <c r="F166" s="15">
        <f t="shared" si="178"/>
        <v>2.868834945412727E-5</v>
      </c>
      <c r="G166" s="15">
        <f t="shared" si="179"/>
        <v>5.8566244904665905E-5</v>
      </c>
      <c r="H166" s="5">
        <f t="shared" si="180"/>
        <v>171967.14565776059</v>
      </c>
      <c r="I166" s="5">
        <f t="shared" si="181"/>
        <v>69199.763289522714</v>
      </c>
      <c r="J166" s="5">
        <f t="shared" si="182"/>
        <v>25962.590474855751</v>
      </c>
      <c r="K166" s="5">
        <f t="shared" si="183"/>
        <v>147600.71723909155</v>
      </c>
      <c r="L166" s="5">
        <f t="shared" si="184"/>
        <v>23358.134018673605</v>
      </c>
      <c r="M166" s="5">
        <f t="shared" si="185"/>
        <v>5947.7676570604126</v>
      </c>
      <c r="N166" s="15">
        <f t="shared" si="186"/>
        <v>2.3529626732390341E-3</v>
      </c>
      <c r="O166" s="15">
        <f t="shared" si="187"/>
        <v>7.0570731619208349E-3</v>
      </c>
      <c r="P166" s="15">
        <f t="shared" si="188"/>
        <v>6.8040666901543201E-3</v>
      </c>
      <c r="Q166" s="5">
        <f t="shared" si="189"/>
        <v>7379.8563822550086</v>
      </c>
      <c r="R166" s="5">
        <f t="shared" si="190"/>
        <v>10772.898530677223</v>
      </c>
      <c r="S166" s="5">
        <f t="shared" si="191"/>
        <v>5811.9967866222696</v>
      </c>
      <c r="T166" s="5">
        <f t="shared" si="192"/>
        <v>42.914338980435176</v>
      </c>
      <c r="U166" s="5">
        <f t="shared" si="193"/>
        <v>155.67825695594988</v>
      </c>
      <c r="V166" s="5">
        <f t="shared" si="194"/>
        <v>223.86043458379365</v>
      </c>
      <c r="W166" s="15">
        <f t="shared" si="195"/>
        <v>-1.0734613539272964E-2</v>
      </c>
      <c r="X166" s="15">
        <f t="shared" si="196"/>
        <v>-1.217998157191269E-2</v>
      </c>
      <c r="Y166" s="15">
        <f t="shared" si="197"/>
        <v>-9.7425357312937999E-3</v>
      </c>
      <c r="Z166" s="5">
        <f t="shared" si="212"/>
        <v>11024.043033680491</v>
      </c>
      <c r="AA166" s="5">
        <f t="shared" si="213"/>
        <v>32171.147300586388</v>
      </c>
      <c r="AB166" s="5">
        <f t="shared" si="214"/>
        <v>39978.301061923601</v>
      </c>
      <c r="AC166" s="16">
        <f t="shared" si="198"/>
        <v>1.4812651526764906</v>
      </c>
      <c r="AD166" s="16">
        <f t="shared" si="199"/>
        <v>2.9708337293257738</v>
      </c>
      <c r="AE166" s="16">
        <f t="shared" si="200"/>
        <v>6.8583159545549695</v>
      </c>
      <c r="AF166" s="15">
        <f t="shared" si="201"/>
        <v>-4.0504037456468023E-3</v>
      </c>
      <c r="AG166" s="15">
        <f t="shared" si="202"/>
        <v>2.9673830763510267E-4</v>
      </c>
      <c r="AH166" s="15">
        <f t="shared" si="203"/>
        <v>9.7937136394747881E-3</v>
      </c>
      <c r="AI166" s="1">
        <f t="shared" si="167"/>
        <v>331419.00560783374</v>
      </c>
      <c r="AJ166" s="1">
        <f t="shared" si="168"/>
        <v>127766.50303976194</v>
      </c>
      <c r="AK166" s="1">
        <f t="shared" si="169"/>
        <v>48091.413824711744</v>
      </c>
      <c r="AL166" s="14">
        <f t="shared" si="204"/>
        <v>59.236708221965394</v>
      </c>
      <c r="AM166" s="14">
        <f t="shared" si="205"/>
        <v>12.948242570498605</v>
      </c>
      <c r="AN166" s="14">
        <f t="shared" si="206"/>
        <v>4.267899826728252</v>
      </c>
      <c r="AO166" s="11">
        <f t="shared" si="207"/>
        <v>6.8262733541365255E-3</v>
      </c>
      <c r="AP166" s="11">
        <f t="shared" si="208"/>
        <v>8.5993040202803472E-3</v>
      </c>
      <c r="AQ166" s="11">
        <f t="shared" si="209"/>
        <v>7.8006537574388168E-3</v>
      </c>
      <c r="AR166" s="1">
        <f t="shared" si="215"/>
        <v>171967.14565776059</v>
      </c>
      <c r="AS166" s="1">
        <f t="shared" si="210"/>
        <v>69199.763289522714</v>
      </c>
      <c r="AT166" s="1">
        <f t="shared" si="211"/>
        <v>25962.590474855751</v>
      </c>
      <c r="AU166" s="1">
        <f t="shared" si="170"/>
        <v>34393.429131552119</v>
      </c>
      <c r="AV166" s="1">
        <f t="shared" si="171"/>
        <v>13839.952657904543</v>
      </c>
      <c r="AW166" s="1">
        <f t="shared" si="172"/>
        <v>5192.5180949711503</v>
      </c>
      <c r="AX166" s="1">
        <f t="shared" si="231"/>
        <v>118080.57379127326</v>
      </c>
      <c r="AY166" s="1">
        <f t="shared" si="218"/>
        <v>18686.507214938883</v>
      </c>
      <c r="AZ166" s="1">
        <f t="shared" si="219"/>
        <v>4758.214125648331</v>
      </c>
      <c r="BA166" s="1">
        <f t="shared" si="232"/>
        <v>13607.15176414449</v>
      </c>
      <c r="BB166" s="1">
        <f t="shared" si="233"/>
        <v>29138.381340350083</v>
      </c>
      <c r="BC166" s="1">
        <f t="shared" si="234"/>
        <v>36962.027228745494</v>
      </c>
      <c r="BD166" s="1">
        <f t="shared" si="235"/>
        <v>3577.5929209619071</v>
      </c>
      <c r="BE166" s="2">
        <f t="shared" si="241"/>
        <v>0</v>
      </c>
      <c r="BF166" s="2">
        <f t="shared" si="242"/>
        <v>0</v>
      </c>
      <c r="BG166" s="2">
        <f t="shared" si="243"/>
        <v>0</v>
      </c>
      <c r="BH166" s="2">
        <f t="shared" si="220"/>
        <v>0</v>
      </c>
      <c r="BI166" s="2">
        <f t="shared" si="236"/>
        <v>0</v>
      </c>
      <c r="BJ166" s="2">
        <f t="shared" si="221"/>
        <v>0</v>
      </c>
      <c r="BK166" s="2">
        <f t="shared" si="222"/>
        <v>0</v>
      </c>
      <c r="BL166" s="2">
        <f t="shared" si="223"/>
        <v>0</v>
      </c>
      <c r="BM166" s="2">
        <f t="shared" si="224"/>
        <v>0</v>
      </c>
      <c r="BN166" s="2">
        <f t="shared" si="225"/>
        <v>0</v>
      </c>
      <c r="BO166" s="2">
        <f t="shared" si="237"/>
        <v>0</v>
      </c>
      <c r="BP166" s="2">
        <f t="shared" si="238"/>
        <v>0</v>
      </c>
      <c r="BQ166" s="2">
        <f t="shared" si="239"/>
        <v>0</v>
      </c>
      <c r="BR166" s="11">
        <f t="shared" si="240"/>
        <v>3.3979552871641977E-2</v>
      </c>
      <c r="BS166" s="17">
        <f t="shared" si="216"/>
        <v>1.1272721709337527E-2</v>
      </c>
      <c r="BT166" s="17">
        <f t="shared" si="217"/>
        <v>4.4883984731244629E-2</v>
      </c>
      <c r="BU166" s="12">
        <f>(BU$3*temperature!$I276+BU$4*temperature!$I276^2+BU$5*temperature!$I276^6)*(K166/K$56)^$BW$1</f>
        <v>-19.943523094591306</v>
      </c>
      <c r="BV166" s="12">
        <f>(BV$3*temperature!$I276+BV$4*temperature!$I276^2+BV$5*temperature!$I276^6)*(L166/L$56)^$BW$1</f>
        <v>-15.301618708018829</v>
      </c>
      <c r="BW166" s="12">
        <f>(BW$3*temperature!$I276+BW$4*temperature!$I276^2+BW$5*temperature!$I276^6)*(M166/M$56)^$BW$1</f>
        <v>-13.980923584316614</v>
      </c>
      <c r="BX166" s="12">
        <f>(BX$3*temperature!$M276+BX$4*temperature!$M276^2+BX$5*temperature!$M276^6)*(K166/K$56)^$BW$1</f>
        <v>-19.943541553952983</v>
      </c>
      <c r="BY166" s="12">
        <f>(BY$3*temperature!$M276+BY$4*temperature!$M276^2+BY$5*temperature!$M276^6)*(L166/L$56)^$BW$1</f>
        <v>-15.301631417663859</v>
      </c>
      <c r="BZ166" s="12">
        <f>(BZ$3*temperature!$M276+BZ$4*temperature!$M276^2+BZ$5*temperature!$M276^6)*(M166/M$56)^$BW$1</f>
        <v>-13.980934055419443</v>
      </c>
      <c r="CA166" s="19">
        <f t="shared" si="226"/>
        <v>-1.8459361676548269E-5</v>
      </c>
      <c r="CB166" s="19">
        <f t="shared" si="227"/>
        <v>-1.2709645030639649E-5</v>
      </c>
      <c r="CC166" s="19">
        <f t="shared" si="228"/>
        <v>-1.0471102829257006E-5</v>
      </c>
      <c r="CD166" s="19">
        <f t="shared" si="229"/>
        <v>-4.325765120370486E-2</v>
      </c>
      <c r="CE166" s="19">
        <f t="shared" si="230"/>
        <v>-4.8763146381895442E-4</v>
      </c>
      <c r="CF166" s="19"/>
      <c r="CG166" s="19"/>
      <c r="CH166" s="19"/>
    </row>
    <row r="167" spans="1:86">
      <c r="A167" s="2">
        <f t="shared" si="173"/>
        <v>2121</v>
      </c>
      <c r="B167" s="5">
        <f t="shared" si="174"/>
        <v>1165.0995189597381</v>
      </c>
      <c r="C167" s="5">
        <f t="shared" si="175"/>
        <v>2962.6360222028625</v>
      </c>
      <c r="D167" s="5">
        <f t="shared" si="176"/>
        <v>4365.3411627293717</v>
      </c>
      <c r="E167" s="15">
        <f t="shared" si="177"/>
        <v>1.3834012352829029E-5</v>
      </c>
      <c r="F167" s="15">
        <f t="shared" si="178"/>
        <v>2.7253931981420906E-5</v>
      </c>
      <c r="G167" s="15">
        <f t="shared" si="179"/>
        <v>5.5637932659432604E-5</v>
      </c>
      <c r="H167" s="5">
        <f t="shared" si="180"/>
        <v>172347.81034270959</v>
      </c>
      <c r="I167" s="5">
        <f t="shared" si="181"/>
        <v>69680.856664096456</v>
      </c>
      <c r="J167" s="5">
        <f t="shared" si="182"/>
        <v>26137.723065512346</v>
      </c>
      <c r="K167" s="5">
        <f t="shared" si="183"/>
        <v>147925.39824974845</v>
      </c>
      <c r="L167" s="5">
        <f t="shared" si="184"/>
        <v>23519.884367127008</v>
      </c>
      <c r="M167" s="5">
        <f t="shared" si="185"/>
        <v>5987.5556322315206</v>
      </c>
      <c r="N167" s="15">
        <f t="shared" si="186"/>
        <v>2.1997251553389496E-3</v>
      </c>
      <c r="O167" s="15">
        <f t="shared" si="187"/>
        <v>6.924797516963066E-3</v>
      </c>
      <c r="P167" s="15">
        <f t="shared" si="188"/>
        <v>6.6895644660693865E-3</v>
      </c>
      <c r="Q167" s="5">
        <f t="shared" si="189"/>
        <v>7316.7970889834842</v>
      </c>
      <c r="R167" s="5">
        <f t="shared" si="190"/>
        <v>10715.668373888495</v>
      </c>
      <c r="S167" s="5">
        <f t="shared" si="191"/>
        <v>5794.1964994871096</v>
      </c>
      <c r="T167" s="5">
        <f t="shared" si="192"/>
        <v>42.453670136186844</v>
      </c>
      <c r="U167" s="5">
        <f t="shared" si="193"/>
        <v>153.78209865507893</v>
      </c>
      <c r="V167" s="5">
        <f t="shared" si="194"/>
        <v>221.67946630103808</v>
      </c>
      <c r="W167" s="15">
        <f t="shared" si="195"/>
        <v>-1.0734613539272964E-2</v>
      </c>
      <c r="X167" s="15">
        <f t="shared" si="196"/>
        <v>-1.217998157191269E-2</v>
      </c>
      <c r="Y167" s="15">
        <f t="shared" si="197"/>
        <v>-9.7425357312937999E-3</v>
      </c>
      <c r="Z167" s="5">
        <f t="shared" si="212"/>
        <v>10887.247004668568</v>
      </c>
      <c r="AA167" s="5">
        <f t="shared" si="213"/>
        <v>32013.987275833515</v>
      </c>
      <c r="AB167" s="5">
        <f t="shared" si="214"/>
        <v>40250.892712812565</v>
      </c>
      <c r="AC167" s="16">
        <f t="shared" si="198"/>
        <v>1.4752654307537936</v>
      </c>
      <c r="AD167" s="16">
        <f t="shared" si="199"/>
        <v>2.9717152894988792</v>
      </c>
      <c r="AE167" s="16">
        <f t="shared" si="200"/>
        <v>6.9254843370629224</v>
      </c>
      <c r="AF167" s="15">
        <f t="shared" si="201"/>
        <v>-4.0504037456468023E-3</v>
      </c>
      <c r="AG167" s="15">
        <f t="shared" si="202"/>
        <v>2.9673830763510267E-4</v>
      </c>
      <c r="AH167" s="15">
        <f t="shared" si="203"/>
        <v>9.7937136394747881E-3</v>
      </c>
      <c r="AI167" s="1">
        <f t="shared" si="167"/>
        <v>332670.53417860251</v>
      </c>
      <c r="AJ167" s="1">
        <f t="shared" si="168"/>
        <v>128829.8053936903</v>
      </c>
      <c r="AK167" s="1">
        <f t="shared" si="169"/>
        <v>48474.790537211724</v>
      </c>
      <c r="AL167" s="14">
        <f t="shared" si="204"/>
        <v>59.637030525258531</v>
      </c>
      <c r="AM167" s="14">
        <f t="shared" si="205"/>
        <v>13.058474986146738</v>
      </c>
      <c r="AN167" s="14">
        <f t="shared" si="206"/>
        <v>4.3008593114597948</v>
      </c>
      <c r="AO167" s="11">
        <f t="shared" si="207"/>
        <v>6.7580106205951604E-3</v>
      </c>
      <c r="AP167" s="11">
        <f t="shared" si="208"/>
        <v>8.5133109800775431E-3</v>
      </c>
      <c r="AQ167" s="11">
        <f t="shared" si="209"/>
        <v>7.7226472198644288E-3</v>
      </c>
      <c r="AR167" s="1">
        <f t="shared" si="215"/>
        <v>172347.81034270959</v>
      </c>
      <c r="AS167" s="1">
        <f t="shared" si="210"/>
        <v>69680.856664096456</v>
      </c>
      <c r="AT167" s="1">
        <f t="shared" si="211"/>
        <v>26137.723065512346</v>
      </c>
      <c r="AU167" s="1">
        <f t="shared" si="170"/>
        <v>34469.56206854192</v>
      </c>
      <c r="AV167" s="1">
        <f t="shared" si="171"/>
        <v>13936.171332819293</v>
      </c>
      <c r="AW167" s="1">
        <f t="shared" si="172"/>
        <v>5227.5446131024692</v>
      </c>
      <c r="AX167" s="1">
        <f t="shared" si="231"/>
        <v>118340.31859979875</v>
      </c>
      <c r="AY167" s="1">
        <f t="shared" si="218"/>
        <v>18815.907493701608</v>
      </c>
      <c r="AZ167" s="1">
        <f t="shared" si="219"/>
        <v>4790.0445057852166</v>
      </c>
      <c r="BA167" s="1">
        <f t="shared" si="232"/>
        <v>13609.900089660985</v>
      </c>
      <c r="BB167" s="1">
        <f t="shared" si="233"/>
        <v>29159.620423240573</v>
      </c>
      <c r="BC167" s="1">
        <f t="shared" si="234"/>
        <v>36993.188708976784</v>
      </c>
      <c r="BD167" s="1">
        <f t="shared" si="235"/>
        <v>3475.7943911043621</v>
      </c>
      <c r="BE167" s="2">
        <f t="shared" si="241"/>
        <v>0</v>
      </c>
      <c r="BF167" s="2">
        <f t="shared" si="242"/>
        <v>0</v>
      </c>
      <c r="BG167" s="2">
        <f t="shared" si="243"/>
        <v>0</v>
      </c>
      <c r="BH167" s="2">
        <f t="shared" si="220"/>
        <v>0</v>
      </c>
      <c r="BI167" s="2">
        <f t="shared" si="236"/>
        <v>0</v>
      </c>
      <c r="BJ167" s="2">
        <f t="shared" si="221"/>
        <v>0</v>
      </c>
      <c r="BK167" s="2">
        <f t="shared" si="222"/>
        <v>0</v>
      </c>
      <c r="BL167" s="2">
        <f t="shared" si="223"/>
        <v>0</v>
      </c>
      <c r="BM167" s="2">
        <f t="shared" si="224"/>
        <v>0</v>
      </c>
      <c r="BN167" s="2">
        <f t="shared" si="225"/>
        <v>0</v>
      </c>
      <c r="BO167" s="2">
        <f t="shared" si="237"/>
        <v>0</v>
      </c>
      <c r="BP167" s="2">
        <f t="shared" si="238"/>
        <v>0</v>
      </c>
      <c r="BQ167" s="2">
        <f t="shared" si="239"/>
        <v>0</v>
      </c>
      <c r="BR167" s="11">
        <f t="shared" si="240"/>
        <v>3.3841447552996645E-2</v>
      </c>
      <c r="BS167" s="17">
        <f t="shared" si="216"/>
        <v>1.0902267533269994E-2</v>
      </c>
      <c r="BT167" s="17">
        <f t="shared" si="217"/>
        <v>4.3576684205091872E-2</v>
      </c>
      <c r="BU167" s="12">
        <f>(BU$3*temperature!$I277+BU$4*temperature!$I277^2+BU$5*temperature!$I277^6)*(K167/K$56)^$BW$1</f>
        <v>-20.370034348961298</v>
      </c>
      <c r="BV167" s="12">
        <f>(BV$3*temperature!$I277+BV$4*temperature!$I277^2+BV$5*temperature!$I277^6)*(L167/L$56)^$BW$1</f>
        <v>-15.576009561159987</v>
      </c>
      <c r="BW167" s="12">
        <f>(BW$3*temperature!$I277+BW$4*temperature!$I277^2+BW$5*temperature!$I277^6)*(M167/M$56)^$BW$1</f>
        <v>-14.205375235247217</v>
      </c>
      <c r="BX167" s="12">
        <f>(BX$3*temperature!$M277+BX$4*temperature!$M277^2+BX$5*temperature!$M277^6)*(K167/K$56)^$BW$1</f>
        <v>-20.370052827662619</v>
      </c>
      <c r="BY167" s="12">
        <f>(BY$3*temperature!$M277+BY$4*temperature!$M277^2+BY$5*temperature!$M277^6)*(L167/L$56)^$BW$1</f>
        <v>-15.57602226229471</v>
      </c>
      <c r="BZ167" s="12">
        <f>(BZ$3*temperature!$M277+BZ$4*temperature!$M277^2+BZ$5*temperature!$M277^6)*(M167/M$56)^$BW$1</f>
        <v>-14.205385693932591</v>
      </c>
      <c r="CA167" s="19">
        <f t="shared" si="226"/>
        <v>-1.8478701321100743E-5</v>
      </c>
      <c r="CB167" s="19">
        <f t="shared" si="227"/>
        <v>-1.2701134723513974E-5</v>
      </c>
      <c r="CC167" s="19">
        <f t="shared" si="228"/>
        <v>-1.0458685373748722E-5</v>
      </c>
      <c r="CD167" s="19">
        <f t="shared" si="229"/>
        <v>-4.3431558807375724E-2</v>
      </c>
      <c r="CE167" s="19">
        <f t="shared" si="230"/>
        <v>-4.7350247350495881E-4</v>
      </c>
      <c r="CF167" s="19"/>
      <c r="CG167" s="19"/>
      <c r="CH167" s="19"/>
    </row>
    <row r="168" spans="1:86">
      <c r="A168" s="2">
        <f t="shared" si="173"/>
        <v>2122</v>
      </c>
      <c r="B168" s="5">
        <f t="shared" si="174"/>
        <v>1165.1148310608187</v>
      </c>
      <c r="C168" s="5">
        <f t="shared" si="175"/>
        <v>2962.7127285094657</v>
      </c>
      <c r="D168" s="5">
        <f t="shared" si="176"/>
        <v>4365.5718973591365</v>
      </c>
      <c r="E168" s="15">
        <f t="shared" si="177"/>
        <v>1.3142311735187577E-5</v>
      </c>
      <c r="F168" s="15">
        <f t="shared" si="178"/>
        <v>2.5891235382349859E-5</v>
      </c>
      <c r="G168" s="15">
        <f t="shared" si="179"/>
        <v>5.2856036026460972E-5</v>
      </c>
      <c r="H168" s="5">
        <f t="shared" si="180"/>
        <v>172702.9416094675</v>
      </c>
      <c r="I168" s="5">
        <f t="shared" si="181"/>
        <v>70156.094463947768</v>
      </c>
      <c r="J168" s="5">
        <f t="shared" si="182"/>
        <v>26311.009700892075</v>
      </c>
      <c r="K168" s="5">
        <f t="shared" si="183"/>
        <v>148228.25785525722</v>
      </c>
      <c r="L168" s="5">
        <f t="shared" si="184"/>
        <v>23679.681728455376</v>
      </c>
      <c r="M168" s="5">
        <f t="shared" si="185"/>
        <v>6026.9330844850783</v>
      </c>
      <c r="N168" s="15">
        <f t="shared" si="186"/>
        <v>2.0473807006247124E-3</v>
      </c>
      <c r="O168" s="15">
        <f t="shared" si="187"/>
        <v>6.7941389011125786E-3</v>
      </c>
      <c r="P168" s="15">
        <f t="shared" si="188"/>
        <v>6.5765488743996237E-3</v>
      </c>
      <c r="Q168" s="5">
        <f t="shared" si="189"/>
        <v>7253.1688837920838</v>
      </c>
      <c r="R168" s="5">
        <f t="shared" si="190"/>
        <v>10657.344646385369</v>
      </c>
      <c r="S168" s="5">
        <f t="shared" si="191"/>
        <v>5775.7861712716121</v>
      </c>
      <c r="T168" s="5">
        <f t="shared" si="192"/>
        <v>41.997946393951104</v>
      </c>
      <c r="U168" s="5">
        <f t="shared" si="193"/>
        <v>151.90903552737001</v>
      </c>
      <c r="V168" s="5">
        <f t="shared" si="194"/>
        <v>219.51974617970606</v>
      </c>
      <c r="W168" s="15">
        <f t="shared" si="195"/>
        <v>-1.0734613539272964E-2</v>
      </c>
      <c r="X168" s="15">
        <f t="shared" si="196"/>
        <v>-1.217998157191269E-2</v>
      </c>
      <c r="Y168" s="15">
        <f t="shared" si="197"/>
        <v>-9.7425357312937999E-3</v>
      </c>
      <c r="Z168" s="5">
        <f t="shared" si="212"/>
        <v>10750.496868971542</v>
      </c>
      <c r="AA168" s="5">
        <f t="shared" si="213"/>
        <v>31853.364853490999</v>
      </c>
      <c r="AB168" s="5">
        <f t="shared" si="214"/>
        <v>40520.615494004676</v>
      </c>
      <c r="AC168" s="16">
        <f t="shared" si="198"/>
        <v>1.4692900101272452</v>
      </c>
      <c r="AD168" s="16">
        <f t="shared" si="199"/>
        <v>2.9725971112646583</v>
      </c>
      <c r="AE168" s="16">
        <f t="shared" si="200"/>
        <v>6.9933105474747848</v>
      </c>
      <c r="AF168" s="15">
        <f t="shared" si="201"/>
        <v>-4.0504037456468023E-3</v>
      </c>
      <c r="AG168" s="15">
        <f t="shared" si="202"/>
        <v>2.9673830763510267E-4</v>
      </c>
      <c r="AH168" s="15">
        <f t="shared" si="203"/>
        <v>9.7937136394747881E-3</v>
      </c>
      <c r="AI168" s="1">
        <f t="shared" si="167"/>
        <v>333873.04282928421</v>
      </c>
      <c r="AJ168" s="1">
        <f t="shared" si="168"/>
        <v>129882.99618714055</v>
      </c>
      <c r="AK168" s="1">
        <f t="shared" si="169"/>
        <v>48854.856096593023</v>
      </c>
      <c r="AL168" s="14">
        <f t="shared" si="204"/>
        <v>60.036027934072273</v>
      </c>
      <c r="AM168" s="14">
        <f t="shared" si="205"/>
        <v>13.168534136044544</v>
      </c>
      <c r="AN168" s="14">
        <f t="shared" si="206"/>
        <v>4.3337411904724208</v>
      </c>
      <c r="AO168" s="11">
        <f t="shared" si="207"/>
        <v>6.690430514389209E-3</v>
      </c>
      <c r="AP168" s="11">
        <f t="shared" si="208"/>
        <v>8.4281778702767676E-3</v>
      </c>
      <c r="AQ168" s="11">
        <f t="shared" si="209"/>
        <v>7.6454207476657843E-3</v>
      </c>
      <c r="AR168" s="1">
        <f t="shared" si="215"/>
        <v>172702.9416094675</v>
      </c>
      <c r="AS168" s="1">
        <f t="shared" si="210"/>
        <v>70156.094463947768</v>
      </c>
      <c r="AT168" s="1">
        <f t="shared" si="211"/>
        <v>26311.009700892075</v>
      </c>
      <c r="AU168" s="1">
        <f t="shared" si="170"/>
        <v>34540.588321893498</v>
      </c>
      <c r="AV168" s="1">
        <f t="shared" si="171"/>
        <v>14031.218892789555</v>
      </c>
      <c r="AW168" s="1">
        <f t="shared" si="172"/>
        <v>5262.2019401784155</v>
      </c>
      <c r="AX168" s="1">
        <f t="shared" si="231"/>
        <v>118582.60628420579</v>
      </c>
      <c r="AY168" s="1">
        <f t="shared" si="218"/>
        <v>18943.7453827643</v>
      </c>
      <c r="AZ168" s="1">
        <f t="shared" si="219"/>
        <v>4821.5464675880621</v>
      </c>
      <c r="BA168" s="1">
        <f t="shared" si="232"/>
        <v>13612.461950212348</v>
      </c>
      <c r="BB168" s="1">
        <f t="shared" si="233"/>
        <v>29180.436411901293</v>
      </c>
      <c r="BC168" s="1">
        <f t="shared" si="234"/>
        <v>37023.760423462052</v>
      </c>
      <c r="BD168" s="1">
        <f t="shared" si="235"/>
        <v>3376.8401302957318</v>
      </c>
      <c r="BE168" s="2">
        <f t="shared" si="241"/>
        <v>0</v>
      </c>
      <c r="BF168" s="2">
        <f t="shared" si="242"/>
        <v>0</v>
      </c>
      <c r="BG168" s="2">
        <f t="shared" si="243"/>
        <v>0</v>
      </c>
      <c r="BH168" s="2">
        <f t="shared" si="220"/>
        <v>0</v>
      </c>
      <c r="BI168" s="2">
        <f t="shared" si="236"/>
        <v>0</v>
      </c>
      <c r="BJ168" s="2">
        <f t="shared" si="221"/>
        <v>0</v>
      </c>
      <c r="BK168" s="2">
        <f t="shared" si="222"/>
        <v>0</v>
      </c>
      <c r="BL168" s="2">
        <f t="shared" si="223"/>
        <v>0</v>
      </c>
      <c r="BM168" s="2">
        <f t="shared" si="224"/>
        <v>0</v>
      </c>
      <c r="BN168" s="2">
        <f t="shared" si="225"/>
        <v>0</v>
      </c>
      <c r="BO168" s="2">
        <f t="shared" si="237"/>
        <v>0</v>
      </c>
      <c r="BP168" s="2">
        <f t="shared" si="238"/>
        <v>0</v>
      </c>
      <c r="BQ168" s="2">
        <f t="shared" si="239"/>
        <v>0</v>
      </c>
      <c r="BR168" s="11">
        <f t="shared" si="240"/>
        <v>3.3704517623227986E-2</v>
      </c>
      <c r="BS168" s="17">
        <f t="shared" si="216"/>
        <v>1.0545396065397275E-2</v>
      </c>
      <c r="BT168" s="17">
        <f t="shared" si="217"/>
        <v>4.2307460393293077E-2</v>
      </c>
      <c r="BU168" s="12">
        <f>(BU$3*temperature!$I278+BU$4*temperature!$I278^2+BU$5*temperature!$I278^6)*(K168/K$56)^$BW$1</f>
        <v>-20.798461151463588</v>
      </c>
      <c r="BV168" s="12">
        <f>(BV$3*temperature!$I278+BV$4*temperature!$I278^2+BV$5*temperature!$I278^6)*(L168/L$56)^$BW$1</f>
        <v>-15.850860659062869</v>
      </c>
      <c r="BW168" s="12">
        <f>(BW$3*temperature!$I278+BW$4*temperature!$I278^2+BW$5*temperature!$I278^6)*(M168/M$56)^$BW$1</f>
        <v>-14.430076702361767</v>
      </c>
      <c r="BX168" s="12">
        <f>(BX$3*temperature!$M278+BX$4*temperature!$M278^2+BX$5*temperature!$M278^6)*(K168/K$56)^$BW$1</f>
        <v>-20.798479648015071</v>
      </c>
      <c r="BY168" s="12">
        <f>(BY$3*temperature!$M278+BY$4*temperature!$M278^2+BY$5*temperature!$M278^6)*(L168/L$56)^$BW$1</f>
        <v>-15.850873350752362</v>
      </c>
      <c r="BZ168" s="12">
        <f>(BZ$3*temperature!$M278+BZ$4*temperature!$M278^2+BZ$5*temperature!$M278^6)*(M168/M$56)^$BW$1</f>
        <v>-14.43008714796326</v>
      </c>
      <c r="CA168" s="19">
        <f t="shared" si="226"/>
        <v>-1.8496551483337953E-5</v>
      </c>
      <c r="CB168" s="19">
        <f t="shared" si="227"/>
        <v>-1.2691689493138369E-5</v>
      </c>
      <c r="CC168" s="19">
        <f t="shared" si="228"/>
        <v>-1.044560149310314E-5</v>
      </c>
      <c r="CD168" s="19">
        <f t="shared" si="229"/>
        <v>-4.3596425400078215E-2</v>
      </c>
      <c r="CE168" s="19">
        <f t="shared" si="230"/>
        <v>-4.5974157287937063E-4</v>
      </c>
      <c r="CF168" s="19"/>
      <c r="CG168" s="19"/>
      <c r="CH168" s="19"/>
    </row>
    <row r="169" spans="1:86">
      <c r="A169" s="2">
        <f t="shared" si="173"/>
        <v>2123</v>
      </c>
      <c r="B169" s="5">
        <f t="shared" si="174"/>
        <v>1165.12937774802</v>
      </c>
      <c r="C169" s="5">
        <f t="shared" si="175"/>
        <v>2962.7856013874584</v>
      </c>
      <c r="D169" s="5">
        <f t="shared" si="176"/>
        <v>4365.791106843345</v>
      </c>
      <c r="E169" s="15">
        <f t="shared" si="177"/>
        <v>1.2485196148428198E-5</v>
      </c>
      <c r="F169" s="15">
        <f t="shared" si="178"/>
        <v>2.4596673613232366E-5</v>
      </c>
      <c r="G169" s="15">
        <f t="shared" si="179"/>
        <v>5.0213234225137924E-5</v>
      </c>
      <c r="H169" s="5">
        <f t="shared" si="180"/>
        <v>173032.52943254923</v>
      </c>
      <c r="I169" s="5">
        <f t="shared" si="181"/>
        <v>70625.427588369115</v>
      </c>
      <c r="J169" s="5">
        <f t="shared" si="182"/>
        <v>26482.440187780041</v>
      </c>
      <c r="K169" s="5">
        <f t="shared" si="183"/>
        <v>148509.28380759669</v>
      </c>
      <c r="L169" s="5">
        <f t="shared" si="184"/>
        <v>23837.508713183823</v>
      </c>
      <c r="M169" s="5">
        <f t="shared" si="185"/>
        <v>6065.8972313789845</v>
      </c>
      <c r="N169" s="15">
        <f t="shared" si="186"/>
        <v>1.8958999883400551E-3</v>
      </c>
      <c r="O169" s="15">
        <f t="shared" si="187"/>
        <v>6.665080491296882E-3</v>
      </c>
      <c r="P169" s="15">
        <f t="shared" si="188"/>
        <v>6.4650040655354069E-3</v>
      </c>
      <c r="Q169" s="5">
        <f t="shared" si="189"/>
        <v>7189.0023419688978</v>
      </c>
      <c r="R169" s="5">
        <f t="shared" si="190"/>
        <v>10597.965943995741</v>
      </c>
      <c r="S169" s="5">
        <f t="shared" si="191"/>
        <v>5756.7811103135209</v>
      </c>
      <c r="T169" s="5">
        <f t="shared" si="192"/>
        <v>41.547114669968934</v>
      </c>
      <c r="U169" s="5">
        <f t="shared" si="193"/>
        <v>150.05878627403962</v>
      </c>
      <c r="V169" s="5">
        <f t="shared" si="194"/>
        <v>217.38106720882573</v>
      </c>
      <c r="W169" s="15">
        <f t="shared" si="195"/>
        <v>-1.0734613539272964E-2</v>
      </c>
      <c r="X169" s="15">
        <f t="shared" si="196"/>
        <v>-1.217998157191269E-2</v>
      </c>
      <c r="Y169" s="15">
        <f t="shared" si="197"/>
        <v>-9.7425357312937999E-3</v>
      </c>
      <c r="Z169" s="5">
        <f t="shared" si="212"/>
        <v>10613.843395240645</v>
      </c>
      <c r="AA169" s="5">
        <f t="shared" si="213"/>
        <v>31689.392576782167</v>
      </c>
      <c r="AB169" s="5">
        <f t="shared" si="214"/>
        <v>40787.452723923423</v>
      </c>
      <c r="AC169" s="16">
        <f t="shared" si="198"/>
        <v>1.4633387923667844</v>
      </c>
      <c r="AD169" s="16">
        <f t="shared" si="199"/>
        <v>2.9734791947007362</v>
      </c>
      <c r="AE169" s="16">
        <f t="shared" si="200"/>
        <v>7.0618010283686719</v>
      </c>
      <c r="AF169" s="15">
        <f t="shared" si="201"/>
        <v>-4.0504037456468023E-3</v>
      </c>
      <c r="AG169" s="15">
        <f t="shared" si="202"/>
        <v>2.9673830763510267E-4</v>
      </c>
      <c r="AH169" s="15">
        <f t="shared" si="203"/>
        <v>9.7937136394747881E-3</v>
      </c>
      <c r="AI169" s="1">
        <f t="shared" si="167"/>
        <v>335026.32686824928</v>
      </c>
      <c r="AJ169" s="1">
        <f t="shared" si="168"/>
        <v>130925.91546121606</v>
      </c>
      <c r="AK169" s="1">
        <f t="shared" si="169"/>
        <v>49231.572427112136</v>
      </c>
      <c r="AL169" s="14">
        <f t="shared" si="204"/>
        <v>60.433678138592583</v>
      </c>
      <c r="AM169" s="14">
        <f t="shared" si="205"/>
        <v>13.278411016554045</v>
      </c>
      <c r="AN169" s="14">
        <f t="shared" si="206"/>
        <v>4.3665431325369468</v>
      </c>
      <c r="AO169" s="11">
        <f t="shared" si="207"/>
        <v>6.6235262092453166E-3</v>
      </c>
      <c r="AP169" s="11">
        <f t="shared" si="208"/>
        <v>8.3438960915740001E-3</v>
      </c>
      <c r="AQ169" s="11">
        <f t="shared" si="209"/>
        <v>7.5689665401891268E-3</v>
      </c>
      <c r="AR169" s="1">
        <f t="shared" si="215"/>
        <v>173032.52943254923</v>
      </c>
      <c r="AS169" s="1">
        <f t="shared" si="210"/>
        <v>70625.427588369115</v>
      </c>
      <c r="AT169" s="1">
        <f t="shared" si="211"/>
        <v>26482.440187780041</v>
      </c>
      <c r="AU169" s="1">
        <f t="shared" si="170"/>
        <v>34606.505886509847</v>
      </c>
      <c r="AV169" s="1">
        <f t="shared" si="171"/>
        <v>14125.085517673824</v>
      </c>
      <c r="AW169" s="1">
        <f t="shared" si="172"/>
        <v>5296.4880375560087</v>
      </c>
      <c r="AX169" s="1">
        <f t="shared" si="231"/>
        <v>118807.42704607736</v>
      </c>
      <c r="AY169" s="1">
        <f t="shared" si="218"/>
        <v>19070.00697054706</v>
      </c>
      <c r="AZ169" s="1">
        <f t="shared" si="219"/>
        <v>4852.7177851031884</v>
      </c>
      <c r="BA169" s="1">
        <f t="shared" si="232"/>
        <v>13614.838781894519</v>
      </c>
      <c r="BB169" s="1">
        <f t="shared" si="233"/>
        <v>29200.835840687563</v>
      </c>
      <c r="BC169" s="1">
        <f t="shared" si="234"/>
        <v>37053.753517897108</v>
      </c>
      <c r="BD169" s="1">
        <f t="shared" si="235"/>
        <v>3280.6530754255255</v>
      </c>
      <c r="BE169" s="2">
        <f t="shared" si="241"/>
        <v>0</v>
      </c>
      <c r="BF169" s="2">
        <f t="shared" si="242"/>
        <v>0</v>
      </c>
      <c r="BG169" s="2">
        <f t="shared" si="243"/>
        <v>0</v>
      </c>
      <c r="BH169" s="2">
        <f t="shared" si="220"/>
        <v>0</v>
      </c>
      <c r="BI169" s="2">
        <f t="shared" si="236"/>
        <v>0</v>
      </c>
      <c r="BJ169" s="2">
        <f t="shared" si="221"/>
        <v>0</v>
      </c>
      <c r="BK169" s="2">
        <f t="shared" si="222"/>
        <v>0</v>
      </c>
      <c r="BL169" s="2">
        <f t="shared" si="223"/>
        <v>0</v>
      </c>
      <c r="BM169" s="2">
        <f t="shared" si="224"/>
        <v>0</v>
      </c>
      <c r="BN169" s="2">
        <f t="shared" si="225"/>
        <v>0</v>
      </c>
      <c r="BO169" s="2">
        <f t="shared" si="237"/>
        <v>0</v>
      </c>
      <c r="BP169" s="2">
        <f t="shared" si="238"/>
        <v>0</v>
      </c>
      <c r="BQ169" s="2">
        <f t="shared" si="239"/>
        <v>0</v>
      </c>
      <c r="BR169" s="11">
        <f t="shared" si="240"/>
        <v>3.3568744672908019E-2</v>
      </c>
      <c r="BS169" s="17">
        <f t="shared" si="216"/>
        <v>1.0201557491152357E-2</v>
      </c>
      <c r="BT169" s="17">
        <f t="shared" si="217"/>
        <v>4.1075204265333086E-2</v>
      </c>
      <c r="BU169" s="12">
        <f>(BU$3*temperature!$I279+BU$4*temperature!$I279^2+BU$5*temperature!$I279^6)*(K169/K$56)^$BW$1</f>
        <v>-21.228752309840491</v>
      </c>
      <c r="BV169" s="12">
        <f>(BV$3*temperature!$I279+BV$4*temperature!$I279^2+BV$5*temperature!$I279^6)*(L169/L$56)^$BW$1</f>
        <v>-16.126128908790459</v>
      </c>
      <c r="BW169" s="12">
        <f>(BW$3*temperature!$I279+BW$4*temperature!$I279^2+BW$5*temperature!$I279^6)*(M169/M$56)^$BW$1</f>
        <v>-14.654992476459647</v>
      </c>
      <c r="BX169" s="12">
        <f>(BX$3*temperature!$M279+BX$4*temperature!$M279^2+BX$5*temperature!$M279^6)*(K169/K$56)^$BW$1</f>
        <v>-21.228770822820969</v>
      </c>
      <c r="BY169" s="12">
        <f>(BY$3*temperature!$M279+BY$4*temperature!$M279^2+BY$5*temperature!$M279^6)*(L169/L$56)^$BW$1</f>
        <v>-16.12614159014403</v>
      </c>
      <c r="BZ169" s="12">
        <f>(BZ$3*temperature!$M279+BZ$4*temperature!$M279^2+BZ$5*temperature!$M279^6)*(M169/M$56)^$BW$1</f>
        <v>-14.655002908344159</v>
      </c>
      <c r="CA169" s="19">
        <f t="shared" si="226"/>
        <v>-1.8512980478391228E-5</v>
      </c>
      <c r="CB169" s="19">
        <f t="shared" si="227"/>
        <v>-1.2681353570798137E-5</v>
      </c>
      <c r="CC169" s="19">
        <f t="shared" si="228"/>
        <v>-1.043188451177457E-5</v>
      </c>
      <c r="CD169" s="19">
        <f t="shared" si="229"/>
        <v>-4.3752356154772486E-2</v>
      </c>
      <c r="CE169" s="19">
        <f t="shared" si="230"/>
        <v>-4.4634217668628519E-4</v>
      </c>
      <c r="CF169" s="19"/>
      <c r="CG169" s="19"/>
      <c r="CH169" s="19"/>
    </row>
    <row r="170" spans="1:86">
      <c r="A170" s="2">
        <f t="shared" si="173"/>
        <v>2124</v>
      </c>
      <c r="B170" s="5">
        <f t="shared" si="174"/>
        <v>1165.1431972733985</v>
      </c>
      <c r="C170" s="5">
        <f t="shared" si="175"/>
        <v>2962.8548323243604</v>
      </c>
      <c r="D170" s="5">
        <f t="shared" si="176"/>
        <v>4365.9993663101995</v>
      </c>
      <c r="E170" s="15">
        <f t="shared" si="177"/>
        <v>1.1860936341006788E-5</v>
      </c>
      <c r="F170" s="15">
        <f t="shared" si="178"/>
        <v>2.3366839932570747E-5</v>
      </c>
      <c r="G170" s="15">
        <f t="shared" si="179"/>
        <v>4.7702572513881028E-5</v>
      </c>
      <c r="H170" s="5">
        <f t="shared" si="180"/>
        <v>173336.57086675681</v>
      </c>
      <c r="I170" s="5">
        <f t="shared" si="181"/>
        <v>71088.809847055411</v>
      </c>
      <c r="J170" s="5">
        <f t="shared" si="182"/>
        <v>26652.005130927886</v>
      </c>
      <c r="K170" s="5">
        <f t="shared" si="183"/>
        <v>148768.47006650269</v>
      </c>
      <c r="L170" s="5">
        <f t="shared" si="184"/>
        <v>23993.348938829451</v>
      </c>
      <c r="M170" s="5">
        <f t="shared" si="185"/>
        <v>6104.4454876895852</v>
      </c>
      <c r="N170" s="15">
        <f t="shared" si="186"/>
        <v>1.7452529044701404E-3</v>
      </c>
      <c r="O170" s="15">
        <f t="shared" si="187"/>
        <v>6.537605398312385E-3</v>
      </c>
      <c r="P170" s="15">
        <f t="shared" si="188"/>
        <v>6.354914176783355E-3</v>
      </c>
      <c r="Q170" s="5">
        <f t="shared" si="189"/>
        <v>7124.3276243122682</v>
      </c>
      <c r="R170" s="5">
        <f t="shared" si="190"/>
        <v>10537.570563522784</v>
      </c>
      <c r="S170" s="5">
        <f t="shared" si="191"/>
        <v>5737.1965610552852</v>
      </c>
      <c r="T170" s="5">
        <f t="shared" si="192"/>
        <v>41.101122450314961</v>
      </c>
      <c r="U170" s="5">
        <f t="shared" si="193"/>
        <v>148.23107302251825</v>
      </c>
      <c r="V170" s="5">
        <f t="shared" si="194"/>
        <v>215.26322439423697</v>
      </c>
      <c r="W170" s="15">
        <f t="shared" si="195"/>
        <v>-1.0734613539272964E-2</v>
      </c>
      <c r="X170" s="15">
        <f t="shared" si="196"/>
        <v>-1.217998157191269E-2</v>
      </c>
      <c r="Y170" s="15">
        <f t="shared" si="197"/>
        <v>-9.7425357312937999E-3</v>
      </c>
      <c r="Z170" s="5">
        <f t="shared" si="212"/>
        <v>10477.335976714401</v>
      </c>
      <c r="AA170" s="5">
        <f t="shared" si="213"/>
        <v>31522.182304829417</v>
      </c>
      <c r="AB170" s="5">
        <f t="shared" si="214"/>
        <v>41051.388983060904</v>
      </c>
      <c r="AC170" s="16">
        <f t="shared" si="198"/>
        <v>1.4574116794410317</v>
      </c>
      <c r="AD170" s="16">
        <f t="shared" si="199"/>
        <v>2.97436153988476</v>
      </c>
      <c r="AE170" s="16">
        <f t="shared" si="200"/>
        <v>7.1309622854194634</v>
      </c>
      <c r="AF170" s="15">
        <f t="shared" si="201"/>
        <v>-4.0504037456468023E-3</v>
      </c>
      <c r="AG170" s="15">
        <f t="shared" si="202"/>
        <v>2.9673830763510267E-4</v>
      </c>
      <c r="AH170" s="15">
        <f t="shared" si="203"/>
        <v>9.7937136394747881E-3</v>
      </c>
      <c r="AI170" s="1">
        <f t="shared" si="167"/>
        <v>336130.20006793417</v>
      </c>
      <c r="AJ170" s="1">
        <f t="shared" si="168"/>
        <v>131958.40943276827</v>
      </c>
      <c r="AK170" s="1">
        <f t="shared" si="169"/>
        <v>49604.903221956934</v>
      </c>
      <c r="AL170" s="14">
        <f t="shared" si="204"/>
        <v>60.829959349153931</v>
      </c>
      <c r="AM170" s="14">
        <f t="shared" si="205"/>
        <v>13.388096761519549</v>
      </c>
      <c r="AN170" s="14">
        <f t="shared" si="206"/>
        <v>4.3992628492147468</v>
      </c>
      <c r="AO170" s="11">
        <f t="shared" si="207"/>
        <v>6.5572909471528634E-3</v>
      </c>
      <c r="AP170" s="11">
        <f t="shared" si="208"/>
        <v>8.2604571306582608E-3</v>
      </c>
      <c r="AQ170" s="11">
        <f t="shared" si="209"/>
        <v>7.4932768747872358E-3</v>
      </c>
      <c r="AR170" s="1">
        <f t="shared" si="215"/>
        <v>173336.57086675681</v>
      </c>
      <c r="AS170" s="1">
        <f t="shared" si="210"/>
        <v>71088.809847055411</v>
      </c>
      <c r="AT170" s="1">
        <f t="shared" si="211"/>
        <v>26652.005130927886</v>
      </c>
      <c r="AU170" s="1">
        <f t="shared" si="170"/>
        <v>34667.314173351362</v>
      </c>
      <c r="AV170" s="1">
        <f t="shared" si="171"/>
        <v>14217.761969411084</v>
      </c>
      <c r="AW170" s="1">
        <f t="shared" si="172"/>
        <v>5330.4010261855774</v>
      </c>
      <c r="AX170" s="1">
        <f t="shared" si="231"/>
        <v>119014.77605320213</v>
      </c>
      <c r="AY170" s="1">
        <f t="shared" si="218"/>
        <v>19194.679151063563</v>
      </c>
      <c r="AZ170" s="1">
        <f t="shared" si="219"/>
        <v>4883.5563901516689</v>
      </c>
      <c r="BA170" s="1">
        <f t="shared" si="232"/>
        <v>13617.031963782341</v>
      </c>
      <c r="BB170" s="1">
        <f t="shared" si="233"/>
        <v>29220.82510567514</v>
      </c>
      <c r="BC170" s="1">
        <f t="shared" si="234"/>
        <v>37083.17883996103</v>
      </c>
      <c r="BD170" s="1">
        <f t="shared" si="235"/>
        <v>3187.1581311421223</v>
      </c>
      <c r="BE170" s="2">
        <f t="shared" si="241"/>
        <v>0</v>
      </c>
      <c r="BF170" s="2">
        <f t="shared" si="242"/>
        <v>0</v>
      </c>
      <c r="BG170" s="2">
        <f t="shared" si="243"/>
        <v>0</v>
      </c>
      <c r="BH170" s="2">
        <f t="shared" si="220"/>
        <v>0</v>
      </c>
      <c r="BI170" s="2">
        <f t="shared" si="236"/>
        <v>0</v>
      </c>
      <c r="BJ170" s="2">
        <f t="shared" si="221"/>
        <v>0</v>
      </c>
      <c r="BK170" s="2">
        <f t="shared" si="222"/>
        <v>0</v>
      </c>
      <c r="BL170" s="2">
        <f t="shared" si="223"/>
        <v>0</v>
      </c>
      <c r="BM170" s="2">
        <f t="shared" si="224"/>
        <v>0</v>
      </c>
      <c r="BN170" s="2">
        <f t="shared" si="225"/>
        <v>0</v>
      </c>
      <c r="BO170" s="2">
        <f t="shared" si="237"/>
        <v>0</v>
      </c>
      <c r="BP170" s="2">
        <f t="shared" si="238"/>
        <v>0</v>
      </c>
      <c r="BQ170" s="2">
        <f t="shared" si="239"/>
        <v>0</v>
      </c>
      <c r="BR170" s="11">
        <f t="shared" si="240"/>
        <v>3.3434109752419533E-2</v>
      </c>
      <c r="BS170" s="17">
        <f t="shared" si="216"/>
        <v>9.8702263818753813E-3</v>
      </c>
      <c r="BT170" s="17">
        <f t="shared" si="217"/>
        <v>3.9878839092556392E-2</v>
      </c>
      <c r="BU170" s="12">
        <f>(BU$3*temperature!$I280+BU$4*temperature!$I280^2+BU$5*temperature!$I280^6)*(K170/K$56)^$BW$1</f>
        <v>-21.660858054349024</v>
      </c>
      <c r="BV170" s="12">
        <f>(BV$3*temperature!$I280+BV$4*temperature!$I280^2+BV$5*temperature!$I280^6)*(L170/L$56)^$BW$1</f>
        <v>-16.401772067900012</v>
      </c>
      <c r="BW170" s="12">
        <f>(BW$3*temperature!$I280+BW$4*temperature!$I280^2+BW$5*temperature!$I280^6)*(M170/M$56)^$BW$1</f>
        <v>-14.88008773746294</v>
      </c>
      <c r="BX170" s="12">
        <f>(BX$3*temperature!$M280+BX$4*temperature!$M280^2+BX$5*temperature!$M280^6)*(K170/K$56)^$BW$1</f>
        <v>-21.660876582403965</v>
      </c>
      <c r="BY170" s="12">
        <f>(BY$3*temperature!$M280+BY$4*temperature!$M280^2+BY$5*temperature!$M280^6)*(L170/L$56)^$BW$1</f>
        <v>-16.401784738069882</v>
      </c>
      <c r="BZ170" s="12">
        <f>(BZ$3*temperature!$M280+BZ$4*temperature!$M280^2+BZ$5*temperature!$M280^6)*(M170/M$56)^$BW$1</f>
        <v>-14.880098155029684</v>
      </c>
      <c r="CA170" s="19">
        <f t="shared" si="226"/>
        <v>-1.8528054940958327E-5</v>
      </c>
      <c r="CB170" s="19">
        <f t="shared" si="227"/>
        <v>-1.2670169869721803E-5</v>
      </c>
      <c r="CC170" s="19">
        <f t="shared" si="228"/>
        <v>-1.0417566743470275E-5</v>
      </c>
      <c r="CD170" s="19">
        <f t="shared" si="229"/>
        <v>-4.3899458471938838E-2</v>
      </c>
      <c r="CE170" s="19">
        <f t="shared" si="230"/>
        <v>-4.3329759315977344E-4</v>
      </c>
      <c r="CF170" s="19"/>
      <c r="CG170" s="19"/>
      <c r="CH170" s="19"/>
    </row>
    <row r="171" spans="1:86">
      <c r="A171" s="2">
        <f t="shared" si="173"/>
        <v>2125</v>
      </c>
      <c r="B171" s="5">
        <f t="shared" si="174"/>
        <v>1165.1563259782249</v>
      </c>
      <c r="C171" s="5">
        <f t="shared" si="175"/>
        <v>2962.9206032512398</v>
      </c>
      <c r="D171" s="5">
        <f t="shared" si="176"/>
        <v>4366.1972222414979</v>
      </c>
      <c r="E171" s="15">
        <f t="shared" si="177"/>
        <v>1.1267889523956449E-5</v>
      </c>
      <c r="F171" s="15">
        <f t="shared" si="178"/>
        <v>2.2198497935942207E-5</v>
      </c>
      <c r="G171" s="15">
        <f t="shared" si="179"/>
        <v>4.5317443888186977E-5</v>
      </c>
      <c r="H171" s="5">
        <f t="shared" si="180"/>
        <v>173615.06976258993</v>
      </c>
      <c r="I171" s="5">
        <f t="shared" si="181"/>
        <v>71546.197915636236</v>
      </c>
      <c r="J171" s="5">
        <f t="shared" si="182"/>
        <v>26819.695918451725</v>
      </c>
      <c r="K171" s="5">
        <f t="shared" si="183"/>
        <v>149005.8165515505</v>
      </c>
      <c r="L171" s="5">
        <f t="shared" si="184"/>
        <v>24147.187014437019</v>
      </c>
      <c r="M171" s="5">
        <f t="shared" si="185"/>
        <v>6142.5754617385692</v>
      </c>
      <c r="N171" s="15">
        <f t="shared" si="186"/>
        <v>1.5954085226641546E-3</v>
      </c>
      <c r="O171" s="15">
        <f t="shared" si="187"/>
        <v>6.4116966747649329E-3</v>
      </c>
      <c r="P171" s="15">
        <f t="shared" si="188"/>
        <v>6.246263338067104E-3</v>
      </c>
      <c r="Q171" s="5">
        <f t="shared" si="189"/>
        <v>7059.1744627458365</v>
      </c>
      <c r="R171" s="5">
        <f t="shared" si="190"/>
        <v>10476.196480356515</v>
      </c>
      <c r="S171" s="5">
        <f t="shared" si="191"/>
        <v>5717.0476954466394</v>
      </c>
      <c r="T171" s="5">
        <f t="shared" si="192"/>
        <v>40.659917784780497</v>
      </c>
      <c r="U171" s="5">
        <f t="shared" si="193"/>
        <v>146.42562128471914</v>
      </c>
      <c r="V171" s="5">
        <f t="shared" si="194"/>
        <v>213.16601473894261</v>
      </c>
      <c r="W171" s="15">
        <f t="shared" si="195"/>
        <v>-1.0734613539272964E-2</v>
      </c>
      <c r="X171" s="15">
        <f t="shared" si="196"/>
        <v>-1.217998157191269E-2</v>
      </c>
      <c r="Y171" s="15">
        <f t="shared" si="197"/>
        <v>-9.7425357312937999E-3</v>
      </c>
      <c r="Z171" s="5">
        <f t="shared" si="212"/>
        <v>10341.02262864868</v>
      </c>
      <c r="AA171" s="5">
        <f t="shared" si="213"/>
        <v>31351.84514160789</v>
      </c>
      <c r="AB171" s="5">
        <f t="shared" si="214"/>
        <v>41312.410091573576</v>
      </c>
      <c r="AC171" s="16">
        <f t="shared" si="198"/>
        <v>1.4515085737156743</v>
      </c>
      <c r="AD171" s="16">
        <f t="shared" si="199"/>
        <v>2.9752441468944002</v>
      </c>
      <c r="AE171" s="16">
        <f t="shared" si="200"/>
        <v>7.2008008880167562</v>
      </c>
      <c r="AF171" s="15">
        <f t="shared" si="201"/>
        <v>-4.0504037456468023E-3</v>
      </c>
      <c r="AG171" s="15">
        <f t="shared" si="202"/>
        <v>2.9673830763510267E-4</v>
      </c>
      <c r="AH171" s="15">
        <f t="shared" si="203"/>
        <v>9.7937136394747881E-3</v>
      </c>
      <c r="AI171" s="1">
        <f t="shared" si="167"/>
        <v>337184.49423449207</v>
      </c>
      <c r="AJ171" s="1">
        <f t="shared" si="168"/>
        <v>132980.33045890252</v>
      </c>
      <c r="AK171" s="1">
        <f t="shared" si="169"/>
        <v>49974.813925946823</v>
      </c>
      <c r="AL171" s="14">
        <f t="shared" si="204"/>
        <v>61.22485029349226</v>
      </c>
      <c r="AM171" s="14">
        <f t="shared" si="205"/>
        <v>13.49758264288559</v>
      </c>
      <c r="AN171" s="14">
        <f t="shared" si="206"/>
        <v>4.4318980948431372</v>
      </c>
      <c r="AO171" s="11">
        <f t="shared" si="207"/>
        <v>6.4917180376813351E-3</v>
      </c>
      <c r="AP171" s="11">
        <f t="shared" si="208"/>
        <v>8.1778525593516789E-3</v>
      </c>
      <c r="AQ171" s="11">
        <f t="shared" si="209"/>
        <v>7.4183441060393634E-3</v>
      </c>
      <c r="AR171" s="1">
        <f t="shared" si="215"/>
        <v>173615.06976258993</v>
      </c>
      <c r="AS171" s="1">
        <f t="shared" si="210"/>
        <v>71546.197915636236</v>
      </c>
      <c r="AT171" s="1">
        <f t="shared" si="211"/>
        <v>26819.695918451725</v>
      </c>
      <c r="AU171" s="1">
        <f t="shared" si="170"/>
        <v>34723.013952517991</v>
      </c>
      <c r="AV171" s="1">
        <f t="shared" si="171"/>
        <v>14309.239583127248</v>
      </c>
      <c r="AW171" s="1">
        <f t="shared" si="172"/>
        <v>5363.9391836903451</v>
      </c>
      <c r="AX171" s="1">
        <f t="shared" si="231"/>
        <v>119204.65324124038</v>
      </c>
      <c r="AY171" s="1">
        <f t="shared" si="218"/>
        <v>19317.749611549614</v>
      </c>
      <c r="AZ171" s="1">
        <f t="shared" si="219"/>
        <v>4914.0603693908552</v>
      </c>
      <c r="BA171" s="1">
        <f t="shared" si="232"/>
        <v>13619.042818049422</v>
      </c>
      <c r="BB171" s="1">
        <f t="shared" si="233"/>
        <v>29240.410468743921</v>
      </c>
      <c r="BC171" s="1">
        <f t="shared" si="234"/>
        <v>37112.046950153934</v>
      </c>
      <c r="BD171" s="1">
        <f t="shared" si="235"/>
        <v>3096.2821261549088</v>
      </c>
      <c r="BE171" s="2">
        <f t="shared" si="241"/>
        <v>0</v>
      </c>
      <c r="BF171" s="2">
        <f t="shared" si="242"/>
        <v>0</v>
      </c>
      <c r="BG171" s="2">
        <f t="shared" si="243"/>
        <v>0</v>
      </c>
      <c r="BH171" s="2">
        <f t="shared" si="220"/>
        <v>0</v>
      </c>
      <c r="BI171" s="2">
        <f t="shared" si="236"/>
        <v>0</v>
      </c>
      <c r="BJ171" s="2">
        <f t="shared" si="221"/>
        <v>0</v>
      </c>
      <c r="BK171" s="2">
        <f t="shared" si="222"/>
        <v>0</v>
      </c>
      <c r="BL171" s="2">
        <f t="shared" si="223"/>
        <v>0</v>
      </c>
      <c r="BM171" s="2">
        <f t="shared" si="224"/>
        <v>0</v>
      </c>
      <c r="BN171" s="2">
        <f t="shared" si="225"/>
        <v>0</v>
      </c>
      <c r="BO171" s="2">
        <f t="shared" si="237"/>
        <v>0</v>
      </c>
      <c r="BP171" s="2">
        <f t="shared" si="238"/>
        <v>0</v>
      </c>
      <c r="BQ171" s="2">
        <f t="shared" si="239"/>
        <v>0</v>
      </c>
      <c r="BR171" s="11">
        <f t="shared" si="240"/>
        <v>3.3300593376923676E-2</v>
      </c>
      <c r="BS171" s="17">
        <f t="shared" si="216"/>
        <v>9.5509005254722987E-3</v>
      </c>
      <c r="BT171" s="17">
        <f t="shared" si="217"/>
        <v>3.8717319507336305E-2</v>
      </c>
      <c r="BU171" s="12">
        <f>(BU$3*temperature!$I281+BU$4*temperature!$I281^2+BU$5*temperature!$I281^6)*(K171/K$56)^$BW$1</f>
        <v>-22.09473006776393</v>
      </c>
      <c r="BV171" s="12">
        <f>(BV$3*temperature!$I281+BV$4*temperature!$I281^2+BV$5*temperature!$I281^6)*(L171/L$56)^$BW$1</f>
        <v>-16.67774875119153</v>
      </c>
      <c r="BW171" s="12">
        <f>(BW$3*temperature!$I281+BW$4*temperature!$I281^2+BW$5*temperature!$I281^6)*(M171/M$56)^$BW$1</f>
        <v>-15.105328360054468</v>
      </c>
      <c r="BX171" s="12">
        <f>(BX$3*temperature!$M281+BX$4*temperature!$M281^2+BX$5*temperature!$M281^6)*(K171/K$56)^$BW$1</f>
        <v>-22.094748609603933</v>
      </c>
      <c r="BY171" s="12">
        <f>(BY$3*temperature!$M281+BY$4*temperature!$M281^2+BY$5*temperature!$M281^6)*(L171/L$56)^$BW$1</f>
        <v>-16.677761409371609</v>
      </c>
      <c r="BZ171" s="12">
        <f>(BZ$3*temperature!$M281+BZ$4*temperature!$M281^2+BZ$5*temperature!$M281^6)*(M171/M$56)^$BW$1</f>
        <v>-15.105338762734039</v>
      </c>
      <c r="CA171" s="19">
        <f t="shared" si="226"/>
        <v>-1.8541840002939125E-5</v>
      </c>
      <c r="CB171" s="19">
        <f t="shared" si="227"/>
        <v>-1.2658180079228032E-5</v>
      </c>
      <c r="CC171" s="19">
        <f t="shared" si="228"/>
        <v>-1.0402679571086537E-5</v>
      </c>
      <c r="CD171" s="19">
        <f t="shared" si="229"/>
        <v>-4.4037842056709006E-2</v>
      </c>
      <c r="CE171" s="19">
        <f t="shared" si="230"/>
        <v>-4.2060104884008816E-4</v>
      </c>
      <c r="CF171" s="19"/>
      <c r="CG171" s="19"/>
      <c r="CH171" s="19"/>
    </row>
    <row r="172" spans="1:86">
      <c r="A172" s="2">
        <f t="shared" si="173"/>
        <v>2126</v>
      </c>
      <c r="B172" s="5">
        <f t="shared" si="174"/>
        <v>1165.1687983883462</v>
      </c>
      <c r="C172" s="5">
        <f t="shared" si="175"/>
        <v>2962.9830870187907</v>
      </c>
      <c r="D172" s="5">
        <f t="shared" si="176"/>
        <v>4366.3851938942407</v>
      </c>
      <c r="E172" s="15">
        <f t="shared" si="177"/>
        <v>1.0704495047758627E-5</v>
      </c>
      <c r="F172" s="15">
        <f t="shared" si="178"/>
        <v>2.1088573039145095E-5</v>
      </c>
      <c r="G172" s="15">
        <f t="shared" si="179"/>
        <v>4.3051571693777623E-5</v>
      </c>
      <c r="H172" s="5">
        <f t="shared" si="180"/>
        <v>173868.03647856848</v>
      </c>
      <c r="I172" s="5">
        <f t="shared" si="181"/>
        <v>71997.55128969482</v>
      </c>
      <c r="J172" s="5">
        <f t="shared" si="182"/>
        <v>26985.504706933349</v>
      </c>
      <c r="K172" s="5">
        <f t="shared" si="183"/>
        <v>149221.32889162636</v>
      </c>
      <c r="L172" s="5">
        <f t="shared" si="184"/>
        <v>24299.008524593115</v>
      </c>
      <c r="M172" s="5">
        <f t="shared" si="185"/>
        <v>6180.2849516503211</v>
      </c>
      <c r="N172" s="15">
        <f t="shared" si="186"/>
        <v>1.4463350831763755E-3</v>
      </c>
      <c r="O172" s="15">
        <f t="shared" si="187"/>
        <v>6.287337322783193E-3</v>
      </c>
      <c r="P172" s="15">
        <f t="shared" si="188"/>
        <v>6.1390356775656851E-3</v>
      </c>
      <c r="Q172" s="5">
        <f t="shared" si="189"/>
        <v>6993.5721468518541</v>
      </c>
      <c r="R172" s="5">
        <f t="shared" si="190"/>
        <v>10413.881327191159</v>
      </c>
      <c r="S172" s="5">
        <f t="shared" si="191"/>
        <v>5696.3496046818036</v>
      </c>
      <c r="T172" s="5">
        <f t="shared" si="192"/>
        <v>40.223449280822265</v>
      </c>
      <c r="U172" s="5">
        <f t="shared" si="193"/>
        <v>144.6421599158154</v>
      </c>
      <c r="V172" s="5">
        <f t="shared" si="194"/>
        <v>211.08923722365097</v>
      </c>
      <c r="W172" s="15">
        <f t="shared" si="195"/>
        <v>-1.0734613539272964E-2</v>
      </c>
      <c r="X172" s="15">
        <f t="shared" si="196"/>
        <v>-1.217998157191269E-2</v>
      </c>
      <c r="Y172" s="15">
        <f t="shared" si="197"/>
        <v>-9.7425357312937999E-3</v>
      </c>
      <c r="Z172" s="5">
        <f t="shared" si="212"/>
        <v>10204.949987432905</v>
      </c>
      <c r="AA172" s="5">
        <f t="shared" si="213"/>
        <v>31178.49136809491</v>
      </c>
      <c r="AB172" s="5">
        <f t="shared" si="214"/>
        <v>41570.503086375211</v>
      </c>
      <c r="AC172" s="16">
        <f t="shared" si="198"/>
        <v>1.4456293779518579</v>
      </c>
      <c r="AD172" s="16">
        <f t="shared" si="199"/>
        <v>2.976127015807351</v>
      </c>
      <c r="AE172" s="16">
        <f t="shared" si="200"/>
        <v>7.271323469888868</v>
      </c>
      <c r="AF172" s="15">
        <f t="shared" si="201"/>
        <v>-4.0504037456468023E-3</v>
      </c>
      <c r="AG172" s="15">
        <f t="shared" si="202"/>
        <v>2.9673830763510267E-4</v>
      </c>
      <c r="AH172" s="15">
        <f t="shared" si="203"/>
        <v>9.7937136394747881E-3</v>
      </c>
      <c r="AI172" s="1">
        <f t="shared" si="167"/>
        <v>338189.0587635609</v>
      </c>
      <c r="AJ172" s="1">
        <f t="shared" si="168"/>
        <v>133991.53699613953</v>
      </c>
      <c r="AK172" s="1">
        <f t="shared" si="169"/>
        <v>50341.271717042488</v>
      </c>
      <c r="AL172" s="14">
        <f t="shared" si="204"/>
        <v>61.618330213846818</v>
      </c>
      <c r="AM172" s="14">
        <f t="shared" si="205"/>
        <v>13.60686007123916</v>
      </c>
      <c r="AN172" s="14">
        <f t="shared" si="206"/>
        <v>4.4644466665024787</v>
      </c>
      <c r="AO172" s="11">
        <f t="shared" si="207"/>
        <v>6.4268008573045215E-3</v>
      </c>
      <c r="AP172" s="11">
        <f t="shared" si="208"/>
        <v>8.0960740337581612E-3</v>
      </c>
      <c r="AQ172" s="11">
        <f t="shared" si="209"/>
        <v>7.3441606649789701E-3</v>
      </c>
      <c r="AR172" s="1">
        <f t="shared" si="215"/>
        <v>173868.03647856848</v>
      </c>
      <c r="AS172" s="1">
        <f t="shared" si="210"/>
        <v>71997.55128969482</v>
      </c>
      <c r="AT172" s="1">
        <f t="shared" si="211"/>
        <v>26985.504706933349</v>
      </c>
      <c r="AU172" s="1">
        <f t="shared" si="170"/>
        <v>34773.6072957137</v>
      </c>
      <c r="AV172" s="1">
        <f t="shared" si="171"/>
        <v>14399.510257938964</v>
      </c>
      <c r="AW172" s="1">
        <f t="shared" si="172"/>
        <v>5397.1009413866705</v>
      </c>
      <c r="AX172" s="1">
        <f t="shared" si="231"/>
        <v>119377.06311330106</v>
      </c>
      <c r="AY172" s="1">
        <f t="shared" si="218"/>
        <v>19439.206819674491</v>
      </c>
      <c r="AZ172" s="1">
        <f t="shared" si="219"/>
        <v>4944.2279613202572</v>
      </c>
      <c r="BA172" s="1">
        <f t="shared" si="232"/>
        <v>13620.872610010914</v>
      </c>
      <c r="BB172" s="1">
        <f t="shared" si="233"/>
        <v>29259.598061484023</v>
      </c>
      <c r="BC172" s="1">
        <f t="shared" si="234"/>
        <v>37140.368132156866</v>
      </c>
      <c r="BD172" s="1">
        <f t="shared" si="235"/>
        <v>3007.9537701029535</v>
      </c>
      <c r="BE172" s="2">
        <f t="shared" si="241"/>
        <v>0</v>
      </c>
      <c r="BF172" s="2">
        <f t="shared" si="242"/>
        <v>0</v>
      </c>
      <c r="BG172" s="2">
        <f t="shared" si="243"/>
        <v>0</v>
      </c>
      <c r="BH172" s="2">
        <f t="shared" si="220"/>
        <v>0</v>
      </c>
      <c r="BI172" s="2">
        <f t="shared" si="236"/>
        <v>0</v>
      </c>
      <c r="BJ172" s="2">
        <f t="shared" si="221"/>
        <v>0</v>
      </c>
      <c r="BK172" s="2">
        <f t="shared" si="222"/>
        <v>0</v>
      </c>
      <c r="BL172" s="2">
        <f t="shared" si="223"/>
        <v>0</v>
      </c>
      <c r="BM172" s="2">
        <f t="shared" si="224"/>
        <v>0</v>
      </c>
      <c r="BN172" s="2">
        <f t="shared" si="225"/>
        <v>0</v>
      </c>
      <c r="BO172" s="2">
        <f t="shared" si="237"/>
        <v>0</v>
      </c>
      <c r="BP172" s="2">
        <f t="shared" si="238"/>
        <v>0</v>
      </c>
      <c r="BQ172" s="2">
        <f t="shared" si="239"/>
        <v>0</v>
      </c>
      <c r="BR172" s="11">
        <f t="shared" si="240"/>
        <v>3.316817553006654E-2</v>
      </c>
      <c r="BS172" s="17">
        <f t="shared" si="216"/>
        <v>9.2430998169265102E-3</v>
      </c>
      <c r="BT172" s="17">
        <f t="shared" si="217"/>
        <v>3.75896305896469E-2</v>
      </c>
      <c r="BU172" s="12">
        <f>(BU$3*temperature!$I282+BU$4*temperature!$I282^2+BU$5*temperature!$I282^6)*(K172/K$56)^$BW$1</f>
        <v>-22.530321514394718</v>
      </c>
      <c r="BV172" s="12">
        <f>(BV$3*temperature!$I282+BV$4*temperature!$I282^2+BV$5*temperature!$I282^6)*(L172/L$56)^$BW$1</f>
        <v>-16.954018436353209</v>
      </c>
      <c r="BW172" s="12">
        <f>(BW$3*temperature!$I282+BW$4*temperature!$I282^2+BW$5*temperature!$I282^6)*(M172/M$56)^$BW$1</f>
        <v>-15.330680918411819</v>
      </c>
      <c r="BX172" s="12">
        <f>(BX$3*temperature!$M282+BX$4*temperature!$M282^2+BX$5*temperature!$M282^6)*(K172/K$56)^$BW$1</f>
        <v>-22.530340068793816</v>
      </c>
      <c r="BY172" s="12">
        <f>(BY$3*temperature!$M282+BY$4*temperature!$M282^2+BY$5*temperature!$M282^6)*(L172/L$56)^$BW$1</f>
        <v>-16.954031081777785</v>
      </c>
      <c r="BZ172" s="12">
        <f>(BZ$3*temperature!$M282+BZ$4*temperature!$M282^2+BZ$5*temperature!$M282^6)*(M172/M$56)^$BW$1</f>
        <v>-15.330691305665162</v>
      </c>
      <c r="CA172" s="19">
        <f t="shared" si="226"/>
        <v>-1.8554399098036356E-5</v>
      </c>
      <c r="CB172" s="19">
        <f t="shared" si="227"/>
        <v>-1.2645424575907782E-5</v>
      </c>
      <c r="CC172" s="19">
        <f t="shared" si="228"/>
        <v>-1.0387253343679959E-5</v>
      </c>
      <c r="CD172" s="19">
        <f t="shared" si="229"/>
        <v>-4.4167618176971762E-2</v>
      </c>
      <c r="CE172" s="19">
        <f t="shared" si="230"/>
        <v>-4.0824570348564772E-4</v>
      </c>
      <c r="CF172" s="19"/>
      <c r="CG172" s="19"/>
      <c r="CH172" s="19"/>
    </row>
    <row r="173" spans="1:86">
      <c r="A173" s="2">
        <f t="shared" si="173"/>
        <v>2127</v>
      </c>
      <c r="B173" s="5">
        <f t="shared" si="174"/>
        <v>1165.1806473047968</v>
      </c>
      <c r="C173" s="5">
        <f t="shared" si="175"/>
        <v>2963.042447849773</v>
      </c>
      <c r="D173" s="5">
        <f t="shared" si="176"/>
        <v>4366.5637746521979</v>
      </c>
      <c r="E173" s="15">
        <f t="shared" si="177"/>
        <v>1.0169270295370694E-5</v>
      </c>
      <c r="F173" s="15">
        <f t="shared" si="178"/>
        <v>2.0034144387187839E-5</v>
      </c>
      <c r="G173" s="15">
        <f t="shared" si="179"/>
        <v>4.089899310908874E-5</v>
      </c>
      <c r="H173" s="5">
        <f t="shared" si="180"/>
        <v>174095.48759072271</v>
      </c>
      <c r="I173" s="5">
        <f t="shared" si="181"/>
        <v>72442.832237394599</v>
      </c>
      <c r="J173" s="5">
        <f t="shared" si="182"/>
        <v>27149.424406254398</v>
      </c>
      <c r="K173" s="5">
        <f t="shared" si="183"/>
        <v>149415.01817201183</v>
      </c>
      <c r="L173" s="5">
        <f t="shared" si="184"/>
        <v>24448.800012961365</v>
      </c>
      <c r="M173" s="5">
        <f t="shared" si="185"/>
        <v>6217.571941547305</v>
      </c>
      <c r="N173" s="15">
        <f t="shared" si="186"/>
        <v>1.2979999697371181E-3</v>
      </c>
      <c r="O173" s="15">
        <f t="shared" si="187"/>
        <v>6.1645103015888214E-3</v>
      </c>
      <c r="P173" s="15">
        <f t="shared" si="188"/>
        <v>6.0332153272362188E-3</v>
      </c>
      <c r="Q173" s="5">
        <f t="shared" si="189"/>
        <v>6927.54951130474</v>
      </c>
      <c r="R173" s="5">
        <f t="shared" si="190"/>
        <v>10350.662373837245</v>
      </c>
      <c r="S173" s="5">
        <f t="shared" si="191"/>
        <v>5675.1172912702468</v>
      </c>
      <c r="T173" s="5">
        <f t="shared" si="192"/>
        <v>39.791666097576091</v>
      </c>
      <c r="U173" s="5">
        <f t="shared" si="193"/>
        <v>142.88042107351913</v>
      </c>
      <c r="V173" s="5">
        <f t="shared" si="194"/>
        <v>209.03269278750798</v>
      </c>
      <c r="W173" s="15">
        <f t="shared" si="195"/>
        <v>-1.0734613539272964E-2</v>
      </c>
      <c r="X173" s="15">
        <f t="shared" si="196"/>
        <v>-1.217998157191269E-2</v>
      </c>
      <c r="Y173" s="15">
        <f t="shared" si="197"/>
        <v>-9.7425357312937999E-3</v>
      </c>
      <c r="Z173" s="5">
        <f t="shared" si="212"/>
        <v>10069.163311323755</v>
      </c>
      <c r="AA173" s="5">
        <f t="shared" si="213"/>
        <v>31002.230377591579</v>
      </c>
      <c r="AB173" s="5">
        <f t="shared" si="214"/>
        <v>41825.656197775919</v>
      </c>
      <c r="AC173" s="16">
        <f t="shared" si="198"/>
        <v>1.4397739953045845</v>
      </c>
      <c r="AD173" s="16">
        <f t="shared" si="199"/>
        <v>2.9770101467013288</v>
      </c>
      <c r="AE173" s="16">
        <f t="shared" si="200"/>
        <v>7.3425367297329514</v>
      </c>
      <c r="AF173" s="15">
        <f t="shared" si="201"/>
        <v>-4.0504037456468023E-3</v>
      </c>
      <c r="AG173" s="15">
        <f t="shared" si="202"/>
        <v>2.9673830763510267E-4</v>
      </c>
      <c r="AH173" s="15">
        <f t="shared" si="203"/>
        <v>9.7937136394747881E-3</v>
      </c>
      <c r="AI173" s="1">
        <f t="shared" si="167"/>
        <v>339143.76018291852</v>
      </c>
      <c r="AJ173" s="1">
        <f t="shared" si="168"/>
        <v>134991.89355446456</v>
      </c>
      <c r="AK173" s="1">
        <f t="shared" si="169"/>
        <v>50704.245486724911</v>
      </c>
      <c r="AL173" s="14">
        <f t="shared" si="204"/>
        <v>62.010378863916408</v>
      </c>
      <c r="AM173" s="14">
        <f t="shared" si="205"/>
        <v>13.715920596277861</v>
      </c>
      <c r="AN173" s="14">
        <f t="shared" si="206"/>
        <v>4.4969064039655127</v>
      </c>
      <c r="AO173" s="11">
        <f t="shared" si="207"/>
        <v>6.3625328487314763E-3</v>
      </c>
      <c r="AP173" s="11">
        <f t="shared" si="208"/>
        <v>8.0151132934205803E-3</v>
      </c>
      <c r="AQ173" s="11">
        <f t="shared" si="209"/>
        <v>7.2707190583291802E-3</v>
      </c>
      <c r="AR173" s="1">
        <f t="shared" si="215"/>
        <v>174095.48759072271</v>
      </c>
      <c r="AS173" s="1">
        <f t="shared" si="210"/>
        <v>72442.832237394599</v>
      </c>
      <c r="AT173" s="1">
        <f t="shared" si="211"/>
        <v>27149.424406254398</v>
      </c>
      <c r="AU173" s="1">
        <f t="shared" si="170"/>
        <v>34819.097518144546</v>
      </c>
      <c r="AV173" s="1">
        <f t="shared" si="171"/>
        <v>14488.566447478921</v>
      </c>
      <c r="AW173" s="1">
        <f t="shared" si="172"/>
        <v>5429.8848812508804</v>
      </c>
      <c r="AX173" s="1">
        <f t="shared" si="231"/>
        <v>119532.01453760944</v>
      </c>
      <c r="AY173" s="1">
        <f t="shared" si="218"/>
        <v>19559.040010369088</v>
      </c>
      <c r="AZ173" s="1">
        <f t="shared" si="219"/>
        <v>4974.0575532378443</v>
      </c>
      <c r="BA173" s="1">
        <f t="shared" si="232"/>
        <v>13622.522548089166</v>
      </c>
      <c r="BB173" s="1">
        <f t="shared" si="233"/>
        <v>29278.393888933017</v>
      </c>
      <c r="BC173" s="1">
        <f t="shared" si="234"/>
        <v>37168.15240273549</v>
      </c>
      <c r="BD173" s="1">
        <f t="shared" si="235"/>
        <v>2922.1036110131054</v>
      </c>
      <c r="BE173" s="2">
        <f t="shared" si="241"/>
        <v>0</v>
      </c>
      <c r="BF173" s="2">
        <f t="shared" si="242"/>
        <v>0</v>
      </c>
      <c r="BG173" s="2">
        <f t="shared" si="243"/>
        <v>0</v>
      </c>
      <c r="BH173" s="2">
        <f t="shared" si="220"/>
        <v>0</v>
      </c>
      <c r="BI173" s="2">
        <f t="shared" si="236"/>
        <v>0</v>
      </c>
      <c r="BJ173" s="2">
        <f t="shared" si="221"/>
        <v>0</v>
      </c>
      <c r="BK173" s="2">
        <f t="shared" si="222"/>
        <v>0</v>
      </c>
      <c r="BL173" s="2">
        <f t="shared" si="223"/>
        <v>0</v>
      </c>
      <c r="BM173" s="2">
        <f t="shared" si="224"/>
        <v>0</v>
      </c>
      <c r="BN173" s="2">
        <f t="shared" si="225"/>
        <v>0</v>
      </c>
      <c r="BO173" s="2">
        <f t="shared" si="237"/>
        <v>0</v>
      </c>
      <c r="BP173" s="2">
        <f t="shared" si="238"/>
        <v>0</v>
      </c>
      <c r="BQ173" s="2">
        <f t="shared" si="239"/>
        <v>0</v>
      </c>
      <c r="BR173" s="11">
        <f t="shared" si="240"/>
        <v>3.303683566642987E-2</v>
      </c>
      <c r="BS173" s="17">
        <f t="shared" si="216"/>
        <v>8.9463652054365111E-3</v>
      </c>
      <c r="BT173" s="17">
        <f t="shared" si="217"/>
        <v>3.649478698023971E-2</v>
      </c>
      <c r="BU173" s="12">
        <f>(BU$3*temperature!$I283+BU$4*temperature!$I283^2+BU$5*temperature!$I283^6)*(K173/K$56)^$BW$1</f>
        <v>-22.967587068211142</v>
      </c>
      <c r="BV173" s="12">
        <f>(BV$3*temperature!$I283+BV$4*temperature!$I283^2+BV$5*temperature!$I283^6)*(L173/L$56)^$BW$1</f>
        <v>-17.230541468544978</v>
      </c>
      <c r="BW173" s="12">
        <f>(BW$3*temperature!$I283+BW$4*temperature!$I283^2+BW$5*temperature!$I283^6)*(M173/M$56)^$BW$1</f>
        <v>-15.556112690069645</v>
      </c>
      <c r="BX173" s="12">
        <f>(BX$3*temperature!$M283+BX$4*temperature!$M283^2+BX$5*temperature!$M283^6)*(K173/K$56)^$BW$1</f>
        <v>-22.967605634005302</v>
      </c>
      <c r="BY173" s="12">
        <f>(BY$3*temperature!$M283+BY$4*temperature!$M283^2+BY$5*temperature!$M283^6)*(L173/L$56)^$BW$1</f>
        <v>-17.23055410048752</v>
      </c>
      <c r="BZ173" s="12">
        <f>(BZ$3*temperature!$M283+BZ$4*temperature!$M283^2+BZ$5*temperature!$M283^6)*(M173/M$56)^$BW$1</f>
        <v>-15.556123061387154</v>
      </c>
      <c r="CA173" s="19">
        <f t="shared" si="226"/>
        <v>-1.8565794160707583E-5</v>
      </c>
      <c r="CB173" s="19">
        <f t="shared" si="227"/>
        <v>-1.2631942542640218E-5</v>
      </c>
      <c r="CC173" s="19">
        <f t="shared" si="228"/>
        <v>-1.0371317509694222E-5</v>
      </c>
      <c r="CD173" s="19">
        <f t="shared" si="229"/>
        <v>-4.4288899820889779E-2</v>
      </c>
      <c r="CE173" s="19">
        <f t="shared" si="230"/>
        <v>-3.9622467234467167E-4</v>
      </c>
      <c r="CF173" s="19"/>
      <c r="CG173" s="19"/>
      <c r="CH173" s="19"/>
    </row>
    <row r="174" spans="1:86">
      <c r="A174" s="2">
        <f t="shared" si="173"/>
        <v>2128</v>
      </c>
      <c r="B174" s="5">
        <f t="shared" si="174"/>
        <v>1165.1919038898948</v>
      </c>
      <c r="C174" s="5">
        <f t="shared" si="175"/>
        <v>2963.0988417689873</v>
      </c>
      <c r="D174" s="5">
        <f t="shared" si="176"/>
        <v>4366.733433310842</v>
      </c>
      <c r="E174" s="15">
        <f t="shared" si="177"/>
        <v>9.6608067806021595E-6</v>
      </c>
      <c r="F174" s="15">
        <f t="shared" si="178"/>
        <v>1.9032437167828447E-5</v>
      </c>
      <c r="G174" s="15">
        <f t="shared" si="179"/>
        <v>3.8854043453634304E-5</v>
      </c>
      <c r="H174" s="5">
        <f t="shared" si="180"/>
        <v>174297.44559947724</v>
      </c>
      <c r="I174" s="5">
        <f t="shared" si="181"/>
        <v>72882.005750830082</v>
      </c>
      <c r="J174" s="5">
        <f t="shared" si="182"/>
        <v>27311.448664194719</v>
      </c>
      <c r="K174" s="5">
        <f t="shared" si="183"/>
        <v>149586.90067927862</v>
      </c>
      <c r="L174" s="5">
        <f t="shared" si="184"/>
        <v>24596.548965379465</v>
      </c>
      <c r="M174" s="5">
        <f t="shared" si="185"/>
        <v>6254.4345976913164</v>
      </c>
      <c r="N174" s="15">
        <f t="shared" si="186"/>
        <v>1.1503696841834721E-3</v>
      </c>
      <c r="O174" s="15">
        <f t="shared" si="187"/>
        <v>6.0431985348881057E-3</v>
      </c>
      <c r="P174" s="15">
        <f t="shared" si="188"/>
        <v>5.9287864282979719E-3</v>
      </c>
      <c r="Q174" s="5">
        <f t="shared" si="189"/>
        <v>6861.134924185435</v>
      </c>
      <c r="R174" s="5">
        <f t="shared" si="190"/>
        <v>10286.576508115506</v>
      </c>
      <c r="S174" s="5">
        <f t="shared" si="191"/>
        <v>5653.3656614399097</v>
      </c>
      <c r="T174" s="5">
        <f t="shared" si="192"/>
        <v>39.364517939934821</v>
      </c>
      <c r="U174" s="5">
        <f t="shared" si="193"/>
        <v>141.14014017785655</v>
      </c>
      <c r="V174" s="5">
        <f t="shared" si="194"/>
        <v>206.99618430901714</v>
      </c>
      <c r="W174" s="15">
        <f t="shared" si="195"/>
        <v>-1.0734613539272964E-2</v>
      </c>
      <c r="X174" s="15">
        <f t="shared" si="196"/>
        <v>-1.217998157191269E-2</v>
      </c>
      <c r="Y174" s="15">
        <f t="shared" si="197"/>
        <v>-9.7425357312937999E-3</v>
      </c>
      <c r="Z174" s="5">
        <f t="shared" si="212"/>
        <v>9933.7064827276918</v>
      </c>
      <c r="AA174" s="5">
        <f t="shared" si="213"/>
        <v>30823.170614190429</v>
      </c>
      <c r="AB174" s="5">
        <f t="shared" si="214"/>
        <v>42077.858825713483</v>
      </c>
      <c r="AC174" s="16">
        <f t="shared" si="198"/>
        <v>1.433942329321118</v>
      </c>
      <c r="AD174" s="16">
        <f t="shared" si="199"/>
        <v>2.9778935396540733</v>
      </c>
      <c r="AE174" s="16">
        <f t="shared" si="200"/>
        <v>7.4144474318512819</v>
      </c>
      <c r="AF174" s="15">
        <f t="shared" si="201"/>
        <v>-4.0504037456468023E-3</v>
      </c>
      <c r="AG174" s="15">
        <f t="shared" si="202"/>
        <v>2.9673830763510267E-4</v>
      </c>
      <c r="AH174" s="15">
        <f t="shared" si="203"/>
        <v>9.7937136394747881E-3</v>
      </c>
      <c r="AI174" s="1">
        <f t="shared" si="167"/>
        <v>340048.48168277118</v>
      </c>
      <c r="AJ174" s="1">
        <f t="shared" si="168"/>
        <v>135981.27064649703</v>
      </c>
      <c r="AK174" s="1">
        <f t="shared" si="169"/>
        <v>51063.705819303301</v>
      </c>
      <c r="AL174" s="14">
        <f t="shared" si="204"/>
        <v>62.400976505675523</v>
      </c>
      <c r="AM174" s="14">
        <f t="shared" si="205"/>
        <v>13.82475590720556</v>
      </c>
      <c r="AN174" s="14">
        <f t="shared" si="206"/>
        <v>4.5292751896293995</v>
      </c>
      <c r="AO174" s="11">
        <f t="shared" si="207"/>
        <v>6.2989075202441614E-3</v>
      </c>
      <c r="AP174" s="11">
        <f t="shared" si="208"/>
        <v>7.9349621604863745E-3</v>
      </c>
      <c r="AQ174" s="11">
        <f t="shared" si="209"/>
        <v>7.198011867745888E-3</v>
      </c>
      <c r="AR174" s="1">
        <f t="shared" si="215"/>
        <v>174297.44559947724</v>
      </c>
      <c r="AS174" s="1">
        <f t="shared" si="210"/>
        <v>72882.005750830082</v>
      </c>
      <c r="AT174" s="1">
        <f t="shared" si="211"/>
        <v>27311.448664194719</v>
      </c>
      <c r="AU174" s="1">
        <f t="shared" si="170"/>
        <v>34859.48911989545</v>
      </c>
      <c r="AV174" s="1">
        <f t="shared" si="171"/>
        <v>14576.401150166017</v>
      </c>
      <c r="AW174" s="1">
        <f t="shared" si="172"/>
        <v>5462.2897328389445</v>
      </c>
      <c r="AX174" s="1">
        <f t="shared" si="231"/>
        <v>119669.52054342288</v>
      </c>
      <c r="AY174" s="1">
        <f t="shared" si="218"/>
        <v>19677.239172303576</v>
      </c>
      <c r="AZ174" s="1">
        <f t="shared" si="219"/>
        <v>5003.5476781530533</v>
      </c>
      <c r="BA174" s="1">
        <f t="shared" si="232"/>
        <v>13623.993783702028</v>
      </c>
      <c r="BB174" s="1">
        <f t="shared" si="233"/>
        <v>29296.803833152517</v>
      </c>
      <c r="BC174" s="1">
        <f t="shared" si="234"/>
        <v>37195.409521208829</v>
      </c>
      <c r="BD174" s="1">
        <f t="shared" si="235"/>
        <v>2838.6639933673619</v>
      </c>
      <c r="BE174" s="2">
        <f t="shared" si="241"/>
        <v>0</v>
      </c>
      <c r="BF174" s="2">
        <f t="shared" si="242"/>
        <v>0</v>
      </c>
      <c r="BG174" s="2">
        <f t="shared" si="243"/>
        <v>0</v>
      </c>
      <c r="BH174" s="2">
        <f t="shared" si="220"/>
        <v>0</v>
      </c>
      <c r="BI174" s="2">
        <f t="shared" si="236"/>
        <v>0</v>
      </c>
      <c r="BJ174" s="2">
        <f t="shared" si="221"/>
        <v>0</v>
      </c>
      <c r="BK174" s="2">
        <f t="shared" si="222"/>
        <v>0</v>
      </c>
      <c r="BL174" s="2">
        <f t="shared" si="223"/>
        <v>0</v>
      </c>
      <c r="BM174" s="2">
        <f t="shared" si="224"/>
        <v>0</v>
      </c>
      <c r="BN174" s="2">
        <f t="shared" si="225"/>
        <v>0</v>
      </c>
      <c r="BO174" s="2">
        <f t="shared" si="237"/>
        <v>0</v>
      </c>
      <c r="BP174" s="2">
        <f t="shared" si="238"/>
        <v>0</v>
      </c>
      <c r="BQ174" s="2">
        <f t="shared" si="239"/>
        <v>0</v>
      </c>
      <c r="BR174" s="11">
        <f t="shared" si="240"/>
        <v>3.2906552712678366E-2</v>
      </c>
      <c r="BS174" s="17">
        <f t="shared" si="216"/>
        <v>8.6602576951334519E-3</v>
      </c>
      <c r="BT174" s="17">
        <f t="shared" si="217"/>
        <v>3.5431832019650202E-2</v>
      </c>
      <c r="BU174" s="12">
        <f>(BU$3*temperature!$I284+BU$4*temperature!$I284^2+BU$5*temperature!$I284^6)*(K174/K$56)^$BW$1</f>
        <v>-23.40648294017517</v>
      </c>
      <c r="BV174" s="12">
        <f>(BV$3*temperature!$I284+BV$4*temperature!$I284^2+BV$5*temperature!$I284^6)*(L174/L$56)^$BW$1</f>
        <v>-17.507279063961043</v>
      </c>
      <c r="BW174" s="12">
        <f>(BW$3*temperature!$I284+BW$4*temperature!$I284^2+BW$5*temperature!$I284^6)*(M174/M$56)^$BW$1</f>
        <v>-15.78159165894219</v>
      </c>
      <c r="BX174" s="12">
        <f>(BX$3*temperature!$M284+BX$4*temperature!$M284^2+BX$5*temperature!$M284^6)*(K174/K$56)^$BW$1</f>
        <v>-23.406501516260761</v>
      </c>
      <c r="BY174" s="12">
        <f>(BY$3*temperature!$M284+BY$4*temperature!$M284^2+BY$5*temperature!$M284^6)*(L174/L$56)^$BW$1</f>
        <v>-17.507291681732969</v>
      </c>
      <c r="BZ174" s="12">
        <f>(BZ$3*temperature!$M284+BZ$4*temperature!$M284^2+BZ$5*temperature!$M284^6)*(M174/M$56)^$BW$1</f>
        <v>-15.78160201384274</v>
      </c>
      <c r="CA174" s="19">
        <f t="shared" si="226"/>
        <v>-1.8576085590638058E-5</v>
      </c>
      <c r="CB174" s="19">
        <f t="shared" si="227"/>
        <v>-1.2617771925960142E-5</v>
      </c>
      <c r="CC174" s="19">
        <f t="shared" si="228"/>
        <v>-1.0354900549458534E-5</v>
      </c>
      <c r="CD174" s="19">
        <f t="shared" si="229"/>
        <v>-4.4401801285353378E-2</v>
      </c>
      <c r="CE174" s="19">
        <f t="shared" si="230"/>
        <v>-3.84531041259268E-4</v>
      </c>
      <c r="CF174" s="19"/>
      <c r="CG174" s="19"/>
      <c r="CH174" s="19"/>
    </row>
    <row r="175" spans="1:86">
      <c r="A175" s="2">
        <f t="shared" si="173"/>
        <v>2129</v>
      </c>
      <c r="B175" s="5">
        <f t="shared" si="174"/>
        <v>1165.2025977490482</v>
      </c>
      <c r="C175" s="5">
        <f t="shared" si="175"/>
        <v>2963.1524170118887</v>
      </c>
      <c r="D175" s="5">
        <f t="shared" si="176"/>
        <v>4366.8946152988819</v>
      </c>
      <c r="E175" s="15">
        <f t="shared" si="177"/>
        <v>9.1777664415720506E-6</v>
      </c>
      <c r="F175" s="15">
        <f t="shared" si="178"/>
        <v>1.8080815309437025E-5</v>
      </c>
      <c r="G175" s="15">
        <f t="shared" si="179"/>
        <v>3.6911341280952588E-5</v>
      </c>
      <c r="H175" s="5">
        <f t="shared" si="180"/>
        <v>174473.93863413919</v>
      </c>
      <c r="I175" s="5">
        <f t="shared" si="181"/>
        <v>73315.039496213678</v>
      </c>
      <c r="J175" s="5">
        <f t="shared" si="182"/>
        <v>27471.571850822173</v>
      </c>
      <c r="K175" s="5">
        <f t="shared" si="183"/>
        <v>149736.9976441779</v>
      </c>
      <c r="L175" s="5">
        <f t="shared" si="184"/>
        <v>24742.243792557339</v>
      </c>
      <c r="M175" s="5">
        <f t="shared" si="185"/>
        <v>6290.8712645775504</v>
      </c>
      <c r="N175" s="15">
        <f t="shared" si="186"/>
        <v>1.0034098187587936E-3</v>
      </c>
      <c r="O175" s="15">
        <f t="shared" si="187"/>
        <v>5.9233849180608811E-3</v>
      </c>
      <c r="P175" s="15">
        <f t="shared" si="188"/>
        <v>5.8257331365625387E-3</v>
      </c>
      <c r="Q175" s="5">
        <f t="shared" si="189"/>
        <v>6794.3562761564144</v>
      </c>
      <c r="R175" s="5">
        <f t="shared" si="190"/>
        <v>10221.660217817931</v>
      </c>
      <c r="S175" s="5">
        <f t="shared" si="191"/>
        <v>5631.1095178705509</v>
      </c>
      <c r="T175" s="5">
        <f t="shared" si="192"/>
        <v>38.941955052689842</v>
      </c>
      <c r="U175" s="5">
        <f t="shared" si="193"/>
        <v>139.42105587143308</v>
      </c>
      <c r="V175" s="5">
        <f t="shared" si="194"/>
        <v>204.97951658714507</v>
      </c>
      <c r="W175" s="15">
        <f t="shared" si="195"/>
        <v>-1.0734613539272964E-2</v>
      </c>
      <c r="X175" s="15">
        <f t="shared" si="196"/>
        <v>-1.217998157191269E-2</v>
      </c>
      <c r="Y175" s="15">
        <f t="shared" si="197"/>
        <v>-9.7425357312937999E-3</v>
      </c>
      <c r="Z175" s="5">
        <f t="shared" si="212"/>
        <v>9798.6220119631362</v>
      </c>
      <c r="AA175" s="5">
        <f t="shared" si="213"/>
        <v>30641.419514357127</v>
      </c>
      <c r="AB175" s="5">
        <f t="shared" si="214"/>
        <v>42327.10151562556</v>
      </c>
      <c r="AC175" s="16">
        <f t="shared" si="198"/>
        <v>1.4281342839393942</v>
      </c>
      <c r="AD175" s="16">
        <f t="shared" si="199"/>
        <v>2.9787771947433477</v>
      </c>
      <c r="AE175" s="16">
        <f t="shared" si="200"/>
        <v>7.4870624067937728</v>
      </c>
      <c r="AF175" s="15">
        <f t="shared" si="201"/>
        <v>-4.0504037456468023E-3</v>
      </c>
      <c r="AG175" s="15">
        <f t="shared" si="202"/>
        <v>2.9673830763510267E-4</v>
      </c>
      <c r="AH175" s="15">
        <f t="shared" si="203"/>
        <v>9.7937136394747881E-3</v>
      </c>
      <c r="AI175" s="1">
        <f t="shared" si="167"/>
        <v>340903.1226343895</v>
      </c>
      <c r="AJ175" s="1">
        <f t="shared" si="168"/>
        <v>136959.54473201334</v>
      </c>
      <c r="AK175" s="1">
        <f t="shared" si="169"/>
        <v>51419.624970211917</v>
      </c>
      <c r="AL175" s="14">
        <f t="shared" si="204"/>
        <v>62.790103906055883</v>
      </c>
      <c r="AM175" s="14">
        <f t="shared" si="205"/>
        <v>13.933357833057181</v>
      </c>
      <c r="AN175" s="14">
        <f t="shared" si="206"/>
        <v>4.5615509484309662</v>
      </c>
      <c r="AO175" s="11">
        <f t="shared" si="207"/>
        <v>6.2359184450417196E-3</v>
      </c>
      <c r="AP175" s="11">
        <f t="shared" si="208"/>
        <v>7.8556125388815103E-3</v>
      </c>
      <c r="AQ175" s="11">
        <f t="shared" si="209"/>
        <v>7.1260317490684294E-3</v>
      </c>
      <c r="AR175" s="1">
        <f t="shared" si="215"/>
        <v>174473.93863413919</v>
      </c>
      <c r="AS175" s="1">
        <f t="shared" si="210"/>
        <v>73315.039496213678</v>
      </c>
      <c r="AT175" s="1">
        <f t="shared" si="211"/>
        <v>27471.571850822173</v>
      </c>
      <c r="AU175" s="1">
        <f t="shared" si="170"/>
        <v>34894.787726827839</v>
      </c>
      <c r="AV175" s="1">
        <f t="shared" si="171"/>
        <v>14663.007899242737</v>
      </c>
      <c r="AW175" s="1">
        <f t="shared" si="172"/>
        <v>5494.3143701644349</v>
      </c>
      <c r="AX175" s="1">
        <f t="shared" si="231"/>
        <v>119789.59811534232</v>
      </c>
      <c r="AY175" s="1">
        <f t="shared" si="218"/>
        <v>19793.79503404587</v>
      </c>
      <c r="AZ175" s="1">
        <f t="shared" si="219"/>
        <v>5032.6970116620405</v>
      </c>
      <c r="BA175" s="1">
        <f t="shared" si="232"/>
        <v>13625.287411073288</v>
      </c>
      <c r="BB175" s="1">
        <f t="shared" si="233"/>
        <v>29314.833656651881</v>
      </c>
      <c r="BC175" s="1">
        <f t="shared" si="234"/>
        <v>37222.148998502627</v>
      </c>
      <c r="BD175" s="1">
        <f t="shared" si="235"/>
        <v>2757.5690167965208</v>
      </c>
      <c r="BE175" s="2">
        <f t="shared" si="241"/>
        <v>0</v>
      </c>
      <c r="BF175" s="2">
        <f t="shared" si="242"/>
        <v>0</v>
      </c>
      <c r="BG175" s="2">
        <f t="shared" si="243"/>
        <v>0</v>
      </c>
      <c r="BH175" s="2">
        <f t="shared" si="220"/>
        <v>0</v>
      </c>
      <c r="BI175" s="2">
        <f t="shared" si="236"/>
        <v>0</v>
      </c>
      <c r="BJ175" s="2">
        <f t="shared" si="221"/>
        <v>0</v>
      </c>
      <c r="BK175" s="2">
        <f t="shared" si="222"/>
        <v>0</v>
      </c>
      <c r="BL175" s="2">
        <f t="shared" si="223"/>
        <v>0</v>
      </c>
      <c r="BM175" s="2">
        <f t="shared" si="224"/>
        <v>0</v>
      </c>
      <c r="BN175" s="2">
        <f t="shared" si="225"/>
        <v>0</v>
      </c>
      <c r="BO175" s="2">
        <f t="shared" si="237"/>
        <v>0</v>
      </c>
      <c r="BP175" s="2">
        <f t="shared" si="238"/>
        <v>0</v>
      </c>
      <c r="BQ175" s="2">
        <f t="shared" si="239"/>
        <v>0</v>
      </c>
      <c r="BR175" s="11">
        <f t="shared" si="240"/>
        <v>3.2777305067362733E-2</v>
      </c>
      <c r="BS175" s="17">
        <f t="shared" si="216"/>
        <v>8.3843573965034744E-3</v>
      </c>
      <c r="BT175" s="17">
        <f t="shared" si="217"/>
        <v>3.4399836912281746E-2</v>
      </c>
      <c r="BU175" s="12">
        <f>(BU$3*temperature!$I285+BU$4*temperature!$I285^2+BU$5*temperature!$I285^6)*(K175/K$56)^$BW$1</f>
        <v>-23.846966904879185</v>
      </c>
      <c r="BV175" s="12">
        <f>(BV$3*temperature!$I285+BV$4*temperature!$I285^2+BV$5*temperature!$I285^6)*(L175/L$56)^$BW$1</f>
        <v>-17.784193312411883</v>
      </c>
      <c r="BW175" s="12">
        <f>(BW$3*temperature!$I285+BW$4*temperature!$I285^2+BW$5*temperature!$I285^6)*(M175/M$56)^$BW$1</f>
        <v>-16.007086517538077</v>
      </c>
      <c r="BX175" s="12">
        <f>(BX$3*temperature!$M285+BX$4*temperature!$M285^2+BX$5*temperature!$M285^6)*(K175/K$56)^$BW$1</f>
        <v>-23.84698549021147</v>
      </c>
      <c r="BY175" s="12">
        <f>(BY$3*temperature!$M285+BY$4*temperature!$M285^2+BY$5*temperature!$M285^6)*(L175/L$56)^$BW$1</f>
        <v>-17.784205915361404</v>
      </c>
      <c r="BZ175" s="12">
        <f>(BZ$3*temperature!$M285+BZ$4*temperature!$M285^2+BZ$5*temperature!$M285^6)*(M175/M$56)^$BW$1</f>
        <v>-16.007096855568125</v>
      </c>
      <c r="CA175" s="19">
        <f t="shared" si="226"/>
        <v>-1.858533228471515E-5</v>
      </c>
      <c r="CB175" s="19">
        <f t="shared" si="227"/>
        <v>-1.2602949521323126E-5</v>
      </c>
      <c r="CC175" s="19">
        <f t="shared" si="228"/>
        <v>-1.0338030048018254E-5</v>
      </c>
      <c r="CD175" s="19">
        <f t="shared" si="229"/>
        <v>-4.4506438017231621E-2</v>
      </c>
      <c r="CE175" s="19">
        <f t="shared" si="230"/>
        <v>-3.7315788278179937E-4</v>
      </c>
      <c r="CF175" s="19"/>
      <c r="CG175" s="19"/>
      <c r="CH175" s="19"/>
    </row>
    <row r="176" spans="1:86">
      <c r="A176" s="2">
        <f t="shared" si="173"/>
        <v>2130</v>
      </c>
      <c r="B176" s="5">
        <f t="shared" si="174"/>
        <v>1165.2127570084824</v>
      </c>
      <c r="C176" s="5">
        <f t="shared" si="175"/>
        <v>2963.2033144128955</v>
      </c>
      <c r="D176" s="5">
        <f t="shared" si="176"/>
        <v>4367.047743839491</v>
      </c>
      <c r="E176" s="15">
        <f t="shared" si="177"/>
        <v>8.7188781194934471E-6</v>
      </c>
      <c r="F176" s="15">
        <f t="shared" si="178"/>
        <v>1.7176774543965172E-5</v>
      </c>
      <c r="G176" s="15">
        <f t="shared" si="179"/>
        <v>3.5065774216904959E-5</v>
      </c>
      <c r="H176" s="5">
        <f t="shared" si="180"/>
        <v>174625.00015516809</v>
      </c>
      <c r="I176" s="5">
        <f t="shared" si="181"/>
        <v>73741.90376301152</v>
      </c>
      <c r="J176" s="5">
        <f t="shared" si="182"/>
        <v>27629.789042703651</v>
      </c>
      <c r="K176" s="5">
        <f t="shared" si="183"/>
        <v>149865.33498267981</v>
      </c>
      <c r="L176" s="5">
        <f t="shared" si="184"/>
        <v>24885.873812415783</v>
      </c>
      <c r="M176" s="5">
        <f t="shared" si="185"/>
        <v>6326.8804609888812</v>
      </c>
      <c r="N176" s="15">
        <f t="shared" si="186"/>
        <v>8.5708502588577318E-4</v>
      </c>
      <c r="O176" s="15">
        <f t="shared" si="187"/>
        <v>5.8050523251915731E-3</v>
      </c>
      <c r="P176" s="15">
        <f t="shared" si="188"/>
        <v>5.7240396277207228E-3</v>
      </c>
      <c r="Q176" s="5">
        <f t="shared" si="189"/>
        <v>6727.2409704758675</v>
      </c>
      <c r="R176" s="5">
        <f t="shared" si="190"/>
        <v>10155.949573720509</v>
      </c>
      <c r="S176" s="5">
        <f t="shared" si="191"/>
        <v>5608.3635527551251</v>
      </c>
      <c r="T176" s="5">
        <f t="shared" si="192"/>
        <v>38.523928214735477</v>
      </c>
      <c r="U176" s="5">
        <f t="shared" si="193"/>
        <v>137.72290998018241</v>
      </c>
      <c r="V176" s="5">
        <f t="shared" si="194"/>
        <v>202.98249632261147</v>
      </c>
      <c r="W176" s="15">
        <f t="shared" si="195"/>
        <v>-1.0734613539272964E-2</v>
      </c>
      <c r="X176" s="15">
        <f t="shared" si="196"/>
        <v>-1.217998157191269E-2</v>
      </c>
      <c r="Y176" s="15">
        <f t="shared" si="197"/>
        <v>-9.7425357312937999E-3</v>
      </c>
      <c r="Z176" s="5">
        <f t="shared" si="212"/>
        <v>9663.9510424336822</v>
      </c>
      <c r="AA176" s="5">
        <f t="shared" si="213"/>
        <v>30457.083451589322</v>
      </c>
      <c r="AB176" s="5">
        <f t="shared" si="214"/>
        <v>42573.375934004973</v>
      </c>
      <c r="AC176" s="16">
        <f t="shared" si="198"/>
        <v>1.4223497634864395</v>
      </c>
      <c r="AD176" s="16">
        <f t="shared" si="199"/>
        <v>2.9796611120469381</v>
      </c>
      <c r="AE176" s="16">
        <f t="shared" si="200"/>
        <v>7.5603885520067875</v>
      </c>
      <c r="AF176" s="15">
        <f t="shared" si="201"/>
        <v>-4.0504037456468023E-3</v>
      </c>
      <c r="AG176" s="15">
        <f t="shared" si="202"/>
        <v>2.9673830763510267E-4</v>
      </c>
      <c r="AH176" s="15">
        <f t="shared" si="203"/>
        <v>9.7937136394747881E-3</v>
      </c>
      <c r="AI176" s="1">
        <f t="shared" si="167"/>
        <v>341707.59809777839</v>
      </c>
      <c r="AJ176" s="1">
        <f t="shared" si="168"/>
        <v>137926.59815805475</v>
      </c>
      <c r="AK176" s="1">
        <f t="shared" si="169"/>
        <v>51771.976843355165</v>
      </c>
      <c r="AL176" s="14">
        <f t="shared" si="204"/>
        <v>63.177742333498607</v>
      </c>
      <c r="AM176" s="14">
        <f t="shared" si="205"/>
        <v>14.041718342954248</v>
      </c>
      <c r="AN176" s="14">
        <f t="shared" si="206"/>
        <v>4.5937316477456438</v>
      </c>
      <c r="AO176" s="11">
        <f t="shared" si="207"/>
        <v>6.1735592605913023E-3</v>
      </c>
      <c r="AP176" s="11">
        <f t="shared" si="208"/>
        <v>7.777056413492695E-3</v>
      </c>
      <c r="AQ176" s="11">
        <f t="shared" si="209"/>
        <v>7.0547714315777454E-3</v>
      </c>
      <c r="AR176" s="1">
        <f t="shared" si="215"/>
        <v>174625.00015516809</v>
      </c>
      <c r="AS176" s="1">
        <f t="shared" si="210"/>
        <v>73741.90376301152</v>
      </c>
      <c r="AT176" s="1">
        <f t="shared" si="211"/>
        <v>27629.789042703651</v>
      </c>
      <c r="AU176" s="1">
        <f t="shared" si="170"/>
        <v>34925.000031033618</v>
      </c>
      <c r="AV176" s="1">
        <f t="shared" si="171"/>
        <v>14748.380752602305</v>
      </c>
      <c r="AW176" s="1">
        <f t="shared" si="172"/>
        <v>5525.9578085407302</v>
      </c>
      <c r="AX176" s="1">
        <f t="shared" si="231"/>
        <v>119892.26798614384</v>
      </c>
      <c r="AY176" s="1">
        <f t="shared" si="218"/>
        <v>19908.699049932624</v>
      </c>
      <c r="AZ176" s="1">
        <f t="shared" si="219"/>
        <v>5061.5043687911048</v>
      </c>
      <c r="BA176" s="1">
        <f t="shared" si="232"/>
        <v>13626.404466964375</v>
      </c>
      <c r="BB176" s="1">
        <f t="shared" si="233"/>
        <v>29332.489005666535</v>
      </c>
      <c r="BC176" s="1">
        <f t="shared" si="234"/>
        <v>37248.380105806958</v>
      </c>
      <c r="BD176" s="1">
        <f t="shared" si="235"/>
        <v>2678.7544954145892</v>
      </c>
      <c r="BE176" s="2">
        <f t="shared" si="241"/>
        <v>0</v>
      </c>
      <c r="BF176" s="2">
        <f t="shared" si="242"/>
        <v>0</v>
      </c>
      <c r="BG176" s="2">
        <f t="shared" si="243"/>
        <v>0</v>
      </c>
      <c r="BH176" s="2">
        <f t="shared" si="220"/>
        <v>0</v>
      </c>
      <c r="BI176" s="2">
        <f t="shared" si="236"/>
        <v>0</v>
      </c>
      <c r="BJ176" s="2">
        <f t="shared" si="221"/>
        <v>0</v>
      </c>
      <c r="BK176" s="2">
        <f t="shared" si="222"/>
        <v>0</v>
      </c>
      <c r="BL176" s="2">
        <f t="shared" si="223"/>
        <v>0</v>
      </c>
      <c r="BM176" s="2">
        <f t="shared" si="224"/>
        <v>0</v>
      </c>
      <c r="BN176" s="2">
        <f t="shared" si="225"/>
        <v>0</v>
      </c>
      <c r="BO176" s="2">
        <f t="shared" si="237"/>
        <v>0</v>
      </c>
      <c r="BP176" s="2">
        <f t="shared" si="238"/>
        <v>0</v>
      </c>
      <c r="BQ176" s="2">
        <f t="shared" si="239"/>
        <v>0</v>
      </c>
      <c r="BR176" s="11">
        <f t="shared" si="240"/>
        <v>3.2649070599351154E-2</v>
      </c>
      <c r="BS176" s="17">
        <f t="shared" si="216"/>
        <v>8.1182626258006381E-3</v>
      </c>
      <c r="BT176" s="17">
        <f t="shared" si="217"/>
        <v>3.3397899914836646E-2</v>
      </c>
      <c r="BU176" s="12">
        <f>(BU$3*temperature!$I286+BU$4*temperature!$I286^2+BU$5*temperature!$I286^6)*(K176/K$56)^$BW$1</f>
        <v>-24.288998326593244</v>
      </c>
      <c r="BV176" s="12">
        <f>(BV$3*temperature!$I286+BV$4*temperature!$I286^2+BV$5*temperature!$I286^6)*(L176/L$56)^$BW$1</f>
        <v>-18.061247178965406</v>
      </c>
      <c r="BW176" s="12">
        <f>(BW$3*temperature!$I286+BW$4*temperature!$I286^2+BW$5*temperature!$I286^6)*(M176/M$56)^$BW$1</f>
        <v>-16.232566668398494</v>
      </c>
      <c r="BX176" s="12">
        <f>(BX$3*temperature!$M286+BX$4*temperature!$M286^2+BX$5*temperature!$M286^6)*(K176/K$56)^$BW$1</f>
        <v>-24.289016920184853</v>
      </c>
      <c r="BY176" s="12">
        <f>(BY$3*temperature!$M286+BY$4*temperature!$M286^2+BY$5*temperature!$M286^6)*(L176/L$56)^$BW$1</f>
        <v>-18.061259766476308</v>
      </c>
      <c r="BZ176" s="12">
        <f>(BZ$3*temperature!$M286+BZ$4*temperature!$M286^2+BZ$5*temperature!$M286^6)*(M176/M$56)^$BW$1</f>
        <v>-16.232576989131196</v>
      </c>
      <c r="CA176" s="19">
        <f t="shared" si="226"/>
        <v>-1.859359160860663E-5</v>
      </c>
      <c r="CB176" s="19">
        <f t="shared" si="227"/>
        <v>-1.2587510902051235E-5</v>
      </c>
      <c r="CC176" s="19">
        <f t="shared" si="228"/>
        <v>-1.0320732702240321E-5</v>
      </c>
      <c r="CD176" s="19">
        <f t="shared" si="229"/>
        <v>-4.4602926224220185E-2</v>
      </c>
      <c r="CE176" s="19">
        <f t="shared" si="230"/>
        <v>-3.6209826896742991E-4</v>
      </c>
      <c r="CF176" s="19"/>
      <c r="CG176" s="19"/>
      <c r="CH176" s="19"/>
    </row>
    <row r="177" spans="1:86">
      <c r="A177" s="2">
        <f t="shared" si="173"/>
        <v>2131</v>
      </c>
      <c r="B177" s="5">
        <f t="shared" si="174"/>
        <v>1165.2224083890935</v>
      </c>
      <c r="C177" s="5">
        <f t="shared" si="175"/>
        <v>2963.251667774392</v>
      </c>
      <c r="D177" s="5">
        <f t="shared" si="176"/>
        <v>4367.1932210541618</v>
      </c>
      <c r="E177" s="15">
        <f t="shared" si="177"/>
        <v>8.2829342135187741E-6</v>
      </c>
      <c r="F177" s="15">
        <f t="shared" si="178"/>
        <v>1.6317935816766913E-5</v>
      </c>
      <c r="G177" s="15">
        <f t="shared" si="179"/>
        <v>3.3312485506059708E-5</v>
      </c>
      <c r="H177" s="5">
        <f t="shared" si="180"/>
        <v>174750.6686543879</v>
      </c>
      <c r="I177" s="5">
        <f t="shared" si="181"/>
        <v>74162.571412135279</v>
      </c>
      <c r="J177" s="5">
        <f t="shared" si="182"/>
        <v>27786.09600696378</v>
      </c>
      <c r="K177" s="5">
        <f t="shared" si="183"/>
        <v>149971.94303530318</v>
      </c>
      <c r="L177" s="5">
        <f t="shared" si="184"/>
        <v>25027.429232103168</v>
      </c>
      <c r="M177" s="5">
        <f t="shared" si="185"/>
        <v>6362.4608760170031</v>
      </c>
      <c r="N177" s="15">
        <f t="shared" si="186"/>
        <v>7.1135898528962294E-4</v>
      </c>
      <c r="O177" s="15">
        <f t="shared" si="187"/>
        <v>5.6881836159099475E-3</v>
      </c>
      <c r="P177" s="15">
        <f t="shared" si="188"/>
        <v>5.6236901024933061E-3</v>
      </c>
      <c r="Q177" s="5">
        <f t="shared" si="189"/>
        <v>6659.8159138290475</v>
      </c>
      <c r="R177" s="5">
        <f t="shared" si="190"/>
        <v>10089.480213630448</v>
      </c>
      <c r="S177" s="5">
        <f t="shared" si="191"/>
        <v>5585.1423411860869</v>
      </c>
      <c r="T177" s="5">
        <f t="shared" si="192"/>
        <v>38.110388733335597</v>
      </c>
      <c r="U177" s="5">
        <f t="shared" si="193"/>
        <v>136.0454474745936</v>
      </c>
      <c r="V177" s="5">
        <f t="shared" si="194"/>
        <v>201.00493209936121</v>
      </c>
      <c r="W177" s="15">
        <f t="shared" si="195"/>
        <v>-1.0734613539272964E-2</v>
      </c>
      <c r="X177" s="15">
        <f t="shared" si="196"/>
        <v>-1.217998157191269E-2</v>
      </c>
      <c r="Y177" s="15">
        <f t="shared" si="197"/>
        <v>-9.7425357312937999E-3</v>
      </c>
      <c r="Z177" s="5">
        <f t="shared" si="212"/>
        <v>9529.7333571433574</v>
      </c>
      <c r="AA177" s="5">
        <f t="shared" si="213"/>
        <v>30270.26768411287</v>
      </c>
      <c r="AB177" s="5">
        <f t="shared" si="214"/>
        <v>42816.674843684486</v>
      </c>
      <c r="AC177" s="16">
        <f t="shared" si="198"/>
        <v>1.4165886726767942</v>
      </c>
      <c r="AD177" s="16">
        <f t="shared" si="199"/>
        <v>2.9805452916426529</v>
      </c>
      <c r="AE177" s="16">
        <f t="shared" si="200"/>
        <v>7.6344328324883053</v>
      </c>
      <c r="AF177" s="15">
        <f t="shared" si="201"/>
        <v>-4.0504037456468023E-3</v>
      </c>
      <c r="AG177" s="15">
        <f t="shared" si="202"/>
        <v>2.9673830763510267E-4</v>
      </c>
      <c r="AH177" s="15">
        <f t="shared" si="203"/>
        <v>9.7937136394747881E-3</v>
      </c>
      <c r="AI177" s="1">
        <f t="shared" si="167"/>
        <v>342461.8383190342</v>
      </c>
      <c r="AJ177" s="1">
        <f t="shared" si="168"/>
        <v>138882.31909485158</v>
      </c>
      <c r="AK177" s="1">
        <f t="shared" si="169"/>
        <v>52120.736967560384</v>
      </c>
      <c r="AL177" s="14">
        <f t="shared" si="204"/>
        <v>63.563873554382361</v>
      </c>
      <c r="AM177" s="14">
        <f t="shared" si="205"/>
        <v>14.149829546292825</v>
      </c>
      <c r="AN177" s="14">
        <f t="shared" si="206"/>
        <v>4.6258152972705657</v>
      </c>
      <c r="AO177" s="11">
        <f t="shared" si="207"/>
        <v>6.111823667985389E-3</v>
      </c>
      <c r="AP177" s="11">
        <f t="shared" si="208"/>
        <v>7.6992858493577683E-3</v>
      </c>
      <c r="AQ177" s="11">
        <f t="shared" si="209"/>
        <v>6.984223717261968E-3</v>
      </c>
      <c r="AR177" s="1">
        <f t="shared" si="215"/>
        <v>174750.6686543879</v>
      </c>
      <c r="AS177" s="1">
        <f t="shared" si="210"/>
        <v>74162.571412135279</v>
      </c>
      <c r="AT177" s="1">
        <f t="shared" si="211"/>
        <v>27786.09600696378</v>
      </c>
      <c r="AU177" s="1">
        <f t="shared" si="170"/>
        <v>34950.133730877584</v>
      </c>
      <c r="AV177" s="1">
        <f t="shared" si="171"/>
        <v>14832.514282427057</v>
      </c>
      <c r="AW177" s="1">
        <f t="shared" si="172"/>
        <v>5557.2192013927561</v>
      </c>
      <c r="AX177" s="1">
        <f t="shared" si="231"/>
        <v>119977.55442824255</v>
      </c>
      <c r="AY177" s="1">
        <f t="shared" si="218"/>
        <v>20021.943385682534</v>
      </c>
      <c r="AZ177" s="1">
        <f t="shared" si="219"/>
        <v>5089.9687008136025</v>
      </c>
      <c r="BA177" s="1">
        <f t="shared" si="232"/>
        <v>13627.34593032627</v>
      </c>
      <c r="BB177" s="1">
        <f t="shared" si="233"/>
        <v>29349.775413297935</v>
      </c>
      <c r="BC177" s="1">
        <f t="shared" si="234"/>
        <v>37274.111882856036</v>
      </c>
      <c r="BD177" s="1">
        <f t="shared" si="235"/>
        <v>2602.1579178060192</v>
      </c>
      <c r="BE177" s="2">
        <f t="shared" si="241"/>
        <v>0</v>
      </c>
      <c r="BF177" s="2">
        <f t="shared" si="242"/>
        <v>0</v>
      </c>
      <c r="BG177" s="2">
        <f t="shared" si="243"/>
        <v>0</v>
      </c>
      <c r="BH177" s="2">
        <f t="shared" si="220"/>
        <v>0</v>
      </c>
      <c r="BI177" s="2">
        <f t="shared" si="236"/>
        <v>0</v>
      </c>
      <c r="BJ177" s="2">
        <f t="shared" si="221"/>
        <v>0</v>
      </c>
      <c r="BK177" s="2">
        <f t="shared" si="222"/>
        <v>0</v>
      </c>
      <c r="BL177" s="2">
        <f t="shared" si="223"/>
        <v>0</v>
      </c>
      <c r="BM177" s="2">
        <f t="shared" si="224"/>
        <v>0</v>
      </c>
      <c r="BN177" s="2">
        <f t="shared" si="225"/>
        <v>0</v>
      </c>
      <c r="BO177" s="2">
        <f t="shared" si="237"/>
        <v>0</v>
      </c>
      <c r="BP177" s="2">
        <f t="shared" si="238"/>
        <v>0</v>
      </c>
      <c r="BQ177" s="2">
        <f t="shared" si="239"/>
        <v>0</v>
      </c>
      <c r="BR177" s="11">
        <f t="shared" si="240"/>
        <v>3.2521826644841462E-2</v>
      </c>
      <c r="BS177" s="17">
        <f t="shared" si="216"/>
        <v>7.8615890498877662E-3</v>
      </c>
      <c r="BT177" s="17">
        <f t="shared" si="217"/>
        <v>3.242514554838509E-2</v>
      </c>
      <c r="BU177" s="12">
        <f>(BU$3*temperature!$I287+BU$4*temperature!$I287^2+BU$5*temperature!$I287^6)*(K177/K$56)^$BW$1</f>
        <v>-24.732538184827277</v>
      </c>
      <c r="BV177" s="12">
        <f>(BV$3*temperature!$I287+BV$4*temperature!$I287^2+BV$5*temperature!$I287^6)*(L177/L$56)^$BW$1</f>
        <v>-18.338404504686636</v>
      </c>
      <c r="BW177" s="12">
        <f>(BW$3*temperature!$I287+BW$4*temperature!$I287^2+BW$5*temperature!$I287^6)*(M177/M$56)^$BW$1</f>
        <v>-16.458002224790206</v>
      </c>
      <c r="BX177" s="12">
        <f>(BX$3*temperature!$M287+BX$4*temperature!$M287^2+BX$5*temperature!$M287^6)*(K177/K$56)^$BW$1</f>
        <v>-24.732556785746816</v>
      </c>
      <c r="BY177" s="12">
        <f>(BY$3*temperature!$M287+BY$4*temperature!$M287^2+BY$5*temperature!$M287^6)*(L177/L$56)^$BW$1</f>
        <v>-18.338417076177176</v>
      </c>
      <c r="BZ177" s="12">
        <f>(BZ$3*temperature!$M287+BZ$4*temperature!$M287^2+BZ$5*temperature!$M287^6)*(M177/M$56)^$BW$1</f>
        <v>-16.458012527824501</v>
      </c>
      <c r="CA177" s="19">
        <f t="shared" si="226"/>
        <v>-1.8600919538869221E-5</v>
      </c>
      <c r="CB177" s="19">
        <f t="shared" si="227"/>
        <v>-1.2571490540125296E-5</v>
      </c>
      <c r="CC177" s="19">
        <f t="shared" si="228"/>
        <v>-1.0303034294167901E-5</v>
      </c>
      <c r="CD177" s="19">
        <f t="shared" si="229"/>
        <v>-4.4691382920036798E-2</v>
      </c>
      <c r="CE177" s="19">
        <f t="shared" si="230"/>
        <v>-3.5134528658850242E-4</v>
      </c>
      <c r="CF177" s="19"/>
      <c r="CG177" s="19"/>
      <c r="CH177" s="19"/>
    </row>
    <row r="178" spans="1:86">
      <c r="A178" s="2">
        <f t="shared" si="173"/>
        <v>2132</v>
      </c>
      <c r="B178" s="5">
        <f t="shared" si="174"/>
        <v>1165.2315772766187</v>
      </c>
      <c r="C178" s="5">
        <f t="shared" si="175"/>
        <v>2963.2976042173896</v>
      </c>
      <c r="D178" s="5">
        <f t="shared" si="176"/>
        <v>4367.3314290119961</v>
      </c>
      <c r="E178" s="15">
        <f t="shared" si="177"/>
        <v>7.8687875028428348E-6</v>
      </c>
      <c r="F178" s="15">
        <f t="shared" si="178"/>
        <v>1.5502039025928565E-5</v>
      </c>
      <c r="G178" s="15">
        <f t="shared" si="179"/>
        <v>3.1646861230756722E-5</v>
      </c>
      <c r="H178" s="5">
        <f t="shared" si="180"/>
        <v>174850.98735327378</v>
      </c>
      <c r="I178" s="5">
        <f t="shared" si="181"/>
        <v>74577.017823295348</v>
      </c>
      <c r="J178" s="5">
        <f t="shared" si="182"/>
        <v>27940.489185218255</v>
      </c>
      <c r="K178" s="5">
        <f t="shared" si="183"/>
        <v>150056.85630485215</v>
      </c>
      <c r="L178" s="5">
        <f t="shared" si="184"/>
        <v>25166.901129726804</v>
      </c>
      <c r="M178" s="5">
        <f t="shared" si="185"/>
        <v>6397.6113650571106</v>
      </c>
      <c r="N178" s="15">
        <f t="shared" si="186"/>
        <v>5.661943682957471E-4</v>
      </c>
      <c r="O178" s="15">
        <f t="shared" si="187"/>
        <v>5.5727616420440107E-3</v>
      </c>
      <c r="P178" s="15">
        <f t="shared" si="188"/>
        <v>5.5246687916943316E-3</v>
      </c>
      <c r="Q178" s="5">
        <f t="shared" si="189"/>
        <v>6592.1075079538587</v>
      </c>
      <c r="R178" s="5">
        <f t="shared" si="190"/>
        <v>10022.287327449734</v>
      </c>
      <c r="S178" s="5">
        <f t="shared" si="191"/>
        <v>5561.4603348633755</v>
      </c>
      <c r="T178" s="5">
        <f t="shared" si="192"/>
        <v>37.701288438451776</v>
      </c>
      <c r="U178" s="5">
        <f t="shared" si="193"/>
        <v>134.38841643141043</v>
      </c>
      <c r="V178" s="5">
        <f t="shared" si="194"/>
        <v>199.04663436621689</v>
      </c>
      <c r="W178" s="15">
        <f t="shared" si="195"/>
        <v>-1.0734613539272964E-2</v>
      </c>
      <c r="X178" s="15">
        <f t="shared" si="196"/>
        <v>-1.217998157191269E-2</v>
      </c>
      <c r="Y178" s="15">
        <f t="shared" si="197"/>
        <v>-9.7425357312937999E-3</v>
      </c>
      <c r="Z178" s="5">
        <f t="shared" si="212"/>
        <v>9396.0073864858587</v>
      </c>
      <c r="AA178" s="5">
        <f t="shared" si="213"/>
        <v>30081.076305570688</v>
      </c>
      <c r="AB178" s="5">
        <f t="shared" si="214"/>
        <v>43056.992078891984</v>
      </c>
      <c r="AC178" s="16">
        <f t="shared" si="198"/>
        <v>1.4108509166109433</v>
      </c>
      <c r="AD178" s="16">
        <f t="shared" si="199"/>
        <v>2.9814297336083246</v>
      </c>
      <c r="AE178" s="16">
        <f t="shared" si="200"/>
        <v>7.7092022814495005</v>
      </c>
      <c r="AF178" s="15">
        <f t="shared" si="201"/>
        <v>-4.0504037456468023E-3</v>
      </c>
      <c r="AG178" s="15">
        <f t="shared" si="202"/>
        <v>2.9673830763510267E-4</v>
      </c>
      <c r="AH178" s="15">
        <f t="shared" si="203"/>
        <v>9.7937136394747881E-3</v>
      </c>
      <c r="AI178" s="1">
        <f t="shared" si="167"/>
        <v>343165.78821800841</v>
      </c>
      <c r="AJ178" s="1">
        <f t="shared" si="168"/>
        <v>139826.60146779349</v>
      </c>
      <c r="AK178" s="1">
        <f t="shared" si="169"/>
        <v>52465.882472197103</v>
      </c>
      <c r="AL178" s="14">
        <f t="shared" si="204"/>
        <v>63.948479829332676</v>
      </c>
      <c r="AM178" s="14">
        <f t="shared" si="205"/>
        <v>14.257683692865456</v>
      </c>
      <c r="AN178" s="14">
        <f t="shared" si="206"/>
        <v>4.6577999488923272</v>
      </c>
      <c r="AO178" s="11">
        <f t="shared" si="207"/>
        <v>6.0507054313055347E-3</v>
      </c>
      <c r="AP178" s="11">
        <f t="shared" si="208"/>
        <v>7.6222929908641903E-3</v>
      </c>
      <c r="AQ178" s="11">
        <f t="shared" si="209"/>
        <v>6.9143814800893483E-3</v>
      </c>
      <c r="AR178" s="1">
        <f t="shared" si="215"/>
        <v>174850.98735327378</v>
      </c>
      <c r="AS178" s="1">
        <f t="shared" si="210"/>
        <v>74577.017823295348</v>
      </c>
      <c r="AT178" s="1">
        <f t="shared" si="211"/>
        <v>27940.489185218255</v>
      </c>
      <c r="AU178" s="1">
        <f t="shared" si="170"/>
        <v>34970.197470654755</v>
      </c>
      <c r="AV178" s="1">
        <f t="shared" si="171"/>
        <v>14915.403564659071</v>
      </c>
      <c r="AW178" s="1">
        <f t="shared" si="172"/>
        <v>5588.0978370436515</v>
      </c>
      <c r="AX178" s="1">
        <f t="shared" si="231"/>
        <v>120045.48504388169</v>
      </c>
      <c r="AY178" s="1">
        <f t="shared" si="218"/>
        <v>20133.520903781442</v>
      </c>
      <c r="AZ178" s="1">
        <f t="shared" si="219"/>
        <v>5118.0890920456886</v>
      </c>
      <c r="BA178" s="1">
        <f t="shared" si="232"/>
        <v>13628.112721870231</v>
      </c>
      <c r="BB178" s="1">
        <f t="shared" si="233"/>
        <v>29366.698302522076</v>
      </c>
      <c r="BC178" s="1">
        <f t="shared" si="234"/>
        <v>37299.353145847999</v>
      </c>
      <c r="BD178" s="1">
        <f t="shared" si="235"/>
        <v>2527.718407675698</v>
      </c>
      <c r="BE178" s="2">
        <f t="shared" si="241"/>
        <v>0</v>
      </c>
      <c r="BF178" s="2">
        <f t="shared" si="242"/>
        <v>0</v>
      </c>
      <c r="BG178" s="2">
        <f t="shared" si="243"/>
        <v>0</v>
      </c>
      <c r="BH178" s="2">
        <f t="shared" si="220"/>
        <v>0</v>
      </c>
      <c r="BI178" s="2">
        <f t="shared" si="236"/>
        <v>0</v>
      </c>
      <c r="BJ178" s="2">
        <f t="shared" si="221"/>
        <v>0</v>
      </c>
      <c r="BK178" s="2">
        <f t="shared" si="222"/>
        <v>0</v>
      </c>
      <c r="BL178" s="2">
        <f t="shared" si="223"/>
        <v>0</v>
      </c>
      <c r="BM178" s="2">
        <f t="shared" si="224"/>
        <v>0</v>
      </c>
      <c r="BN178" s="2">
        <f t="shared" si="225"/>
        <v>0</v>
      </c>
      <c r="BO178" s="2">
        <f t="shared" si="237"/>
        <v>0</v>
      </c>
      <c r="BP178" s="2">
        <f t="shared" si="238"/>
        <v>0</v>
      </c>
      <c r="BQ178" s="2">
        <f t="shared" si="239"/>
        <v>0</v>
      </c>
      <c r="BR178" s="11">
        <f t="shared" si="240"/>
        <v>3.2395550002901591E-2</v>
      </c>
      <c r="BS178" s="17">
        <f t="shared" si="216"/>
        <v>7.6139688740855371E-3</v>
      </c>
      <c r="BT178" s="17">
        <f t="shared" si="217"/>
        <v>3.148072383338358E-2</v>
      </c>
      <c r="BU178" s="12">
        <f>(BU$3*temperature!$I288+BU$4*temperature!$I288^2+BU$5*temperature!$I288^6)*(K178/K$56)^$BW$1</f>
        <v>-25.177549099517002</v>
      </c>
      <c r="BV178" s="12">
        <f>(BV$3*temperature!$I288+BV$4*temperature!$I288^2+BV$5*temperature!$I288^6)*(L178/L$56)^$BW$1</f>
        <v>-18.615630006514667</v>
      </c>
      <c r="BW178" s="12">
        <f>(BW$3*temperature!$I288+BW$4*temperature!$I288^2+BW$5*temperature!$I288^6)*(M178/M$56)^$BW$1</f>
        <v>-16.683364010683857</v>
      </c>
      <c r="BX178" s="12">
        <f>(BX$3*temperature!$M288+BX$4*temperature!$M288^2+BX$5*temperature!$M288^6)*(K178/K$56)^$BW$1</f>
        <v>-25.17756770688754</v>
      </c>
      <c r="BY178" s="12">
        <f>(BY$3*temperature!$M288+BY$4*temperature!$M288^2+BY$5*temperature!$M288^6)*(L178/L$56)^$BW$1</f>
        <v>-18.61564256143641</v>
      </c>
      <c r="BZ178" s="12">
        <f>(BZ$3*temperature!$M288+BZ$4*temperature!$M288^2+BZ$5*temperature!$M288^6)*(M178/M$56)^$BW$1</f>
        <v>-16.683374295643624</v>
      </c>
      <c r="CA178" s="19">
        <f t="shared" si="226"/>
        <v>-1.8607370538603618E-5</v>
      </c>
      <c r="CB178" s="19">
        <f t="shared" si="227"/>
        <v>-1.2554921742236047E-5</v>
      </c>
      <c r="CC178" s="19">
        <f t="shared" si="228"/>
        <v>-1.0284959767403734E-5</v>
      </c>
      <c r="CD178" s="19">
        <f t="shared" si="229"/>
        <v>-4.4771925404154249E-2</v>
      </c>
      <c r="CE178" s="19">
        <f t="shared" si="230"/>
        <v>-3.4089204646010999E-4</v>
      </c>
      <c r="CF178" s="19"/>
      <c r="CG178" s="19"/>
      <c r="CH178" s="19"/>
    </row>
    <row r="179" spans="1:86">
      <c r="A179" s="2">
        <f t="shared" si="173"/>
        <v>2133</v>
      </c>
      <c r="B179" s="5">
        <f t="shared" si="174"/>
        <v>1165.2402877883083</v>
      </c>
      <c r="C179" s="5">
        <f t="shared" si="175"/>
        <v>2963.3412445147405</v>
      </c>
      <c r="D179" s="5">
        <f t="shared" si="176"/>
        <v>4367.4627307270948</v>
      </c>
      <c r="E179" s="15">
        <f t="shared" si="177"/>
        <v>7.4753481277006928E-6</v>
      </c>
      <c r="F179" s="15">
        <f t="shared" si="178"/>
        <v>1.4726937074632135E-5</v>
      </c>
      <c r="G179" s="15">
        <f t="shared" si="179"/>
        <v>3.0064518169218883E-5</v>
      </c>
      <c r="H179" s="5">
        <f t="shared" si="180"/>
        <v>174926.00389941348</v>
      </c>
      <c r="I179" s="5">
        <f t="shared" si="181"/>
        <v>74985.220841618895</v>
      </c>
      <c r="J179" s="5">
        <f t="shared" si="182"/>
        <v>28092.965677407406</v>
      </c>
      <c r="K179" s="5">
        <f t="shared" si="183"/>
        <v>150120.11319264706</v>
      </c>
      <c r="L179" s="5">
        <f t="shared" si="184"/>
        <v>25304.281435835121</v>
      </c>
      <c r="M179" s="5">
        <f t="shared" si="185"/>
        <v>6432.330945782448</v>
      </c>
      <c r="N179" s="15">
        <f t="shared" si="186"/>
        <v>4.215527990696355E-4</v>
      </c>
      <c r="O179" s="15">
        <f t="shared" si="187"/>
        <v>5.4587692541154809E-3</v>
      </c>
      <c r="P179" s="15">
        <f t="shared" si="188"/>
        <v>5.4269599611771469E-3</v>
      </c>
      <c r="Q179" s="5">
        <f t="shared" si="189"/>
        <v>6524.1416420368369</v>
      </c>
      <c r="R179" s="5">
        <f t="shared" si="190"/>
        <v>9954.4056432360503</v>
      </c>
      <c r="S179" s="5">
        <f t="shared" si="191"/>
        <v>5537.3318561203105</v>
      </c>
      <c r="T179" s="5">
        <f t="shared" si="192"/>
        <v>37.296579677132335</v>
      </c>
      <c r="U179" s="5">
        <f t="shared" si="193"/>
        <v>132.75156799579733</v>
      </c>
      <c r="V179" s="5">
        <f t="shared" si="194"/>
        <v>197.10741541871025</v>
      </c>
      <c r="W179" s="15">
        <f t="shared" si="195"/>
        <v>-1.0734613539272964E-2</v>
      </c>
      <c r="X179" s="15">
        <f t="shared" si="196"/>
        <v>-1.217998157191269E-2</v>
      </c>
      <c r="Y179" s="15">
        <f t="shared" si="197"/>
        <v>-9.7425357312937999E-3</v>
      </c>
      <c r="Z179" s="5">
        <f t="shared" si="212"/>
        <v>9262.8102172399194</v>
      </c>
      <c r="AA179" s="5">
        <f t="shared" si="213"/>
        <v>29889.612198656348</v>
      </c>
      <c r="AB179" s="5">
        <f t="shared" si="214"/>
        <v>43294.322520118076</v>
      </c>
      <c r="AC179" s="16">
        <f t="shared" si="198"/>
        <v>1.405136400773753</v>
      </c>
      <c r="AD179" s="16">
        <f t="shared" si="199"/>
        <v>2.9823144380218087</v>
      </c>
      <c r="AE179" s="16">
        <f t="shared" si="200"/>
        <v>7.7847040009828028</v>
      </c>
      <c r="AF179" s="15">
        <f t="shared" si="201"/>
        <v>-4.0504037456468023E-3</v>
      </c>
      <c r="AG179" s="15">
        <f t="shared" si="202"/>
        <v>2.9673830763510267E-4</v>
      </c>
      <c r="AH179" s="15">
        <f t="shared" si="203"/>
        <v>9.7937136394747881E-3</v>
      </c>
      <c r="AI179" s="1">
        <f t="shared" si="167"/>
        <v>343819.40686686232</v>
      </c>
      <c r="AJ179" s="1">
        <f t="shared" si="168"/>
        <v>140759.3448856732</v>
      </c>
      <c r="AK179" s="1">
        <f t="shared" si="169"/>
        <v>52807.392062021041</v>
      </c>
      <c r="AL179" s="14">
        <f t="shared" si="204"/>
        <v>64.331543909417491</v>
      </c>
      <c r="AM179" s="14">
        <f t="shared" si="205"/>
        <v>14.365273172918762</v>
      </c>
      <c r="AN179" s="14">
        <f t="shared" si="206"/>
        <v>4.6896836965398636</v>
      </c>
      <c r="AO179" s="11">
        <f t="shared" si="207"/>
        <v>5.9901983769924793E-3</v>
      </c>
      <c r="AP179" s="11">
        <f t="shared" si="208"/>
        <v>7.5460700609555481E-3</v>
      </c>
      <c r="AQ179" s="11">
        <f t="shared" si="209"/>
        <v>6.8452376652884551E-3</v>
      </c>
      <c r="AR179" s="1">
        <f t="shared" si="215"/>
        <v>174926.00389941348</v>
      </c>
      <c r="AS179" s="1">
        <f t="shared" si="210"/>
        <v>74985.220841618895</v>
      </c>
      <c r="AT179" s="1">
        <f t="shared" si="211"/>
        <v>28092.965677407406</v>
      </c>
      <c r="AU179" s="1">
        <f t="shared" si="170"/>
        <v>34985.200779882696</v>
      </c>
      <c r="AV179" s="1">
        <f t="shared" si="171"/>
        <v>14997.04416832378</v>
      </c>
      <c r="AW179" s="1">
        <f t="shared" si="172"/>
        <v>5618.593135481482</v>
      </c>
      <c r="AX179" s="1">
        <f t="shared" si="231"/>
        <v>120096.09055411765</v>
      </c>
      <c r="AY179" s="1">
        <f t="shared" si="218"/>
        <v>20243.425148668099</v>
      </c>
      <c r="AZ179" s="1">
        <f t="shared" si="219"/>
        <v>5145.8647566259579</v>
      </c>
      <c r="BA179" s="1">
        <f t="shared" si="232"/>
        <v>13628.705703555604</v>
      </c>
      <c r="BB179" s="1">
        <f t="shared" si="233"/>
        <v>29383.262989072875</v>
      </c>
      <c r="BC179" s="1">
        <f t="shared" si="234"/>
        <v>37324.112495021363</v>
      </c>
      <c r="BD179" s="1">
        <f t="shared" si="235"/>
        <v>2455.3766851695982</v>
      </c>
      <c r="BE179" s="2">
        <f t="shared" si="241"/>
        <v>0</v>
      </c>
      <c r="BF179" s="2">
        <f t="shared" si="242"/>
        <v>0</v>
      </c>
      <c r="BG179" s="2">
        <f t="shared" si="243"/>
        <v>0</v>
      </c>
      <c r="BH179" s="2">
        <f t="shared" si="220"/>
        <v>0</v>
      </c>
      <c r="BI179" s="2">
        <f t="shared" si="236"/>
        <v>0</v>
      </c>
      <c r="BJ179" s="2">
        <f t="shared" si="221"/>
        <v>0</v>
      </c>
      <c r="BK179" s="2">
        <f t="shared" si="222"/>
        <v>0</v>
      </c>
      <c r="BL179" s="2">
        <f t="shared" si="223"/>
        <v>0</v>
      </c>
      <c r="BM179" s="2">
        <f t="shared" si="224"/>
        <v>0</v>
      </c>
      <c r="BN179" s="2">
        <f t="shared" si="225"/>
        <v>0</v>
      </c>
      <c r="BO179" s="2">
        <f t="shared" si="237"/>
        <v>0</v>
      </c>
      <c r="BP179" s="2">
        <f t="shared" si="238"/>
        <v>0</v>
      </c>
      <c r="BQ179" s="2">
        <f t="shared" si="239"/>
        <v>0</v>
      </c>
      <c r="BR179" s="11">
        <f t="shared" si="240"/>
        <v>3.2270216929475487E-2</v>
      </c>
      <c r="BS179" s="17">
        <f t="shared" si="216"/>
        <v>7.3750500707448199E-3</v>
      </c>
      <c r="BT179" s="17">
        <f t="shared" si="217"/>
        <v>3.0563809546974349E-2</v>
      </c>
      <c r="BU179" s="12">
        <f>(BU$3*temperature!$I289+BU$4*temperature!$I289^2+BU$5*temperature!$I289^6)*(K179/K$56)^$BW$1</f>
        <v>-25.623995355945969</v>
      </c>
      <c r="BV179" s="12">
        <f>(BV$3*temperature!$I289+BV$4*temperature!$I289^2+BV$5*temperature!$I289^6)*(L179/L$56)^$BW$1</f>
        <v>-18.892889276314715</v>
      </c>
      <c r="BW179" s="12">
        <f>(BW$3*temperature!$I289+BW$4*temperature!$I289^2+BW$5*temperature!$I289^6)*(M179/M$56)^$BW$1</f>
        <v>-16.908623560047975</v>
      </c>
      <c r="BX179" s="12">
        <f>(BX$3*temperature!$M289+BX$4*temperature!$M289^2+BX$5*temperature!$M289^6)*(K179/K$56)^$BW$1</f>
        <v>-25.624013968943679</v>
      </c>
      <c r="BY179" s="12">
        <f>(BY$3*temperature!$M289+BY$4*temperature!$M289^2+BY$5*temperature!$M289^6)*(L179/L$56)^$BW$1</f>
        <v>-18.892901814151447</v>
      </c>
      <c r="BZ179" s="12">
        <f>(BZ$3*temperature!$M289+BZ$4*temperature!$M289^2+BZ$5*temperature!$M289^6)*(M179/M$56)^$BW$1</f>
        <v>-16.908633826581159</v>
      </c>
      <c r="CA179" s="19">
        <f t="shared" si="226"/>
        <v>-1.861299771022118E-5</v>
      </c>
      <c r="CB179" s="19">
        <f t="shared" si="227"/>
        <v>-1.2537836731496554E-5</v>
      </c>
      <c r="CC179" s="19">
        <f t="shared" si="228"/>
        <v>-1.0266533184477566E-5</v>
      </c>
      <c r="CD179" s="19">
        <f t="shared" si="229"/>
        <v>-4.4844671306028469E-2</v>
      </c>
      <c r="CE179" s="19">
        <f t="shared" si="230"/>
        <v>-3.3073169628805343E-4</v>
      </c>
      <c r="CF179" s="19"/>
      <c r="CG179" s="19"/>
      <c r="CH179" s="19"/>
    </row>
    <row r="180" spans="1:86">
      <c r="A180" s="2">
        <f t="shared" si="173"/>
        <v>2134</v>
      </c>
      <c r="B180" s="5">
        <f t="shared" si="174"/>
        <v>1165.2485628362717</v>
      </c>
      <c r="C180" s="5">
        <f t="shared" si="175"/>
        <v>2963.3827034077776</v>
      </c>
      <c r="D180" s="5">
        <f t="shared" si="176"/>
        <v>4367.5874711065853</v>
      </c>
      <c r="E180" s="15">
        <f t="shared" si="177"/>
        <v>7.1015807213156576E-6</v>
      </c>
      <c r="F180" s="15">
        <f t="shared" si="178"/>
        <v>1.3990590220900528E-5</v>
      </c>
      <c r="G180" s="15">
        <f t="shared" si="179"/>
        <v>2.8561292260757936E-5</v>
      </c>
      <c r="H180" s="5">
        <f t="shared" si="180"/>
        <v>174975.7700612263</v>
      </c>
      <c r="I180" s="5">
        <f t="shared" si="181"/>
        <v>75387.160723629146</v>
      </c>
      <c r="J180" s="5">
        <f t="shared" si="182"/>
        <v>28243.523225555069</v>
      </c>
      <c r="K180" s="5">
        <f t="shared" si="183"/>
        <v>150161.75573332334</v>
      </c>
      <c r="L180" s="5">
        <f t="shared" si="184"/>
        <v>25439.562914684215</v>
      </c>
      <c r="M180" s="5">
        <f t="shared" si="185"/>
        <v>6466.6187941049311</v>
      </c>
      <c r="N180" s="15">
        <f t="shared" si="186"/>
        <v>2.7739481266486621E-4</v>
      </c>
      <c r="O180" s="15">
        <f t="shared" si="187"/>
        <v>5.3461893076129918E-3</v>
      </c>
      <c r="P180" s="15">
        <f t="shared" si="188"/>
        <v>5.3305479166871894E-3</v>
      </c>
      <c r="Q180" s="5">
        <f t="shared" si="189"/>
        <v>6455.9436858553909</v>
      </c>
      <c r="R180" s="5">
        <f t="shared" si="190"/>
        <v>9885.8694142404402</v>
      </c>
      <c r="S180" s="5">
        <f t="shared" si="191"/>
        <v>5512.7710922633223</v>
      </c>
      <c r="T180" s="5">
        <f t="shared" si="192"/>
        <v>36.896215307961619</v>
      </c>
      <c r="U180" s="5">
        <f t="shared" si="193"/>
        <v>131.13465634396601</v>
      </c>
      <c r="V180" s="5">
        <f t="shared" si="194"/>
        <v>195.18708938109049</v>
      </c>
      <c r="W180" s="15">
        <f t="shared" si="195"/>
        <v>-1.0734613539272964E-2</v>
      </c>
      <c r="X180" s="15">
        <f t="shared" si="196"/>
        <v>-1.217998157191269E-2</v>
      </c>
      <c r="Y180" s="15">
        <f t="shared" si="197"/>
        <v>-9.7425357312937999E-3</v>
      </c>
      <c r="Z180" s="5">
        <f t="shared" si="212"/>
        <v>9130.1776027033702</v>
      </c>
      <c r="AA180" s="5">
        <f t="shared" si="213"/>
        <v>29695.976991642037</v>
      </c>
      <c r="AB180" s="5">
        <f t="shared" si="214"/>
        <v>43528.662068835692</v>
      </c>
      <c r="AC180" s="16">
        <f t="shared" si="198"/>
        <v>1.3994450310329143</v>
      </c>
      <c r="AD180" s="16">
        <f t="shared" si="199"/>
        <v>2.9831994049609829</v>
      </c>
      <c r="AE180" s="16">
        <f t="shared" si="200"/>
        <v>7.8609451627365017</v>
      </c>
      <c r="AF180" s="15">
        <f t="shared" si="201"/>
        <v>-4.0504037456468023E-3</v>
      </c>
      <c r="AG180" s="15">
        <f t="shared" si="202"/>
        <v>2.9673830763510267E-4</v>
      </c>
      <c r="AH180" s="15">
        <f t="shared" si="203"/>
        <v>9.7937136394747881E-3</v>
      </c>
      <c r="AI180" s="1">
        <f t="shared" si="167"/>
        <v>344422.66696005885</v>
      </c>
      <c r="AJ180" s="1">
        <f t="shared" si="168"/>
        <v>141680.45456542965</v>
      </c>
      <c r="AK180" s="1">
        <f t="shared" si="169"/>
        <v>53145.24599130042</v>
      </c>
      <c r="AL180" s="14">
        <f t="shared" si="204"/>
        <v>64.713049032233954</v>
      </c>
      <c r="AM180" s="14">
        <f t="shared" si="205"/>
        <v>14.472590517148298</v>
      </c>
      <c r="AN180" s="14">
        <f t="shared" si="206"/>
        <v>4.7214646760229293</v>
      </c>
      <c r="AO180" s="11">
        <f t="shared" si="207"/>
        <v>5.9302963932225542E-3</v>
      </c>
      <c r="AP180" s="11">
        <f t="shared" si="208"/>
        <v>7.4706093603459922E-3</v>
      </c>
      <c r="AQ180" s="11">
        <f t="shared" si="209"/>
        <v>6.7767852886355708E-3</v>
      </c>
      <c r="AR180" s="1">
        <f t="shared" si="215"/>
        <v>174975.7700612263</v>
      </c>
      <c r="AS180" s="1">
        <f t="shared" si="210"/>
        <v>75387.160723629146</v>
      </c>
      <c r="AT180" s="1">
        <f t="shared" si="211"/>
        <v>28243.523225555069</v>
      </c>
      <c r="AU180" s="1">
        <f t="shared" si="170"/>
        <v>34995.154012245264</v>
      </c>
      <c r="AV180" s="1">
        <f t="shared" si="171"/>
        <v>15077.43214472583</v>
      </c>
      <c r="AW180" s="1">
        <f t="shared" si="172"/>
        <v>5648.7046451110145</v>
      </c>
      <c r="AX180" s="1">
        <f t="shared" si="231"/>
        <v>120129.40458665865</v>
      </c>
      <c r="AY180" s="1">
        <f t="shared" si="218"/>
        <v>20351.650331747373</v>
      </c>
      <c r="AZ180" s="1">
        <f t="shared" si="219"/>
        <v>5173.2950352839443</v>
      </c>
      <c r="BA180" s="1">
        <f t="shared" si="232"/>
        <v>13629.125677992666</v>
      </c>
      <c r="BB180" s="1">
        <f t="shared" si="233"/>
        <v>29399.474684206576</v>
      </c>
      <c r="BC180" s="1">
        <f t="shared" si="234"/>
        <v>37348.398321904191</v>
      </c>
      <c r="BD180" s="1">
        <f t="shared" si="235"/>
        <v>2385.0750288721797</v>
      </c>
      <c r="BE180" s="2">
        <f t="shared" si="241"/>
        <v>0</v>
      </c>
      <c r="BF180" s="2">
        <f t="shared" si="242"/>
        <v>0</v>
      </c>
      <c r="BG180" s="2">
        <f t="shared" si="243"/>
        <v>0</v>
      </c>
      <c r="BH180" s="2">
        <f t="shared" si="220"/>
        <v>0</v>
      </c>
      <c r="BI180" s="2">
        <f t="shared" si="236"/>
        <v>0</v>
      </c>
      <c r="BJ180" s="2">
        <f t="shared" si="221"/>
        <v>0</v>
      </c>
      <c r="BK180" s="2">
        <f t="shared" si="222"/>
        <v>0</v>
      </c>
      <c r="BL180" s="2">
        <f t="shared" si="223"/>
        <v>0</v>
      </c>
      <c r="BM180" s="2">
        <f t="shared" si="224"/>
        <v>0</v>
      </c>
      <c r="BN180" s="2">
        <f t="shared" si="225"/>
        <v>0</v>
      </c>
      <c r="BO180" s="2">
        <f t="shared" si="237"/>
        <v>0</v>
      </c>
      <c r="BP180" s="2">
        <f t="shared" si="238"/>
        <v>0</v>
      </c>
      <c r="BQ180" s="2">
        <f t="shared" si="239"/>
        <v>0</v>
      </c>
      <c r="BR180" s="11">
        <f t="shared" si="240"/>
        <v>3.2145803129810052E-2</v>
      </c>
      <c r="BS180" s="17">
        <f t="shared" si="216"/>
        <v>7.1444956463843053E-3</v>
      </c>
      <c r="BT180" s="17">
        <f t="shared" si="217"/>
        <v>2.9673601501916842E-2</v>
      </c>
      <c r="BU180" s="12">
        <f>(BU$3*temperature!$I290+BU$4*temperature!$I290^2+BU$5*temperature!$I290^6)*(K180/K$56)^$BW$1</f>
        <v>-26.071842929519747</v>
      </c>
      <c r="BV180" s="12">
        <f>(BV$3*temperature!$I290+BV$4*temperature!$I290^2+BV$5*temperature!$I290^6)*(L180/L$56)^$BW$1</f>
        <v>-19.170148779142909</v>
      </c>
      <c r="BW180" s="12">
        <f>(BW$3*temperature!$I290+BW$4*temperature!$I290^2+BW$5*temperature!$I290^6)*(M180/M$56)^$BW$1</f>
        <v>-17.133753115488307</v>
      </c>
      <c r="BX180" s="12">
        <f>(BX$3*temperature!$M290+BX$4*temperature!$M290^2+BX$5*temperature!$M290^6)*(K180/K$56)^$BW$1</f>
        <v>-26.071861547372571</v>
      </c>
      <c r="BY180" s="12">
        <f>(BY$3*temperature!$M290+BY$4*temperature!$M290^2+BY$5*temperature!$M290^6)*(L180/L$56)^$BW$1</f>
        <v>-19.170161299409578</v>
      </c>
      <c r="BZ180" s="12">
        <f>(BZ$3*temperature!$M290+BZ$4*temperature!$M290^2+BZ$5*temperature!$M290^6)*(M180/M$56)^$BW$1</f>
        <v>-17.133763363266134</v>
      </c>
      <c r="CA180" s="19">
        <f t="shared" si="226"/>
        <v>-1.8617852823865633E-5</v>
      </c>
      <c r="CB180" s="19">
        <f t="shared" si="227"/>
        <v>-1.2520266668758495E-5</v>
      </c>
      <c r="CC180" s="19">
        <f t="shared" si="228"/>
        <v>-1.0247777826322135E-5</v>
      </c>
      <c r="CD180" s="19">
        <f t="shared" si="229"/>
        <v>-4.4909738414509161E-2</v>
      </c>
      <c r="CE180" s="19">
        <f t="shared" si="230"/>
        <v>-3.208574305827187E-4</v>
      </c>
      <c r="CF180" s="19"/>
      <c r="CG180" s="19"/>
      <c r="CH180" s="19"/>
    </row>
    <row r="181" spans="1:86">
      <c r="A181" s="2">
        <f t="shared" si="173"/>
        <v>2135</v>
      </c>
      <c r="B181" s="5">
        <f t="shared" si="174"/>
        <v>1165.2564241876646</v>
      </c>
      <c r="C181" s="5">
        <f t="shared" si="175"/>
        <v>2963.4220899071952</v>
      </c>
      <c r="D181" s="5">
        <f t="shared" si="176"/>
        <v>4367.7059778517105</v>
      </c>
      <c r="E181" s="15">
        <f t="shared" si="177"/>
        <v>6.7465016852498745E-6</v>
      </c>
      <c r="F181" s="15">
        <f t="shared" si="178"/>
        <v>1.3291060709855502E-5</v>
      </c>
      <c r="G181" s="15">
        <f t="shared" si="179"/>
        <v>2.7133227647720037E-5</v>
      </c>
      <c r="H181" s="5">
        <f t="shared" si="180"/>
        <v>175000.34142098832</v>
      </c>
      <c r="I181" s="5">
        <f t="shared" si="181"/>
        <v>75782.820082684862</v>
      </c>
      <c r="J181" s="5">
        <f t="shared" si="182"/>
        <v>28392.160197476482</v>
      </c>
      <c r="K181" s="5">
        <f t="shared" si="183"/>
        <v>150181.82932824106</v>
      </c>
      <c r="L181" s="5">
        <f t="shared" si="184"/>
        <v>25572.739145323081</v>
      </c>
      <c r="M181" s="5">
        <f t="shared" si="185"/>
        <v>6500.4742401276253</v>
      </c>
      <c r="N181" s="15">
        <f t="shared" si="186"/>
        <v>1.336798096138736E-4</v>
      </c>
      <c r="O181" s="15">
        <f t="shared" si="187"/>
        <v>5.2350046691247432E-3</v>
      </c>
      <c r="P181" s="15">
        <f t="shared" si="188"/>
        <v>5.2354170085853191E-3</v>
      </c>
      <c r="Q181" s="5">
        <f t="shared" si="189"/>
        <v>6387.5384836413896</v>
      </c>
      <c r="R181" s="5">
        <f t="shared" si="190"/>
        <v>9816.7124069011552</v>
      </c>
      <c r="S181" s="5">
        <f t="shared" si="191"/>
        <v>5487.7920902210035</v>
      </c>
      <c r="T181" s="5">
        <f t="shared" si="192"/>
        <v>36.500148695568846</v>
      </c>
      <c r="U181" s="5">
        <f t="shared" si="193"/>
        <v>129.53743864625741</v>
      </c>
      <c r="V181" s="5">
        <f t="shared" si="194"/>
        <v>193.28547218850798</v>
      </c>
      <c r="W181" s="15">
        <f t="shared" si="195"/>
        <v>-1.0734613539272964E-2</v>
      </c>
      <c r="X181" s="15">
        <f t="shared" si="196"/>
        <v>-1.217998157191269E-2</v>
      </c>
      <c r="Y181" s="15">
        <f t="shared" si="197"/>
        <v>-9.7425357312937999E-3</v>
      </c>
      <c r="Z181" s="5">
        <f t="shared" si="212"/>
        <v>8998.1439738995959</v>
      </c>
      <c r="AA181" s="5">
        <f t="shared" si="213"/>
        <v>29500.271017745479</v>
      </c>
      <c r="AB181" s="5">
        <f t="shared" si="214"/>
        <v>43760.007622110621</v>
      </c>
      <c r="AC181" s="16">
        <f t="shared" si="198"/>
        <v>1.3937767136373918</v>
      </c>
      <c r="AD181" s="16">
        <f t="shared" si="199"/>
        <v>2.9840846345037493</v>
      </c>
      <c r="AE181" s="16">
        <f t="shared" si="200"/>
        <v>7.9379330085959579</v>
      </c>
      <c r="AF181" s="15">
        <f t="shared" si="201"/>
        <v>-4.0504037456468023E-3</v>
      </c>
      <c r="AG181" s="15">
        <f t="shared" si="202"/>
        <v>2.9673830763510267E-4</v>
      </c>
      <c r="AH181" s="15">
        <f t="shared" si="203"/>
        <v>9.7937136394747881E-3</v>
      </c>
      <c r="AI181" s="1">
        <f t="shared" si="167"/>
        <v>344975.55427629821</v>
      </c>
      <c r="AJ181" s="1">
        <f t="shared" si="168"/>
        <v>142589.84125361251</v>
      </c>
      <c r="AK181" s="1">
        <f t="shared" si="169"/>
        <v>53479.426037281395</v>
      </c>
      <c r="AL181" s="14">
        <f t="shared" si="204"/>
        <v>65.092978917891543</v>
      </c>
      <c r="AM181" s="14">
        <f t="shared" si="205"/>
        <v>14.579628396632302</v>
      </c>
      <c r="AN181" s="14">
        <f t="shared" si="206"/>
        <v>4.7531410648566412</v>
      </c>
      <c r="AO181" s="11">
        <f t="shared" si="207"/>
        <v>5.8709934292903287E-3</v>
      </c>
      <c r="AP181" s="11">
        <f t="shared" si="208"/>
        <v>7.3959032667425323E-3</v>
      </c>
      <c r="AQ181" s="11">
        <f t="shared" si="209"/>
        <v>6.7090174357492148E-3</v>
      </c>
      <c r="AR181" s="1">
        <f t="shared" si="215"/>
        <v>175000.34142098832</v>
      </c>
      <c r="AS181" s="1">
        <f t="shared" si="210"/>
        <v>75782.820082684862</v>
      </c>
      <c r="AT181" s="1">
        <f t="shared" si="211"/>
        <v>28392.160197476482</v>
      </c>
      <c r="AU181" s="1">
        <f t="shared" si="170"/>
        <v>35000.068284197667</v>
      </c>
      <c r="AV181" s="1">
        <f t="shared" si="171"/>
        <v>15156.564016536973</v>
      </c>
      <c r="AW181" s="1">
        <f t="shared" si="172"/>
        <v>5678.4320394952965</v>
      </c>
      <c r="AX181" s="1">
        <f t="shared" si="231"/>
        <v>120145.46346259286</v>
      </c>
      <c r="AY181" s="1">
        <f t="shared" si="218"/>
        <v>20458.191316258464</v>
      </c>
      <c r="AZ181" s="1">
        <f t="shared" si="219"/>
        <v>5200.3793921020997</v>
      </c>
      <c r="BA181" s="1">
        <f t="shared" si="232"/>
        <v>13629.373387758149</v>
      </c>
      <c r="BB181" s="1">
        <f t="shared" si="233"/>
        <v>29415.338497353085</v>
      </c>
      <c r="BC181" s="1">
        <f t="shared" si="234"/>
        <v>37372.218816251239</v>
      </c>
      <c r="BD181" s="1">
        <f t="shared" si="235"/>
        <v>2316.7572384849436</v>
      </c>
      <c r="BE181" s="2">
        <f t="shared" si="241"/>
        <v>0</v>
      </c>
      <c r="BF181" s="2">
        <f t="shared" si="242"/>
        <v>0</v>
      </c>
      <c r="BG181" s="2">
        <f t="shared" si="243"/>
        <v>0</v>
      </c>
      <c r="BH181" s="2">
        <f t="shared" si="220"/>
        <v>0</v>
      </c>
      <c r="BI181" s="2">
        <f t="shared" si="236"/>
        <v>0</v>
      </c>
      <c r="BJ181" s="2">
        <f t="shared" si="221"/>
        <v>0</v>
      </c>
      <c r="BK181" s="2">
        <f t="shared" si="222"/>
        <v>0</v>
      </c>
      <c r="BL181" s="2">
        <f t="shared" si="223"/>
        <v>0</v>
      </c>
      <c r="BM181" s="2">
        <f t="shared" si="224"/>
        <v>0</v>
      </c>
      <c r="BN181" s="2">
        <f t="shared" si="225"/>
        <v>0</v>
      </c>
      <c r="BO181" s="2">
        <f t="shared" si="237"/>
        <v>0</v>
      </c>
      <c r="BP181" s="2">
        <f t="shared" si="238"/>
        <v>0</v>
      </c>
      <c r="BQ181" s="2">
        <f t="shared" si="239"/>
        <v>0</v>
      </c>
      <c r="BR181" s="11">
        <f t="shared" si="240"/>
        <v>3.2022283749226305E-2</v>
      </c>
      <c r="BS181" s="17">
        <f t="shared" si="216"/>
        <v>6.9219829453550201E-3</v>
      </c>
      <c r="BT181" s="17">
        <f t="shared" si="217"/>
        <v>2.8809321846521206E-2</v>
      </c>
      <c r="BU181" s="12">
        <f>(BU$3*temperature!$I291+BU$4*temperature!$I291^2+BU$5*temperature!$I291^6)*(K181/K$56)^$BW$1</f>
        <v>-26.521059510512217</v>
      </c>
      <c r="BV181" s="12">
        <f>(BV$3*temperature!$I291+BV$4*temperature!$I291^2+BV$5*temperature!$I291^6)*(L181/L$56)^$BW$1</f>
        <v>-19.447375850760299</v>
      </c>
      <c r="BW181" s="12">
        <f>(BW$3*temperature!$I291+BW$4*temperature!$I291^2+BW$5*temperature!$I291^6)*(M181/M$56)^$BW$1</f>
        <v>-17.35872562626205</v>
      </c>
      <c r="BX181" s="12">
        <f>(BX$3*temperature!$M291+BX$4*temperature!$M291^2+BX$5*temperature!$M291^6)*(K181/K$56)^$BW$1</f>
        <v>-26.521078132498488</v>
      </c>
      <c r="BY181" s="12">
        <f>(BY$3*temperature!$M291+BY$4*temperature!$M291^2+BY$5*temperature!$M291^6)*(L181/L$56)^$BW$1</f>
        <v>-19.447388353001926</v>
      </c>
      <c r="BZ181" s="12">
        <f>(BZ$3*temperature!$M291+BZ$4*temperature!$M291^2+BZ$5*temperature!$M291^6)*(M181/M$56)^$BW$1</f>
        <v>-17.358735854978189</v>
      </c>
      <c r="CA181" s="19">
        <f t="shared" si="226"/>
        <v>-1.8621986271227797E-5</v>
      </c>
      <c r="CB181" s="19">
        <f t="shared" si="227"/>
        <v>-1.250224162774316E-5</v>
      </c>
      <c r="CC181" s="19">
        <f t="shared" si="228"/>
        <v>-1.0228716138982463E-5</v>
      </c>
      <c r="CD181" s="19">
        <f t="shared" si="229"/>
        <v>-4.4967244305398391E-2</v>
      </c>
      <c r="CE181" s="19">
        <f t="shared" si="230"/>
        <v>-3.1126249818158033E-4</v>
      </c>
      <c r="CF181" s="19"/>
      <c r="CG181" s="19"/>
      <c r="CH181" s="19"/>
    </row>
    <row r="182" spans="1:86">
      <c r="A182" s="2">
        <f t="shared" si="173"/>
        <v>2136</v>
      </c>
      <c r="B182" s="5">
        <f t="shared" si="174"/>
        <v>1165.2638925218728</v>
      </c>
      <c r="C182" s="5">
        <f t="shared" si="175"/>
        <v>2963.4595075789557</v>
      </c>
      <c r="D182" s="5">
        <f t="shared" si="176"/>
        <v>4367.8185623142754</v>
      </c>
      <c r="E182" s="15">
        <f t="shared" si="177"/>
        <v>6.4091766009873806E-6</v>
      </c>
      <c r="F182" s="15">
        <f t="shared" si="178"/>
        <v>1.2626507674362726E-5</v>
      </c>
      <c r="G182" s="15">
        <f t="shared" si="179"/>
        <v>2.5776566265334033E-5</v>
      </c>
      <c r="H182" s="5">
        <f t="shared" si="180"/>
        <v>174999.77706617935</v>
      </c>
      <c r="I182" s="5">
        <f t="shared" si="181"/>
        <v>76172.183833970892</v>
      </c>
      <c r="J182" s="5">
        <f t="shared" si="182"/>
        <v>28538.875570458265</v>
      </c>
      <c r="K182" s="5">
        <f t="shared" si="183"/>
        <v>150180.38247752062</v>
      </c>
      <c r="L182" s="5">
        <f t="shared" si="184"/>
        <v>25703.804502529187</v>
      </c>
      <c r="M182" s="5">
        <f t="shared" si="185"/>
        <v>6533.8967640947585</v>
      </c>
      <c r="N182" s="15">
        <f t="shared" si="186"/>
        <v>-9.6339931862088335E-6</v>
      </c>
      <c r="O182" s="15">
        <f t="shared" si="187"/>
        <v>5.1251982222668691E-3</v>
      </c>
      <c r="P182" s="15">
        <f t="shared" si="188"/>
        <v>5.141551636465902E-3</v>
      </c>
      <c r="Q182" s="5">
        <f t="shared" si="189"/>
        <v>6318.9503486404947</v>
      </c>
      <c r="R182" s="5">
        <f t="shared" si="190"/>
        <v>9746.9678897716167</v>
      </c>
      <c r="S182" s="5">
        <f t="shared" si="191"/>
        <v>5462.4087514976663</v>
      </c>
      <c r="T182" s="5">
        <f t="shared" si="192"/>
        <v>36.108333705195918</v>
      </c>
      <c r="U182" s="5">
        <f t="shared" si="193"/>
        <v>127.95967503067322</v>
      </c>
      <c r="V182" s="5">
        <f t="shared" si="194"/>
        <v>191.40238156937144</v>
      </c>
      <c r="W182" s="15">
        <f t="shared" si="195"/>
        <v>-1.0734613539272964E-2</v>
      </c>
      <c r="X182" s="15">
        <f t="shared" si="196"/>
        <v>-1.217998157191269E-2</v>
      </c>
      <c r="Y182" s="15">
        <f t="shared" si="197"/>
        <v>-9.7425357312937999E-3</v>
      </c>
      <c r="Z182" s="5">
        <f t="shared" si="212"/>
        <v>8866.7424517907075</v>
      </c>
      <c r="AA182" s="5">
        <f t="shared" si="213"/>
        <v>29302.593277280383</v>
      </c>
      <c r="AB182" s="5">
        <f t="shared" si="214"/>
        <v>43988.357047139827</v>
      </c>
      <c r="AC182" s="16">
        <f t="shared" si="198"/>
        <v>1.3881313552158796</v>
      </c>
      <c r="AD182" s="16">
        <f t="shared" si="199"/>
        <v>2.9849701267280317</v>
      </c>
      <c r="AE182" s="16">
        <f t="shared" si="200"/>
        <v>8.0156748513714806</v>
      </c>
      <c r="AF182" s="15">
        <f t="shared" si="201"/>
        <v>-4.0504037456468023E-3</v>
      </c>
      <c r="AG182" s="15">
        <f t="shared" si="202"/>
        <v>2.9673830763510267E-4</v>
      </c>
      <c r="AH182" s="15">
        <f t="shared" si="203"/>
        <v>9.7937136394747881E-3</v>
      </c>
      <c r="AI182" s="1">
        <f t="shared" si="167"/>
        <v>345478.06713286607</v>
      </c>
      <c r="AJ182" s="1">
        <f t="shared" si="168"/>
        <v>143487.42114478824</v>
      </c>
      <c r="AK182" s="1">
        <f t="shared" si="169"/>
        <v>53809.915473048553</v>
      </c>
      <c r="AL182" s="14">
        <f t="shared" si="204"/>
        <v>65.471317764896213</v>
      </c>
      <c r="AM182" s="14">
        <f t="shared" si="205"/>
        <v>14.68637962270598</v>
      </c>
      <c r="AN182" s="14">
        <f t="shared" si="206"/>
        <v>4.7847110820725529</v>
      </c>
      <c r="AO182" s="11">
        <f t="shared" si="207"/>
        <v>5.8122834949974255E-3</v>
      </c>
      <c r="AP182" s="11">
        <f t="shared" si="208"/>
        <v>7.3219442340751069E-3</v>
      </c>
      <c r="AQ182" s="11">
        <f t="shared" si="209"/>
        <v>6.6419272613917222E-3</v>
      </c>
      <c r="AR182" s="1">
        <f t="shared" si="215"/>
        <v>174999.77706617935</v>
      </c>
      <c r="AS182" s="1">
        <f t="shared" si="210"/>
        <v>76172.183833970892</v>
      </c>
      <c r="AT182" s="1">
        <f t="shared" si="211"/>
        <v>28538.875570458265</v>
      </c>
      <c r="AU182" s="1">
        <f t="shared" si="170"/>
        <v>34999.955413235868</v>
      </c>
      <c r="AV182" s="1">
        <f t="shared" si="171"/>
        <v>15234.436766794179</v>
      </c>
      <c r="AW182" s="1">
        <f t="shared" si="172"/>
        <v>5707.7751140916534</v>
      </c>
      <c r="AX182" s="1">
        <f t="shared" si="231"/>
        <v>120144.30598201651</v>
      </c>
      <c r="AY182" s="1">
        <f t="shared" si="218"/>
        <v>20563.043602023354</v>
      </c>
      <c r="AZ182" s="1">
        <f t="shared" si="219"/>
        <v>5227.1174112758072</v>
      </c>
      <c r="BA182" s="1">
        <f t="shared" si="232"/>
        <v>13629.449514620677</v>
      </c>
      <c r="BB182" s="1">
        <f t="shared" si="233"/>
        <v>29430.859438659765</v>
      </c>
      <c r="BC182" s="1">
        <f t="shared" si="234"/>
        <v>37395.581972683809</v>
      </c>
      <c r="BD182" s="1">
        <f t="shared" si="235"/>
        <v>2250.368598189038</v>
      </c>
      <c r="BE182" s="2">
        <f t="shared" si="241"/>
        <v>0</v>
      </c>
      <c r="BF182" s="2">
        <f t="shared" si="242"/>
        <v>0</v>
      </c>
      <c r="BG182" s="2">
        <f t="shared" si="243"/>
        <v>0</v>
      </c>
      <c r="BH182" s="2">
        <f t="shared" si="220"/>
        <v>0</v>
      </c>
      <c r="BI182" s="2">
        <f t="shared" si="236"/>
        <v>0</v>
      </c>
      <c r="BJ182" s="2">
        <f t="shared" si="221"/>
        <v>0</v>
      </c>
      <c r="BK182" s="2">
        <f t="shared" si="222"/>
        <v>0</v>
      </c>
      <c r="BL182" s="2">
        <f t="shared" si="223"/>
        <v>0</v>
      </c>
      <c r="BM182" s="2">
        <f t="shared" si="224"/>
        <v>0</v>
      </c>
      <c r="BN182" s="2">
        <f t="shared" si="225"/>
        <v>0</v>
      </c>
      <c r="BO182" s="2">
        <f t="shared" si="237"/>
        <v>0</v>
      </c>
      <c r="BP182" s="2">
        <f t="shared" si="238"/>
        <v>0</v>
      </c>
      <c r="BQ182" s="2">
        <f t="shared" si="239"/>
        <v>0</v>
      </c>
      <c r="BR182" s="11">
        <f t="shared" si="240"/>
        <v>3.1899633362138829E-2</v>
      </c>
      <c r="BS182" s="17">
        <f t="shared" si="216"/>
        <v>6.7072029881062242E-3</v>
      </c>
      <c r="BT182" s="17">
        <f t="shared" si="217"/>
        <v>2.7970215384972043E-2</v>
      </c>
      <c r="BU182" s="12">
        <f>(BU$3*temperature!$I292+BU$4*temperature!$I292^2+BU$5*temperature!$I292^6)*(K182/K$56)^$BW$1</f>
        <v>-26.971614528908528</v>
      </c>
      <c r="BV182" s="12">
        <f>(BV$3*temperature!$I292+BV$4*temperature!$I292^2+BV$5*temperature!$I292^6)*(L182/L$56)^$BW$1</f>
        <v>-19.72453869443197</v>
      </c>
      <c r="BW182" s="12">
        <f>(BW$3*temperature!$I292+BW$4*temperature!$I292^2+BW$5*temperature!$I292^6)*(M182/M$56)^$BW$1</f>
        <v>-17.583514745695489</v>
      </c>
      <c r="BX182" s="12">
        <f>(BX$3*temperature!$M292+BX$4*temperature!$M292^2+BX$5*temperature!$M292^6)*(K182/K$56)^$BW$1</f>
        <v>-26.971633154355665</v>
      </c>
      <c r="BY182" s="12">
        <f>(BY$3*temperature!$M292+BY$4*temperature!$M292^2+BY$5*temperature!$M292^6)*(L182/L$56)^$BW$1</f>
        <v>-19.724551178222633</v>
      </c>
      <c r="BZ182" s="12">
        <f>(BZ$3*temperature!$M292+BZ$4*temperature!$M292^2+BZ$5*temperature!$M292^6)*(M182/M$56)^$BW$1</f>
        <v>-17.583524955065251</v>
      </c>
      <c r="CA182" s="19">
        <f t="shared" si="226"/>
        <v>-1.862544713659986E-5</v>
      </c>
      <c r="CB182" s="19">
        <f t="shared" si="227"/>
        <v>-1.2483790662543015E-5</v>
      </c>
      <c r="CC182" s="19">
        <f t="shared" si="228"/>
        <v>-1.0209369762037568E-5</v>
      </c>
      <c r="CD182" s="19">
        <f t="shared" si="229"/>
        <v>-4.5017306272465092E-2</v>
      </c>
      <c r="CE182" s="19">
        <f t="shared" si="230"/>
        <v>-3.0194021114717093E-4</v>
      </c>
      <c r="CF182" s="19"/>
      <c r="CG182" s="19"/>
      <c r="CH182" s="19"/>
    </row>
    <row r="183" spans="1:86">
      <c r="A183" s="2">
        <f t="shared" si="173"/>
        <v>2137</v>
      </c>
      <c r="B183" s="5">
        <f t="shared" si="174"/>
        <v>1165.2709874848429</v>
      </c>
      <c r="C183" s="5">
        <f t="shared" si="175"/>
        <v>2963.49505481596</v>
      </c>
      <c r="D183" s="5">
        <f t="shared" si="176"/>
        <v>4367.9255203106513</v>
      </c>
      <c r="E183" s="15">
        <f t="shared" si="177"/>
        <v>6.0887177709380116E-6</v>
      </c>
      <c r="F183" s="15">
        <f t="shared" si="178"/>
        <v>1.1995182290644589E-5</v>
      </c>
      <c r="G183" s="15">
        <f t="shared" si="179"/>
        <v>2.448773795206733E-5</v>
      </c>
      <c r="H183" s="5">
        <f t="shared" si="180"/>
        <v>174974.13927914776</v>
      </c>
      <c r="I183" s="5">
        <f t="shared" si="181"/>
        <v>76555.239139130295</v>
      </c>
      <c r="J183" s="5">
        <f t="shared" si="182"/>
        <v>28683.668914933129</v>
      </c>
      <c r="K183" s="5">
        <f t="shared" si="183"/>
        <v>150157.46651070187</v>
      </c>
      <c r="L183" s="5">
        <f t="shared" si="184"/>
        <v>25832.754137625703</v>
      </c>
      <c r="M183" s="5">
        <f t="shared" si="185"/>
        <v>6566.8859923447408</v>
      </c>
      <c r="N183" s="15">
        <f t="shared" si="186"/>
        <v>-1.5258961550568273E-4</v>
      </c>
      <c r="O183" s="15">
        <f t="shared" si="187"/>
        <v>5.0167528734443856E-3</v>
      </c>
      <c r="P183" s="15">
        <f t="shared" si="188"/>
        <v>5.048936253671199E-3</v>
      </c>
      <c r="Q183" s="5">
        <f t="shared" si="189"/>
        <v>6250.2030583415808</v>
      </c>
      <c r="R183" s="5">
        <f t="shared" si="190"/>
        <v>9676.6686233601813</v>
      </c>
      <c r="S183" s="5">
        <f t="shared" si="191"/>
        <v>5436.6348274263974</v>
      </c>
      <c r="T183" s="5">
        <f t="shared" si="192"/>
        <v>35.720724697323533</v>
      </c>
      <c r="U183" s="5">
        <f t="shared" si="193"/>
        <v>126.40112854685169</v>
      </c>
      <c r="V183" s="5">
        <f t="shared" si="194"/>
        <v>189.53763702787711</v>
      </c>
      <c r="W183" s="15">
        <f t="shared" si="195"/>
        <v>-1.0734613539272964E-2</v>
      </c>
      <c r="X183" s="15">
        <f t="shared" si="196"/>
        <v>-1.217998157191269E-2</v>
      </c>
      <c r="Y183" s="15">
        <f t="shared" si="197"/>
        <v>-9.7425357312937999E-3</v>
      </c>
      <c r="Z183" s="5">
        <f t="shared" si="212"/>
        <v>8736.0048604323256</v>
      </c>
      <c r="AA183" s="5">
        <f t="shared" si="213"/>
        <v>29103.04140253042</v>
      </c>
      <c r="AB183" s="5">
        <f t="shared" si="214"/>
        <v>44213.70915575324</v>
      </c>
      <c r="AC183" s="16">
        <f t="shared" si="198"/>
        <v>1.3825088627752635</v>
      </c>
      <c r="AD183" s="16">
        <f t="shared" si="199"/>
        <v>2.9858558817117782</v>
      </c>
      <c r="AE183" s="16">
        <f t="shared" si="200"/>
        <v>8.0941780754929518</v>
      </c>
      <c r="AF183" s="15">
        <f t="shared" si="201"/>
        <v>-4.0504037456468023E-3</v>
      </c>
      <c r="AG183" s="15">
        <f t="shared" si="202"/>
        <v>2.9673830763510267E-4</v>
      </c>
      <c r="AH183" s="15">
        <f t="shared" si="203"/>
        <v>9.7937136394747881E-3</v>
      </c>
      <c r="AI183" s="1">
        <f t="shared" si="167"/>
        <v>345930.21583281533</v>
      </c>
      <c r="AJ183" s="1">
        <f t="shared" si="168"/>
        <v>144373.11579710359</v>
      </c>
      <c r="AK183" s="1">
        <f t="shared" si="169"/>
        <v>54136.699039835352</v>
      </c>
      <c r="AL183" s="14">
        <f t="shared" si="204"/>
        <v>65.848050245940456</v>
      </c>
      <c r="AM183" s="14">
        <f t="shared" si="205"/>
        <v>14.792837146777911</v>
      </c>
      <c r="AN183" s="14">
        <f t="shared" si="206"/>
        <v>4.8161729880167146</v>
      </c>
      <c r="AO183" s="11">
        <f t="shared" si="207"/>
        <v>5.7541606600474511E-3</v>
      </c>
      <c r="AP183" s="11">
        <f t="shared" si="208"/>
        <v>7.2487247917343558E-3</v>
      </c>
      <c r="AQ183" s="11">
        <f t="shared" si="209"/>
        <v>6.5755079887778048E-3</v>
      </c>
      <c r="AR183" s="1">
        <f t="shared" si="215"/>
        <v>174974.13927914776</v>
      </c>
      <c r="AS183" s="1">
        <f t="shared" si="210"/>
        <v>76555.239139130295</v>
      </c>
      <c r="AT183" s="1">
        <f t="shared" si="211"/>
        <v>28683.668914933129</v>
      </c>
      <c r="AU183" s="1">
        <f t="shared" si="170"/>
        <v>34994.82785582955</v>
      </c>
      <c r="AV183" s="1">
        <f t="shared" si="171"/>
        <v>15311.04782782606</v>
      </c>
      <c r="AW183" s="1">
        <f t="shared" si="172"/>
        <v>5736.7337829866265</v>
      </c>
      <c r="AX183" s="1">
        <f t="shared" si="231"/>
        <v>120125.97320856147</v>
      </c>
      <c r="AY183" s="1">
        <f t="shared" si="218"/>
        <v>20666.203310100562</v>
      </c>
      <c r="AZ183" s="1">
        <f t="shared" si="219"/>
        <v>5253.5087938757915</v>
      </c>
      <c r="BA183" s="1">
        <f t="shared" si="232"/>
        <v>13629.354678672975</v>
      </c>
      <c r="BB183" s="1">
        <f t="shared" si="233"/>
        <v>29446.042421432943</v>
      </c>
      <c r="BC183" s="1">
        <f t="shared" si="234"/>
        <v>37418.495597046305</v>
      </c>
      <c r="BD183" s="1">
        <f t="shared" si="235"/>
        <v>2185.8558406933744</v>
      </c>
      <c r="BE183" s="2">
        <f t="shared" si="241"/>
        <v>0</v>
      </c>
      <c r="BF183" s="2">
        <f t="shared" si="242"/>
        <v>0</v>
      </c>
      <c r="BG183" s="2">
        <f t="shared" si="243"/>
        <v>0</v>
      </c>
      <c r="BH183" s="2">
        <f t="shared" si="220"/>
        <v>0</v>
      </c>
      <c r="BI183" s="2">
        <f t="shared" si="236"/>
        <v>0</v>
      </c>
      <c r="BJ183" s="2">
        <f t="shared" si="221"/>
        <v>0</v>
      </c>
      <c r="BK183" s="2">
        <f t="shared" si="222"/>
        <v>0</v>
      </c>
      <c r="BL183" s="2">
        <f t="shared" si="223"/>
        <v>0</v>
      </c>
      <c r="BM183" s="2">
        <f t="shared" si="224"/>
        <v>0</v>
      </c>
      <c r="BN183" s="2">
        <f t="shared" si="225"/>
        <v>0</v>
      </c>
      <c r="BO183" s="2">
        <f t="shared" si="237"/>
        <v>0</v>
      </c>
      <c r="BP183" s="2">
        <f t="shared" si="238"/>
        <v>0</v>
      </c>
      <c r="BQ183" s="2">
        <f t="shared" si="239"/>
        <v>0</v>
      </c>
      <c r="BR183" s="11">
        <f t="shared" si="240"/>
        <v>3.1777825959289768E-2</v>
      </c>
      <c r="BS183" s="17">
        <f t="shared" si="216"/>
        <v>6.4998598422336797E-3</v>
      </c>
      <c r="BT183" s="17">
        <f t="shared" si="217"/>
        <v>2.7155548917448584E-2</v>
      </c>
      <c r="BU183" s="12">
        <f>(BU$3*temperature!$I293+BU$4*temperature!$I293^2+BU$5*temperature!$I293^6)*(K183/K$56)^$BW$1</f>
        <v>-27.423479179473713</v>
      </c>
      <c r="BV183" s="12">
        <f>(BV$3*temperature!$I293+BV$4*temperature!$I293^2+BV$5*temperature!$I293^6)*(L183/L$56)^$BW$1</f>
        <v>-20.001606377046517</v>
      </c>
      <c r="BW183" s="12">
        <f>(BW$3*temperature!$I293+BW$4*temperature!$I293^2+BW$5*temperature!$I293^6)*(M183/M$56)^$BW$1</f>
        <v>-17.808094828033333</v>
      </c>
      <c r="BX183" s="12">
        <f>(BX$3*temperature!$M293+BX$4*temperature!$M293^2+BX$5*temperature!$M293^6)*(K183/K$56)^$BW$1</f>
        <v>-27.423497807756984</v>
      </c>
      <c r="BY183" s="12">
        <f>(BY$3*temperature!$M293+BY$4*temperature!$M293^2+BY$5*temperature!$M293^6)*(L183/L$56)^$BW$1</f>
        <v>-20.001618841988353</v>
      </c>
      <c r="BZ183" s="12">
        <f>(BZ$3*temperature!$M293+BZ$4*temperature!$M293^2+BZ$5*temperature!$M293^6)*(M183/M$56)^$BW$1</f>
        <v>-17.80810501779294</v>
      </c>
      <c r="CA183" s="19">
        <f t="shared" si="226"/>
        <v>-1.862828327148236E-5</v>
      </c>
      <c r="CB183" s="19">
        <f t="shared" si="227"/>
        <v>-1.2464941836043408E-5</v>
      </c>
      <c r="CC183" s="19">
        <f t="shared" si="228"/>
        <v>-1.0189759606760163E-5</v>
      </c>
      <c r="CD183" s="19">
        <f t="shared" si="229"/>
        <v>-4.5060041256724935E-2</v>
      </c>
      <c r="CE183" s="19">
        <f t="shared" si="230"/>
        <v>-2.9288395265397922E-4</v>
      </c>
      <c r="CF183" s="19"/>
      <c r="CG183" s="19"/>
      <c r="CH183" s="19"/>
    </row>
    <row r="184" spans="1:86">
      <c r="A184" s="2">
        <f t="shared" si="173"/>
        <v>2138</v>
      </c>
      <c r="B184" s="5">
        <f t="shared" si="174"/>
        <v>1165.2777277407038</v>
      </c>
      <c r="C184" s="5">
        <f t="shared" si="175"/>
        <v>2963.5288250961903</v>
      </c>
      <c r="D184" s="5">
        <f t="shared" si="176"/>
        <v>4368.0271328954095</v>
      </c>
      <c r="E184" s="15">
        <f t="shared" si="177"/>
        <v>5.7842818823911106E-6</v>
      </c>
      <c r="F184" s="15">
        <f t="shared" si="178"/>
        <v>1.139542317611236E-5</v>
      </c>
      <c r="G184" s="15">
        <f t="shared" si="179"/>
        <v>2.3263351054463962E-5</v>
      </c>
      <c r="H184" s="5">
        <f t="shared" si="180"/>
        <v>174923.49322504553</v>
      </c>
      <c r="I184" s="5">
        <f t="shared" si="181"/>
        <v>76931.975350623514</v>
      </c>
      <c r="J184" s="5">
        <f t="shared" si="182"/>
        <v>28826.540378169644</v>
      </c>
      <c r="K184" s="5">
        <f t="shared" si="183"/>
        <v>150113.1353159865</v>
      </c>
      <c r="L184" s="5">
        <f t="shared" si="184"/>
        <v>25959.583959209998</v>
      </c>
      <c r="M184" s="5">
        <f t="shared" si="185"/>
        <v>6599.4416932711583</v>
      </c>
      <c r="N184" s="15">
        <f t="shared" si="186"/>
        <v>-2.9523137107678732E-4</v>
      </c>
      <c r="O184" s="15">
        <f t="shared" si="187"/>
        <v>4.9096515574220678E-3</v>
      </c>
      <c r="P184" s="15">
        <f t="shared" si="188"/>
        <v>4.9575553716585397E-3</v>
      </c>
      <c r="Q184" s="5">
        <f t="shared" si="189"/>
        <v>6181.319850349726</v>
      </c>
      <c r="R184" s="5">
        <f t="shared" si="190"/>
        <v>9605.8468508585192</v>
      </c>
      <c r="S184" s="5">
        <f t="shared" si="191"/>
        <v>5410.4839147160537</v>
      </c>
      <c r="T184" s="5">
        <f t="shared" si="192"/>
        <v>35.337276522355005</v>
      </c>
      <c r="U184" s="5">
        <f t="shared" si="193"/>
        <v>124.86156513048208</v>
      </c>
      <c r="V184" s="5">
        <f t="shared" si="194"/>
        <v>187.69105982670803</v>
      </c>
      <c r="W184" s="15">
        <f t="shared" si="195"/>
        <v>-1.0734613539272964E-2</v>
      </c>
      <c r="X184" s="15">
        <f t="shared" si="196"/>
        <v>-1.217998157191269E-2</v>
      </c>
      <c r="Y184" s="15">
        <f t="shared" si="197"/>
        <v>-9.7425357312937999E-3</v>
      </c>
      <c r="Z184" s="5">
        <f t="shared" si="212"/>
        <v>8605.9617410065312</v>
      </c>
      <c r="AA184" s="5">
        <f t="shared" si="213"/>
        <v>28901.711625285778</v>
      </c>
      <c r="AB184" s="5">
        <f t="shared" si="214"/>
        <v>44436.063678914034</v>
      </c>
      <c r="AC184" s="16">
        <f t="shared" si="198"/>
        <v>1.3769091436990888</v>
      </c>
      <c r="AD184" s="16">
        <f t="shared" si="199"/>
        <v>2.9867418995329595</v>
      </c>
      <c r="AE184" s="16">
        <f t="shared" si="200"/>
        <v>8.1734501377112441</v>
      </c>
      <c r="AF184" s="15">
        <f t="shared" si="201"/>
        <v>-4.0504037456468023E-3</v>
      </c>
      <c r="AG184" s="15">
        <f t="shared" si="202"/>
        <v>2.9673830763510267E-4</v>
      </c>
      <c r="AH184" s="15">
        <f t="shared" si="203"/>
        <v>9.7937136394747881E-3</v>
      </c>
      <c r="AI184" s="1">
        <f t="shared" si="167"/>
        <v>346332.02210536337</v>
      </c>
      <c r="AJ184" s="1">
        <f t="shared" si="168"/>
        <v>145246.8520452193</v>
      </c>
      <c r="AK184" s="1">
        <f t="shared" si="169"/>
        <v>54459.762918838445</v>
      </c>
      <c r="AL184" s="14">
        <f t="shared" si="204"/>
        <v>66.223161503603805</v>
      </c>
      <c r="AM184" s="14">
        <f t="shared" si="205"/>
        <v>14.898994060090189</v>
      </c>
      <c r="AN184" s="14">
        <f t="shared" si="206"/>
        <v>4.8475250841351736</v>
      </c>
      <c r="AO184" s="11">
        <f t="shared" si="207"/>
        <v>5.6966190534469769E-3</v>
      </c>
      <c r="AP184" s="11">
        <f t="shared" si="208"/>
        <v>7.1762375438170125E-3</v>
      </c>
      <c r="AQ184" s="11">
        <f t="shared" si="209"/>
        <v>6.5097529088900263E-3</v>
      </c>
      <c r="AR184" s="1">
        <f t="shared" si="215"/>
        <v>174923.49322504553</v>
      </c>
      <c r="AS184" s="1">
        <f t="shared" si="210"/>
        <v>76931.975350623514</v>
      </c>
      <c r="AT184" s="1">
        <f t="shared" si="211"/>
        <v>28826.540378169644</v>
      </c>
      <c r="AU184" s="1">
        <f t="shared" si="170"/>
        <v>34984.698645009106</v>
      </c>
      <c r="AV184" s="1">
        <f t="shared" si="171"/>
        <v>15386.395070124703</v>
      </c>
      <c r="AW184" s="1">
        <f t="shared" si="172"/>
        <v>5765.3080756339295</v>
      </c>
      <c r="AX184" s="1">
        <f t="shared" si="231"/>
        <v>120090.50825278919</v>
      </c>
      <c r="AY184" s="1">
        <f t="shared" si="218"/>
        <v>20767.667167367999</v>
      </c>
      <c r="AZ184" s="1">
        <f t="shared" si="219"/>
        <v>5279.5533546169272</v>
      </c>
      <c r="BA184" s="1">
        <f t="shared" si="232"/>
        <v>13629.089437367355</v>
      </c>
      <c r="BB184" s="1">
        <f t="shared" si="233"/>
        <v>29460.892264482194</v>
      </c>
      <c r="BC184" s="1">
        <f t="shared" si="234"/>
        <v>37440.967312492583</v>
      </c>
      <c r="BD184" s="1">
        <f t="shared" si="235"/>
        <v>2123.1671119684715</v>
      </c>
      <c r="BE184" s="2">
        <f t="shared" si="241"/>
        <v>0</v>
      </c>
      <c r="BF184" s="2">
        <f t="shared" si="242"/>
        <v>0</v>
      </c>
      <c r="BG184" s="2">
        <f t="shared" si="243"/>
        <v>0</v>
      </c>
      <c r="BH184" s="2">
        <f t="shared" si="220"/>
        <v>0</v>
      </c>
      <c r="BI184" s="2">
        <f t="shared" si="236"/>
        <v>0</v>
      </c>
      <c r="BJ184" s="2">
        <f t="shared" si="221"/>
        <v>0</v>
      </c>
      <c r="BK184" s="2">
        <f t="shared" si="222"/>
        <v>0</v>
      </c>
      <c r="BL184" s="2">
        <f t="shared" si="223"/>
        <v>0</v>
      </c>
      <c r="BM184" s="2">
        <f t="shared" si="224"/>
        <v>0</v>
      </c>
      <c r="BN184" s="2">
        <f t="shared" si="225"/>
        <v>0</v>
      </c>
      <c r="BO184" s="2">
        <f t="shared" si="237"/>
        <v>0</v>
      </c>
      <c r="BP184" s="2">
        <f t="shared" si="238"/>
        <v>0</v>
      </c>
      <c r="BQ184" s="2">
        <f t="shared" si="239"/>
        <v>0</v>
      </c>
      <c r="BR184" s="11">
        <f t="shared" si="240"/>
        <v>3.1656834933035033E-2</v>
      </c>
      <c r="BS184" s="17">
        <f t="shared" si="216"/>
        <v>6.2996700245912633E-3</v>
      </c>
      <c r="BT184" s="17">
        <f t="shared" si="217"/>
        <v>2.6364610599464645E-2</v>
      </c>
      <c r="BU184" s="12">
        <f>(BU$3*temperature!$I294+BU$4*temperature!$I294^2+BU$5*temperature!$I294^6)*(K184/K$56)^$BW$1</f>
        <v>-27.876626447181835</v>
      </c>
      <c r="BV184" s="12">
        <f>(BV$3*temperature!$I294+BV$4*temperature!$I294^2+BV$5*temperature!$I294^6)*(L184/L$56)^$BW$1</f>
        <v>-20.278548824590182</v>
      </c>
      <c r="BW184" s="12">
        <f>(BW$3*temperature!$I294+BW$4*temperature!$I294^2+BW$5*temperature!$I294^6)*(M184/M$56)^$BW$1</f>
        <v>-18.032440924747583</v>
      </c>
      <c r="BX184" s="12">
        <f>(BX$3*temperature!$M294+BX$4*temperature!$M294^2+BX$5*temperature!$M294^6)*(K184/K$56)^$BW$1</f>
        <v>-27.876645077723108</v>
      </c>
      <c r="BY184" s="12">
        <f>(BY$3*temperature!$M294+BY$4*temperature!$M294^2+BY$5*temperature!$M294^6)*(L184/L$56)^$BW$1</f>
        <v>-20.278561270312395</v>
      </c>
      <c r="BZ184" s="12">
        <f>(BZ$3*temperature!$M294+BZ$4*temperature!$M294^2+BZ$5*temperature!$M294^6)*(M184/M$56)^$BW$1</f>
        <v>-18.032451094653361</v>
      </c>
      <c r="CA184" s="19">
        <f t="shared" si="226"/>
        <v>-1.8630541273267909E-5</v>
      </c>
      <c r="CB184" s="19">
        <f t="shared" si="227"/>
        <v>-1.2445722212817145E-5</v>
      </c>
      <c r="CC184" s="19">
        <f t="shared" si="228"/>
        <v>-1.0169905777956956E-5</v>
      </c>
      <c r="CD184" s="19">
        <f t="shared" si="229"/>
        <v>-4.5095565542410239E-2</v>
      </c>
      <c r="CE184" s="19">
        <f t="shared" si="230"/>
        <v>-2.8408718248951241E-4</v>
      </c>
      <c r="CF184" s="19"/>
      <c r="CG184" s="19"/>
      <c r="CH184" s="19"/>
    </row>
    <row r="185" spans="1:86">
      <c r="A185" s="2">
        <f t="shared" si="173"/>
        <v>2139</v>
      </c>
      <c r="B185" s="5">
        <f t="shared" si="174"/>
        <v>1165.28413102081</v>
      </c>
      <c r="C185" s="5">
        <f t="shared" si="175"/>
        <v>2963.560907227994</v>
      </c>
      <c r="D185" s="5">
        <f t="shared" si="176"/>
        <v>4368.1236670965873</v>
      </c>
      <c r="E185" s="15">
        <f t="shared" si="177"/>
        <v>5.4950677882715551E-6</v>
      </c>
      <c r="F185" s="15">
        <f t="shared" si="178"/>
        <v>1.0825652017306742E-5</v>
      </c>
      <c r="G185" s="15">
        <f t="shared" si="179"/>
        <v>2.2100183501740762E-5</v>
      </c>
      <c r="H185" s="5">
        <f t="shared" si="180"/>
        <v>174847.9066379634</v>
      </c>
      <c r="I185" s="5">
        <f t="shared" si="181"/>
        <v>77302.383955898433</v>
      </c>
      <c r="J185" s="5">
        <f t="shared" si="182"/>
        <v>28967.490667998609</v>
      </c>
      <c r="K185" s="5">
        <f t="shared" si="183"/>
        <v>150047.44506800541</v>
      </c>
      <c r="L185" s="5">
        <f t="shared" si="184"/>
        <v>26084.290613822493</v>
      </c>
      <c r="M185" s="5">
        <f t="shared" si="185"/>
        <v>6631.5637732969171</v>
      </c>
      <c r="N185" s="15">
        <f t="shared" si="186"/>
        <v>-4.3760492939415307E-4</v>
      </c>
      <c r="O185" s="15">
        <f t="shared" si="187"/>
        <v>4.8038772427341225E-3</v>
      </c>
      <c r="P185" s="15">
        <f t="shared" si="188"/>
        <v>4.867393564293554E-3</v>
      </c>
      <c r="Q185" s="5">
        <f t="shared" si="189"/>
        <v>6112.3234188762626</v>
      </c>
      <c r="R185" s="5">
        <f t="shared" si="190"/>
        <v>9534.5342897351857</v>
      </c>
      <c r="S185" s="5">
        <f t="shared" si="191"/>
        <v>5383.9694512867782</v>
      </c>
      <c r="T185" s="5">
        <f t="shared" si="192"/>
        <v>34.957944515357099</v>
      </c>
      <c r="U185" s="5">
        <f t="shared" si="193"/>
        <v>123.34075356815264</v>
      </c>
      <c r="V185" s="5">
        <f t="shared" si="194"/>
        <v>185.86247296990192</v>
      </c>
      <c r="W185" s="15">
        <f t="shared" si="195"/>
        <v>-1.0734613539272964E-2</v>
      </c>
      <c r="X185" s="15">
        <f t="shared" si="196"/>
        <v>-1.217998157191269E-2</v>
      </c>
      <c r="Y185" s="15">
        <f t="shared" si="197"/>
        <v>-9.7425357312937999E-3</v>
      </c>
      <c r="Z185" s="5">
        <f t="shared" si="212"/>
        <v>8476.6423666698538</v>
      </c>
      <c r="AA185" s="5">
        <f t="shared" si="213"/>
        <v>28698.698746978618</v>
      </c>
      <c r="AB185" s="5">
        <f t="shared" si="214"/>
        <v>44655.421241249125</v>
      </c>
      <c r="AC185" s="16">
        <f t="shared" si="198"/>
        <v>1.3713321057460346</v>
      </c>
      <c r="AD185" s="16">
        <f t="shared" si="199"/>
        <v>2.9876281802695699</v>
      </c>
      <c r="AE185" s="16">
        <f t="shared" si="200"/>
        <v>8.2534985678065134</v>
      </c>
      <c r="AF185" s="15">
        <f t="shared" si="201"/>
        <v>-4.0504037456468023E-3</v>
      </c>
      <c r="AG185" s="15">
        <f t="shared" si="202"/>
        <v>2.9673830763510267E-4</v>
      </c>
      <c r="AH185" s="15">
        <f t="shared" si="203"/>
        <v>9.7937136394747881E-3</v>
      </c>
      <c r="AI185" s="1">
        <f t="shared" ref="AI185:AI248" si="244">(1-$AI$5)*AI184+AU184</f>
        <v>346683.51853983616</v>
      </c>
      <c r="AJ185" s="1">
        <f t="shared" ref="AJ185:AJ248" si="245">(1-$AI$5)*AJ184+AV184</f>
        <v>146108.56191082209</v>
      </c>
      <c r="AK185" s="1">
        <f t="shared" ref="AK185:AK248" si="246">(1-$AI$5)*AK184+AW184</f>
        <v>54779.094702588525</v>
      </c>
      <c r="AL185" s="14">
        <f t="shared" si="204"/>
        <v>66.596637145968728</v>
      </c>
      <c r="AM185" s="14">
        <f t="shared" si="205"/>
        <v>15.004843593423924</v>
      </c>
      <c r="AN185" s="14">
        <f t="shared" si="206"/>
        <v>4.8787657127473665</v>
      </c>
      <c r="AO185" s="11">
        <f t="shared" si="207"/>
        <v>5.6396528629125073E-3</v>
      </c>
      <c r="AP185" s="11">
        <f t="shared" si="208"/>
        <v>7.104475168378842E-3</v>
      </c>
      <c r="AQ185" s="11">
        <f t="shared" si="209"/>
        <v>6.444655379801126E-3</v>
      </c>
      <c r="AR185" s="1">
        <f t="shared" si="215"/>
        <v>174847.9066379634</v>
      </c>
      <c r="AS185" s="1">
        <f t="shared" si="210"/>
        <v>77302.383955898433</v>
      </c>
      <c r="AT185" s="1">
        <f t="shared" si="211"/>
        <v>28967.490667998609</v>
      </c>
      <c r="AU185" s="1">
        <f t="shared" ref="AU185:AU248" si="247">$AU$5*AR185</f>
        <v>34969.581327592685</v>
      </c>
      <c r="AV185" s="1">
        <f t="shared" ref="AV185:AV248" si="248">$AU$5*AS185</f>
        <v>15460.476791179688</v>
      </c>
      <c r="AW185" s="1">
        <f t="shared" ref="AW185:AW248" si="249">$AU$5*AT185</f>
        <v>5793.4981335997218</v>
      </c>
      <c r="AX185" s="1">
        <f t="shared" si="231"/>
        <v>120037.95605440431</v>
      </c>
      <c r="AY185" s="1">
        <f t="shared" si="218"/>
        <v>20867.432491057993</v>
      </c>
      <c r="AZ185" s="1">
        <f t="shared" si="219"/>
        <v>5305.2510186375339</v>
      </c>
      <c r="BA185" s="1">
        <f t="shared" si="232"/>
        <v>13628.654284450433</v>
      </c>
      <c r="BB185" s="1">
        <f t="shared" si="233"/>
        <v>29475.413694372197</v>
      </c>
      <c r="BC185" s="1">
        <f t="shared" si="234"/>
        <v>37463.004565315307</v>
      </c>
      <c r="BD185" s="1">
        <f t="shared" si="235"/>
        <v>2062.251936665064</v>
      </c>
      <c r="BE185" s="2">
        <f t="shared" si="241"/>
        <v>0</v>
      </c>
      <c r="BF185" s="2">
        <f t="shared" si="242"/>
        <v>0</v>
      </c>
      <c r="BG185" s="2">
        <f t="shared" si="243"/>
        <v>0</v>
      </c>
      <c r="BH185" s="2">
        <f t="shared" si="220"/>
        <v>0</v>
      </c>
      <c r="BI185" s="2">
        <f t="shared" si="236"/>
        <v>0</v>
      </c>
      <c r="BJ185" s="2">
        <f t="shared" si="221"/>
        <v>0</v>
      </c>
      <c r="BK185" s="2">
        <f t="shared" si="222"/>
        <v>0</v>
      </c>
      <c r="BL185" s="2">
        <f t="shared" si="223"/>
        <v>0</v>
      </c>
      <c r="BM185" s="2">
        <f t="shared" si="224"/>
        <v>0</v>
      </c>
      <c r="BN185" s="2">
        <f t="shared" si="225"/>
        <v>0</v>
      </c>
      <c r="BO185" s="2">
        <f t="shared" si="237"/>
        <v>0</v>
      </c>
      <c r="BP185" s="2">
        <f t="shared" si="238"/>
        <v>0</v>
      </c>
      <c r="BQ185" s="2">
        <f t="shared" si="239"/>
        <v>0</v>
      </c>
      <c r="BR185" s="11">
        <f t="shared" si="240"/>
        <v>3.153663306065943E-2</v>
      </c>
      <c r="BS185" s="17">
        <f t="shared" si="216"/>
        <v>6.1063619328419177E-3</v>
      </c>
      <c r="BT185" s="17">
        <f t="shared" si="217"/>
        <v>2.5596709319868585E-2</v>
      </c>
      <c r="BU185" s="12">
        <f>(BU$3*temperature!$I295+BU$4*temperature!$I295^2+BU$5*temperature!$I295^6)*(K185/K$56)^$BW$1</f>
        <v>-28.331031133145444</v>
      </c>
      <c r="BV185" s="12">
        <f>(BV$3*temperature!$I295+BV$4*temperature!$I295^2+BV$5*temperature!$I295^6)*(L185/L$56)^$BW$1</f>
        <v>-20.555336817009312</v>
      </c>
      <c r="BW185" s="12">
        <f>(BW$3*temperature!$I295+BW$4*temperature!$I295^2+BW$5*temperature!$I295^6)*(M185/M$56)^$BW$1</f>
        <v>-18.256528780332768</v>
      </c>
      <c r="BX185" s="12">
        <f>(BX$3*temperature!$M295+BX$4*temperature!$M295^2+BX$5*temperature!$M295^6)*(K185/K$56)^$BW$1</f>
        <v>-28.331049765411951</v>
      </c>
      <c r="BY185" s="12">
        <f>(BY$3*temperature!$M295+BY$4*temperature!$M295^2+BY$5*temperature!$M295^6)*(L185/L$56)^$BW$1</f>
        <v>-20.555349243167193</v>
      </c>
      <c r="BZ185" s="12">
        <f>(BZ$3*temperature!$M295+BZ$4*temperature!$M295^2+BZ$5*temperature!$M295^6)*(M185/M$56)^$BW$1</f>
        <v>-18.256538930160445</v>
      </c>
      <c r="CA185" s="19">
        <f t="shared" si="226"/>
        <v>-1.8632266506557471E-5</v>
      </c>
      <c r="CB185" s="19">
        <f t="shared" si="227"/>
        <v>-1.2426157880440769E-5</v>
      </c>
      <c r="CC185" s="19">
        <f t="shared" si="228"/>
        <v>-1.0149827676997347E-5</v>
      </c>
      <c r="CD185" s="19">
        <f t="shared" si="229"/>
        <v>-4.5123994606778739E-2</v>
      </c>
      <c r="CE185" s="19">
        <f t="shared" si="230"/>
        <v>-2.7554344292459772E-4</v>
      </c>
      <c r="CF185" s="19"/>
      <c r="CG185" s="19"/>
      <c r="CH185" s="19"/>
    </row>
    <row r="186" spans="1:86">
      <c r="A186" s="2">
        <f t="shared" ref="A186:A249" si="250">1+A185</f>
        <v>2140</v>
      </c>
      <c r="B186" s="5">
        <f t="shared" ref="B186:B249" si="251">B185*(1+E186)</f>
        <v>1165.2902141703378</v>
      </c>
      <c r="C186" s="5">
        <f t="shared" ref="C186:C249" si="252">C185*(1+F186)</f>
        <v>2963.5913855831523</v>
      </c>
      <c r="D186" s="5">
        <f t="shared" ref="D186:D249" si="253">D185*(1+G186)</f>
        <v>4368.2153766144584</v>
      </c>
      <c r="E186" s="15">
        <f t="shared" ref="E186:E249" si="254">E185*$E$5</f>
        <v>5.2203143988579772E-6</v>
      </c>
      <c r="F186" s="15">
        <f t="shared" ref="F186:F249" si="255">F185*$E$5</f>
        <v>1.0284369416441405E-5</v>
      </c>
      <c r="G186" s="15">
        <f t="shared" ref="G186:G249" si="256">G185*$E$5</f>
        <v>2.0995174326653724E-5</v>
      </c>
      <c r="H186" s="5">
        <f t="shared" ref="H186:H249" si="257">AR186</f>
        <v>174747.44950515119</v>
      </c>
      <c r="I186" s="5">
        <f t="shared" ref="I186:I249" si="258">AS186</f>
        <v>77666.458521450244</v>
      </c>
      <c r="J186" s="5">
        <f t="shared" ref="J186:J249" si="259">AT186</f>
        <v>29106.521036594422</v>
      </c>
      <c r="K186" s="5">
        <f t="shared" ref="K186:K249" si="260">H186/B186*1000</f>
        <v>149960.45395401155</v>
      </c>
      <c r="L186" s="5">
        <f t="shared" ref="L186:L249" si="261">I186/C186*1000</f>
        <v>26206.871466582987</v>
      </c>
      <c r="M186" s="5">
        <f t="shared" ref="M186:M249" si="262">J186/D186*1000</f>
        <v>6663.2522728659824</v>
      </c>
      <c r="N186" s="15">
        <f t="shared" ref="N186:N249" si="263">K186/K185-1</f>
        <v>-5.7975738243620789E-4</v>
      </c>
      <c r="O186" s="15">
        <f t="shared" ref="O186:O249" si="264">L186/L185-1</f>
        <v>4.6994129369013482E-3</v>
      </c>
      <c r="P186" s="15">
        <f t="shared" ref="P186:P249" si="265">M186/M185-1</f>
        <v>4.7784354719868638E-3</v>
      </c>
      <c r="Q186" s="5">
        <f t="shared" ref="Q186:Q249" si="266">T186*H186/1000</f>
        <v>6043.2359118186787</v>
      </c>
      <c r="R186" s="5">
        <f t="shared" ref="R186:R249" si="267">U186*I186/1000</f>
        <v>9462.7621241702454</v>
      </c>
      <c r="S186" s="5">
        <f t="shared" ref="S186:S249" si="268">V186*J186/1000</f>
        <v>5357.1047123879825</v>
      </c>
      <c r="T186" s="5">
        <f t="shared" ref="T186:T249" si="269">T185*(1+W186)</f>
        <v>34.582684490857396</v>
      </c>
      <c r="U186" s="5">
        <f t="shared" ref="U186:U249" si="270">U185*(1+X186)</f>
        <v>121.83846546262671</v>
      </c>
      <c r="V186" s="5">
        <f t="shared" ref="V186:V249" si="271">V185*(1+Y186)</f>
        <v>184.05170118588603</v>
      </c>
      <c r="W186" s="15">
        <f t="shared" ref="W186:W249" si="272">T$5-1</f>
        <v>-1.0734613539272964E-2</v>
      </c>
      <c r="X186" s="15">
        <f t="shared" ref="X186:X249" si="273">U$5-1</f>
        <v>-1.217998157191269E-2</v>
      </c>
      <c r="Y186" s="15">
        <f t="shared" ref="Y186:Y249" si="274">V$5-1</f>
        <v>-9.7425357312937999E-3</v>
      </c>
      <c r="Z186" s="5">
        <f t="shared" si="212"/>
        <v>8348.0747581548585</v>
      </c>
      <c r="AA186" s="5">
        <f t="shared" si="213"/>
        <v>28494.096111352919</v>
      </c>
      <c r="AB186" s="5">
        <f t="shared" si="214"/>
        <v>44871.783335642969</v>
      </c>
      <c r="AC186" s="16">
        <f t="shared" ref="AC186:AC249" si="275">AC185*(1+AF186)</f>
        <v>1.365777657048395</v>
      </c>
      <c r="AD186" s="16">
        <f t="shared" ref="AD186:AD249" si="276">AD185*(1+AG186)</f>
        <v>2.9885147239996259</v>
      </c>
      <c r="AE186" s="16">
        <f t="shared" ref="AE186:AE249" si="277">AE185*(1+AH186)</f>
        <v>8.3343309693034264</v>
      </c>
      <c r="AF186" s="15">
        <f t="shared" ref="AF186:AF249" si="278">AC$5-1</f>
        <v>-4.0504037456468023E-3</v>
      </c>
      <c r="AG186" s="15">
        <f t="shared" ref="AG186:AG249" si="279">AD$5-1</f>
        <v>2.9673830763510267E-4</v>
      </c>
      <c r="AH186" s="15">
        <f t="shared" ref="AH186:AH249" si="280">AE$5-1</f>
        <v>9.7937136394747881E-3</v>
      </c>
      <c r="AI186" s="1">
        <f t="shared" si="244"/>
        <v>346984.74801344523</v>
      </c>
      <c r="AJ186" s="1">
        <f t="shared" si="245"/>
        <v>146958.18251091955</v>
      </c>
      <c r="AK186" s="1">
        <f t="shared" si="246"/>
        <v>55094.683365929399</v>
      </c>
      <c r="AL186" s="14">
        <f t="shared" ref="AL186:AL249" si="281">AL185*(1+AO186)</f>
        <v>66.968463242155934</v>
      </c>
      <c r="AM186" s="14">
        <f t="shared" ref="AM186:AM249" si="282">AM185*(1+AP186)</f>
        <v>15.110379116751664</v>
      </c>
      <c r="AN186" s="14">
        <f t="shared" ref="AN186:AN249" si="283">AN185*(1+AQ186)</f>
        <v>4.9098932568078393</v>
      </c>
      <c r="AO186" s="11">
        <f t="shared" ref="AO186:AO249" si="284">AO$5*AO185</f>
        <v>5.5832563342833822E-3</v>
      </c>
      <c r="AP186" s="11">
        <f t="shared" ref="AP186:AP249" si="285">AP$5*AP185</f>
        <v>7.0334304166950537E-3</v>
      </c>
      <c r="AQ186" s="11">
        <f t="shared" ref="AQ186:AQ249" si="286">AQ$5*AQ185</f>
        <v>6.3802088260031149E-3</v>
      </c>
      <c r="AR186" s="1">
        <f t="shared" si="215"/>
        <v>174747.44950515119</v>
      </c>
      <c r="AS186" s="1">
        <f t="shared" si="210"/>
        <v>77666.458521450244</v>
      </c>
      <c r="AT186" s="1">
        <f t="shared" si="211"/>
        <v>29106.521036594422</v>
      </c>
      <c r="AU186" s="1">
        <f t="shared" si="247"/>
        <v>34949.48990103024</v>
      </c>
      <c r="AV186" s="1">
        <f t="shared" si="248"/>
        <v>15533.29170429005</v>
      </c>
      <c r="AW186" s="1">
        <f t="shared" si="249"/>
        <v>5821.3042073188844</v>
      </c>
      <c r="AX186" s="1">
        <f t="shared" si="231"/>
        <v>119968.36316320924</v>
      </c>
      <c r="AY186" s="1">
        <f t="shared" si="218"/>
        <v>20965.497173266383</v>
      </c>
      <c r="AZ186" s="1">
        <f t="shared" si="219"/>
        <v>5330.6018182927864</v>
      </c>
      <c r="BA186" s="1">
        <f t="shared" si="232"/>
        <v>13628.049648792688</v>
      </c>
      <c r="BB186" s="1">
        <f t="shared" si="233"/>
        <v>29489.611347586757</v>
      </c>
      <c r="BC186" s="1">
        <f t="shared" si="234"/>
        <v>37484.614630529948</v>
      </c>
      <c r="BD186" s="1">
        <f t="shared" si="235"/>
        <v>2003.0611842154642</v>
      </c>
      <c r="BE186" s="2">
        <f t="shared" si="241"/>
        <v>0</v>
      </c>
      <c r="BF186" s="2">
        <f t="shared" si="242"/>
        <v>0</v>
      </c>
      <c r="BG186" s="2">
        <f t="shared" si="243"/>
        <v>0</v>
      </c>
      <c r="BH186" s="2">
        <f t="shared" si="220"/>
        <v>0</v>
      </c>
      <c r="BI186" s="2">
        <f t="shared" si="236"/>
        <v>0</v>
      </c>
      <c r="BJ186" s="2">
        <f t="shared" si="221"/>
        <v>0</v>
      </c>
      <c r="BK186" s="2">
        <f t="shared" si="222"/>
        <v>0</v>
      </c>
      <c r="BL186" s="2">
        <f t="shared" si="223"/>
        <v>0</v>
      </c>
      <c r="BM186" s="2">
        <f t="shared" si="224"/>
        <v>0</v>
      </c>
      <c r="BN186" s="2">
        <f t="shared" si="225"/>
        <v>0</v>
      </c>
      <c r="BO186" s="2">
        <f t="shared" si="237"/>
        <v>0</v>
      </c>
      <c r="BP186" s="2">
        <f t="shared" si="238"/>
        <v>0</v>
      </c>
      <c r="BQ186" s="2">
        <f t="shared" si="239"/>
        <v>0</v>
      </c>
      <c r="BR186" s="11">
        <f t="shared" si="240"/>
        <v>3.1417192485525297E-2</v>
      </c>
      <c r="BS186" s="17">
        <f t="shared" si="216"/>
        <v>5.9196753049126404E-3</v>
      </c>
      <c r="BT186" s="17">
        <f t="shared" si="217"/>
        <v>2.4851174096959791E-2</v>
      </c>
      <c r="BU186" s="12">
        <f>(BU$3*temperature!$I296+BU$4*temperature!$I296^2+BU$5*temperature!$I296^6)*(K186/K$56)^$BW$1</f>
        <v>-28.786669881192573</v>
      </c>
      <c r="BV186" s="12">
        <f>(BV$3*temperature!$I296+BV$4*temperature!$I296^2+BV$5*temperature!$I296^6)*(L186/L$56)^$BW$1</f>
        <v>-20.831941982493813</v>
      </c>
      <c r="BW186" s="12">
        <f>(BW$3*temperature!$I296+BW$4*temperature!$I296^2+BW$5*temperature!$I296^6)*(M186/M$56)^$BW$1</f>
        <v>-18.480334827614104</v>
      </c>
      <c r="BX186" s="12">
        <f>(BX$3*temperature!$M296+BX$4*temperature!$M296^2+BX$5*temperature!$M296^6)*(K186/K$56)^$BW$1</f>
        <v>-28.786688514695808</v>
      </c>
      <c r="BY186" s="12">
        <f>(BY$3*temperature!$M296+BY$4*temperature!$M296^2+BY$5*temperature!$M296^6)*(L186/L$56)^$BW$1</f>
        <v>-20.831954388767816</v>
      </c>
      <c r="BZ186" s="12">
        <f>(BZ$3*temperature!$M296+BZ$4*temperature!$M296^2+BZ$5*temperature!$M296^6)*(M186/M$56)^$BW$1</f>
        <v>-18.480344957158085</v>
      </c>
      <c r="CA186" s="19">
        <f t="shared" si="226"/>
        <v>-1.8633503234610771E-5</v>
      </c>
      <c r="CB186" s="19">
        <f t="shared" si="227"/>
        <v>-1.2406274002785267E-5</v>
      </c>
      <c r="CC186" s="19">
        <f t="shared" si="228"/>
        <v>-1.0129543980497147E-5</v>
      </c>
      <c r="CD186" s="19">
        <f t="shared" si="229"/>
        <v>-4.5145443157967334E-2</v>
      </c>
      <c r="CE186" s="19">
        <f t="shared" si="230"/>
        <v>-2.6724636499155657E-4</v>
      </c>
      <c r="CF186" s="19"/>
      <c r="CG186" s="19"/>
      <c r="CH186" s="19"/>
    </row>
    <row r="187" spans="1:86">
      <c r="A187" s="2">
        <f t="shared" si="250"/>
        <v>2141</v>
      </c>
      <c r="B187" s="5">
        <f t="shared" si="251"/>
        <v>1165.2959931925573</v>
      </c>
      <c r="C187" s="5">
        <f t="shared" si="252"/>
        <v>2963.6203403183304</v>
      </c>
      <c r="D187" s="5">
        <f t="shared" si="253"/>
        <v>4368.3025024856197</v>
      </c>
      <c r="E187" s="15">
        <f t="shared" si="254"/>
        <v>4.9592986789150782E-6</v>
      </c>
      <c r="F187" s="15">
        <f t="shared" si="255"/>
        <v>9.7701509456193339E-6</v>
      </c>
      <c r="G187" s="15">
        <f t="shared" si="256"/>
        <v>1.9945415610321037E-5</v>
      </c>
      <c r="H187" s="5">
        <f t="shared" si="257"/>
        <v>174622.19374918475</v>
      </c>
      <c r="I187" s="5">
        <f t="shared" si="258"/>
        <v>78024.194636849003</v>
      </c>
      <c r="J187" s="5">
        <f t="shared" si="259"/>
        <v>29243.63326433047</v>
      </c>
      <c r="K187" s="5">
        <f t="shared" si="260"/>
        <v>149852.22189838046</v>
      </c>
      <c r="L187" s="5">
        <f t="shared" si="261"/>
        <v>26327.324581821507</v>
      </c>
      <c r="M187" s="5">
        <f t="shared" si="262"/>
        <v>6694.5073624572642</v>
      </c>
      <c r="N187" s="15">
        <f t="shared" si="263"/>
        <v>-7.2173731658797813E-4</v>
      </c>
      <c r="O187" s="15">
        <f t="shared" si="264"/>
        <v>4.5962416915010795E-3</v>
      </c>
      <c r="P187" s="15">
        <f t="shared" si="265"/>
        <v>4.6906658057295214E-3</v>
      </c>
      <c r="Q187" s="5">
        <f t="shared" si="266"/>
        <v>5974.078928403279</v>
      </c>
      <c r="R187" s="5">
        <f t="shared" si="267"/>
        <v>9390.5609983068425</v>
      </c>
      <c r="S187" s="5">
        <f t="shared" si="268"/>
        <v>5329.9028069928108</v>
      </c>
      <c r="T187" s="5">
        <f t="shared" si="269"/>
        <v>34.211452737697435</v>
      </c>
      <c r="U187" s="5">
        <f t="shared" si="270"/>
        <v>120.35447519854181</v>
      </c>
      <c r="V187" s="5">
        <f t="shared" si="271"/>
        <v>182.25857091067712</v>
      </c>
      <c r="W187" s="15">
        <f t="shared" si="272"/>
        <v>-1.0734613539272964E-2</v>
      </c>
      <c r="X187" s="15">
        <f t="shared" si="273"/>
        <v>-1.217998157191269E-2</v>
      </c>
      <c r="Y187" s="15">
        <f t="shared" si="274"/>
        <v>-9.7425357312937999E-3</v>
      </c>
      <c r="Z187" s="5">
        <f t="shared" si="212"/>
        <v>8220.2857000645254</v>
      </c>
      <c r="AA187" s="5">
        <f t="shared" si="213"/>
        <v>28287.995579601848</v>
      </c>
      <c r="AB187" s="5">
        <f t="shared" si="214"/>
        <v>45085.152297923312</v>
      </c>
      <c r="AC187" s="16">
        <f t="shared" si="275"/>
        <v>1.3602457061105655</v>
      </c>
      <c r="AD187" s="16">
        <f t="shared" si="276"/>
        <v>2.9894015308011683</v>
      </c>
      <c r="AE187" s="16">
        <f t="shared" si="277"/>
        <v>8.4159550201933904</v>
      </c>
      <c r="AF187" s="15">
        <f t="shared" si="278"/>
        <v>-4.0504037456468023E-3</v>
      </c>
      <c r="AG187" s="15">
        <f t="shared" si="279"/>
        <v>2.9673830763510267E-4</v>
      </c>
      <c r="AH187" s="15">
        <f t="shared" si="280"/>
        <v>9.7937136394747881E-3</v>
      </c>
      <c r="AI187" s="1">
        <f t="shared" si="244"/>
        <v>347235.76311313099</v>
      </c>
      <c r="AJ187" s="1">
        <f t="shared" si="245"/>
        <v>147795.65596411764</v>
      </c>
      <c r="AK187" s="1">
        <f t="shared" si="246"/>
        <v>55406.519236655346</v>
      </c>
      <c r="AL187" s="14">
        <f t="shared" si="281"/>
        <v>67.338626317783991</v>
      </c>
      <c r="AM187" s="14">
        <f t="shared" si="282"/>
        <v>15.215594138838345</v>
      </c>
      <c r="AN187" s="14">
        <f t="shared" si="283"/>
        <v>4.9409061396567395</v>
      </c>
      <c r="AO187" s="11">
        <f t="shared" si="284"/>
        <v>5.5274237709405484E-3</v>
      </c>
      <c r="AP187" s="11">
        <f t="shared" si="285"/>
        <v>6.9630961125281034E-3</v>
      </c>
      <c r="AQ187" s="11">
        <f t="shared" si="286"/>
        <v>6.3164067377430837E-3</v>
      </c>
      <c r="AR187" s="1">
        <f t="shared" si="215"/>
        <v>174622.19374918475</v>
      </c>
      <c r="AS187" s="1">
        <f t="shared" si="210"/>
        <v>78024.194636849003</v>
      </c>
      <c r="AT187" s="1">
        <f t="shared" si="211"/>
        <v>29243.63326433047</v>
      </c>
      <c r="AU187" s="1">
        <f t="shared" si="247"/>
        <v>34924.438749836954</v>
      </c>
      <c r="AV187" s="1">
        <f t="shared" si="248"/>
        <v>15604.838927369801</v>
      </c>
      <c r="AW187" s="1">
        <f t="shared" si="249"/>
        <v>5848.7266528660948</v>
      </c>
      <c r="AX187" s="1">
        <f t="shared" si="231"/>
        <v>119881.77751870437</v>
      </c>
      <c r="AY187" s="1">
        <f t="shared" si="218"/>
        <v>21061.859665457207</v>
      </c>
      <c r="AZ187" s="1">
        <f t="shared" si="219"/>
        <v>5355.605889965811</v>
      </c>
      <c r="BA187" s="1">
        <f t="shared" si="232"/>
        <v>13627.275893107922</v>
      </c>
      <c r="BB187" s="1">
        <f t="shared" si="233"/>
        <v>29503.489772609199</v>
      </c>
      <c r="BC187" s="1">
        <f t="shared" si="234"/>
        <v>37505.804617225469</v>
      </c>
      <c r="BD187" s="1">
        <f t="shared" si="235"/>
        <v>1945.5470356146993</v>
      </c>
      <c r="BE187" s="2">
        <f t="shared" si="241"/>
        <v>0</v>
      </c>
      <c r="BF187" s="2">
        <f t="shared" si="242"/>
        <v>0</v>
      </c>
      <c r="BG187" s="2">
        <f t="shared" si="243"/>
        <v>0</v>
      </c>
      <c r="BH187" s="2">
        <f t="shared" si="220"/>
        <v>0</v>
      </c>
      <c r="BI187" s="2">
        <f t="shared" si="236"/>
        <v>0</v>
      </c>
      <c r="BJ187" s="2">
        <f t="shared" si="221"/>
        <v>0</v>
      </c>
      <c r="BK187" s="2">
        <f t="shared" si="222"/>
        <v>0</v>
      </c>
      <c r="BL187" s="2">
        <f t="shared" si="223"/>
        <v>0</v>
      </c>
      <c r="BM187" s="2">
        <f t="shared" si="224"/>
        <v>0</v>
      </c>
      <c r="BN187" s="2">
        <f t="shared" si="225"/>
        <v>0</v>
      </c>
      <c r="BO187" s="2">
        <f t="shared" si="237"/>
        <v>0</v>
      </c>
      <c r="BP187" s="2">
        <f t="shared" si="238"/>
        <v>0</v>
      </c>
      <c r="BQ187" s="2">
        <f t="shared" si="239"/>
        <v>0</v>
      </c>
      <c r="BR187" s="11">
        <f t="shared" si="240"/>
        <v>3.1298484696016676E-2</v>
      </c>
      <c r="BS187" s="17">
        <f t="shared" si="216"/>
        <v>5.7393607049028477E-3</v>
      </c>
      <c r="BT187" s="17">
        <f t="shared" si="217"/>
        <v>2.412735349219397E-2</v>
      </c>
      <c r="BU187" s="12">
        <f>(BU$3*temperature!$I297+BU$4*temperature!$I297^2+BU$5*temperature!$I297^6)*(K187/K$56)^$BW$1</f>
        <v>-29.243521205244406</v>
      </c>
      <c r="BV187" s="12">
        <f>(BV$3*temperature!$I297+BV$4*temperature!$I297^2+BV$5*temperature!$I297^6)*(L187/L$56)^$BW$1</f>
        <v>-21.108336791213553</v>
      </c>
      <c r="BW187" s="12">
        <f>(BW$3*temperature!$I297+BW$4*temperature!$I297^2+BW$5*temperature!$I297^6)*(M187/M$56)^$BW$1</f>
        <v>-18.703836182594568</v>
      </c>
      <c r="BX187" s="12">
        <f>(BX$3*temperature!$M297+BX$4*temperature!$M297^2+BX$5*temperature!$M297^6)*(K187/K$56)^$BW$1</f>
        <v>-29.243539839538933</v>
      </c>
      <c r="BY187" s="12">
        <f>(BY$3*temperature!$M297+BY$4*temperature!$M297^2+BY$5*temperature!$M297^6)*(L187/L$56)^$BW$1</f>
        <v>-21.108349177308394</v>
      </c>
      <c r="BZ187" s="12">
        <f>(BZ$3*temperature!$M297+BZ$4*temperature!$M297^2+BZ$5*temperature!$M297^6)*(M187/M$56)^$BW$1</f>
        <v>-18.703846291667208</v>
      </c>
      <c r="CA187" s="19">
        <f t="shared" si="226"/>
        <v>-1.8634294526975737E-5</v>
      </c>
      <c r="CB187" s="19">
        <f t="shared" si="227"/>
        <v>-1.2386094841332351E-5</v>
      </c>
      <c r="CC187" s="19">
        <f t="shared" si="228"/>
        <v>-1.0109072640318573E-5</v>
      </c>
      <c r="CD187" s="19">
        <f t="shared" si="229"/>
        <v>-4.5160024768954699E-2</v>
      </c>
      <c r="CE187" s="19">
        <f t="shared" si="230"/>
        <v>-2.5918967159137789E-4</v>
      </c>
      <c r="CF187" s="19"/>
      <c r="CG187" s="19"/>
      <c r="CH187" s="19"/>
    </row>
    <row r="188" spans="1:86">
      <c r="A188" s="2">
        <f t="shared" si="250"/>
        <v>2142</v>
      </c>
      <c r="B188" s="5">
        <f t="shared" si="251"/>
        <v>1165.3014832908927</v>
      </c>
      <c r="C188" s="5">
        <f t="shared" si="252"/>
        <v>2963.6478475854969</v>
      </c>
      <c r="D188" s="5">
        <f t="shared" si="253"/>
        <v>4368.3852737140969</v>
      </c>
      <c r="E188" s="15">
        <f t="shared" si="254"/>
        <v>4.7113337449693239E-6</v>
      </c>
      <c r="F188" s="15">
        <f t="shared" si="255"/>
        <v>9.2816433983383671E-6</v>
      </c>
      <c r="G188" s="15">
        <f t="shared" si="256"/>
        <v>1.8948144829804984E-5</v>
      </c>
      <c r="H188" s="5">
        <f t="shared" si="257"/>
        <v>174472.21290788756</v>
      </c>
      <c r="I188" s="5">
        <f t="shared" si="258"/>
        <v>78375.589858804917</v>
      </c>
      <c r="J188" s="5">
        <f t="shared" si="259"/>
        <v>29378.829643726371</v>
      </c>
      <c r="K188" s="5">
        <f t="shared" si="260"/>
        <v>149722.81028525412</v>
      </c>
      <c r="L188" s="5">
        <f t="shared" si="261"/>
        <v>26445.648703727744</v>
      </c>
      <c r="M188" s="5">
        <f t="shared" si="262"/>
        <v>6725.3293386248979</v>
      </c>
      <c r="N188" s="15">
        <f t="shared" si="263"/>
        <v>-8.6359489026532898E-4</v>
      </c>
      <c r="O188" s="15">
        <f t="shared" si="264"/>
        <v>4.4943466070204163E-3</v>
      </c>
      <c r="P188" s="15">
        <f t="shared" si="265"/>
        <v>4.6040693510149833E-3</v>
      </c>
      <c r="Q188" s="5">
        <f t="shared" si="266"/>
        <v>5904.8735173627492</v>
      </c>
      <c r="R188" s="5">
        <f t="shared" si="267"/>
        <v>9317.961010294619</v>
      </c>
      <c r="S188" s="5">
        <f t="shared" si="268"/>
        <v>5302.3766744628692</v>
      </c>
      <c r="T188" s="5">
        <f t="shared" si="269"/>
        <v>33.844206013941154</v>
      </c>
      <c r="U188" s="5">
        <f t="shared" si="270"/>
        <v>118.88855990852635</v>
      </c>
      <c r="V188" s="5">
        <f t="shared" si="271"/>
        <v>180.48291027124532</v>
      </c>
      <c r="W188" s="15">
        <f t="shared" si="272"/>
        <v>-1.0734613539272964E-2</v>
      </c>
      <c r="X188" s="15">
        <f t="shared" si="273"/>
        <v>-1.217998157191269E-2</v>
      </c>
      <c r="Y188" s="15">
        <f t="shared" si="274"/>
        <v>-9.7425357312937999E-3</v>
      </c>
      <c r="Z188" s="5">
        <f t="shared" si="212"/>
        <v>8093.3007578003317</v>
      </c>
      <c r="AA188" s="5">
        <f t="shared" si="213"/>
        <v>28080.487507905713</v>
      </c>
      <c r="AB188" s="5">
        <f t="shared" si="214"/>
        <v>45295.531281668307</v>
      </c>
      <c r="AC188" s="16">
        <f t="shared" si="275"/>
        <v>1.3547361618075353</v>
      </c>
      <c r="AD188" s="16">
        <f t="shared" si="276"/>
        <v>2.99028860075226</v>
      </c>
      <c r="AE188" s="16">
        <f t="shared" si="277"/>
        <v>8.4983784736638643</v>
      </c>
      <c r="AF188" s="15">
        <f t="shared" si="278"/>
        <v>-4.0504037456468023E-3</v>
      </c>
      <c r="AG188" s="15">
        <f t="shared" si="279"/>
        <v>2.9673830763510267E-4</v>
      </c>
      <c r="AH188" s="15">
        <f t="shared" si="280"/>
        <v>9.7937136394747881E-3</v>
      </c>
      <c r="AI188" s="1">
        <f t="shared" si="244"/>
        <v>347436.62555165484</v>
      </c>
      <c r="AJ188" s="1">
        <f t="shared" si="245"/>
        <v>148620.92929507568</v>
      </c>
      <c r="AK188" s="1">
        <f t="shared" si="246"/>
        <v>55714.593965855907</v>
      </c>
      <c r="AL188" s="14">
        <f t="shared" si="281"/>
        <v>67.707113350357275</v>
      </c>
      <c r="AM188" s="14">
        <f t="shared" si="282"/>
        <v>15.320482306792314</v>
      </c>
      <c r="AN188" s="14">
        <f t="shared" si="283"/>
        <v>4.9718028247595125</v>
      </c>
      <c r="AO188" s="11">
        <f t="shared" si="284"/>
        <v>5.4721495332311432E-3</v>
      </c>
      <c r="AP188" s="11">
        <f t="shared" si="285"/>
        <v>6.8934651514028222E-3</v>
      </c>
      <c r="AQ188" s="11">
        <f t="shared" si="286"/>
        <v>6.2532426703656527E-3</v>
      </c>
      <c r="AR188" s="1">
        <f t="shared" si="215"/>
        <v>174472.21290788756</v>
      </c>
      <c r="AS188" s="1">
        <f t="shared" si="210"/>
        <v>78375.589858804917</v>
      </c>
      <c r="AT188" s="1">
        <f t="shared" si="211"/>
        <v>29378.829643726371</v>
      </c>
      <c r="AU188" s="1">
        <f t="shared" si="247"/>
        <v>34894.44258157751</v>
      </c>
      <c r="AV188" s="1">
        <f t="shared" si="248"/>
        <v>15675.117971760985</v>
      </c>
      <c r="AW188" s="1">
        <f t="shared" si="249"/>
        <v>5875.7659287452743</v>
      </c>
      <c r="AX188" s="1">
        <f t="shared" si="231"/>
        <v>119778.2482282033</v>
      </c>
      <c r="AY188" s="1">
        <f t="shared" si="218"/>
        <v>21156.518962982194</v>
      </c>
      <c r="AZ188" s="1">
        <f t="shared" si="219"/>
        <v>5380.2634708999185</v>
      </c>
      <c r="BA188" s="1">
        <f t="shared" si="232"/>
        <v>13626.333312557088</v>
      </c>
      <c r="BB188" s="1">
        <f t="shared" si="233"/>
        <v>29517.053431923388</v>
      </c>
      <c r="BC188" s="1">
        <f t="shared" si="234"/>
        <v>37526.581473692502</v>
      </c>
      <c r="BD188" s="1">
        <f t="shared" si="235"/>
        <v>1889.662950877585</v>
      </c>
      <c r="BE188" s="2">
        <f t="shared" si="241"/>
        <v>0</v>
      </c>
      <c r="BF188" s="2">
        <f t="shared" si="242"/>
        <v>0</v>
      </c>
      <c r="BG188" s="2">
        <f t="shared" si="243"/>
        <v>0</v>
      </c>
      <c r="BH188" s="2">
        <f t="shared" si="220"/>
        <v>0</v>
      </c>
      <c r="BI188" s="2">
        <f t="shared" si="236"/>
        <v>0</v>
      </c>
      <c r="BJ188" s="2">
        <f t="shared" si="221"/>
        <v>0</v>
      </c>
      <c r="BK188" s="2">
        <f t="shared" si="222"/>
        <v>0</v>
      </c>
      <c r="BL188" s="2">
        <f t="shared" si="223"/>
        <v>0</v>
      </c>
      <c r="BM188" s="2">
        <f t="shared" si="224"/>
        <v>0</v>
      </c>
      <c r="BN188" s="2">
        <f t="shared" si="225"/>
        <v>0</v>
      </c>
      <c r="BO188" s="2">
        <f t="shared" si="237"/>
        <v>0</v>
      </c>
      <c r="BP188" s="2">
        <f t="shared" si="238"/>
        <v>0</v>
      </c>
      <c r="BQ188" s="2">
        <f t="shared" si="239"/>
        <v>0</v>
      </c>
      <c r="BR188" s="11">
        <f t="shared" si="240"/>
        <v>3.1180480502044333E-2</v>
      </c>
      <c r="BS188" s="17">
        <f t="shared" si="216"/>
        <v>5.5651790340742807E-3</v>
      </c>
      <c r="BT188" s="17">
        <f t="shared" si="217"/>
        <v>2.3424615040965019E-2</v>
      </c>
      <c r="BU188" s="12">
        <f>(BU$3*temperature!$I298+BU$4*temperature!$I298^2+BU$5*temperature!$I298^6)*(K188/K$56)^$BW$1</f>
        <v>-29.701565517655528</v>
      </c>
      <c r="BV188" s="12">
        <f>(BV$3*temperature!$I298+BV$4*temperature!$I298^2+BV$5*temperature!$I298^6)*(L188/L$56)^$BW$1</f>
        <v>-21.384494548538985</v>
      </c>
      <c r="BW188" s="12">
        <f>(BW$3*temperature!$I298+BW$4*temperature!$I298^2+BW$5*temperature!$I298^6)*(M188/M$56)^$BW$1</f>
        <v>-18.927010638865863</v>
      </c>
      <c r="BX188" s="12">
        <f>(BX$3*temperature!$M298+BX$4*temperature!$M298^2+BX$5*temperature!$M298^6)*(K188/K$56)^$BW$1</f>
        <v>-29.701584152337929</v>
      </c>
      <c r="BY188" s="12">
        <f>(BY$3*temperature!$M298+BY$4*temperature!$M298^2+BY$5*temperature!$M298^6)*(L188/L$56)^$BW$1</f>
        <v>-21.384506914182722</v>
      </c>
      <c r="BZ188" s="12">
        <f>(BZ$3*temperature!$M298+BZ$4*temperature!$M298^2+BZ$5*temperature!$M298^6)*(M188/M$56)^$BW$1</f>
        <v>-18.927020727296824</v>
      </c>
      <c r="CA188" s="19">
        <f t="shared" si="226"/>
        <v>-1.8634682401597047E-5</v>
      </c>
      <c r="CB188" s="19">
        <f t="shared" si="227"/>
        <v>-1.2365643737410892E-5</v>
      </c>
      <c r="CC188" s="19">
        <f t="shared" si="228"/>
        <v>-1.0088430961729955E-5</v>
      </c>
      <c r="CD188" s="19">
        <f t="shared" si="229"/>
        <v>-4.5167851919428799E-2</v>
      </c>
      <c r="CE188" s="19">
        <f t="shared" si="230"/>
        <v>-2.5136718251617693E-4</v>
      </c>
      <c r="CF188" s="19"/>
      <c r="CG188" s="19"/>
      <c r="CH188" s="19"/>
    </row>
    <row r="189" spans="1:86">
      <c r="A189" s="2">
        <f t="shared" si="250"/>
        <v>2143</v>
      </c>
      <c r="B189" s="5">
        <f t="shared" si="251"/>
        <v>1165.3066989088838</v>
      </c>
      <c r="C189" s="5">
        <f t="shared" si="252"/>
        <v>2963.6739797318528</v>
      </c>
      <c r="D189" s="5">
        <f t="shared" si="253"/>
        <v>4368.4639078710934</v>
      </c>
      <c r="E189" s="15">
        <f t="shared" si="254"/>
        <v>4.4757670577208579E-6</v>
      </c>
      <c r="F189" s="15">
        <f t="shared" si="255"/>
        <v>8.8175612284214485E-6</v>
      </c>
      <c r="G189" s="15">
        <f t="shared" si="256"/>
        <v>1.8000737588314733E-5</v>
      </c>
      <c r="H189" s="5">
        <f t="shared" si="257"/>
        <v>174297.58181179207</v>
      </c>
      <c r="I189" s="5">
        <f t="shared" si="258"/>
        <v>78720.64365534547</v>
      </c>
      <c r="J189" s="5">
        <f t="shared" si="259"/>
        <v>29512.112963503321</v>
      </c>
      <c r="K189" s="5">
        <f t="shared" si="260"/>
        <v>149572.28167914317</v>
      </c>
      <c r="L189" s="5">
        <f t="shared" si="261"/>
        <v>26561.843237044566</v>
      </c>
      <c r="M189" s="5">
        <f t="shared" si="262"/>
        <v>6755.7186200688138</v>
      </c>
      <c r="N189" s="15">
        <f t="shared" si="263"/>
        <v>-1.0053819175860346E-3</v>
      </c>
      <c r="O189" s="15">
        <f t="shared" si="264"/>
        <v>4.3937108375959877E-3</v>
      </c>
      <c r="P189" s="15">
        <f t="shared" si="265"/>
        <v>4.5186309716289674E-3</v>
      </c>
      <c r="Q189" s="5">
        <f t="shared" si="266"/>
        <v>5835.6401756210571</v>
      </c>
      <c r="R189" s="5">
        <f t="shared" si="267"/>
        <v>9244.9917071007239</v>
      </c>
      <c r="S189" s="5">
        <f t="shared" si="268"/>
        <v>5274.5390814766961</v>
      </c>
      <c r="T189" s="5">
        <f t="shared" si="269"/>
        <v>33.480901541837959</v>
      </c>
      <c r="U189" s="5">
        <f t="shared" si="270"/>
        <v>117.44049943972925</v>
      </c>
      <c r="V189" s="5">
        <f t="shared" si="271"/>
        <v>178.72454906903982</v>
      </c>
      <c r="W189" s="15">
        <f t="shared" si="272"/>
        <v>-1.0734613539272964E-2</v>
      </c>
      <c r="X189" s="15">
        <f t="shared" si="273"/>
        <v>-1.217998157191269E-2</v>
      </c>
      <c r="Y189" s="15">
        <f t="shared" si="274"/>
        <v>-9.7425357312937999E-3</v>
      </c>
      <c r="Z189" s="5">
        <f t="shared" si="212"/>
        <v>7967.1442950654973</v>
      </c>
      <c r="AA189" s="5">
        <f t="shared" si="213"/>
        <v>27871.660727300539</v>
      </c>
      <c r="AB189" s="5">
        <f t="shared" si="214"/>
        <v>45502.924233162594</v>
      </c>
      <c r="AC189" s="16">
        <f t="shared" si="275"/>
        <v>1.3492489333833868</v>
      </c>
      <c r="AD189" s="16">
        <f t="shared" si="276"/>
        <v>2.9911759339309878</v>
      </c>
      <c r="AE189" s="16">
        <f t="shared" si="277"/>
        <v>8.5816091588348051</v>
      </c>
      <c r="AF189" s="15">
        <f t="shared" si="278"/>
        <v>-4.0504037456468023E-3</v>
      </c>
      <c r="AG189" s="15">
        <f t="shared" si="279"/>
        <v>2.9673830763510267E-4</v>
      </c>
      <c r="AH189" s="15">
        <f t="shared" si="280"/>
        <v>9.7937136394747881E-3</v>
      </c>
      <c r="AI189" s="1">
        <f t="shared" si="244"/>
        <v>347587.40557806689</v>
      </c>
      <c r="AJ189" s="1">
        <f t="shared" si="245"/>
        <v>149433.95433732908</v>
      </c>
      <c r="AK189" s="1">
        <f t="shared" si="246"/>
        <v>56018.900498015595</v>
      </c>
      <c r="AL189" s="14">
        <f t="shared" si="281"/>
        <v>68.073911764586697</v>
      </c>
      <c r="AM189" s="14">
        <f t="shared" si="282"/>
        <v>15.425037405568027</v>
      </c>
      <c r="AN189" s="14">
        <f t="shared" si="283"/>
        <v>5.0025818154362192</v>
      </c>
      <c r="AO189" s="11">
        <f t="shared" si="284"/>
        <v>5.4174280378988318E-3</v>
      </c>
      <c r="AP189" s="11">
        <f t="shared" si="285"/>
        <v>6.8245304998887941E-3</v>
      </c>
      <c r="AQ189" s="11">
        <f t="shared" si="286"/>
        <v>6.1907102436619963E-3</v>
      </c>
      <c r="AR189" s="1">
        <f t="shared" si="215"/>
        <v>174297.58181179207</v>
      </c>
      <c r="AS189" s="1">
        <f t="shared" ref="AS189:AS252" si="287">MAX(0.3*C189,AM189*AJ189^$AR$5*C189^(1-$AR$5)*(1-BJ188+BV188/100))</f>
        <v>78720.64365534547</v>
      </c>
      <c r="AT189" s="1">
        <f t="shared" ref="AT189:AT252" si="288">MAX(0.3*D189,AN189*AK189^$AR$5*D189^(1-$AR$5)*(1-BK188+BW188/100))</f>
        <v>29512.112963503321</v>
      </c>
      <c r="AU189" s="1">
        <f t="shared" si="247"/>
        <v>34859.516362358416</v>
      </c>
      <c r="AV189" s="1">
        <f t="shared" si="248"/>
        <v>15744.128731069095</v>
      </c>
      <c r="AW189" s="1">
        <f t="shared" si="249"/>
        <v>5902.4225927006646</v>
      </c>
      <c r="AX189" s="1">
        <f t="shared" si="231"/>
        <v>119657.82534331456</v>
      </c>
      <c r="AY189" s="1">
        <f t="shared" si="218"/>
        <v>21249.474589635654</v>
      </c>
      <c r="AZ189" s="1">
        <f t="shared" si="219"/>
        <v>5404.5748960550518</v>
      </c>
      <c r="BA189" s="1">
        <f t="shared" si="232"/>
        <v>13625.222133230473</v>
      </c>
      <c r="BB189" s="1">
        <f t="shared" si="233"/>
        <v>29530.306703939186</v>
      </c>
      <c r="BC189" s="1">
        <f t="shared" si="234"/>
        <v>37546.951992339615</v>
      </c>
      <c r="BD189" s="1">
        <f t="shared" si="235"/>
        <v>1835.3636371671007</v>
      </c>
      <c r="BE189" s="2">
        <f t="shared" si="241"/>
        <v>0</v>
      </c>
      <c r="BF189" s="2">
        <f t="shared" si="242"/>
        <v>0</v>
      </c>
      <c r="BG189" s="2">
        <f t="shared" si="243"/>
        <v>0</v>
      </c>
      <c r="BH189" s="2">
        <f t="shared" si="220"/>
        <v>0</v>
      </c>
      <c r="BI189" s="2">
        <f t="shared" si="236"/>
        <v>0</v>
      </c>
      <c r="BJ189" s="2">
        <f t="shared" si="221"/>
        <v>0</v>
      </c>
      <c r="BK189" s="2">
        <f t="shared" si="222"/>
        <v>0</v>
      </c>
      <c r="BL189" s="2">
        <f t="shared" si="223"/>
        <v>0</v>
      </c>
      <c r="BM189" s="2">
        <f t="shared" si="224"/>
        <v>0</v>
      </c>
      <c r="BN189" s="2">
        <f t="shared" si="225"/>
        <v>0</v>
      </c>
      <c r="BO189" s="2">
        <f t="shared" si="237"/>
        <v>0</v>
      </c>
      <c r="BP189" s="2">
        <f t="shared" si="238"/>
        <v>0</v>
      </c>
      <c r="BQ189" s="2">
        <f t="shared" si="239"/>
        <v>0</v>
      </c>
      <c r="BR189" s="11">
        <f t="shared" si="240"/>
        <v>3.1063150009070756E-2</v>
      </c>
      <c r="BS189" s="17">
        <f t="shared" si="216"/>
        <v>5.3969010656260644E-3</v>
      </c>
      <c r="BT189" s="17">
        <f t="shared" si="217"/>
        <v>2.2742344699966038E-2</v>
      </c>
      <c r="BU189" s="12">
        <f>(BU$3*temperature!$I299+BU$4*temperature!$I299^2+BU$5*temperature!$I299^6)*(K189/K$56)^$BW$1</f>
        <v>-30.160785158686426</v>
      </c>
      <c r="BV189" s="12">
        <f>(BV$3*temperature!$I299+BV$4*temperature!$I299^2+BV$5*temperature!$I299^6)*(L189/L$56)^$BW$1</f>
        <v>-21.660389387775989</v>
      </c>
      <c r="BW189" s="12">
        <f>(BW$3*temperature!$I299+BW$4*temperature!$I299^2+BW$5*temperature!$I299^6)*(M189/M$56)^$BW$1</f>
        <v>-19.149836661608102</v>
      </c>
      <c r="BX189" s="12">
        <f>(BX$3*temperature!$M299+BX$4*temperature!$M299^2+BX$5*temperature!$M299^6)*(K189/K$56)^$BW$1</f>
        <v>-30.160803793394209</v>
      </c>
      <c r="BY189" s="12">
        <f>(BY$3*temperature!$M299+BY$4*temperature!$M299^2+BY$5*temperature!$M299^6)*(L189/L$56)^$BW$1</f>
        <v>-21.660401732719158</v>
      </c>
      <c r="BZ189" s="12">
        <f>(BZ$3*temperature!$M299+BZ$4*temperature!$M299^2+BZ$5*temperature!$M299^6)*(M189/M$56)^$BW$1</f>
        <v>-19.149846729243645</v>
      </c>
      <c r="CA189" s="19">
        <f t="shared" si="226"/>
        <v>-1.8634707782183568E-5</v>
      </c>
      <c r="CB189" s="19">
        <f t="shared" si="227"/>
        <v>-1.2344943169040334E-5</v>
      </c>
      <c r="CC189" s="19">
        <f t="shared" si="228"/>
        <v>-1.0067635543009601E-5</v>
      </c>
      <c r="CD189" s="19">
        <f t="shared" si="229"/>
        <v>-4.5169035737801747E-2</v>
      </c>
      <c r="CE189" s="19">
        <f t="shared" si="230"/>
        <v>-2.4377281710664402E-4</v>
      </c>
      <c r="CF189" s="19"/>
      <c r="CG189" s="19"/>
      <c r="CH189" s="19"/>
    </row>
    <row r="190" spans="1:86">
      <c r="A190" s="2">
        <f t="shared" si="250"/>
        <v>2144</v>
      </c>
      <c r="B190" s="5">
        <f t="shared" si="251"/>
        <v>1165.3116537681524</v>
      </c>
      <c r="C190" s="5">
        <f t="shared" si="252"/>
        <v>2963.6988054897915</v>
      </c>
      <c r="D190" s="5">
        <f t="shared" si="253"/>
        <v>4368.5386116649388</v>
      </c>
      <c r="E190" s="15">
        <f t="shared" si="254"/>
        <v>4.2519787048348144E-6</v>
      </c>
      <c r="F190" s="15">
        <f t="shared" si="255"/>
        <v>8.3766831670003763E-6</v>
      </c>
      <c r="G190" s="15">
        <f t="shared" si="256"/>
        <v>1.7100700708898994E-5</v>
      </c>
      <c r="H190" s="5">
        <f t="shared" si="257"/>
        <v>174098.37625886974</v>
      </c>
      <c r="I190" s="5">
        <f t="shared" si="258"/>
        <v>79059.357350167498</v>
      </c>
      <c r="J190" s="5">
        <f t="shared" si="259"/>
        <v>29643.486492763659</v>
      </c>
      <c r="K190" s="5">
        <f t="shared" si="260"/>
        <v>149400.69954325535</v>
      </c>
      <c r="L190" s="5">
        <f t="shared" si="261"/>
        <v>26675.908227827447</v>
      </c>
      <c r="M190" s="5">
        <f t="shared" si="262"/>
        <v>6785.6757437393744</v>
      </c>
      <c r="N190" s="15">
        <f t="shared" si="263"/>
        <v>-1.1471519586488954E-3</v>
      </c>
      <c r="O190" s="15">
        <f t="shared" si="264"/>
        <v>4.2943175955425517E-3</v>
      </c>
      <c r="P190" s="15">
        <f t="shared" si="265"/>
        <v>4.4343356133229594E-3</v>
      </c>
      <c r="Q190" s="5">
        <f t="shared" si="266"/>
        <v>5766.3988474574444</v>
      </c>
      <c r="R190" s="5">
        <f t="shared" si="267"/>
        <v>9171.682080062943</v>
      </c>
      <c r="S190" s="5">
        <f t="shared" si="268"/>
        <v>5246.4026192154952</v>
      </c>
      <c r="T190" s="5">
        <f t="shared" si="269"/>
        <v>33.121497002839881</v>
      </c>
      <c r="U190" s="5">
        <f t="shared" si="270"/>
        <v>116.01007632075712</v>
      </c>
      <c r="V190" s="5">
        <f t="shared" si="271"/>
        <v>176.98331876367533</v>
      </c>
      <c r="W190" s="15">
        <f t="shared" si="272"/>
        <v>-1.0734613539272964E-2</v>
      </c>
      <c r="X190" s="15">
        <f t="shared" si="273"/>
        <v>-1.217998157191269E-2</v>
      </c>
      <c r="Y190" s="15">
        <f t="shared" si="274"/>
        <v>-9.7425357312937999E-3</v>
      </c>
      <c r="Z190" s="5">
        <f t="shared" ref="Z190:Z253" si="289">Q189*AC190*(1-BE189)</f>
        <v>7841.8394918868298</v>
      </c>
      <c r="AA190" s="5">
        <f t="shared" ref="AA190:AA253" si="290">R189*AD190*(1-BF189)</f>
        <v>27661.602525809452</v>
      </c>
      <c r="AB190" s="5">
        <f t="shared" ref="AB190:AB253" si="291">S189*AE190*(1-BG189)</f>
        <v>45707.335866527239</v>
      </c>
      <c r="AC190" s="16">
        <f t="shared" si="275"/>
        <v>1.3437839304498007</v>
      </c>
      <c r="AD190" s="16">
        <f t="shared" si="276"/>
        <v>2.9920635304154612</v>
      </c>
      <c r="AE190" s="16">
        <f t="shared" si="277"/>
        <v>8.6656549815023265</v>
      </c>
      <c r="AF190" s="15">
        <f t="shared" si="278"/>
        <v>-4.0504037456468023E-3</v>
      </c>
      <c r="AG190" s="15">
        <f t="shared" si="279"/>
        <v>2.9673830763510267E-4</v>
      </c>
      <c r="AH190" s="15">
        <f t="shared" si="280"/>
        <v>9.7937136394747881E-3</v>
      </c>
      <c r="AI190" s="1">
        <f t="shared" si="244"/>
        <v>347688.18138261861</v>
      </c>
      <c r="AJ190" s="1">
        <f t="shared" si="245"/>
        <v>150234.68763466529</v>
      </c>
      <c r="AK190" s="1">
        <f t="shared" si="246"/>
        <v>56319.433040914701</v>
      </c>
      <c r="AL190" s="14">
        <f t="shared" si="281"/>
        <v>68.439009427647193</v>
      </c>
      <c r="AM190" s="14">
        <f t="shared" si="282"/>
        <v>15.529253357421888</v>
      </c>
      <c r="AN190" s="14">
        <f t="shared" si="283"/>
        <v>5.0332416545809018</v>
      </c>
      <c r="AO190" s="11">
        <f t="shared" si="284"/>
        <v>5.3632537575198438E-3</v>
      </c>
      <c r="AP190" s="11">
        <f t="shared" si="285"/>
        <v>6.7562851948899062E-3</v>
      </c>
      <c r="AQ190" s="11">
        <f t="shared" si="286"/>
        <v>6.1288031412253764E-3</v>
      </c>
      <c r="AR190" s="1">
        <f t="shared" ref="AR190:AR253" si="292">MAX(0.3*B190,AL190*AI190^$AR$5*B190^(1-$AR$5)*(1-BI189+BU189/100))</f>
        <v>174098.37625886974</v>
      </c>
      <c r="AS190" s="1">
        <f t="shared" si="287"/>
        <v>79059.357350167498</v>
      </c>
      <c r="AT190" s="1">
        <f t="shared" si="288"/>
        <v>29643.486492763659</v>
      </c>
      <c r="AU190" s="1">
        <f t="shared" si="247"/>
        <v>34819.675251773951</v>
      </c>
      <c r="AV190" s="1">
        <f t="shared" si="248"/>
        <v>15811.8714700335</v>
      </c>
      <c r="AW190" s="1">
        <f t="shared" si="249"/>
        <v>5928.6972985527318</v>
      </c>
      <c r="AX190" s="1">
        <f t="shared" si="231"/>
        <v>119520.5596346043</v>
      </c>
      <c r="AY190" s="1">
        <f t="shared" si="218"/>
        <v>21340.726582261959</v>
      </c>
      <c r="AZ190" s="1">
        <f t="shared" si="219"/>
        <v>5428.5405949914993</v>
      </c>
      <c r="BA190" s="1">
        <f t="shared" si="232"/>
        <v>13623.942510501513</v>
      </c>
      <c r="BB190" s="1">
        <f t="shared" si="233"/>
        <v>29543.253884846141</v>
      </c>
      <c r="BC190" s="1">
        <f t="shared" si="234"/>
        <v>37566.922814407852</v>
      </c>
      <c r="BD190" s="1">
        <f t="shared" si="235"/>
        <v>1782.6050175887467</v>
      </c>
      <c r="BE190" s="2">
        <f t="shared" si="241"/>
        <v>0</v>
      </c>
      <c r="BF190" s="2">
        <f t="shared" si="242"/>
        <v>0</v>
      </c>
      <c r="BG190" s="2">
        <f t="shared" si="243"/>
        <v>0</v>
      </c>
      <c r="BH190" s="2">
        <f t="shared" si="220"/>
        <v>0</v>
      </c>
      <c r="BI190" s="2">
        <f t="shared" si="236"/>
        <v>0</v>
      </c>
      <c r="BJ190" s="2">
        <f t="shared" si="221"/>
        <v>0</v>
      </c>
      <c r="BK190" s="2">
        <f t="shared" si="222"/>
        <v>0</v>
      </c>
      <c r="BL190" s="2">
        <f t="shared" si="223"/>
        <v>0</v>
      </c>
      <c r="BM190" s="2">
        <f t="shared" si="224"/>
        <v>0</v>
      </c>
      <c r="BN190" s="2">
        <f t="shared" si="225"/>
        <v>0</v>
      </c>
      <c r="BO190" s="2">
        <f t="shared" si="237"/>
        <v>0</v>
      </c>
      <c r="BP190" s="2">
        <f t="shared" si="238"/>
        <v>0</v>
      </c>
      <c r="BQ190" s="2">
        <f t="shared" si="239"/>
        <v>0</v>
      </c>
      <c r="BR190" s="11">
        <f t="shared" si="240"/>
        <v>3.094646258938713E-2</v>
      </c>
      <c r="BS190" s="17">
        <f t="shared" si="216"/>
        <v>5.2343070020285229E-3</v>
      </c>
      <c r="BT190" s="17">
        <f t="shared" si="217"/>
        <v>2.2079946310646636E-2</v>
      </c>
      <c r="BU190" s="12">
        <f>(BU$3*temperature!$I300+BU$4*temperature!$I300^2+BU$5*temperature!$I300^6)*(K190/K$56)^$BW$1</f>
        <v>-30.621164427287717</v>
      </c>
      <c r="BV190" s="12">
        <f>(BV$3*temperature!$I300+BV$4*temperature!$I300^2+BV$5*temperature!$I300^6)*(L190/L$56)^$BW$1</f>
        <v>-21.93599626244459</v>
      </c>
      <c r="BW190" s="12">
        <f>(BW$3*temperature!$I300+BW$4*temperature!$I300^2+BW$5*temperature!$I300^6)*(M190/M$56)^$BW$1</f>
        <v>-19.372293381202045</v>
      </c>
      <c r="BX190" s="12">
        <f>(BX$3*temperature!$M300+BX$4*temperature!$M300^2+BX$5*temperature!$M300^6)*(K190/K$56)^$BW$1</f>
        <v>-30.621183061698353</v>
      </c>
      <c r="BY190" s="12">
        <f>(BY$3*temperature!$M300+BY$4*temperature!$M300^2+BY$5*temperature!$M300^6)*(L190/L$56)^$BW$1</f>
        <v>-21.936008586459394</v>
      </c>
      <c r="BZ190" s="12">
        <f>(BZ$3*temperature!$M300+BZ$4*temperature!$M300^2+BZ$5*temperature!$M300^6)*(M190/M$56)^$BW$1</f>
        <v>-19.372303427904434</v>
      </c>
      <c r="CA190" s="19">
        <f t="shared" si="226"/>
        <v>-1.8634410636764187E-5</v>
      </c>
      <c r="CB190" s="19">
        <f t="shared" si="227"/>
        <v>-1.2324014804221406E-5</v>
      </c>
      <c r="CC190" s="19">
        <f t="shared" si="228"/>
        <v>-1.0046702389132633E-5</v>
      </c>
      <c r="CD190" s="19">
        <f t="shared" si="229"/>
        <v>-4.5163686113664205E-2</v>
      </c>
      <c r="CE190" s="19">
        <f t="shared" si="230"/>
        <v>-2.3640059846217091E-4</v>
      </c>
      <c r="CF190" s="19"/>
      <c r="CG190" s="19"/>
      <c r="CH190" s="19"/>
    </row>
    <row r="191" spans="1:86">
      <c r="A191" s="2">
        <f t="shared" si="250"/>
        <v>2145</v>
      </c>
      <c r="B191" s="5">
        <f t="shared" si="251"/>
        <v>1165.3163609044718</v>
      </c>
      <c r="C191" s="5">
        <f t="shared" si="252"/>
        <v>2963.7223901573925</v>
      </c>
      <c r="D191" s="5">
        <f t="shared" si="253"/>
        <v>4368.6095814827049</v>
      </c>
      <c r="E191" s="15">
        <f t="shared" si="254"/>
        <v>4.0393797695930734E-6</v>
      </c>
      <c r="F191" s="15">
        <f t="shared" si="255"/>
        <v>7.9578490086503572E-6</v>
      </c>
      <c r="G191" s="15">
        <f t="shared" si="256"/>
        <v>1.6245665673454043E-5</v>
      </c>
      <c r="H191" s="5">
        <f t="shared" si="257"/>
        <v>173874.67268622149</v>
      </c>
      <c r="I191" s="5">
        <f t="shared" si="258"/>
        <v>79391.734067228623</v>
      </c>
      <c r="J191" s="5">
        <f t="shared" si="259"/>
        <v>29772.953965309873</v>
      </c>
      <c r="K191" s="5">
        <f t="shared" si="260"/>
        <v>149208.12795528499</v>
      </c>
      <c r="L191" s="5">
        <f t="shared" si="261"/>
        <v>26787.844344291781</v>
      </c>
      <c r="M191" s="5">
        <f t="shared" si="262"/>
        <v>6815.2013609796968</v>
      </c>
      <c r="N191" s="15">
        <f t="shared" si="263"/>
        <v>-1.2889604169129543E-3</v>
      </c>
      <c r="O191" s="15">
        <f t="shared" si="264"/>
        <v>4.1961501557261638E-3</v>
      </c>
      <c r="P191" s="15">
        <f t="shared" si="265"/>
        <v>4.3511683073809149E-3</v>
      </c>
      <c r="Q191" s="5">
        <f t="shared" si="266"/>
        <v>5697.1689241213044</v>
      </c>
      <c r="R191" s="5">
        <f t="shared" si="267"/>
        <v>9098.0605611599494</v>
      </c>
      <c r="S191" s="5">
        <f t="shared" si="268"/>
        <v>5217.9797007994575</v>
      </c>
      <c r="T191" s="5">
        <f t="shared" si="269"/>
        <v>32.765950532672207</v>
      </c>
      <c r="U191" s="5">
        <f t="shared" si="270"/>
        <v>114.59707572901412</v>
      </c>
      <c r="V191" s="5">
        <f t="shared" si="271"/>
        <v>175.25905245677725</v>
      </c>
      <c r="W191" s="15">
        <f t="shared" si="272"/>
        <v>-1.0734613539272964E-2</v>
      </c>
      <c r="X191" s="15">
        <f t="shared" si="273"/>
        <v>-1.217998157191269E-2</v>
      </c>
      <c r="Y191" s="15">
        <f t="shared" si="274"/>
        <v>-9.7425357312937999E-3</v>
      </c>
      <c r="Z191" s="5">
        <f t="shared" si="289"/>
        <v>7717.4083630991772</v>
      </c>
      <c r="AA191" s="5">
        <f t="shared" si="290"/>
        <v>27450.398632765522</v>
      </c>
      <c r="AB191" s="5">
        <f t="shared" si="291"/>
        <v>45908.771639048908</v>
      </c>
      <c r="AC191" s="16">
        <f t="shared" si="275"/>
        <v>1.3383410629845669</v>
      </c>
      <c r="AD191" s="16">
        <f t="shared" si="276"/>
        <v>2.9929513902838134</v>
      </c>
      <c r="AE191" s="16">
        <f t="shared" si="277"/>
        <v>8.7505239248896487</v>
      </c>
      <c r="AF191" s="15">
        <f t="shared" si="278"/>
        <v>-4.0504037456468023E-3</v>
      </c>
      <c r="AG191" s="15">
        <f t="shared" si="279"/>
        <v>2.9673830763510267E-4</v>
      </c>
      <c r="AH191" s="15">
        <f t="shared" si="280"/>
        <v>9.7937136394747881E-3</v>
      </c>
      <c r="AI191" s="1">
        <f t="shared" si="244"/>
        <v>347739.03849613073</v>
      </c>
      <c r="AJ191" s="1">
        <f t="shared" si="245"/>
        <v>151023.09034123228</v>
      </c>
      <c r="AK191" s="1">
        <f t="shared" si="246"/>
        <v>56616.187035375966</v>
      </c>
      <c r="AL191" s="14">
        <f t="shared" si="281"/>
        <v>68.802394644376221</v>
      </c>
      <c r="AM191" s="14">
        <f t="shared" si="282"/>
        <v>15.633124221322868</v>
      </c>
      <c r="AN191" s="14">
        <f t="shared" si="283"/>
        <v>5.0637809243714118</v>
      </c>
      <c r="AO191" s="11">
        <f t="shared" si="284"/>
        <v>5.3096212199446454E-3</v>
      </c>
      <c r="AP191" s="11">
        <f t="shared" si="285"/>
        <v>6.6887223429410074E-3</v>
      </c>
      <c r="AQ191" s="11">
        <f t="shared" si="286"/>
        <v>6.0675151098131229E-3</v>
      </c>
      <c r="AR191" s="1">
        <f t="shared" si="292"/>
        <v>173874.67268622149</v>
      </c>
      <c r="AS191" s="1">
        <f t="shared" si="287"/>
        <v>79391.734067228623</v>
      </c>
      <c r="AT191" s="1">
        <f t="shared" si="288"/>
        <v>29772.953965309873</v>
      </c>
      <c r="AU191" s="1">
        <f t="shared" si="247"/>
        <v>34774.934537244299</v>
      </c>
      <c r="AV191" s="1">
        <f t="shared" si="248"/>
        <v>15878.346813445725</v>
      </c>
      <c r="AW191" s="1">
        <f t="shared" si="249"/>
        <v>5954.5907930619751</v>
      </c>
      <c r="AX191" s="1">
        <f t="shared" si="231"/>
        <v>119366.502364228</v>
      </c>
      <c r="AY191" s="1">
        <f t="shared" si="218"/>
        <v>21430.275475433427</v>
      </c>
      <c r="AZ191" s="1">
        <f t="shared" si="219"/>
        <v>5452.1610887837569</v>
      </c>
      <c r="BA191" s="1">
        <f t="shared" si="232"/>
        <v>13622.494527244889</v>
      </c>
      <c r="BB191" s="1">
        <f t="shared" si="233"/>
        <v>29555.899190398835</v>
      </c>
      <c r="BC191" s="1">
        <f t="shared" si="234"/>
        <v>37586.500434493035</v>
      </c>
      <c r="BD191" s="1">
        <f t="shared" si="235"/>
        <v>1731.3442006448911</v>
      </c>
      <c r="BE191" s="2">
        <f t="shared" si="241"/>
        <v>0</v>
      </c>
      <c r="BF191" s="2">
        <f t="shared" si="242"/>
        <v>0</v>
      </c>
      <c r="BG191" s="2">
        <f t="shared" si="243"/>
        <v>0</v>
      </c>
      <c r="BH191" s="2">
        <f t="shared" si="220"/>
        <v>0</v>
      </c>
      <c r="BI191" s="2">
        <f t="shared" si="236"/>
        <v>0</v>
      </c>
      <c r="BJ191" s="2">
        <f t="shared" si="221"/>
        <v>0</v>
      </c>
      <c r="BK191" s="2">
        <f t="shared" si="222"/>
        <v>0</v>
      </c>
      <c r="BL191" s="2">
        <f t="shared" si="223"/>
        <v>0</v>
      </c>
      <c r="BM191" s="2">
        <f t="shared" si="224"/>
        <v>0</v>
      </c>
      <c r="BN191" s="2">
        <f t="shared" si="225"/>
        <v>0</v>
      </c>
      <c r="BO191" s="2">
        <f t="shared" si="237"/>
        <v>0</v>
      </c>
      <c r="BP191" s="2">
        <f t="shared" si="238"/>
        <v>0</v>
      </c>
      <c r="BQ191" s="2">
        <f t="shared" si="239"/>
        <v>0</v>
      </c>
      <c r="BR191" s="11">
        <f t="shared" si="240"/>
        <v>3.0830386850522834E-2</v>
      </c>
      <c r="BS191" s="17">
        <f t="shared" ref="BS191:BS254" si="293">BS190/(1+BR190)</f>
        <v>5.077186053756586E-3</v>
      </c>
      <c r="BT191" s="17">
        <f t="shared" ref="BT191:BT254" si="294">BT190/(1+BR$5)</f>
        <v>2.1436841078297703E-2</v>
      </c>
      <c r="BU191" s="12">
        <f>(BU$3*temperature!$I301+BU$4*temperature!$I301^2+BU$5*temperature!$I301^6)*(K191/K$56)^$BW$1</f>
        <v>-31.082689613386414</v>
      </c>
      <c r="BV191" s="12">
        <f>(BV$3*temperature!$I301+BV$4*temperature!$I301^2+BV$5*temperature!$I301^6)*(L191/L$56)^$BW$1</f>
        <v>-22.211290938130162</v>
      </c>
      <c r="BW191" s="12">
        <f>(BW$3*temperature!$I301+BW$4*temperature!$I301^2+BW$5*temperature!$I301^6)*(M191/M$56)^$BW$1</f>
        <v>-19.594360586477251</v>
      </c>
      <c r="BX191" s="12">
        <f>(BX$3*temperature!$M301+BX$4*temperature!$M301^2+BX$5*temperature!$M301^6)*(K191/K$56)^$BW$1</f>
        <v>-31.082708247216303</v>
      </c>
      <c r="BY191" s="12">
        <f>(BY$3*temperature!$M301+BY$4*temperature!$M301^2+BY$5*temperature!$M301^6)*(L191/L$56)^$BW$1</f>
        <v>-22.211303241009592</v>
      </c>
      <c r="BZ191" s="12">
        <f>(BZ$3*temperature!$M301+BZ$4*temperature!$M301^2+BZ$5*temperature!$M301^6)*(M191/M$56)^$BW$1</f>
        <v>-19.59437061212407</v>
      </c>
      <c r="CA191" s="19">
        <f t="shared" si="226"/>
        <v>-1.8633829888869968E-5</v>
      </c>
      <c r="CB191" s="19">
        <f t="shared" si="227"/>
        <v>-1.2302879429881841E-5</v>
      </c>
      <c r="CC191" s="19">
        <f t="shared" si="228"/>
        <v>-1.0025646819400436E-5</v>
      </c>
      <c r="CD191" s="19">
        <f t="shared" si="229"/>
        <v>-4.5151911260028169E-2</v>
      </c>
      <c r="CE191" s="19">
        <f t="shared" si="230"/>
        <v>-2.2924465414986999E-4</v>
      </c>
      <c r="CF191" s="19"/>
      <c r="CG191" s="19"/>
      <c r="CH191" s="19"/>
    </row>
    <row r="192" spans="1:86">
      <c r="A192" s="2">
        <f t="shared" si="250"/>
        <v>2146</v>
      </c>
      <c r="B192" s="5">
        <f t="shared" si="251"/>
        <v>1165.3208327020386</v>
      </c>
      <c r="C192" s="5">
        <f t="shared" si="252"/>
        <v>2963.7447957699133</v>
      </c>
      <c r="D192" s="5">
        <f t="shared" si="253"/>
        <v>4368.6770039048879</v>
      </c>
      <c r="E192" s="15">
        <f t="shared" si="254"/>
        <v>3.8374107811134193E-6</v>
      </c>
      <c r="F192" s="15">
        <f t="shared" si="255"/>
        <v>7.5599565582178389E-6</v>
      </c>
      <c r="G192" s="15">
        <f t="shared" si="256"/>
        <v>1.5433382389781341E-5</v>
      </c>
      <c r="H192" s="5">
        <f t="shared" si="257"/>
        <v>173626.54783836985</v>
      </c>
      <c r="I192" s="5">
        <f t="shared" si="258"/>
        <v>79717.778675639784</v>
      </c>
      <c r="J192" s="5">
        <f t="shared" si="259"/>
        <v>29900.519564116457</v>
      </c>
      <c r="K192" s="5">
        <f t="shared" si="260"/>
        <v>148994.63132035543</v>
      </c>
      <c r="L192" s="5">
        <f t="shared" si="261"/>
        <v>26897.652857769397</v>
      </c>
      <c r="M192" s="5">
        <f t="shared" si="262"/>
        <v>6844.2962337087974</v>
      </c>
      <c r="N192" s="15">
        <f t="shared" si="263"/>
        <v>-1.4308646442742212E-3</v>
      </c>
      <c r="O192" s="15">
        <f t="shared" si="264"/>
        <v>4.0991918597965693E-3</v>
      </c>
      <c r="P192" s="15">
        <f t="shared" si="265"/>
        <v>4.2691141740407446E-3</v>
      </c>
      <c r="Q192" s="5">
        <f t="shared" si="266"/>
        <v>5627.9692438694074</v>
      </c>
      <c r="R192" s="5">
        <f t="shared" si="267"/>
        <v>9024.1550199738103</v>
      </c>
      <c r="S192" s="5">
        <f t="shared" si="268"/>
        <v>5189.2825589677896</v>
      </c>
      <c r="T192" s="5">
        <f t="shared" si="269"/>
        <v>32.414220716457038</v>
      </c>
      <c r="U192" s="5">
        <f t="shared" si="270"/>
        <v>113.20128545843964</v>
      </c>
      <c r="V192" s="5">
        <f t="shared" si="271"/>
        <v>173.55158487598442</v>
      </c>
      <c r="W192" s="15">
        <f t="shared" si="272"/>
        <v>-1.0734613539272964E-2</v>
      </c>
      <c r="X192" s="15">
        <f t="shared" si="273"/>
        <v>-1.217998157191269E-2</v>
      </c>
      <c r="Y192" s="15">
        <f t="shared" si="274"/>
        <v>-9.7425357312937999E-3</v>
      </c>
      <c r="Z192" s="5">
        <f t="shared" si="289"/>
        <v>7593.8717772381233</v>
      </c>
      <c r="AA192" s="5">
        <f t="shared" si="290"/>
        <v>27238.133205255643</v>
      </c>
      <c r="AB192" s="5">
        <f t="shared" si="291"/>
        <v>46107.237726731299</v>
      </c>
      <c r="AC192" s="16">
        <f t="shared" si="275"/>
        <v>1.3329202413301013</v>
      </c>
      <c r="AD192" s="16">
        <f t="shared" si="276"/>
        <v>2.9938395136142004</v>
      </c>
      <c r="AE192" s="16">
        <f t="shared" si="277"/>
        <v>8.8362240504053915</v>
      </c>
      <c r="AF192" s="15">
        <f t="shared" si="278"/>
        <v>-4.0504037456468023E-3</v>
      </c>
      <c r="AG192" s="15">
        <f t="shared" si="279"/>
        <v>2.9673830763510267E-4</v>
      </c>
      <c r="AH192" s="15">
        <f t="shared" si="280"/>
        <v>9.7937136394747881E-3</v>
      </c>
      <c r="AI192" s="1">
        <f t="shared" si="244"/>
        <v>347740.06918376201</v>
      </c>
      <c r="AJ192" s="1">
        <f t="shared" si="245"/>
        <v>151799.12812055479</v>
      </c>
      <c r="AK192" s="1">
        <f t="shared" si="246"/>
        <v>56909.15912490034</v>
      </c>
      <c r="AL192" s="14">
        <f t="shared" si="281"/>
        <v>69.164056152417146</v>
      </c>
      <c r="AM192" s="14">
        <f t="shared" si="282"/>
        <v>15.736644192319311</v>
      </c>
      <c r="AN192" s="14">
        <f t="shared" si="283"/>
        <v>5.0941982459701043</v>
      </c>
      <c r="AO192" s="11">
        <f t="shared" si="284"/>
        <v>5.2565250077451992E-3</v>
      </c>
      <c r="AP192" s="11">
        <f t="shared" si="285"/>
        <v>6.6218351195115972E-3</v>
      </c>
      <c r="AQ192" s="11">
        <f t="shared" si="286"/>
        <v>6.0068399587149919E-3</v>
      </c>
      <c r="AR192" s="1">
        <f t="shared" si="292"/>
        <v>173626.54783836985</v>
      </c>
      <c r="AS192" s="1">
        <f t="shared" si="287"/>
        <v>79717.778675639784</v>
      </c>
      <c r="AT192" s="1">
        <f t="shared" si="288"/>
        <v>29900.519564116457</v>
      </c>
      <c r="AU192" s="1">
        <f t="shared" si="247"/>
        <v>34725.309567673969</v>
      </c>
      <c r="AV192" s="1">
        <f t="shared" si="248"/>
        <v>15943.555735127957</v>
      </c>
      <c r="AW192" s="1">
        <f t="shared" si="249"/>
        <v>5980.1039128232915</v>
      </c>
      <c r="AX192" s="1">
        <f t="shared" si="231"/>
        <v>119195.70505628435</v>
      </c>
      <c r="AY192" s="1">
        <f t="shared" si="218"/>
        <v>21518.122286215519</v>
      </c>
      <c r="AZ192" s="1">
        <f t="shared" si="219"/>
        <v>5475.4369869670381</v>
      </c>
      <c r="BA192" s="1">
        <f t="shared" si="232"/>
        <v>13620.87819191077</v>
      </c>
      <c r="BB192" s="1">
        <f t="shared" si="233"/>
        <v>29568.246757637422</v>
      </c>
      <c r="BC192" s="1">
        <f t="shared" si="234"/>
        <v>37605.691204884963</v>
      </c>
      <c r="BD192" s="1">
        <f t="shared" si="235"/>
        <v>1681.539450342586</v>
      </c>
      <c r="BE192" s="2">
        <f t="shared" si="241"/>
        <v>0</v>
      </c>
      <c r="BF192" s="2">
        <f t="shared" si="242"/>
        <v>0</v>
      </c>
      <c r="BG192" s="2">
        <f t="shared" si="243"/>
        <v>0</v>
      </c>
      <c r="BH192" s="2">
        <f t="shared" si="220"/>
        <v>0</v>
      </c>
      <c r="BI192" s="2">
        <f t="shared" si="236"/>
        <v>0</v>
      </c>
      <c r="BJ192" s="2">
        <f t="shared" si="221"/>
        <v>0</v>
      </c>
      <c r="BK192" s="2">
        <f t="shared" si="222"/>
        <v>0</v>
      </c>
      <c r="BL192" s="2">
        <f t="shared" si="223"/>
        <v>0</v>
      </c>
      <c r="BM192" s="2">
        <f t="shared" si="224"/>
        <v>0</v>
      </c>
      <c r="BN192" s="2">
        <f t="shared" si="225"/>
        <v>0</v>
      </c>
      <c r="BO192" s="2">
        <f t="shared" si="237"/>
        <v>0</v>
      </c>
      <c r="BP192" s="2">
        <f t="shared" si="238"/>
        <v>0</v>
      </c>
      <c r="BQ192" s="2">
        <f t="shared" si="239"/>
        <v>0</v>
      </c>
      <c r="BR192" s="11">
        <f t="shared" si="240"/>
        <v>3.0714890600562733E-2</v>
      </c>
      <c r="BS192" s="17">
        <f t="shared" si="293"/>
        <v>4.9253360383261684E-3</v>
      </c>
      <c r="BT192" s="17">
        <f t="shared" si="294"/>
        <v>2.0812467066308449E-2</v>
      </c>
      <c r="BU192" s="12">
        <f>(BU$3*temperature!$I302+BU$4*temperature!$I302^2+BU$5*temperature!$I302^6)*(K192/K$56)^$BW$1</f>
        <v>-31.545349031875244</v>
      </c>
      <c r="BV192" s="12">
        <f>(BV$3*temperature!$I302+BV$4*temperature!$I302^2+BV$5*temperature!$I302^6)*(L192/L$56)^$BW$1</f>
        <v>-22.486249983934588</v>
      </c>
      <c r="BW192" s="12">
        <f>(BW$3*temperature!$I302+BW$4*temperature!$I302^2+BW$5*temperature!$I302^6)*(M192/M$56)^$BW$1</f>
        <v>-19.816018717618775</v>
      </c>
      <c r="BX192" s="12">
        <f>(BX$3*temperature!$M302+BX$4*temperature!$M302^2+BX$5*temperature!$M302^6)*(K192/K$56)^$BW$1</f>
        <v>-31.545367664878761</v>
      </c>
      <c r="BY192" s="12">
        <f>(BY$3*temperature!$M302+BY$4*temperature!$M302^2+BY$5*temperature!$M302^6)*(L192/L$56)^$BW$1</f>
        <v>-22.48626226549165</v>
      </c>
      <c r="BZ192" s="12">
        <f>(BZ$3*temperature!$M302+BZ$4*temperature!$M302^2+BZ$5*temperature!$M302^6)*(M192/M$56)^$BW$1</f>
        <v>-19.816028722102335</v>
      </c>
      <c r="CA192" s="19">
        <f t="shared" si="226"/>
        <v>-1.8633003517010138E-5</v>
      </c>
      <c r="CB192" s="19">
        <f t="shared" si="227"/>
        <v>-1.2281557062010506E-5</v>
      </c>
      <c r="CC192" s="19">
        <f t="shared" si="228"/>
        <v>-1.0004483559811206E-5</v>
      </c>
      <c r="CD192" s="19">
        <f t="shared" si="229"/>
        <v>-4.5133817805892845E-2</v>
      </c>
      <c r="CE192" s="19">
        <f t="shared" si="230"/>
        <v>-2.2229921938661136E-4</v>
      </c>
      <c r="CF192" s="19"/>
      <c r="CG192" s="19"/>
      <c r="CH192" s="19"/>
    </row>
    <row r="193" spans="1:86">
      <c r="A193" s="2">
        <f t="shared" si="250"/>
        <v>2147</v>
      </c>
      <c r="B193" s="5">
        <f t="shared" si="251"/>
        <v>1165.3250809260292</v>
      </c>
      <c r="C193" s="5">
        <f t="shared" si="252"/>
        <v>2963.7660812627237</v>
      </c>
      <c r="D193" s="5">
        <f t="shared" si="253"/>
        <v>4368.7410561944898</v>
      </c>
      <c r="E193" s="15">
        <f t="shared" si="254"/>
        <v>3.6455402420577483E-6</v>
      </c>
      <c r="F193" s="15">
        <f t="shared" si="255"/>
        <v>7.181958730306947E-6</v>
      </c>
      <c r="G193" s="15">
        <f t="shared" si="256"/>
        <v>1.4661713270292274E-5</v>
      </c>
      <c r="H193" s="5">
        <f t="shared" si="257"/>
        <v>173354.07843174637</v>
      </c>
      <c r="I193" s="5">
        <f t="shared" si="258"/>
        <v>80037.497734913413</v>
      </c>
      <c r="J193" s="5">
        <f t="shared" si="259"/>
        <v>30026.187905969087</v>
      </c>
      <c r="K193" s="5">
        <f t="shared" si="260"/>
        <v>148760.27408076552</v>
      </c>
      <c r="L193" s="5">
        <f t="shared" si="261"/>
        <v>27005.335623792933</v>
      </c>
      <c r="M193" s="5">
        <f t="shared" si="262"/>
        <v>6872.9612306489535</v>
      </c>
      <c r="N193" s="15">
        <f t="shared" si="263"/>
        <v>-1.5729240544648526E-3</v>
      </c>
      <c r="O193" s="15">
        <f t="shared" si="264"/>
        <v>4.0034261202248622E-3</v>
      </c>
      <c r="P193" s="15">
        <f t="shared" si="265"/>
        <v>4.1881584258405269E-3</v>
      </c>
      <c r="Q193" s="5">
        <f t="shared" si="266"/>
        <v>5558.8180923968112</v>
      </c>
      <c r="R193" s="5">
        <f t="shared" si="267"/>
        <v>8949.9927613192722</v>
      </c>
      <c r="S193" s="5">
        <f t="shared" si="268"/>
        <v>5160.323243995781</v>
      </c>
      <c r="T193" s="5">
        <f t="shared" si="269"/>
        <v>32.066266583889174</v>
      </c>
      <c r="U193" s="5">
        <f t="shared" si="270"/>
        <v>111.82249588763902</v>
      </c>
      <c r="V193" s="5">
        <f t="shared" si="271"/>
        <v>171.86075235910747</v>
      </c>
      <c r="W193" s="15">
        <f t="shared" si="272"/>
        <v>-1.0734613539272964E-2</v>
      </c>
      <c r="X193" s="15">
        <f t="shared" si="273"/>
        <v>-1.217998157191269E-2</v>
      </c>
      <c r="Y193" s="15">
        <f t="shared" si="274"/>
        <v>-9.7425357312937999E-3</v>
      </c>
      <c r="Z193" s="5">
        <f t="shared" si="289"/>
        <v>7471.2494757875938</v>
      </c>
      <c r="AA193" s="5">
        <f t="shared" si="290"/>
        <v>27024.888816615552</v>
      </c>
      <c r="AB193" s="5">
        <f t="shared" si="291"/>
        <v>46302.741000089802</v>
      </c>
      <c r="AC193" s="16">
        <f t="shared" si="275"/>
        <v>1.3275213761919695</v>
      </c>
      <c r="AD193" s="16">
        <f t="shared" si="276"/>
        <v>2.9947279004848015</v>
      </c>
      <c r="AE193" s="16">
        <f t="shared" si="277"/>
        <v>8.9227634984093012</v>
      </c>
      <c r="AF193" s="15">
        <f t="shared" si="278"/>
        <v>-4.0504037456468023E-3</v>
      </c>
      <c r="AG193" s="15">
        <f t="shared" si="279"/>
        <v>2.9673830763510267E-4</v>
      </c>
      <c r="AH193" s="15">
        <f t="shared" si="280"/>
        <v>9.7937136394747881E-3</v>
      </c>
      <c r="AI193" s="1">
        <f t="shared" si="244"/>
        <v>347691.37183305976</v>
      </c>
      <c r="AJ193" s="1">
        <f t="shared" si="245"/>
        <v>152562.77104362729</v>
      </c>
      <c r="AK193" s="1">
        <f t="shared" si="246"/>
        <v>57198.347125233602</v>
      </c>
      <c r="AL193" s="14">
        <f t="shared" si="281"/>
        <v>69.523983117311403</v>
      </c>
      <c r="AM193" s="14">
        <f t="shared" si="282"/>
        <v>15.83980760086351</v>
      </c>
      <c r="AN193" s="14">
        <f t="shared" si="283"/>
        <v>5.124492279215799</v>
      </c>
      <c r="AO193" s="11">
        <f t="shared" si="284"/>
        <v>5.2039597576677473E-3</v>
      </c>
      <c r="AP193" s="11">
        <f t="shared" si="285"/>
        <v>6.555616768316481E-3</v>
      </c>
      <c r="AQ193" s="11">
        <f t="shared" si="286"/>
        <v>5.9467715591278421E-3</v>
      </c>
      <c r="AR193" s="1">
        <f t="shared" si="292"/>
        <v>173354.07843174637</v>
      </c>
      <c r="AS193" s="1">
        <f t="shared" si="287"/>
        <v>80037.497734913413</v>
      </c>
      <c r="AT193" s="1">
        <f t="shared" si="288"/>
        <v>30026.187905969087</v>
      </c>
      <c r="AU193" s="1">
        <f t="shared" si="247"/>
        <v>34670.815686349277</v>
      </c>
      <c r="AV193" s="1">
        <f t="shared" si="248"/>
        <v>16007.499546982683</v>
      </c>
      <c r="AW193" s="1">
        <f t="shared" si="249"/>
        <v>6005.2375811938182</v>
      </c>
      <c r="AX193" s="1">
        <f t="shared" si="231"/>
        <v>119008.21926461243</v>
      </c>
      <c r="AY193" s="1">
        <f t="shared" si="218"/>
        <v>21604.268499034348</v>
      </c>
      <c r="AZ193" s="1">
        <f t="shared" si="219"/>
        <v>5498.368984519162</v>
      </c>
      <c r="BA193" s="1">
        <f t="shared" si="232"/>
        <v>13619.093436446252</v>
      </c>
      <c r="BB193" s="1">
        <f t="shared" si="233"/>
        <v>29580.300646546297</v>
      </c>
      <c r="BC193" s="1">
        <f t="shared" si="234"/>
        <v>37624.501339732298</v>
      </c>
      <c r="BD193" s="1">
        <f t="shared" si="235"/>
        <v>1633.1501569477853</v>
      </c>
      <c r="BE193" s="2">
        <f t="shared" si="241"/>
        <v>0</v>
      </c>
      <c r="BF193" s="2">
        <f t="shared" si="242"/>
        <v>0</v>
      </c>
      <c r="BG193" s="2">
        <f t="shared" si="243"/>
        <v>0</v>
      </c>
      <c r="BH193" s="2">
        <f t="shared" si="220"/>
        <v>0</v>
      </c>
      <c r="BI193" s="2">
        <f t="shared" si="236"/>
        <v>0</v>
      </c>
      <c r="BJ193" s="2">
        <f t="shared" si="221"/>
        <v>0</v>
      </c>
      <c r="BK193" s="2">
        <f t="shared" si="222"/>
        <v>0</v>
      </c>
      <c r="BL193" s="2">
        <f t="shared" si="223"/>
        <v>0</v>
      </c>
      <c r="BM193" s="2">
        <f t="shared" si="224"/>
        <v>0</v>
      </c>
      <c r="BN193" s="2">
        <f t="shared" si="225"/>
        <v>0</v>
      </c>
      <c r="BO193" s="2">
        <f t="shared" si="237"/>
        <v>0</v>
      </c>
      <c r="BP193" s="2">
        <f t="shared" si="238"/>
        <v>0</v>
      </c>
      <c r="BQ193" s="2">
        <f t="shared" si="239"/>
        <v>0</v>
      </c>
      <c r="BR193" s="11">
        <f t="shared" si="240"/>
        <v>3.0599940810153131E-2</v>
      </c>
      <c r="BS193" s="17">
        <f t="shared" si="293"/>
        <v>4.7785629985963836E-3</v>
      </c>
      <c r="BT193" s="17">
        <f t="shared" si="294"/>
        <v>2.0206278705153832E-2</v>
      </c>
      <c r="BU193" s="12">
        <f>(BU$3*temperature!$I303+BU$4*temperature!$I303^2+BU$5*temperature!$I303^6)*(K193/K$56)^$BW$1</f>
        <v>-32.009133058519488</v>
      </c>
      <c r="BV193" s="12">
        <f>(BV$3*temperature!$I303+BV$4*temperature!$I303^2+BV$5*temperature!$I303^6)*(L193/L$56)^$BW$1</f>
        <v>-22.760850763554465</v>
      </c>
      <c r="BW193" s="12">
        <f>(BW$3*temperature!$I303+BW$4*temperature!$I303^2+BW$5*temperature!$I303^6)*(M193/M$56)^$BW$1</f>
        <v>-20.037248858754289</v>
      </c>
      <c r="BX193" s="12">
        <f>(BX$3*temperature!$M303+BX$4*temperature!$M303^2+BX$5*temperature!$M303^6)*(K193/K$56)^$BW$1</f>
        <v>-32.009151690488153</v>
      </c>
      <c r="BY193" s="12">
        <f>(BY$3*temperature!$M303+BY$4*temperature!$M303^2+BY$5*temperature!$M303^6)*(L193/L$56)^$BW$1</f>
        <v>-22.760863023621425</v>
      </c>
      <c r="BZ193" s="12">
        <f>(BZ$3*temperature!$M303+BZ$4*temperature!$M303^2+BZ$5*temperature!$M303^6)*(M193/M$56)^$BW$1</f>
        <v>-20.037258841981053</v>
      </c>
      <c r="CA193" s="19">
        <f t="shared" si="226"/>
        <v>-1.8631968664806209E-5</v>
      </c>
      <c r="CB193" s="19">
        <f t="shared" si="227"/>
        <v>-1.2260066959868254E-5</v>
      </c>
      <c r="CC193" s="19">
        <f t="shared" si="228"/>
        <v>-9.9832267643762407E-6</v>
      </c>
      <c r="CD193" s="19">
        <f t="shared" si="229"/>
        <v>-4.5109510815220598E-2</v>
      </c>
      <c r="CE193" s="19">
        <f t="shared" si="230"/>
        <v>-2.1555863926639654E-4</v>
      </c>
      <c r="CF193" s="19"/>
      <c r="CG193" s="19"/>
      <c r="CH193" s="19"/>
    </row>
    <row r="194" spans="1:86">
      <c r="A194" s="2">
        <f t="shared" si="250"/>
        <v>2148</v>
      </c>
      <c r="B194" s="5">
        <f t="shared" si="251"/>
        <v>1165.3291167535328</v>
      </c>
      <c r="C194" s="5">
        <f t="shared" si="252"/>
        <v>2963.7863026261216</v>
      </c>
      <c r="D194" s="5">
        <f t="shared" si="253"/>
        <v>4368.8019067617724</v>
      </c>
      <c r="E194" s="15">
        <f t="shared" si="254"/>
        <v>3.4632632299548609E-6</v>
      </c>
      <c r="F194" s="15">
        <f t="shared" si="255"/>
        <v>6.8228607937915996E-6</v>
      </c>
      <c r="G194" s="15">
        <f t="shared" si="256"/>
        <v>1.3928627606777659E-5</v>
      </c>
      <c r="H194" s="5">
        <f t="shared" si="257"/>
        <v>173057.34081490969</v>
      </c>
      <c r="I194" s="5">
        <f t="shared" si="258"/>
        <v>80350.899440622728</v>
      </c>
      <c r="J194" s="5">
        <f t="shared" si="259"/>
        <v>30149.964026281996</v>
      </c>
      <c r="K194" s="5">
        <f t="shared" si="260"/>
        <v>148505.1204221402</v>
      </c>
      <c r="L194" s="5">
        <f t="shared" si="261"/>
        <v>27110.895063327011</v>
      </c>
      <c r="M194" s="5">
        <f t="shared" si="262"/>
        <v>6901.1973235997884</v>
      </c>
      <c r="N194" s="15">
        <f t="shared" si="263"/>
        <v>-1.7152002455090853E-3</v>
      </c>
      <c r="O194" s="15">
        <f t="shared" si="264"/>
        <v>3.9088364242019225E-3</v>
      </c>
      <c r="P194" s="15">
        <f t="shared" si="265"/>
        <v>4.1082863707888606E-3</v>
      </c>
      <c r="Q194" s="5">
        <f t="shared" si="266"/>
        <v>5489.7332036324851</v>
      </c>
      <c r="R194" s="5">
        <f t="shared" si="267"/>
        <v>8875.600523514986</v>
      </c>
      <c r="S194" s="5">
        <f t="shared" si="268"/>
        <v>5131.1136218417178</v>
      </c>
      <c r="T194" s="5">
        <f t="shared" si="269"/>
        <v>31.722047604463821</v>
      </c>
      <c r="U194" s="5">
        <f t="shared" si="270"/>
        <v>110.4604999484023</v>
      </c>
      <c r="V194" s="5">
        <f t="shared" si="271"/>
        <v>170.18639283844183</v>
      </c>
      <c r="W194" s="15">
        <f t="shared" si="272"/>
        <v>-1.0734613539272964E-2</v>
      </c>
      <c r="X194" s="15">
        <f t="shared" si="273"/>
        <v>-1.217998157191269E-2</v>
      </c>
      <c r="Y194" s="15">
        <f t="shared" si="274"/>
        <v>-9.7425357312937999E-3</v>
      </c>
      <c r="Z194" s="5">
        <f t="shared" si="289"/>
        <v>7349.5600927304049</v>
      </c>
      <c r="AA194" s="5">
        <f t="shared" si="290"/>
        <v>26810.746446903886</v>
      </c>
      <c r="AB194" s="5">
        <f t="shared" si="291"/>
        <v>46495.289000211727</v>
      </c>
      <c r="AC194" s="16">
        <f t="shared" si="275"/>
        <v>1.3221443786374154</v>
      </c>
      <c r="AD194" s="16">
        <f t="shared" si="276"/>
        <v>2.9956165509738191</v>
      </c>
      <c r="AE194" s="16">
        <f t="shared" si="277"/>
        <v>9.0101504889854809</v>
      </c>
      <c r="AF194" s="15">
        <f t="shared" si="278"/>
        <v>-4.0504037456468023E-3</v>
      </c>
      <c r="AG194" s="15">
        <f t="shared" si="279"/>
        <v>2.9673830763510267E-4</v>
      </c>
      <c r="AH194" s="15">
        <f t="shared" si="280"/>
        <v>9.7937136394747881E-3</v>
      </c>
      <c r="AI194" s="1">
        <f t="shared" si="244"/>
        <v>347593.05033610307</v>
      </c>
      <c r="AJ194" s="1">
        <f t="shared" si="245"/>
        <v>153313.99348624726</v>
      </c>
      <c r="AK194" s="1">
        <f t="shared" si="246"/>
        <v>57483.749993904064</v>
      </c>
      <c r="AL194" s="14">
        <f t="shared" si="281"/>
        <v>69.882165127543317</v>
      </c>
      <c r="AM194" s="14">
        <f t="shared" si="282"/>
        <v>15.942608912095487</v>
      </c>
      <c r="AN194" s="14">
        <f t="shared" si="283"/>
        <v>5.1546617223073996</v>
      </c>
      <c r="AO194" s="11">
        <f t="shared" si="284"/>
        <v>5.1519201600910697E-3</v>
      </c>
      <c r="AP194" s="11">
        <f t="shared" si="285"/>
        <v>6.4900606006333163E-3</v>
      </c>
      <c r="AQ194" s="11">
        <f t="shared" si="286"/>
        <v>5.8873038435365635E-3</v>
      </c>
      <c r="AR194" s="1">
        <f t="shared" si="292"/>
        <v>173057.34081490969</v>
      </c>
      <c r="AS194" s="1">
        <f t="shared" si="287"/>
        <v>80350.899440622728</v>
      </c>
      <c r="AT194" s="1">
        <f t="shared" si="288"/>
        <v>30149.964026281996</v>
      </c>
      <c r="AU194" s="1">
        <f t="shared" si="247"/>
        <v>34611.468162981939</v>
      </c>
      <c r="AV194" s="1">
        <f t="shared" si="248"/>
        <v>16070.179888124547</v>
      </c>
      <c r="AW194" s="1">
        <f t="shared" si="249"/>
        <v>6029.9928052563992</v>
      </c>
      <c r="AX194" s="1">
        <f t="shared" si="231"/>
        <v>118804.09633771218</v>
      </c>
      <c r="AY194" s="1">
        <f t="shared" si="218"/>
        <v>21688.716050661609</v>
      </c>
      <c r="AZ194" s="1">
        <f t="shared" si="219"/>
        <v>5520.9578588798304</v>
      </c>
      <c r="BA194" s="1">
        <f t="shared" si="232"/>
        <v>13617.140114054237</v>
      </c>
      <c r="BB194" s="1">
        <f t="shared" si="233"/>
        <v>29592.064841654152</v>
      </c>
      <c r="BC194" s="1">
        <f t="shared" si="234"/>
        <v>37642.936919041422</v>
      </c>
      <c r="BD194" s="1">
        <f t="shared" si="235"/>
        <v>1586.1368083784791</v>
      </c>
      <c r="BE194" s="2">
        <f t="shared" si="241"/>
        <v>0</v>
      </c>
      <c r="BF194" s="2">
        <f t="shared" si="242"/>
        <v>0</v>
      </c>
      <c r="BG194" s="2">
        <f t="shared" si="243"/>
        <v>0</v>
      </c>
      <c r="BH194" s="2">
        <f t="shared" si="220"/>
        <v>0</v>
      </c>
      <c r="BI194" s="2">
        <f t="shared" si="236"/>
        <v>0</v>
      </c>
      <c r="BJ194" s="2">
        <f t="shared" si="221"/>
        <v>0</v>
      </c>
      <c r="BK194" s="2">
        <f t="shared" si="222"/>
        <v>0</v>
      </c>
      <c r="BL194" s="2">
        <f t="shared" si="223"/>
        <v>0</v>
      </c>
      <c r="BM194" s="2">
        <f t="shared" si="224"/>
        <v>0</v>
      </c>
      <c r="BN194" s="2">
        <f t="shared" si="225"/>
        <v>0</v>
      </c>
      <c r="BO194" s="2">
        <f t="shared" si="237"/>
        <v>0</v>
      </c>
      <c r="BP194" s="2">
        <f t="shared" si="238"/>
        <v>0</v>
      </c>
      <c r="BQ194" s="2">
        <f t="shared" si="239"/>
        <v>0</v>
      </c>
      <c r="BR194" s="11">
        <f t="shared" si="240"/>
        <v>3.048550357094168E-2</v>
      </c>
      <c r="BS194" s="17">
        <f t="shared" si="293"/>
        <v>4.6366808393565034E-3</v>
      </c>
      <c r="BT194" s="17">
        <f t="shared" si="294"/>
        <v>1.9617746315683332E-2</v>
      </c>
      <c r="BU194" s="12">
        <f>(BU$3*temperature!$I304+BU$4*temperature!$I304^2+BU$5*temperature!$I304^6)*(K194/K$56)^$BW$1</f>
        <v>-32.47403416801037</v>
      </c>
      <c r="BV194" s="12">
        <f>(BV$3*temperature!$I304+BV$4*temperature!$I304^2+BV$5*temperature!$I304^6)*(L194/L$56)^$BW$1</f>
        <v>-23.035071426012582</v>
      </c>
      <c r="BW194" s="12">
        <f>(BW$3*temperature!$I304+BW$4*temperature!$I304^2+BW$5*temperature!$I304^6)*(M194/M$56)^$BW$1</f>
        <v>-20.258032730243322</v>
      </c>
      <c r="BX194" s="12">
        <f>(BX$3*temperature!$M304+BX$4*temperature!$M304^2+BX$5*temperature!$M304^6)*(K194/K$56)^$BW$1</f>
        <v>-32.474052798771936</v>
      </c>
      <c r="BY194" s="12">
        <f>(BY$3*temperature!$M304+BY$4*temperature!$M304^2+BY$5*temperature!$M304^6)*(L194/L$56)^$BW$1</f>
        <v>-23.035083664440172</v>
      </c>
      <c r="BZ194" s="12">
        <f>(BZ$3*temperature!$M304+BZ$4*temperature!$M304^2+BZ$5*temperature!$M304^6)*(M194/M$56)^$BW$1</f>
        <v>-20.258042692133309</v>
      </c>
      <c r="CA194" s="19">
        <f t="shared" si="226"/>
        <v>-1.863076156638499E-5</v>
      </c>
      <c r="CB194" s="19">
        <f t="shared" si="227"/>
        <v>-1.2238427590460788E-5</v>
      </c>
      <c r="CC194" s="19">
        <f t="shared" si="228"/>
        <v>-9.9618899866982247E-6</v>
      </c>
      <c r="CD194" s="19">
        <f t="shared" si="229"/>
        <v>-4.5079093434003958E-2</v>
      </c>
      <c r="CE194" s="19">
        <f t="shared" si="230"/>
        <v>-2.0901736878100772E-4</v>
      </c>
      <c r="CF194" s="19"/>
      <c r="CG194" s="19"/>
      <c r="CH194" s="19"/>
    </row>
    <row r="195" spans="1:86">
      <c r="A195" s="2">
        <f t="shared" si="250"/>
        <v>2149</v>
      </c>
      <c r="B195" s="5">
        <f t="shared" si="251"/>
        <v>1165.3329508029396</v>
      </c>
      <c r="C195" s="5">
        <f t="shared" si="252"/>
        <v>2963.8055130524185</v>
      </c>
      <c r="D195" s="5">
        <f t="shared" si="253"/>
        <v>4368.8597156058777</v>
      </c>
      <c r="E195" s="15">
        <f t="shared" si="254"/>
        <v>3.2901000684571177E-6</v>
      </c>
      <c r="F195" s="15">
        <f t="shared" si="255"/>
        <v>6.4817177541020191E-6</v>
      </c>
      <c r="G195" s="15">
        <f t="shared" si="256"/>
        <v>1.3232196226438776E-5</v>
      </c>
      <c r="H195" s="5">
        <f t="shared" si="257"/>
        <v>172736.41062397321</v>
      </c>
      <c r="I195" s="5">
        <f t="shared" si="258"/>
        <v>80657.993570523031</v>
      </c>
      <c r="J195" s="5">
        <f t="shared" si="259"/>
        <v>30271.853364106715</v>
      </c>
      <c r="K195" s="5">
        <f t="shared" si="260"/>
        <v>148229.23397553814</v>
      </c>
      <c r="L195" s="5">
        <f t="shared" si="261"/>
        <v>27214.334144163695</v>
      </c>
      <c r="M195" s="5">
        <f t="shared" si="262"/>
        <v>6929.0055837621658</v>
      </c>
      <c r="N195" s="15">
        <f t="shared" si="263"/>
        <v>-1.857757131995319E-3</v>
      </c>
      <c r="O195" s="15">
        <f t="shared" si="264"/>
        <v>3.8154063373807556E-3</v>
      </c>
      <c r="P195" s="15">
        <f t="shared" si="265"/>
        <v>4.0294834154765979E-3</v>
      </c>
      <c r="Q195" s="5">
        <f t="shared" si="266"/>
        <v>5420.7317608703906</v>
      </c>
      <c r="R195" s="5">
        <f t="shared" si="267"/>
        <v>8801.0044772717938</v>
      </c>
      <c r="S195" s="5">
        <f t="shared" si="268"/>
        <v>5101.665372516929</v>
      </c>
      <c r="T195" s="5">
        <f t="shared" si="269"/>
        <v>31.381523682755482</v>
      </c>
      <c r="U195" s="5">
        <f t="shared" si="270"/>
        <v>109.11509309460649</v>
      </c>
      <c r="V195" s="5">
        <f t="shared" si="271"/>
        <v>168.52834582523332</v>
      </c>
      <c r="W195" s="15">
        <f t="shared" si="272"/>
        <v>-1.0734613539272964E-2</v>
      </c>
      <c r="X195" s="15">
        <f t="shared" si="273"/>
        <v>-1.217998157191269E-2</v>
      </c>
      <c r="Y195" s="15">
        <f t="shared" si="274"/>
        <v>-9.7425357312937999E-3</v>
      </c>
      <c r="Z195" s="5">
        <f t="shared" si="289"/>
        <v>7228.8211743507964</v>
      </c>
      <c r="AA195" s="5">
        <f t="shared" si="290"/>
        <v>26595.785475284989</v>
      </c>
      <c r="AB195" s="5">
        <f t="shared" si="291"/>
        <v>46684.889915098625</v>
      </c>
      <c r="AC195" s="16">
        <f t="shared" si="275"/>
        <v>1.3167891600938966</v>
      </c>
      <c r="AD195" s="16">
        <f t="shared" si="276"/>
        <v>2.9965054651594789</v>
      </c>
      <c r="AE195" s="16">
        <f t="shared" si="277"/>
        <v>9.0983933227231777</v>
      </c>
      <c r="AF195" s="15">
        <f t="shared" si="278"/>
        <v>-4.0504037456468023E-3</v>
      </c>
      <c r="AG195" s="15">
        <f t="shared" si="279"/>
        <v>2.9673830763510267E-4</v>
      </c>
      <c r="AH195" s="15">
        <f t="shared" si="280"/>
        <v>9.7937136394747881E-3</v>
      </c>
      <c r="AI195" s="1">
        <f t="shared" si="244"/>
        <v>347445.21346547466</v>
      </c>
      <c r="AJ195" s="1">
        <f t="shared" si="245"/>
        <v>154052.77402574709</v>
      </c>
      <c r="AK195" s="1">
        <f t="shared" si="246"/>
        <v>57765.367799770058</v>
      </c>
      <c r="AL195" s="14">
        <f t="shared" si="281"/>
        <v>70.238592189541194</v>
      </c>
      <c r="AM195" s="14">
        <f t="shared" si="282"/>
        <v>16.045042725087466</v>
      </c>
      <c r="AN195" s="14">
        <f t="shared" si="283"/>
        <v>5.1847053114795711</v>
      </c>
      <c r="AO195" s="11">
        <f t="shared" si="284"/>
        <v>5.1004009584901594E-3</v>
      </c>
      <c r="AP195" s="11">
        <f t="shared" si="285"/>
        <v>6.4251599946269829E-3</v>
      </c>
      <c r="AQ195" s="11">
        <f t="shared" si="286"/>
        <v>5.8284308051011974E-3</v>
      </c>
      <c r="AR195" s="1">
        <f t="shared" si="292"/>
        <v>172736.41062397321</v>
      </c>
      <c r="AS195" s="1">
        <f t="shared" si="287"/>
        <v>80657.993570523031</v>
      </c>
      <c r="AT195" s="1">
        <f t="shared" si="288"/>
        <v>30271.853364106715</v>
      </c>
      <c r="AU195" s="1">
        <f t="shared" si="247"/>
        <v>34547.282124794641</v>
      </c>
      <c r="AV195" s="1">
        <f t="shared" si="248"/>
        <v>16131.598714104606</v>
      </c>
      <c r="AW195" s="1">
        <f t="shared" si="249"/>
        <v>6054.3706728213438</v>
      </c>
      <c r="AX195" s="1">
        <f t="shared" si="231"/>
        <v>118583.38718043051</v>
      </c>
      <c r="AY195" s="1">
        <f t="shared" si="218"/>
        <v>21771.467315330956</v>
      </c>
      <c r="AZ195" s="1">
        <f t="shared" si="219"/>
        <v>5543.2044670097321</v>
      </c>
      <c r="BA195" s="1">
        <f t="shared" si="232"/>
        <v>13615.017996778917</v>
      </c>
      <c r="BB195" s="1">
        <f t="shared" si="233"/>
        <v>29603.543253578129</v>
      </c>
      <c r="BC195" s="1">
        <f t="shared" si="234"/>
        <v>37661.003892517139</v>
      </c>
      <c r="BD195" s="1">
        <f t="shared" si="235"/>
        <v>1540.4609622288253</v>
      </c>
      <c r="BE195" s="2">
        <f t="shared" si="241"/>
        <v>0</v>
      </c>
      <c r="BF195" s="2">
        <f t="shared" si="242"/>
        <v>0</v>
      </c>
      <c r="BG195" s="2">
        <f t="shared" si="243"/>
        <v>0</v>
      </c>
      <c r="BH195" s="2">
        <f t="shared" si="220"/>
        <v>0</v>
      </c>
      <c r="BI195" s="2">
        <f t="shared" si="236"/>
        <v>0</v>
      </c>
      <c r="BJ195" s="2">
        <f t="shared" si="221"/>
        <v>0</v>
      </c>
      <c r="BK195" s="2">
        <f t="shared" si="222"/>
        <v>0</v>
      </c>
      <c r="BL195" s="2">
        <f t="shared" si="223"/>
        <v>0</v>
      </c>
      <c r="BM195" s="2">
        <f t="shared" si="224"/>
        <v>0</v>
      </c>
      <c r="BN195" s="2">
        <f t="shared" si="225"/>
        <v>0</v>
      </c>
      <c r="BO195" s="2">
        <f t="shared" si="237"/>
        <v>0</v>
      </c>
      <c r="BP195" s="2">
        <f t="shared" si="238"/>
        <v>0</v>
      </c>
      <c r="BQ195" s="2">
        <f t="shared" si="239"/>
        <v>0</v>
      </c>
      <c r="BR195" s="11">
        <f t="shared" si="240"/>
        <v>3.0371544050194793E-2</v>
      </c>
      <c r="BS195" s="17">
        <f t="shared" si="293"/>
        <v>4.4995109812695196E-3</v>
      </c>
      <c r="BT195" s="17">
        <f t="shared" si="294"/>
        <v>1.9046355646294498E-2</v>
      </c>
      <c r="BU195" s="12">
        <f>(BU$3*temperature!$I305+BU$4*temperature!$I305^2+BU$5*temperature!$I305^6)*(K195/K$56)^$BW$1</f>
        <v>-32.94004697440873</v>
      </c>
      <c r="BV195" s="12">
        <f>(BV$3*temperature!$I305+BV$4*temperature!$I305^2+BV$5*temperature!$I305^6)*(L195/L$56)^$BW$1</f>
        <v>-23.308890896067357</v>
      </c>
      <c r="BW195" s="12">
        <f>(BW$3*temperature!$I305+BW$4*temperature!$I305^2+BW$5*temperature!$I305^6)*(M195/M$56)^$BW$1</f>
        <v>-20.478352680688904</v>
      </c>
      <c r="BX195" s="12">
        <f>(BX$3*temperature!$M305+BX$4*temperature!$M305^2+BX$5*temperature!$M305^6)*(K195/K$56)^$BW$1</f>
        <v>-32.940065603826369</v>
      </c>
      <c r="BY195" s="12">
        <f>(BY$3*temperature!$M305+BY$4*temperature!$M305^2+BY$5*temperature!$M305^6)*(L195/L$56)^$BW$1</f>
        <v>-23.308903112724042</v>
      </c>
      <c r="BZ195" s="12">
        <f>(BZ$3*temperature!$M305+BZ$4*temperature!$M305^2+BZ$5*temperature!$M305^6)*(M195/M$56)^$BW$1</f>
        <v>-20.478362621175112</v>
      </c>
      <c r="CA195" s="19">
        <f t="shared" si="226"/>
        <v>-1.8629417638749146E-5</v>
      </c>
      <c r="CB195" s="19">
        <f t="shared" si="227"/>
        <v>-1.2216656685382077E-5</v>
      </c>
      <c r="CC195" s="19">
        <f t="shared" si="228"/>
        <v>-9.9404862083929402E-6</v>
      </c>
      <c r="CD195" s="19">
        <f t="shared" si="229"/>
        <v>-4.5042666921836928E-2</v>
      </c>
      <c r="CE195" s="19">
        <f t="shared" si="230"/>
        <v>-2.0266997444047061E-4</v>
      </c>
      <c r="CF195" s="19"/>
      <c r="CG195" s="19"/>
      <c r="CH195" s="19"/>
    </row>
    <row r="196" spans="1:86">
      <c r="A196" s="2">
        <f t="shared" si="250"/>
        <v>2150</v>
      </c>
      <c r="B196" s="5">
        <f t="shared" si="251"/>
        <v>1165.3365931618598</v>
      </c>
      <c r="C196" s="5">
        <f t="shared" si="252"/>
        <v>2963.8237630756917</v>
      </c>
      <c r="D196" s="5">
        <f t="shared" si="253"/>
        <v>4368.9146347344686</v>
      </c>
      <c r="E196" s="15">
        <f t="shared" si="254"/>
        <v>3.1255950650342616E-6</v>
      </c>
      <c r="F196" s="15">
        <f t="shared" si="255"/>
        <v>6.1576318663969183E-6</v>
      </c>
      <c r="G196" s="15">
        <f t="shared" si="256"/>
        <v>1.2570586415116835E-5</v>
      </c>
      <c r="H196" s="5">
        <f t="shared" si="257"/>
        <v>172391.36243266158</v>
      </c>
      <c r="I196" s="5">
        <f t="shared" si="258"/>
        <v>80958.791431182253</v>
      </c>
      <c r="J196" s="5">
        <f t="shared" si="259"/>
        <v>30391.861747341882</v>
      </c>
      <c r="K196" s="5">
        <f t="shared" si="260"/>
        <v>147932.67751501666</v>
      </c>
      <c r="L196" s="5">
        <f t="shared" si="261"/>
        <v>27315.656362498328</v>
      </c>
      <c r="M196" s="5">
        <f t="shared" si="262"/>
        <v>6956.3871781140951</v>
      </c>
      <c r="N196" s="15">
        <f t="shared" si="263"/>
        <v>-2.0006610880173303E-3</v>
      </c>
      <c r="O196" s="15">
        <f t="shared" si="264"/>
        <v>3.7231195074587387E-3</v>
      </c>
      <c r="P196" s="15">
        <f t="shared" si="265"/>
        <v>3.9517350680300378E-3</v>
      </c>
      <c r="Q196" s="5">
        <f t="shared" si="266"/>
        <v>5351.83039820669</v>
      </c>
      <c r="R196" s="5">
        <f t="shared" si="267"/>
        <v>8726.2302251732253</v>
      </c>
      <c r="S196" s="5">
        <f t="shared" si="268"/>
        <v>5071.9899886717703</v>
      </c>
      <c r="T196" s="5">
        <f t="shared" si="269"/>
        <v>31.044655153747559</v>
      </c>
      <c r="U196" s="5">
        <f t="shared" si="270"/>
        <v>107.78607327149665</v>
      </c>
      <c r="V196" s="5">
        <f t="shared" si="271"/>
        <v>166.88645239429513</v>
      </c>
      <c r="W196" s="15">
        <f t="shared" si="272"/>
        <v>-1.0734613539272964E-2</v>
      </c>
      <c r="X196" s="15">
        <f t="shared" si="273"/>
        <v>-1.217998157191269E-2</v>
      </c>
      <c r="Y196" s="15">
        <f t="shared" si="274"/>
        <v>-9.7425357312937999E-3</v>
      </c>
      <c r="Z196" s="5">
        <f t="shared" si="289"/>
        <v>7109.0491992391335</v>
      </c>
      <c r="AA196" s="5">
        <f t="shared" si="290"/>
        <v>26380.083674249872</v>
      </c>
      <c r="AB196" s="5">
        <f t="shared" si="291"/>
        <v>46871.552556311348</v>
      </c>
      <c r="AC196" s="16">
        <f t="shared" si="275"/>
        <v>1.3114556323476252</v>
      </c>
      <c r="AD196" s="16">
        <f t="shared" si="276"/>
        <v>2.9973946431200296</v>
      </c>
      <c r="AE196" s="16">
        <f t="shared" si="277"/>
        <v>9.1875003815052381</v>
      </c>
      <c r="AF196" s="15">
        <f t="shared" si="278"/>
        <v>-4.0504037456468023E-3</v>
      </c>
      <c r="AG196" s="15">
        <f t="shared" si="279"/>
        <v>2.9673830763510267E-4</v>
      </c>
      <c r="AH196" s="15">
        <f t="shared" si="280"/>
        <v>9.7937136394747881E-3</v>
      </c>
      <c r="AI196" s="1">
        <f t="shared" si="244"/>
        <v>347247.97424372181</v>
      </c>
      <c r="AJ196" s="1">
        <f t="shared" si="245"/>
        <v>154779.09533727699</v>
      </c>
      <c r="AK196" s="1">
        <f t="shared" si="246"/>
        <v>58043.201692614399</v>
      </c>
      <c r="AL196" s="14">
        <f t="shared" si="281"/>
        <v>70.593254722638463</v>
      </c>
      <c r="AM196" s="14">
        <f t="shared" si="282"/>
        <v>16.147103772050485</v>
      </c>
      <c r="AN196" s="14">
        <f t="shared" si="283"/>
        <v>5.2146218206708417</v>
      </c>
      <c r="AO196" s="11">
        <f t="shared" si="284"/>
        <v>5.0493969489052576E-3</v>
      </c>
      <c r="AP196" s="11">
        <f t="shared" si="285"/>
        <v>6.3609083946807128E-3</v>
      </c>
      <c r="AQ196" s="11">
        <f t="shared" si="286"/>
        <v>5.7701464970501852E-3</v>
      </c>
      <c r="AR196" s="1">
        <f t="shared" si="292"/>
        <v>172391.36243266158</v>
      </c>
      <c r="AS196" s="1">
        <f t="shared" si="287"/>
        <v>80958.791431182253</v>
      </c>
      <c r="AT196" s="1">
        <f t="shared" si="288"/>
        <v>30391.861747341882</v>
      </c>
      <c r="AU196" s="1">
        <f t="shared" si="247"/>
        <v>34478.272486532318</v>
      </c>
      <c r="AV196" s="1">
        <f t="shared" si="248"/>
        <v>16191.758286236451</v>
      </c>
      <c r="AW196" s="1">
        <f t="shared" si="249"/>
        <v>6078.3723494683763</v>
      </c>
      <c r="AX196" s="1">
        <f t="shared" si="231"/>
        <v>118346.14201201333</v>
      </c>
      <c r="AY196" s="1">
        <f t="shared" si="218"/>
        <v>21852.52508999866</v>
      </c>
      <c r="AZ196" s="1">
        <f t="shared" si="219"/>
        <v>5565.1097424912759</v>
      </c>
      <c r="BA196" s="1">
        <f t="shared" si="232"/>
        <v>13612.726772906053</v>
      </c>
      <c r="BB196" s="1">
        <f t="shared" si="233"/>
        <v>29614.739720514892</v>
      </c>
      <c r="BC196" s="1">
        <f t="shared" si="234"/>
        <v>37678.70808325275</v>
      </c>
      <c r="BD196" s="1">
        <f t="shared" si="235"/>
        <v>1496.0852184160362</v>
      </c>
      <c r="BE196" s="2">
        <f t="shared" si="241"/>
        <v>0</v>
      </c>
      <c r="BF196" s="2">
        <f t="shared" si="242"/>
        <v>0</v>
      </c>
      <c r="BG196" s="2">
        <f t="shared" si="243"/>
        <v>0</v>
      </c>
      <c r="BH196" s="2">
        <f t="shared" si="220"/>
        <v>0</v>
      </c>
      <c r="BI196" s="2">
        <f t="shared" si="236"/>
        <v>0</v>
      </c>
      <c r="BJ196" s="2">
        <f t="shared" si="221"/>
        <v>0</v>
      </c>
      <c r="BK196" s="2">
        <f t="shared" si="222"/>
        <v>0</v>
      </c>
      <c r="BL196" s="2">
        <f t="shared" si="223"/>
        <v>0</v>
      </c>
      <c r="BM196" s="2">
        <f t="shared" si="224"/>
        <v>0</v>
      </c>
      <c r="BN196" s="2">
        <f t="shared" si="225"/>
        <v>0</v>
      </c>
      <c r="BO196" s="2">
        <f t="shared" si="237"/>
        <v>0</v>
      </c>
      <c r="BP196" s="2">
        <f t="shared" si="238"/>
        <v>0</v>
      </c>
      <c r="BQ196" s="2">
        <f t="shared" si="239"/>
        <v>0</v>
      </c>
      <c r="BR196" s="11">
        <f t="shared" si="240"/>
        <v>3.0258026441282143E-2</v>
      </c>
      <c r="BS196" s="17">
        <f t="shared" si="293"/>
        <v>4.3668820312940679E-3</v>
      </c>
      <c r="BT196" s="17">
        <f t="shared" si="294"/>
        <v>1.8491607423586891E-2</v>
      </c>
      <c r="BU196" s="12">
        <f>(BU$3*temperature!$I306+BU$4*temperature!$I306^2+BU$5*temperature!$I306^6)*(K196/K$56)^$BW$1</f>
        <v>-33.407168274241492</v>
      </c>
      <c r="BV196" s="12">
        <f>(BV$3*temperature!$I306+BV$4*temperature!$I306^2+BV$5*temperature!$I306^6)*(L196/L$56)^$BW$1</f>
        <v>-23.582288864325147</v>
      </c>
      <c r="BW196" s="12">
        <f>(BW$3*temperature!$I306+BW$4*temperature!$I306^2+BW$5*temperature!$I306^6)*(M196/M$56)^$BW$1</f>
        <v>-20.698191678691853</v>
      </c>
      <c r="BX196" s="12">
        <f>(BX$3*temperature!$M306+BX$4*temperature!$M306^2+BX$5*temperature!$M306^6)*(K196/K$56)^$BW$1</f>
        <v>-33.407186902212963</v>
      </c>
      <c r="BY196" s="12">
        <f>(BY$3*temperature!$M306+BY$4*temperature!$M306^2+BY$5*temperature!$M306^6)*(L196/L$56)^$BW$1</f>
        <v>-23.582301059096423</v>
      </c>
      <c r="BZ196" s="12">
        <f>(BZ$3*temperature!$M306+BZ$4*temperature!$M306^2+BZ$5*temperature!$M306^6)*(M196/M$56)^$BW$1</f>
        <v>-20.698201597719741</v>
      </c>
      <c r="CA196" s="19">
        <f t="shared" si="226"/>
        <v>-1.8627971471119054E-5</v>
      </c>
      <c r="CB196" s="19">
        <f t="shared" si="227"/>
        <v>-1.2194771276341498E-5</v>
      </c>
      <c r="CC196" s="19">
        <f t="shared" si="228"/>
        <v>-9.9190278888272587E-6</v>
      </c>
      <c r="CD196" s="19">
        <f t="shared" si="229"/>
        <v>-4.5000330498405343E-2</v>
      </c>
      <c r="CE196" s="19">
        <f t="shared" si="230"/>
        <v>-1.9651113465578071E-4</v>
      </c>
      <c r="CF196" s="19"/>
      <c r="CG196" s="19"/>
      <c r="CH196" s="19"/>
    </row>
    <row r="197" spans="1:86">
      <c r="A197" s="2">
        <f t="shared" si="250"/>
        <v>2151</v>
      </c>
      <c r="B197" s="5">
        <f t="shared" si="251"/>
        <v>1165.3400534136495</v>
      </c>
      <c r="C197" s="5">
        <f t="shared" si="252"/>
        <v>2963.8411007045588</v>
      </c>
      <c r="D197" s="5">
        <f t="shared" si="253"/>
        <v>4368.9668085624771</v>
      </c>
      <c r="E197" s="15">
        <f t="shared" si="254"/>
        <v>2.9693153117825486E-6</v>
      </c>
      <c r="F197" s="15">
        <f t="shared" si="255"/>
        <v>5.8497502730770722E-6</v>
      </c>
      <c r="G197" s="15">
        <f t="shared" si="256"/>
        <v>1.1942057094360993E-5</v>
      </c>
      <c r="H197" s="5">
        <f t="shared" si="257"/>
        <v>172022.26939634103</v>
      </c>
      <c r="I197" s="5">
        <f t="shared" si="258"/>
        <v>81253.305805166296</v>
      </c>
      <c r="J197" s="5">
        <f t="shared" si="259"/>
        <v>30509.995378154934</v>
      </c>
      <c r="K197" s="5">
        <f t="shared" si="260"/>
        <v>147615.51265009164</v>
      </c>
      <c r="L197" s="5">
        <f t="shared" si="261"/>
        <v>27414.865724701271</v>
      </c>
      <c r="M197" s="5">
        <f t="shared" si="262"/>
        <v>6983.343365841145</v>
      </c>
      <c r="N197" s="15">
        <f t="shared" si="263"/>
        <v>-2.1439811017605059E-3</v>
      </c>
      <c r="O197" s="15">
        <f t="shared" si="264"/>
        <v>3.6319596676119836E-3</v>
      </c>
      <c r="P197" s="15">
        <f t="shared" si="265"/>
        <v>3.8750269409757454E-3</v>
      </c>
      <c r="Q197" s="5">
        <f t="shared" si="266"/>
        <v>5283.0452022531354</v>
      </c>
      <c r="R197" s="5">
        <f t="shared" si="267"/>
        <v>8651.3028017237466</v>
      </c>
      <c r="S197" s="5">
        <f t="shared" si="268"/>
        <v>5042.0987743906398</v>
      </c>
      <c r="T197" s="5">
        <f t="shared" si="269"/>
        <v>30.711402778212079</v>
      </c>
      <c r="U197" s="5">
        <f t="shared" si="270"/>
        <v>106.47324088534099</v>
      </c>
      <c r="V197" s="5">
        <f t="shared" si="271"/>
        <v>165.26055516877486</v>
      </c>
      <c r="W197" s="15">
        <f t="shared" si="272"/>
        <v>-1.0734613539272964E-2</v>
      </c>
      <c r="X197" s="15">
        <f t="shared" si="273"/>
        <v>-1.217998157191269E-2</v>
      </c>
      <c r="Y197" s="15">
        <f t="shared" si="274"/>
        <v>-9.7425357312937999E-3</v>
      </c>
      <c r="Z197" s="5">
        <f t="shared" si="289"/>
        <v>6990.2595984502786</v>
      </c>
      <c r="AA197" s="5">
        <f t="shared" si="290"/>
        <v>26163.71720560468</v>
      </c>
      <c r="AB197" s="5">
        <f t="shared" si="291"/>
        <v>47055.28633593252</v>
      </c>
      <c r="AC197" s="16">
        <f t="shared" si="275"/>
        <v>1.3061437075421147</v>
      </c>
      <c r="AD197" s="16">
        <f t="shared" si="276"/>
        <v>2.9982840849337435</v>
      </c>
      <c r="AE197" s="16">
        <f t="shared" si="277"/>
        <v>9.2774801293042657</v>
      </c>
      <c r="AF197" s="15">
        <f t="shared" si="278"/>
        <v>-4.0504037456468023E-3</v>
      </c>
      <c r="AG197" s="15">
        <f t="shared" si="279"/>
        <v>2.9673830763510267E-4</v>
      </c>
      <c r="AH197" s="15">
        <f t="shared" si="280"/>
        <v>9.7937136394747881E-3</v>
      </c>
      <c r="AI197" s="1">
        <f t="shared" si="244"/>
        <v>347001.44930588198</v>
      </c>
      <c r="AJ197" s="1">
        <f t="shared" si="245"/>
        <v>155492.94408978574</v>
      </c>
      <c r="AK197" s="1">
        <f t="shared" si="246"/>
        <v>58317.25387282134</v>
      </c>
      <c r="AL197" s="14">
        <f t="shared" si="281"/>
        <v>70.946143553998141</v>
      </c>
      <c r="AM197" s="14">
        <f t="shared" si="282"/>
        <v>16.248786917504567</v>
      </c>
      <c r="AN197" s="14">
        <f t="shared" si="283"/>
        <v>5.2444100611845075</v>
      </c>
      <c r="AO197" s="11">
        <f t="shared" si="284"/>
        <v>4.9989029794162048E-3</v>
      </c>
      <c r="AP197" s="11">
        <f t="shared" si="285"/>
        <v>6.2972993107339057E-3</v>
      </c>
      <c r="AQ197" s="11">
        <f t="shared" si="286"/>
        <v>5.7124450320796836E-3</v>
      </c>
      <c r="AR197" s="1">
        <f t="shared" si="292"/>
        <v>172022.26939634103</v>
      </c>
      <c r="AS197" s="1">
        <f t="shared" si="287"/>
        <v>81253.305805166296</v>
      </c>
      <c r="AT197" s="1">
        <f t="shared" si="288"/>
        <v>30509.995378154934</v>
      </c>
      <c r="AU197" s="1">
        <f t="shared" si="247"/>
        <v>34404.453879268207</v>
      </c>
      <c r="AV197" s="1">
        <f t="shared" si="248"/>
        <v>16250.66116103326</v>
      </c>
      <c r="AW197" s="1">
        <f t="shared" si="249"/>
        <v>6101.9990756309871</v>
      </c>
      <c r="AX197" s="1">
        <f t="shared" si="231"/>
        <v>118092.41012007331</v>
      </c>
      <c r="AY197" s="1">
        <f t="shared" si="218"/>
        <v>21931.892579761017</v>
      </c>
      <c r="AZ197" s="1">
        <f t="shared" si="219"/>
        <v>5586.6746926729156</v>
      </c>
      <c r="BA197" s="1">
        <f t="shared" si="232"/>
        <v>13610.266044165021</v>
      </c>
      <c r="BB197" s="1">
        <f t="shared" si="233"/>
        <v>29625.658009681119</v>
      </c>
      <c r="BC197" s="1">
        <f t="shared" si="234"/>
        <v>37696.055191276762</v>
      </c>
      <c r="BD197" s="1">
        <f t="shared" si="235"/>
        <v>1452.9731924414514</v>
      </c>
      <c r="BE197" s="2">
        <f t="shared" si="241"/>
        <v>0</v>
      </c>
      <c r="BF197" s="2">
        <f t="shared" si="242"/>
        <v>0</v>
      </c>
      <c r="BG197" s="2">
        <f t="shared" si="243"/>
        <v>0</v>
      </c>
      <c r="BH197" s="2">
        <f t="shared" si="220"/>
        <v>0</v>
      </c>
      <c r="BI197" s="2">
        <f t="shared" si="236"/>
        <v>0</v>
      </c>
      <c r="BJ197" s="2">
        <f t="shared" si="221"/>
        <v>0</v>
      </c>
      <c r="BK197" s="2">
        <f t="shared" si="222"/>
        <v>0</v>
      </c>
      <c r="BL197" s="2">
        <f t="shared" si="223"/>
        <v>0</v>
      </c>
      <c r="BM197" s="2">
        <f t="shared" si="224"/>
        <v>0</v>
      </c>
      <c r="BN197" s="2">
        <f t="shared" si="225"/>
        <v>0</v>
      </c>
      <c r="BO197" s="2">
        <f t="shared" si="237"/>
        <v>0</v>
      </c>
      <c r="BP197" s="2">
        <f t="shared" si="238"/>
        <v>0</v>
      </c>
      <c r="BQ197" s="2">
        <f t="shared" si="239"/>
        <v>0</v>
      </c>
      <c r="BR197" s="11">
        <f t="shared" si="240"/>
        <v>3.0144913909690957E-2</v>
      </c>
      <c r="BS197" s="17">
        <f t="shared" si="293"/>
        <v>4.2386294687537197E-3</v>
      </c>
      <c r="BT197" s="17">
        <f t="shared" si="294"/>
        <v>1.7953016916103778E-2</v>
      </c>
      <c r="BU197" s="12">
        <f>(BU$3*temperature!$I307+BU$4*temperature!$I307^2+BU$5*temperature!$I307^6)*(K197/K$56)^$BW$1</f>
        <v>-33.875397092531792</v>
      </c>
      <c r="BV197" s="12">
        <f>(BV$3*temperature!$I307+BV$4*temperature!$I307^2+BV$5*temperature!$I307^6)*(L197/L$56)^$BW$1</f>
        <v>-23.855245777078565</v>
      </c>
      <c r="BW197" s="12">
        <f>(BW$3*temperature!$I307+BW$4*temperature!$I307^2+BW$5*temperature!$I307^6)*(M197/M$56)^$BW$1</f>
        <v>-20.917533304367097</v>
      </c>
      <c r="BX197" s="12">
        <f>(BX$3*temperature!$M307+BX$4*temperature!$M307^2+BX$5*temperature!$M307^6)*(K197/K$56)^$BW$1</f>
        <v>-33.875415718988783</v>
      </c>
      <c r="BY197" s="12">
        <f>(BY$3*temperature!$M307+BY$4*temperature!$M307^2+BY$5*temperature!$M307^6)*(L197/L$56)^$BW$1</f>
        <v>-23.855257949866267</v>
      </c>
      <c r="BZ197" s="12">
        <f>(BZ$3*temperature!$M307+BZ$4*temperature!$M307^2+BZ$5*temperature!$M307^6)*(M197/M$56)^$BW$1</f>
        <v>-20.91754320189402</v>
      </c>
      <c r="CA197" s="19">
        <f t="shared" si="226"/>
        <v>-1.8626456991910345E-5</v>
      </c>
      <c r="CB197" s="19">
        <f t="shared" si="227"/>
        <v>-1.2172787702269261E-5</v>
      </c>
      <c r="CC197" s="19">
        <f t="shared" si="228"/>
        <v>-9.897526922486577E-6</v>
      </c>
      <c r="CD197" s="19">
        <f t="shared" si="229"/>
        <v>-4.4952181448958427E-2</v>
      </c>
      <c r="CE197" s="19">
        <f t="shared" si="230"/>
        <v>-1.9053564097431947E-4</v>
      </c>
      <c r="CF197" s="19"/>
      <c r="CG197" s="19"/>
      <c r="CH197" s="19"/>
    </row>
    <row r="198" spans="1:86">
      <c r="A198" s="2">
        <f t="shared" si="250"/>
        <v>2152</v>
      </c>
      <c r="B198" s="5">
        <f t="shared" si="251"/>
        <v>1165.3433406626102</v>
      </c>
      <c r="C198" s="5">
        <f t="shared" si="252"/>
        <v>2963.857571548333</v>
      </c>
      <c r="D198" s="5">
        <f t="shared" si="253"/>
        <v>4369.0163742909945</v>
      </c>
      <c r="E198" s="15">
        <f t="shared" si="254"/>
        <v>2.8208495461934209E-6</v>
      </c>
      <c r="F198" s="15">
        <f t="shared" si="255"/>
        <v>5.5572627594232186E-6</v>
      </c>
      <c r="G198" s="15">
        <f t="shared" si="256"/>
        <v>1.1344954239642942E-5</v>
      </c>
      <c r="H198" s="5">
        <f t="shared" si="257"/>
        <v>171629.20288930106</v>
      </c>
      <c r="I198" s="5">
        <f t="shared" si="258"/>
        <v>81541.550898820933</v>
      </c>
      <c r="J198" s="5">
        <f t="shared" si="259"/>
        <v>30626.260818624374</v>
      </c>
      <c r="K198" s="5">
        <f t="shared" si="260"/>
        <v>147277.79951247096</v>
      </c>
      <c r="L198" s="5">
        <f t="shared" si="261"/>
        <v>27511.966729299766</v>
      </c>
      <c r="M198" s="5">
        <f t="shared" si="262"/>
        <v>7009.8754948233436</v>
      </c>
      <c r="N198" s="15">
        <f t="shared" si="263"/>
        <v>-2.2877889427597164E-3</v>
      </c>
      <c r="O198" s="15">
        <f t="shared" si="264"/>
        <v>3.541910639781376E-3</v>
      </c>
      <c r="P198" s="15">
        <f t="shared" si="265"/>
        <v>3.7993447539728109E-3</v>
      </c>
      <c r="Q198" s="5">
        <f t="shared" si="266"/>
        <v>5214.3917140965677</v>
      </c>
      <c r="R198" s="5">
        <f t="shared" si="267"/>
        <v>8576.2466739404281</v>
      </c>
      <c r="S198" s="5">
        <f t="shared" si="268"/>
        <v>5012.0028441889081</v>
      </c>
      <c r="T198" s="5">
        <f t="shared" si="269"/>
        <v>30.38172773813902</v>
      </c>
      <c r="U198" s="5">
        <f t="shared" si="270"/>
        <v>105.17639877345572</v>
      </c>
      <c r="V198" s="5">
        <f t="shared" si="271"/>
        <v>163.65049830506962</v>
      </c>
      <c r="W198" s="15">
        <f t="shared" si="272"/>
        <v>-1.0734613539272964E-2</v>
      </c>
      <c r="X198" s="15">
        <f t="shared" si="273"/>
        <v>-1.217998157191269E-2</v>
      </c>
      <c r="Y198" s="15">
        <f t="shared" si="274"/>
        <v>-9.7425357312937999E-3</v>
      </c>
      <c r="Z198" s="5">
        <f t="shared" si="289"/>
        <v>6872.4667757677571</v>
      </c>
      <c r="AA198" s="5">
        <f t="shared" si="290"/>
        <v>25946.760618156935</v>
      </c>
      <c r="AB198" s="5">
        <f t="shared" si="291"/>
        <v>47236.10124386313</v>
      </c>
      <c r="AC198" s="16">
        <f t="shared" si="275"/>
        <v>1.3008532981767331</v>
      </c>
      <c r="AD198" s="16">
        <f t="shared" si="276"/>
        <v>2.999173790678916</v>
      </c>
      <c r="AE198" s="16">
        <f t="shared" si="277"/>
        <v>9.3683411129865899</v>
      </c>
      <c r="AF198" s="15">
        <f t="shared" si="278"/>
        <v>-4.0504037456468023E-3</v>
      </c>
      <c r="AG198" s="15">
        <f t="shared" si="279"/>
        <v>2.9673830763510267E-4</v>
      </c>
      <c r="AH198" s="15">
        <f t="shared" si="280"/>
        <v>9.7937136394747881E-3</v>
      </c>
      <c r="AI198" s="1">
        <f t="shared" si="244"/>
        <v>346705.75825456198</v>
      </c>
      <c r="AJ198" s="1">
        <f t="shared" si="245"/>
        <v>156194.31084184043</v>
      </c>
      <c r="AK198" s="1">
        <f t="shared" si="246"/>
        <v>58587.527561170195</v>
      </c>
      <c r="AL198" s="14">
        <f t="shared" si="281"/>
        <v>71.297249913504402</v>
      </c>
      <c r="AM198" s="14">
        <f t="shared" si="282"/>
        <v>16.350087157413871</v>
      </c>
      <c r="AN198" s="14">
        <f t="shared" si="283"/>
        <v>5.2740688813427079</v>
      </c>
      <c r="AO198" s="11">
        <f t="shared" si="284"/>
        <v>4.9489139496220426E-3</v>
      </c>
      <c r="AP198" s="11">
        <f t="shared" si="285"/>
        <v>6.2343263176265666E-3</v>
      </c>
      <c r="AQ198" s="11">
        <f t="shared" si="286"/>
        <v>5.6553205817588869E-3</v>
      </c>
      <c r="AR198" s="1">
        <f t="shared" si="292"/>
        <v>171629.20288930106</v>
      </c>
      <c r="AS198" s="1">
        <f t="shared" si="287"/>
        <v>81541.550898820933</v>
      </c>
      <c r="AT198" s="1">
        <f t="shared" si="288"/>
        <v>30626.260818624374</v>
      </c>
      <c r="AU198" s="1">
        <f t="shared" si="247"/>
        <v>34325.84057786021</v>
      </c>
      <c r="AV198" s="1">
        <f t="shared" si="248"/>
        <v>16308.310179764187</v>
      </c>
      <c r="AW198" s="1">
        <f t="shared" si="249"/>
        <v>6125.2521637248756</v>
      </c>
      <c r="AX198" s="1">
        <f t="shared" si="231"/>
        <v>117822.23960997676</v>
      </c>
      <c r="AY198" s="1">
        <f t="shared" ref="AY198:AY261" si="295">(AS198-AV198)/C198*1000</f>
        <v>22009.573383439812</v>
      </c>
      <c r="AZ198" s="1">
        <f t="shared" ref="AZ198:AZ261" si="296">(AT198-AW198)/D198*1000</f>
        <v>5607.9003958586745</v>
      </c>
      <c r="BA198" s="1">
        <f t="shared" si="232"/>
        <v>13607.635322718319</v>
      </c>
      <c r="BB198" s="1">
        <f t="shared" si="233"/>
        <v>29636.301818705979</v>
      </c>
      <c r="BC198" s="1">
        <f t="shared" si="234"/>
        <v>37713.050796963005</v>
      </c>
      <c r="BD198" s="1">
        <f t="shared" si="235"/>
        <v>1411.0894892569677</v>
      </c>
      <c r="BE198" s="2">
        <f t="shared" si="241"/>
        <v>0</v>
      </c>
      <c r="BF198" s="2">
        <f t="shared" si="242"/>
        <v>0</v>
      </c>
      <c r="BG198" s="2">
        <f t="shared" si="243"/>
        <v>0</v>
      </c>
      <c r="BH198" s="2">
        <f t="shared" ref="BH198:BH261" si="297">(BE198*Z198+BF198*AA198+BG198*AB198)/(Z198+AA198+AB198)</f>
        <v>0</v>
      </c>
      <c r="BI198" s="2">
        <f t="shared" si="236"/>
        <v>0</v>
      </c>
      <c r="BJ198" s="2">
        <f t="shared" ref="BJ198:BJ261" si="298">BJ$5*BF198^2</f>
        <v>0</v>
      </c>
      <c r="BK198" s="2">
        <f t="shared" ref="BK198:BK261" si="299">BK$5*BG198^2</f>
        <v>0</v>
      </c>
      <c r="BL198" s="2">
        <f t="shared" ref="BL198:BL261" si="300">BI198*AR198</f>
        <v>0</v>
      </c>
      <c r="BM198" s="2">
        <f t="shared" ref="BM198:BM261" si="301">BJ198*AS198</f>
        <v>0</v>
      </c>
      <c r="BN198" s="2">
        <f t="shared" ref="BN198:BN261" si="302">BK198*AT198</f>
        <v>0</v>
      </c>
      <c r="BO198" s="2">
        <f t="shared" si="237"/>
        <v>0</v>
      </c>
      <c r="BP198" s="2">
        <f t="shared" si="238"/>
        <v>0</v>
      </c>
      <c r="BQ198" s="2">
        <f t="shared" si="239"/>
        <v>0</v>
      </c>
      <c r="BR198" s="11">
        <f t="shared" si="240"/>
        <v>3.0032168534214171E-2</v>
      </c>
      <c r="BS198" s="17">
        <f t="shared" si="293"/>
        <v>4.1145953462672774E-3</v>
      </c>
      <c r="BT198" s="17">
        <f t="shared" si="294"/>
        <v>1.7430113510780366E-2</v>
      </c>
      <c r="BU198" s="12">
        <f>(BU$3*temperature!$I308+BU$4*temperature!$I308^2+BU$5*temperature!$I308^6)*(K198/K$56)^$BW$1</f>
        <v>-34.344734732066485</v>
      </c>
      <c r="BV198" s="12">
        <f>(BV$3*temperature!$I308+BV$4*temperature!$I308^2+BV$5*temperature!$I308^6)*(L198/L$56)^$BW$1</f>
        <v>-24.127742825893829</v>
      </c>
      <c r="BW198" s="12">
        <f>(BW$3*temperature!$I308+BW$4*temperature!$I308^2+BW$5*temperature!$I308^6)*(M198/M$56)^$BW$1</f>
        <v>-21.136361740640634</v>
      </c>
      <c r="BX198" s="12">
        <f>(BX$3*temperature!$M308+BX$4*temperature!$M308^2+BX$5*temperature!$M308^6)*(K198/K$56)^$BW$1</f>
        <v>-34.344753356973868</v>
      </c>
      <c r="BY198" s="12">
        <f>(BY$3*temperature!$M308+BY$4*temperature!$M308^2+BY$5*temperature!$M308^6)*(L198/L$56)^$BW$1</f>
        <v>-24.127754976615467</v>
      </c>
      <c r="BZ198" s="12">
        <f>(BZ$3*temperature!$M308+BZ$4*temperature!$M308^2+BZ$5*temperature!$M308^6)*(M198/M$56)^$BW$1</f>
        <v>-21.136371616635383</v>
      </c>
      <c r="CA198" s="19">
        <f t="shared" ref="CA198:CA261" si="303">BX198-BU198</f>
        <v>-1.8624907383468781E-5</v>
      </c>
      <c r="CB198" s="19">
        <f t="shared" ref="CB198:CB261" si="304">BY198-BV198</f>
        <v>-1.2150721637738116E-5</v>
      </c>
      <c r="CC198" s="19">
        <f t="shared" ref="CC198:CC261" si="305">BZ198-BW198</f>
        <v>-9.8759947491089406E-6</v>
      </c>
      <c r="CD198" s="19">
        <f t="shared" ref="CD198:CD261" si="306">SUMPRODUCT(CA198:CC198,AR198:AT198)/100</f>
        <v>-4.4898314860224067E-2</v>
      </c>
      <c r="CE198" s="19">
        <f t="shared" ref="CE198:CE261" si="307">CD198*BS198</f>
        <v>-1.8473839737912089E-4</v>
      </c>
      <c r="CF198" s="19"/>
      <c r="CG198" s="19"/>
      <c r="CH198" s="19"/>
    </row>
    <row r="199" spans="1:86">
      <c r="A199" s="2">
        <f t="shared" si="250"/>
        <v>2153</v>
      </c>
      <c r="B199" s="5">
        <f t="shared" si="251"/>
        <v>1165.3464635579323</v>
      </c>
      <c r="C199" s="5">
        <f t="shared" si="252"/>
        <v>2963.8732189368743</v>
      </c>
      <c r="D199" s="5">
        <f t="shared" si="253"/>
        <v>4369.0634622672915</v>
      </c>
      <c r="E199" s="15">
        <f t="shared" si="254"/>
        <v>2.6798070688837497E-6</v>
      </c>
      <c r="F199" s="15">
        <f t="shared" si="255"/>
        <v>5.2793996214520573E-6</v>
      </c>
      <c r="G199" s="15">
        <f t="shared" si="256"/>
        <v>1.0777706527660796E-5</v>
      </c>
      <c r="H199" s="5">
        <f t="shared" si="257"/>
        <v>171212.23213448387</v>
      </c>
      <c r="I199" s="5">
        <f t="shared" si="258"/>
        <v>81823.542290689511</v>
      </c>
      <c r="J199" s="5">
        <f t="shared" si="259"/>
        <v>30740.664976611552</v>
      </c>
      <c r="K199" s="5">
        <f t="shared" si="260"/>
        <v>146919.59643637127</v>
      </c>
      <c r="L199" s="5">
        <f t="shared" si="261"/>
        <v>27606.964349183327</v>
      </c>
      <c r="M199" s="5">
        <f t="shared" si="262"/>
        <v>7035.9849981805764</v>
      </c>
      <c r="N199" s="15">
        <f t="shared" si="263"/>
        <v>-2.4321593429929012E-3</v>
      </c>
      <c r="O199" s="15">
        <f t="shared" si="264"/>
        <v>3.4529563378102868E-3</v>
      </c>
      <c r="P199" s="15">
        <f t="shared" si="265"/>
        <v>3.7246743364434121E-3</v>
      </c>
      <c r="Q199" s="5">
        <f t="shared" si="266"/>
        <v>5145.8849314739928</v>
      </c>
      <c r="R199" s="5">
        <f t="shared" si="267"/>
        <v>8501.0857424640453</v>
      </c>
      <c r="S199" s="5">
        <f t="shared" si="268"/>
        <v>4981.7131222048229</v>
      </c>
      <c r="T199" s="5">
        <f t="shared" si="269"/>
        <v>30.055591632214689</v>
      </c>
      <c r="U199" s="5">
        <f t="shared" si="270"/>
        <v>103.89535217459489</v>
      </c>
      <c r="V199" s="5">
        <f t="shared" si="271"/>
        <v>162.05612747788845</v>
      </c>
      <c r="W199" s="15">
        <f t="shared" si="272"/>
        <v>-1.0734613539272964E-2</v>
      </c>
      <c r="X199" s="15">
        <f t="shared" si="273"/>
        <v>-1.217998157191269E-2</v>
      </c>
      <c r="Y199" s="15">
        <f t="shared" si="274"/>
        <v>-9.7425357312937999E-3</v>
      </c>
      <c r="Z199" s="5">
        <f t="shared" si="289"/>
        <v>6755.6841280271328</v>
      </c>
      <c r="AA199" s="5">
        <f t="shared" si="290"/>
        <v>25729.286847030155</v>
      </c>
      <c r="AB199" s="5">
        <f t="shared" si="291"/>
        <v>47414.007825466622</v>
      </c>
      <c r="AC199" s="16">
        <f t="shared" si="275"/>
        <v>1.295584317105261</v>
      </c>
      <c r="AD199" s="16">
        <f t="shared" si="276"/>
        <v>3.0000637604338656</v>
      </c>
      <c r="AE199" s="16">
        <f t="shared" si="277"/>
        <v>9.4600919631240998</v>
      </c>
      <c r="AF199" s="15">
        <f t="shared" si="278"/>
        <v>-4.0504037456468023E-3</v>
      </c>
      <c r="AG199" s="15">
        <f t="shared" si="279"/>
        <v>2.9673830763510267E-4</v>
      </c>
      <c r="AH199" s="15">
        <f t="shared" si="280"/>
        <v>9.7937136394747881E-3</v>
      </c>
      <c r="AI199" s="1">
        <f t="shared" si="244"/>
        <v>346361.02300696599</v>
      </c>
      <c r="AJ199" s="1">
        <f t="shared" si="245"/>
        <v>156883.1899374206</v>
      </c>
      <c r="AK199" s="1">
        <f t="shared" si="246"/>
        <v>58854.026968778053</v>
      </c>
      <c r="AL199" s="14">
        <f t="shared" si="281"/>
        <v>71.646565428624356</v>
      </c>
      <c r="AM199" s="14">
        <f t="shared" si="282"/>
        <v>16.450999618288215</v>
      </c>
      <c r="AN199" s="14">
        <f t="shared" si="283"/>
        <v>5.3035971661340362</v>
      </c>
      <c r="AO199" s="11">
        <f t="shared" si="284"/>
        <v>4.8994248101258218E-3</v>
      </c>
      <c r="AP199" s="11">
        <f t="shared" si="285"/>
        <v>6.1719830544503008E-3</v>
      </c>
      <c r="AQ199" s="11">
        <f t="shared" si="286"/>
        <v>5.5987673759412982E-3</v>
      </c>
      <c r="AR199" s="1">
        <f t="shared" si="292"/>
        <v>171212.23213448387</v>
      </c>
      <c r="AS199" s="1">
        <f t="shared" si="287"/>
        <v>81823.542290689511</v>
      </c>
      <c r="AT199" s="1">
        <f t="shared" si="288"/>
        <v>30740.664976611552</v>
      </c>
      <c r="AU199" s="1">
        <f t="shared" si="247"/>
        <v>34242.446426896779</v>
      </c>
      <c r="AV199" s="1">
        <f t="shared" si="248"/>
        <v>16364.708458137902</v>
      </c>
      <c r="AW199" s="1">
        <f t="shared" si="249"/>
        <v>6148.1329953223103</v>
      </c>
      <c r="AX199" s="1">
        <f t="shared" ref="AX199:AX262" si="308">(AR199-AU199)/B199*1000</f>
        <v>117535.67714909701</v>
      </c>
      <c r="AY199" s="1">
        <f t="shared" si="295"/>
        <v>22085.571479346658</v>
      </c>
      <c r="AZ199" s="1">
        <f t="shared" si="296"/>
        <v>5628.7879985444615</v>
      </c>
      <c r="BA199" s="1">
        <f t="shared" ref="BA199:BA262" si="309">LN(AX199)*B199</f>
        <v>13604.834027922885</v>
      </c>
      <c r="BB199" s="1">
        <f t="shared" ref="BB199:BB262" si="310">LN(AY199)*C199</f>
        <v>29646.674776977768</v>
      </c>
      <c r="BC199" s="1">
        <f t="shared" ref="BC199:BC262" si="311">LN(AZ199)*D199</f>
        <v>37729.700364310542</v>
      </c>
      <c r="BD199" s="1">
        <f t="shared" ref="BD199:BD262" si="312">SUM(BA199:BC199)*BT199</f>
        <v>1370.3996777277657</v>
      </c>
      <c r="BE199" s="2">
        <f t="shared" si="241"/>
        <v>0</v>
      </c>
      <c r="BF199" s="2">
        <f t="shared" si="242"/>
        <v>0</v>
      </c>
      <c r="BG199" s="2">
        <f t="shared" si="243"/>
        <v>0</v>
      </c>
      <c r="BH199" s="2">
        <f t="shared" si="297"/>
        <v>0</v>
      </c>
      <c r="BI199" s="2">
        <f t="shared" ref="BI199:BI262" si="313">BI$5*BE199^2</f>
        <v>0</v>
      </c>
      <c r="BJ199" s="2">
        <f t="shared" si="298"/>
        <v>0</v>
      </c>
      <c r="BK199" s="2">
        <f t="shared" si="299"/>
        <v>0</v>
      </c>
      <c r="BL199" s="2">
        <f t="shared" si="300"/>
        <v>0</v>
      </c>
      <c r="BM199" s="2">
        <f t="shared" si="301"/>
        <v>0</v>
      </c>
      <c r="BN199" s="2">
        <f t="shared" si="302"/>
        <v>0</v>
      </c>
      <c r="BO199" s="2">
        <f t="shared" ref="BO199:BO262" si="314">2*BI$5*BE199*AR199/Z199*1000</f>
        <v>0</v>
      </c>
      <c r="BP199" s="2">
        <f t="shared" ref="BP199:BP262" si="315">2*BJ$5*BF199*AS199/AA199*1000</f>
        <v>0</v>
      </c>
      <c r="BQ199" s="2">
        <f t="shared" ref="BQ199:BQ262" si="316">2*BK$5*BG199*AT199/AB199*1000</f>
        <v>0</v>
      </c>
      <c r="BR199" s="11">
        <f t="shared" ref="BR199:BR262" si="317">SUM(H199:J199)*SUM(B198:D198)/SUM(H198:J198)/SUM(B199:D199)-1+BR$5</f>
        <v>2.9919751242899778E-2</v>
      </c>
      <c r="BS199" s="17">
        <f t="shared" si="293"/>
        <v>3.9946280047957593E-3</v>
      </c>
      <c r="BT199" s="17">
        <f t="shared" si="294"/>
        <v>1.6922440301728511E-2</v>
      </c>
      <c r="BU199" s="12">
        <f>(BU$3*temperature!$I309+BU$4*temperature!$I309^2+BU$5*temperature!$I309^6)*(K199/K$56)^$BW$1</f>
        <v>-34.815184826227686</v>
      </c>
      <c r="BV199" s="12">
        <f>(BV$3*temperature!$I309+BV$4*temperature!$I309^2+BV$5*temperature!$I309^6)*(L199/L$56)^$BW$1</f>
        <v>-24.399761936968762</v>
      </c>
      <c r="BW199" s="12">
        <f>(BW$3*temperature!$I309+BW$4*temperature!$I309^2+BW$5*temperature!$I309^6)*(M199/M$56)^$BW$1</f>
        <v>-21.354661764345476</v>
      </c>
      <c r="BX199" s="12">
        <f>(BX$3*temperature!$M309+BX$4*temperature!$M309^2+BX$5*temperature!$M309^6)*(K199/K$56)^$BW$1</f>
        <v>-34.815203449582832</v>
      </c>
      <c r="BY199" s="12">
        <f>(BY$3*temperature!$M309+BY$4*temperature!$M309^2+BY$5*temperature!$M309^6)*(L199/L$56)^$BW$1</f>
        <v>-24.399774065556819</v>
      </c>
      <c r="BZ199" s="12">
        <f>(BZ$3*temperature!$M309+BZ$4*temperature!$M309^2+BZ$5*temperature!$M309^6)*(M199/M$56)^$BW$1</f>
        <v>-21.354671618787712</v>
      </c>
      <c r="CA199" s="19">
        <f t="shared" si="303"/>
        <v>-1.8623355146019094E-5</v>
      </c>
      <c r="CB199" s="19">
        <f t="shared" si="304"/>
        <v>-1.2128588057436218E-5</v>
      </c>
      <c r="CC199" s="19">
        <f t="shared" si="305"/>
        <v>-9.8544422364454931E-6</v>
      </c>
      <c r="CD199" s="19">
        <f t="shared" si="306"/>
        <v>-4.4838823495490815E-2</v>
      </c>
      <c r="CE199" s="19">
        <f t="shared" si="307"/>
        <v>-1.7911442003718168E-4</v>
      </c>
      <c r="CF199" s="19"/>
      <c r="CG199" s="19"/>
      <c r="CH199" s="19"/>
    </row>
    <row r="200" spans="1:86">
      <c r="A200" s="2">
        <f t="shared" si="250"/>
        <v>2154</v>
      </c>
      <c r="B200" s="5">
        <f t="shared" si="251"/>
        <v>1165.3494303164384</v>
      </c>
      <c r="C200" s="5">
        <f t="shared" si="252"/>
        <v>2963.8880840344673</v>
      </c>
      <c r="D200" s="5">
        <f t="shared" si="253"/>
        <v>4369.1081963268989</v>
      </c>
      <c r="E200" s="15">
        <f t="shared" si="254"/>
        <v>2.5458167154395623E-6</v>
      </c>
      <c r="F200" s="15">
        <f t="shared" si="255"/>
        <v>5.0154296403794541E-6</v>
      </c>
      <c r="G200" s="15">
        <f t="shared" si="256"/>
        <v>1.0238821201277756E-5</v>
      </c>
      <c r="H200" s="5">
        <f t="shared" si="257"/>
        <v>170771.42382476863</v>
      </c>
      <c r="I200" s="5">
        <f t="shared" si="258"/>
        <v>82099.29688060336</v>
      </c>
      <c r="J200" s="5">
        <f t="shared" si="259"/>
        <v>30853.215091869748</v>
      </c>
      <c r="K200" s="5">
        <f t="shared" si="260"/>
        <v>146540.95963165094</v>
      </c>
      <c r="L200" s="5">
        <f t="shared" si="261"/>
        <v>27699.864014045081</v>
      </c>
      <c r="M200" s="5">
        <f t="shared" si="262"/>
        <v>7061.6733908782553</v>
      </c>
      <c r="N200" s="15">
        <f t="shared" si="263"/>
        <v>-2.577170193115208E-3</v>
      </c>
      <c r="O200" s="15">
        <f t="shared" si="264"/>
        <v>3.3650807704435071E-3</v>
      </c>
      <c r="P200" s="15">
        <f t="shared" si="265"/>
        <v>3.6510016300945747E-3</v>
      </c>
      <c r="Q200" s="5">
        <f t="shared" si="266"/>
        <v>5077.5393111320791</v>
      </c>
      <c r="R200" s="5">
        <f t="shared" si="267"/>
        <v>8425.8433431659651</v>
      </c>
      <c r="S200" s="5">
        <f t="shared" si="268"/>
        <v>4951.2403415793679</v>
      </c>
      <c r="T200" s="5">
        <f t="shared" si="269"/>
        <v>29.732956471348658</v>
      </c>
      <c r="U200" s="5">
        <f t="shared" si="270"/>
        <v>102.62990869970095</v>
      </c>
      <c r="V200" s="5">
        <f t="shared" si="271"/>
        <v>160.47728986546002</v>
      </c>
      <c r="W200" s="15">
        <f t="shared" si="272"/>
        <v>-1.0734613539272964E-2</v>
      </c>
      <c r="X200" s="15">
        <f t="shared" si="273"/>
        <v>-1.217998157191269E-2</v>
      </c>
      <c r="Y200" s="15">
        <f t="shared" si="274"/>
        <v>-9.7425357312937999E-3</v>
      </c>
      <c r="Z200" s="5">
        <f t="shared" si="289"/>
        <v>6639.9240654527775</v>
      </c>
      <c r="AA200" s="5">
        <f t="shared" si="290"/>
        <v>25511.367214538172</v>
      </c>
      <c r="AB200" s="5">
        <f t="shared" si="291"/>
        <v>47589.01715957428</v>
      </c>
      <c r="AC200" s="16">
        <f t="shared" si="275"/>
        <v>1.2903366775344567</v>
      </c>
      <c r="AD200" s="16">
        <f t="shared" si="276"/>
        <v>3.0009539942769341</v>
      </c>
      <c r="AE200" s="16">
        <f t="shared" si="277"/>
        <v>9.5527413948140349</v>
      </c>
      <c r="AF200" s="15">
        <f t="shared" si="278"/>
        <v>-4.0504037456468023E-3</v>
      </c>
      <c r="AG200" s="15">
        <f t="shared" si="279"/>
        <v>2.9673830763510267E-4</v>
      </c>
      <c r="AH200" s="15">
        <f t="shared" si="280"/>
        <v>9.7937136394747881E-3</v>
      </c>
      <c r="AI200" s="1">
        <f t="shared" si="244"/>
        <v>345967.36713316618</v>
      </c>
      <c r="AJ200" s="1">
        <f t="shared" si="245"/>
        <v>157559.57940181645</v>
      </c>
      <c r="AK200" s="1">
        <f t="shared" si="246"/>
        <v>59116.757267222558</v>
      </c>
      <c r="AL200" s="14">
        <f t="shared" si="281"/>
        <v>71.994082119243444</v>
      </c>
      <c r="AM200" s="14">
        <f t="shared" si="282"/>
        <v>16.55151955625233</v>
      </c>
      <c r="AN200" s="14">
        <f t="shared" si="283"/>
        <v>5.3329938368550334</v>
      </c>
      <c r="AO200" s="11">
        <f t="shared" si="284"/>
        <v>4.8504305620245634E-3</v>
      </c>
      <c r="AP200" s="11">
        <f t="shared" si="285"/>
        <v>6.1102632239057979E-3</v>
      </c>
      <c r="AQ200" s="11">
        <f t="shared" si="286"/>
        <v>5.542779702181885E-3</v>
      </c>
      <c r="AR200" s="1">
        <f t="shared" si="292"/>
        <v>170771.42382476863</v>
      </c>
      <c r="AS200" s="1">
        <f t="shared" si="287"/>
        <v>82099.29688060336</v>
      </c>
      <c r="AT200" s="1">
        <f t="shared" si="288"/>
        <v>30853.215091869748</v>
      </c>
      <c r="AU200" s="1">
        <f t="shared" si="247"/>
        <v>34154.284764953729</v>
      </c>
      <c r="AV200" s="1">
        <f t="shared" si="248"/>
        <v>16419.859376120672</v>
      </c>
      <c r="AW200" s="1">
        <f t="shared" si="249"/>
        <v>6170.6430183739503</v>
      </c>
      <c r="AX200" s="1">
        <f t="shared" si="308"/>
        <v>117232.76770532077</v>
      </c>
      <c r="AY200" s="1">
        <f t="shared" si="295"/>
        <v>22159.891211236067</v>
      </c>
      <c r="AZ200" s="1">
        <f t="shared" si="296"/>
        <v>5649.3387127026035</v>
      </c>
      <c r="BA200" s="1">
        <f t="shared" si="309"/>
        <v>13601.861482845852</v>
      </c>
      <c r="BB200" s="1">
        <f t="shared" si="310"/>
        <v>29656.780446947076</v>
      </c>
      <c r="BC200" s="1">
        <f t="shared" si="311"/>
        <v>37746.009244099856</v>
      </c>
      <c r="BD200" s="1">
        <f t="shared" si="312"/>
        <v>1330.8702656820803</v>
      </c>
      <c r="BE200" s="2">
        <f t="shared" si="241"/>
        <v>0</v>
      </c>
      <c r="BF200" s="2">
        <f t="shared" si="242"/>
        <v>0</v>
      </c>
      <c r="BG200" s="2">
        <f t="shared" si="243"/>
        <v>0</v>
      </c>
      <c r="BH200" s="2">
        <f t="shared" si="297"/>
        <v>0</v>
      </c>
      <c r="BI200" s="2">
        <f t="shared" si="313"/>
        <v>0</v>
      </c>
      <c r="BJ200" s="2">
        <f t="shared" si="298"/>
        <v>0</v>
      </c>
      <c r="BK200" s="2">
        <f t="shared" si="299"/>
        <v>0</v>
      </c>
      <c r="BL200" s="2">
        <f t="shared" si="300"/>
        <v>0</v>
      </c>
      <c r="BM200" s="2">
        <f t="shared" si="301"/>
        <v>0</v>
      </c>
      <c r="BN200" s="2">
        <f t="shared" si="302"/>
        <v>0</v>
      </c>
      <c r="BO200" s="2">
        <f t="shared" si="314"/>
        <v>0</v>
      </c>
      <c r="BP200" s="2">
        <f t="shared" si="315"/>
        <v>0</v>
      </c>
      <c r="BQ200" s="2">
        <f t="shared" si="316"/>
        <v>0</v>
      </c>
      <c r="BR200" s="11">
        <f t="shared" si="317"/>
        <v>2.9807621743309282E-2</v>
      </c>
      <c r="BS200" s="17">
        <f t="shared" si="293"/>
        <v>3.8785818021016406E-3</v>
      </c>
      <c r="BT200" s="17">
        <f t="shared" si="294"/>
        <v>1.6429553690998553E-2</v>
      </c>
      <c r="BU200" s="12">
        <f>(BU$3*temperature!$I310+BU$4*temperature!$I310^2+BU$5*temperature!$I310^6)*(K200/K$56)^$BW$1</f>
        <v>-35.286753395742828</v>
      </c>
      <c r="BV200" s="12">
        <f>(BV$3*temperature!$I310+BV$4*temperature!$I310^2+BV$5*temperature!$I310^6)*(L200/L$56)^$BW$1</f>
        <v>-24.671285760282739</v>
      </c>
      <c r="BW200" s="12">
        <f>(BW$3*temperature!$I310+BW$4*temperature!$I310^2+BW$5*temperature!$I310^6)*(M200/M$56)^$BW$1</f>
        <v>-21.572418737133599</v>
      </c>
      <c r="BX200" s="12">
        <f>(BX$3*temperature!$M310+BX$4*temperature!$M310^2+BX$5*temperature!$M310^6)*(K200/K$56)^$BW$1</f>
        <v>-35.286772017575039</v>
      </c>
      <c r="BY200" s="12">
        <f>(BY$3*temperature!$M310+BY$4*temperature!$M310^2+BY$5*temperature!$M310^6)*(L200/L$56)^$BW$1</f>
        <v>-24.671297866684093</v>
      </c>
      <c r="BZ200" s="12">
        <f>(BZ$3*temperature!$M310+BZ$4*temperature!$M310^2+BZ$5*temperature!$M310^6)*(M200/M$56)^$BW$1</f>
        <v>-21.572428570013425</v>
      </c>
      <c r="CA200" s="19">
        <f t="shared" si="303"/>
        <v>-1.862183221135183E-5</v>
      </c>
      <c r="CB200" s="19">
        <f t="shared" si="304"/>
        <v>-1.2106401353406682E-5</v>
      </c>
      <c r="CC200" s="19">
        <f t="shared" si="305"/>
        <v>-9.8328798259217365E-6</v>
      </c>
      <c r="CD200" s="19">
        <f t="shared" si="306"/>
        <v>-4.4773797960692342E-2</v>
      </c>
      <c r="CE200" s="19">
        <f t="shared" si="307"/>
        <v>-1.7365883798131686E-4</v>
      </c>
      <c r="CF200" s="19"/>
      <c r="CG200" s="19"/>
      <c r="CH200" s="19"/>
    </row>
    <row r="201" spans="1:86">
      <c r="A201" s="2">
        <f t="shared" si="250"/>
        <v>2155</v>
      </c>
      <c r="B201" s="5">
        <f t="shared" si="251"/>
        <v>1165.3522487441944</v>
      </c>
      <c r="C201" s="5">
        <f t="shared" si="252"/>
        <v>2963.9022059480076</v>
      </c>
      <c r="D201" s="5">
        <f t="shared" si="253"/>
        <v>4369.1506941186481</v>
      </c>
      <c r="E201" s="15">
        <f t="shared" si="254"/>
        <v>2.4185258796675841E-6</v>
      </c>
      <c r="F201" s="15">
        <f t="shared" si="255"/>
        <v>4.7646581583604815E-6</v>
      </c>
      <c r="G201" s="15">
        <f t="shared" si="256"/>
        <v>9.7268801412138672E-6</v>
      </c>
      <c r="H201" s="5">
        <f t="shared" si="257"/>
        <v>170306.84173482502</v>
      </c>
      <c r="I201" s="5">
        <f t="shared" si="258"/>
        <v>82368.832839478127</v>
      </c>
      <c r="J201" s="5">
        <f t="shared" si="259"/>
        <v>30963.918722397444</v>
      </c>
      <c r="K201" s="5">
        <f t="shared" si="260"/>
        <v>146141.94284891189</v>
      </c>
      <c r="L201" s="5">
        <f t="shared" si="261"/>
        <v>27790.671593070445</v>
      </c>
      <c r="M201" s="5">
        <f t="shared" si="262"/>
        <v>7086.942266394758</v>
      </c>
      <c r="N201" s="15">
        <f t="shared" si="263"/>
        <v>-2.7229027552572171E-3</v>
      </c>
      <c r="O201" s="15">
        <f t="shared" si="264"/>
        <v>3.278268044179633E-3</v>
      </c>
      <c r="P201" s="15">
        <f t="shared" si="265"/>
        <v>3.5783126913151442E-3</v>
      </c>
      <c r="Q201" s="5">
        <f t="shared" si="266"/>
        <v>5009.3687713394966</v>
      </c>
      <c r="R201" s="5">
        <f t="shared" si="267"/>
        <v>8350.5422492273901</v>
      </c>
      <c r="S201" s="5">
        <f t="shared" si="268"/>
        <v>4920.5950440171146</v>
      </c>
      <c r="T201" s="5">
        <f t="shared" si="269"/>
        <v>29.413784674248706</v>
      </c>
      <c r="U201" s="5">
        <f t="shared" si="270"/>
        <v>101.37987830301151</v>
      </c>
      <c r="V201" s="5">
        <f t="shared" si="271"/>
        <v>158.91383413488458</v>
      </c>
      <c r="W201" s="15">
        <f t="shared" si="272"/>
        <v>-1.0734613539272964E-2</v>
      </c>
      <c r="X201" s="15">
        <f t="shared" si="273"/>
        <v>-1.217998157191269E-2</v>
      </c>
      <c r="Y201" s="15">
        <f t="shared" si="274"/>
        <v>-9.7425357312937999E-3</v>
      </c>
      <c r="Z201" s="5">
        <f t="shared" si="289"/>
        <v>6525.1980319628474</v>
      </c>
      <c r="AA201" s="5">
        <f t="shared" si="290"/>
        <v>25293.071432551507</v>
      </c>
      <c r="AB201" s="5">
        <f t="shared" si="291"/>
        <v>47761.140836863655</v>
      </c>
      <c r="AC201" s="16">
        <f t="shared" si="275"/>
        <v>1.2851102930226257</v>
      </c>
      <c r="AD201" s="16">
        <f t="shared" si="276"/>
        <v>3.0018444922864864</v>
      </c>
      <c r="AE201" s="16">
        <f t="shared" si="277"/>
        <v>9.646298208506801</v>
      </c>
      <c r="AF201" s="15">
        <f t="shared" si="278"/>
        <v>-4.0504037456468023E-3</v>
      </c>
      <c r="AG201" s="15">
        <f t="shared" si="279"/>
        <v>2.9673830763510267E-4</v>
      </c>
      <c r="AH201" s="15">
        <f t="shared" si="280"/>
        <v>9.7937136394747881E-3</v>
      </c>
      <c r="AI201" s="1">
        <f t="shared" si="244"/>
        <v>345524.91518480331</v>
      </c>
      <c r="AJ201" s="1">
        <f t="shared" si="245"/>
        <v>158223.48083775549</v>
      </c>
      <c r="AK201" s="1">
        <f t="shared" si="246"/>
        <v>59375.724558874252</v>
      </c>
      <c r="AL201" s="14">
        <f t="shared" si="281"/>
        <v>72.339792392477563</v>
      </c>
      <c r="AM201" s="14">
        <f t="shared" si="282"/>
        <v>16.651642356084214</v>
      </c>
      <c r="AN201" s="14">
        <f t="shared" si="283"/>
        <v>5.3622578507459071</v>
      </c>
      <c r="AO201" s="11">
        <f t="shared" si="284"/>
        <v>4.8019262564043177E-3</v>
      </c>
      <c r="AP201" s="11">
        <f t="shared" si="285"/>
        <v>6.0491605916667395E-3</v>
      </c>
      <c r="AQ201" s="11">
        <f t="shared" si="286"/>
        <v>5.4873519051600664E-3</v>
      </c>
      <c r="AR201" s="1">
        <f t="shared" si="292"/>
        <v>170306.84173482502</v>
      </c>
      <c r="AS201" s="1">
        <f t="shared" si="287"/>
        <v>82368.832839478127</v>
      </c>
      <c r="AT201" s="1">
        <f t="shared" si="288"/>
        <v>30963.918722397444</v>
      </c>
      <c r="AU201" s="1">
        <f t="shared" si="247"/>
        <v>34061.368346965006</v>
      </c>
      <c r="AV201" s="1">
        <f t="shared" si="248"/>
        <v>16473.766567895625</v>
      </c>
      <c r="AW201" s="1">
        <f t="shared" si="249"/>
        <v>6192.7837444794895</v>
      </c>
      <c r="AX201" s="1">
        <f t="shared" si="308"/>
        <v>116913.55427912953</v>
      </c>
      <c r="AY201" s="1">
        <f t="shared" si="295"/>
        <v>22232.537274456357</v>
      </c>
      <c r="AZ201" s="1">
        <f t="shared" si="296"/>
        <v>5669.5538131158064</v>
      </c>
      <c r="BA201" s="1">
        <f t="shared" si="309"/>
        <v>13598.716910515777</v>
      </c>
      <c r="BB201" s="1">
        <f t="shared" si="310"/>
        <v>29666.622325388398</v>
      </c>
      <c r="BC201" s="1">
        <f t="shared" si="311"/>
        <v>37761.982676930878</v>
      </c>
      <c r="BD201" s="1">
        <f t="shared" si="312"/>
        <v>1292.4686755385897</v>
      </c>
      <c r="BE201" s="2">
        <f t="shared" si="241"/>
        <v>0</v>
      </c>
      <c r="BF201" s="2">
        <f t="shared" si="242"/>
        <v>0</v>
      </c>
      <c r="BG201" s="2">
        <f t="shared" si="243"/>
        <v>0</v>
      </c>
      <c r="BH201" s="2">
        <f t="shared" si="297"/>
        <v>0</v>
      </c>
      <c r="BI201" s="2">
        <f t="shared" si="313"/>
        <v>0</v>
      </c>
      <c r="BJ201" s="2">
        <f t="shared" si="298"/>
        <v>0</v>
      </c>
      <c r="BK201" s="2">
        <f t="shared" si="299"/>
        <v>0</v>
      </c>
      <c r="BL201" s="2">
        <f t="shared" si="300"/>
        <v>0</v>
      </c>
      <c r="BM201" s="2">
        <f t="shared" si="301"/>
        <v>0</v>
      </c>
      <c r="BN201" s="2">
        <f t="shared" si="302"/>
        <v>0</v>
      </c>
      <c r="BO201" s="2">
        <f t="shared" si="314"/>
        <v>0</v>
      </c>
      <c r="BP201" s="2">
        <f t="shared" si="315"/>
        <v>0</v>
      </c>
      <c r="BQ201" s="2">
        <f t="shared" si="316"/>
        <v>0</v>
      </c>
      <c r="BR201" s="11">
        <f t="shared" si="317"/>
        <v>2.9695738446573555E-2</v>
      </c>
      <c r="BS201" s="17">
        <f t="shared" si="293"/>
        <v>3.7663168539535429E-3</v>
      </c>
      <c r="BT201" s="17">
        <f t="shared" si="294"/>
        <v>1.5951023000969469E-2</v>
      </c>
      <c r="BU201" s="12">
        <f>(BU$3*temperature!$I311+BU$4*temperature!$I311^2+BU$5*temperature!$I311^6)*(K201/K$56)^$BW$1</f>
        <v>-35.75944890973711</v>
      </c>
      <c r="BV201" s="12">
        <f>(BV$3*temperature!$I311+BV$4*temperature!$I311^2+BV$5*temperature!$I311^6)*(L201/L$56)^$BW$1</f>
        <v>-24.942297658558797</v>
      </c>
      <c r="BW201" s="12">
        <f>(BW$3*temperature!$I311+BW$4*temperature!$I311^2+BW$5*temperature!$I311^6)*(M201/M$56)^$BW$1</f>
        <v>-21.789618596221199</v>
      </c>
      <c r="BX201" s="12">
        <f>(BX$3*temperature!$M311+BX$4*temperature!$M311^2+BX$5*temperature!$M311^6)*(K201/K$56)^$BW$1</f>
        <v>-35.75946753010701</v>
      </c>
      <c r="BY201" s="12">
        <f>(BY$3*temperature!$M311+BY$4*temperature!$M311^2+BY$5*temperature!$M311^6)*(L201/L$56)^$BW$1</f>
        <v>-24.942309742734079</v>
      </c>
      <c r="BZ201" s="12">
        <f>(BZ$3*temperature!$M311+BZ$4*temperature!$M311^2+BZ$5*temperature!$M311^6)*(M201/M$56)^$BW$1</f>
        <v>-21.789628407538654</v>
      </c>
      <c r="CA201" s="19">
        <f t="shared" si="303"/>
        <v>-1.8620369900190781E-5</v>
      </c>
      <c r="CB201" s="19">
        <f t="shared" si="304"/>
        <v>-1.208417528175687E-5</v>
      </c>
      <c r="CC201" s="19">
        <f t="shared" si="305"/>
        <v>-9.8113174544778303E-6</v>
      </c>
      <c r="CD201" s="19">
        <f t="shared" si="306"/>
        <v>-4.4703326396417664E-2</v>
      </c>
      <c r="CE201" s="19">
        <f t="shared" si="307"/>
        <v>-1.6836689163461416E-4</v>
      </c>
      <c r="CF201" s="19"/>
      <c r="CG201" s="19"/>
      <c r="CH201" s="19"/>
    </row>
    <row r="202" spans="1:86">
      <c r="A202" s="2">
        <f t="shared" si="250"/>
        <v>2156</v>
      </c>
      <c r="B202" s="5">
        <f t="shared" si="251"/>
        <v>1165.3549262570384</v>
      </c>
      <c r="C202" s="5">
        <f t="shared" si="252"/>
        <v>2963.9156218297921</v>
      </c>
      <c r="D202" s="5">
        <f t="shared" si="253"/>
        <v>4369.1910674135124</v>
      </c>
      <c r="E202" s="15">
        <f t="shared" si="254"/>
        <v>2.2975995856842047E-6</v>
      </c>
      <c r="F202" s="15">
        <f t="shared" si="255"/>
        <v>4.5264252504424573E-6</v>
      </c>
      <c r="G202" s="15">
        <f t="shared" si="256"/>
        <v>9.2405361341531739E-6</v>
      </c>
      <c r="H202" s="5">
        <f t="shared" si="257"/>
        <v>169818.54632244588</v>
      </c>
      <c r="I202" s="5">
        <f t="shared" si="258"/>
        <v>82632.169559848393</v>
      </c>
      <c r="J202" s="5">
        <f t="shared" si="259"/>
        <v>31072.783731042597</v>
      </c>
      <c r="K202" s="5">
        <f t="shared" si="260"/>
        <v>145722.59703563445</v>
      </c>
      <c r="L202" s="5">
        <f t="shared" si="261"/>
        <v>27879.393377883982</v>
      </c>
      <c r="M202" s="5">
        <f t="shared" si="262"/>
        <v>7111.7932934521814</v>
      </c>
      <c r="N202" s="15">
        <f t="shared" si="263"/>
        <v>-2.8694418939740896E-3</v>
      </c>
      <c r="O202" s="15">
        <f t="shared" si="264"/>
        <v>3.1925023659975515E-3</v>
      </c>
      <c r="P202" s="15">
        <f t="shared" si="265"/>
        <v>3.5065936934837172E-3</v>
      </c>
      <c r="Q202" s="5">
        <f t="shared" si="266"/>
        <v>4941.3866945197506</v>
      </c>
      <c r="R202" s="5">
        <f t="shared" si="267"/>
        <v>8275.2046736681441</v>
      </c>
      <c r="S202" s="5">
        <f t="shared" si="268"/>
        <v>4889.787579521204</v>
      </c>
      <c r="T202" s="5">
        <f t="shared" si="269"/>
        <v>29.098039063043256</v>
      </c>
      <c r="U202" s="5">
        <f t="shared" si="270"/>
        <v>100.14507325351808</v>
      </c>
      <c r="V202" s="5">
        <f t="shared" si="271"/>
        <v>157.36561042762858</v>
      </c>
      <c r="W202" s="15">
        <f t="shared" si="272"/>
        <v>-1.0734613539272964E-2</v>
      </c>
      <c r="X202" s="15">
        <f t="shared" si="273"/>
        <v>-1.217998157191269E-2</v>
      </c>
      <c r="Y202" s="15">
        <f t="shared" si="274"/>
        <v>-9.7425357312937999E-3</v>
      </c>
      <c r="Z202" s="5">
        <f t="shared" si="289"/>
        <v>6411.5165253981413</v>
      </c>
      <c r="AA202" s="5">
        <f t="shared" si="290"/>
        <v>25074.467606288443</v>
      </c>
      <c r="AB202" s="5">
        <f t="shared" si="291"/>
        <v>47930.390938620818</v>
      </c>
      <c r="AC202" s="16">
        <f t="shared" si="275"/>
        <v>1.2799050774781975</v>
      </c>
      <c r="AD202" s="16">
        <f t="shared" si="276"/>
        <v>3.0027352545409114</v>
      </c>
      <c r="AE202" s="16">
        <f t="shared" si="277"/>
        <v>9.7407712908418951</v>
      </c>
      <c r="AF202" s="15">
        <f t="shared" si="278"/>
        <v>-4.0504037456468023E-3</v>
      </c>
      <c r="AG202" s="15">
        <f t="shared" si="279"/>
        <v>2.9673830763510267E-4</v>
      </c>
      <c r="AH202" s="15">
        <f t="shared" si="280"/>
        <v>9.7937136394747881E-3</v>
      </c>
      <c r="AI202" s="1">
        <f t="shared" si="244"/>
        <v>345033.79201328801</v>
      </c>
      <c r="AJ202" s="1">
        <f t="shared" si="245"/>
        <v>158874.89932187556</v>
      </c>
      <c r="AK202" s="1">
        <f t="shared" si="246"/>
        <v>59630.935847466317</v>
      </c>
      <c r="AL202" s="14">
        <f t="shared" si="281"/>
        <v>72.683689037465115</v>
      </c>
      <c r="AM202" s="14">
        <f t="shared" si="282"/>
        <v>16.751363530223895</v>
      </c>
      <c r="AN202" s="14">
        <f t="shared" si="283"/>
        <v>5.391388200620824</v>
      </c>
      <c r="AO202" s="11">
        <f t="shared" si="284"/>
        <v>4.7539069938402744E-3</v>
      </c>
      <c r="AP202" s="11">
        <f t="shared" si="285"/>
        <v>5.9886689857500718E-3</v>
      </c>
      <c r="AQ202" s="11">
        <f t="shared" si="286"/>
        <v>5.4324783861084656E-3</v>
      </c>
      <c r="AR202" s="1">
        <f t="shared" si="292"/>
        <v>169818.54632244588</v>
      </c>
      <c r="AS202" s="1">
        <f t="shared" si="287"/>
        <v>82632.169559848393</v>
      </c>
      <c r="AT202" s="1">
        <f t="shared" si="288"/>
        <v>31072.783731042597</v>
      </c>
      <c r="AU202" s="1">
        <f t="shared" si="247"/>
        <v>33963.709264489175</v>
      </c>
      <c r="AV202" s="1">
        <f t="shared" si="248"/>
        <v>16526.433911969678</v>
      </c>
      <c r="AW202" s="1">
        <f t="shared" si="249"/>
        <v>6214.5567462085201</v>
      </c>
      <c r="AX202" s="1">
        <f t="shared" si="308"/>
        <v>116578.07762850753</v>
      </c>
      <c r="AY202" s="1">
        <f t="shared" si="295"/>
        <v>22303.514702307188</v>
      </c>
      <c r="AZ202" s="1">
        <f t="shared" si="296"/>
        <v>5689.4346347617447</v>
      </c>
      <c r="BA202" s="1">
        <f t="shared" si="309"/>
        <v>13595.399429888415</v>
      </c>
      <c r="BB202" s="1">
        <f t="shared" si="310"/>
        <v>29676.203844622403</v>
      </c>
      <c r="BC202" s="1">
        <f t="shared" si="311"/>
        <v>37777.625796148684</v>
      </c>
      <c r="BD202" s="1">
        <f t="shared" si="312"/>
        <v>1255.1632205018766</v>
      </c>
      <c r="BE202" s="2">
        <f t="shared" si="241"/>
        <v>0</v>
      </c>
      <c r="BF202" s="2">
        <f t="shared" si="242"/>
        <v>0</v>
      </c>
      <c r="BG202" s="2">
        <f t="shared" si="243"/>
        <v>0</v>
      </c>
      <c r="BH202" s="2">
        <f t="shared" si="297"/>
        <v>0</v>
      </c>
      <c r="BI202" s="2">
        <f t="shared" si="313"/>
        <v>0</v>
      </c>
      <c r="BJ202" s="2">
        <f t="shared" si="298"/>
        <v>0</v>
      </c>
      <c r="BK202" s="2">
        <f t="shared" si="299"/>
        <v>0</v>
      </c>
      <c r="BL202" s="2">
        <f t="shared" si="300"/>
        <v>0</v>
      </c>
      <c r="BM202" s="2">
        <f t="shared" si="301"/>
        <v>0</v>
      </c>
      <c r="BN202" s="2">
        <f t="shared" si="302"/>
        <v>0</v>
      </c>
      <c r="BO202" s="2">
        <f t="shared" si="314"/>
        <v>0</v>
      </c>
      <c r="BP202" s="2">
        <f t="shared" si="315"/>
        <v>0</v>
      </c>
      <c r="BQ202" s="2">
        <f t="shared" si="316"/>
        <v>0</v>
      </c>
      <c r="BR202" s="11">
        <f t="shared" si="317"/>
        <v>2.958405838471298E-2</v>
      </c>
      <c r="BS202" s="17">
        <f t="shared" si="293"/>
        <v>3.6576987874452206E-3</v>
      </c>
      <c r="BT202" s="17">
        <f t="shared" si="294"/>
        <v>1.548643009802861E-2</v>
      </c>
      <c r="BU202" s="12">
        <f>(BU$3*temperature!$I312+BU$4*temperature!$I312^2+BU$5*temperature!$I312^6)*(K202/K$56)^$BW$1</f>
        <v>-36.233282351506041</v>
      </c>
      <c r="BV202" s="12">
        <f>(BV$3*temperature!$I312+BV$4*temperature!$I312^2+BV$5*temperature!$I312^6)*(L202/L$56)^$BW$1</f>
        <v>-25.212781696057309</v>
      </c>
      <c r="BW202" s="12">
        <f>(BW$3*temperature!$I312+BW$4*temperature!$I312^2+BW$5*temperature!$I312^6)*(M202/M$56)^$BW$1</f>
        <v>-22.006247844983015</v>
      </c>
      <c r="BX202" s="12">
        <f>(BX$3*temperature!$M312+BX$4*temperature!$M312^2+BX$5*temperature!$M312^6)*(K202/K$56)^$BW$1</f>
        <v>-36.233300970505077</v>
      </c>
      <c r="BY202" s="12">
        <f>(BY$3*temperature!$M312+BY$4*temperature!$M312^2+BY$5*temperature!$M312^6)*(L202/L$56)^$BW$1</f>
        <v>-25.212793757980322</v>
      </c>
      <c r="BZ202" s="12">
        <f>(BZ$3*temperature!$M312+BZ$4*temperature!$M312^2+BZ$5*temperature!$M312^6)*(M202/M$56)^$BW$1</f>
        <v>-22.006257634747644</v>
      </c>
      <c r="CA202" s="19">
        <f t="shared" si="303"/>
        <v>-1.8618999035879824E-5</v>
      </c>
      <c r="CB202" s="19">
        <f t="shared" si="304"/>
        <v>-1.2061923012396392E-5</v>
      </c>
      <c r="CC202" s="19">
        <f t="shared" si="305"/>
        <v>-9.7897646291755791E-6</v>
      </c>
      <c r="CD202" s="19">
        <f t="shared" si="306"/>
        <v>-4.4627494569304919E-2</v>
      </c>
      <c r="CE202" s="19">
        <f t="shared" si="307"/>
        <v>-1.6323393277286477E-4</v>
      </c>
      <c r="CF202" s="19"/>
      <c r="CG202" s="19"/>
      <c r="CH202" s="19"/>
    </row>
    <row r="203" spans="1:86">
      <c r="A203" s="2">
        <f t="shared" si="250"/>
        <v>2157</v>
      </c>
      <c r="B203" s="5">
        <f t="shared" si="251"/>
        <v>1165.3574699000844</v>
      </c>
      <c r="C203" s="5">
        <f t="shared" si="252"/>
        <v>2963.9283669751776</v>
      </c>
      <c r="D203" s="5">
        <f t="shared" si="253"/>
        <v>4369.2294223980516</v>
      </c>
      <c r="E203" s="15">
        <f t="shared" si="254"/>
        <v>2.1827196063999944E-6</v>
      </c>
      <c r="F203" s="15">
        <f t="shared" si="255"/>
        <v>4.3001039879203342E-6</v>
      </c>
      <c r="G203" s="15">
        <f t="shared" si="256"/>
        <v>8.7785093274455143E-6</v>
      </c>
      <c r="H203" s="5">
        <f t="shared" si="257"/>
        <v>169306.59431815485</v>
      </c>
      <c r="I203" s="5">
        <f t="shared" si="258"/>
        <v>82889.327607168423</v>
      </c>
      <c r="J203" s="5">
        <f t="shared" si="259"/>
        <v>31179.818272363525</v>
      </c>
      <c r="K203" s="5">
        <f t="shared" si="260"/>
        <v>145282.96998231014</v>
      </c>
      <c r="L203" s="5">
        <f t="shared" si="261"/>
        <v>27966.03606576387</v>
      </c>
      <c r="M203" s="5">
        <f t="shared" si="262"/>
        <v>7136.228212811604</v>
      </c>
      <c r="N203" s="15">
        <f t="shared" si="263"/>
        <v>-3.0168763271272159E-3</v>
      </c>
      <c r="O203" s="15">
        <f t="shared" si="264"/>
        <v>3.1077680459368207E-3</v>
      </c>
      <c r="P203" s="15">
        <f t="shared" si="265"/>
        <v>3.4358309291582234E-3</v>
      </c>
      <c r="Q203" s="5">
        <f t="shared" si="266"/>
        <v>4873.6059299714498</v>
      </c>
      <c r="R203" s="5">
        <f t="shared" si="267"/>
        <v>8199.8522723023289</v>
      </c>
      <c r="S203" s="5">
        <f t="shared" si="268"/>
        <v>4858.8281062955839</v>
      </c>
      <c r="T203" s="5">
        <f t="shared" si="269"/>
        <v>28.785682858950818</v>
      </c>
      <c r="U203" s="5">
        <f t="shared" si="270"/>
        <v>98.925308106772377</v>
      </c>
      <c r="V203" s="5">
        <f t="shared" si="271"/>
        <v>155.83247034516054</v>
      </c>
      <c r="W203" s="15">
        <f t="shared" si="272"/>
        <v>-1.0734613539272964E-2</v>
      </c>
      <c r="X203" s="15">
        <f t="shared" si="273"/>
        <v>-1.217998157191269E-2</v>
      </c>
      <c r="Y203" s="15">
        <f t="shared" si="274"/>
        <v>-9.7425357312937999E-3</v>
      </c>
      <c r="Z203" s="5">
        <f t="shared" si="289"/>
        <v>6298.8891176309016</v>
      </c>
      <c r="AA203" s="5">
        <f t="shared" si="290"/>
        <v>24855.622239465272</v>
      </c>
      <c r="AB203" s="5">
        <f t="shared" si="291"/>
        <v>48096.780015896729</v>
      </c>
      <c r="AC203" s="16">
        <f t="shared" si="275"/>
        <v>1.2747209451583075</v>
      </c>
      <c r="AD203" s="16">
        <f t="shared" si="276"/>
        <v>3.0036262811186201</v>
      </c>
      <c r="AE203" s="16">
        <f t="shared" si="277"/>
        <v>9.8361696154920182</v>
      </c>
      <c r="AF203" s="15">
        <f t="shared" si="278"/>
        <v>-4.0504037456468023E-3</v>
      </c>
      <c r="AG203" s="15">
        <f t="shared" si="279"/>
        <v>2.9673830763510267E-4</v>
      </c>
      <c r="AH203" s="15">
        <f t="shared" si="280"/>
        <v>9.7937136394747881E-3</v>
      </c>
      <c r="AI203" s="1">
        <f t="shared" si="244"/>
        <v>344494.1220764484</v>
      </c>
      <c r="AJ203" s="1">
        <f t="shared" si="245"/>
        <v>159513.8433016577</v>
      </c>
      <c r="AK203" s="1">
        <f t="shared" si="246"/>
        <v>59882.399008928202</v>
      </c>
      <c r="AL203" s="14">
        <f t="shared" si="281"/>
        <v>73.025765220141906</v>
      </c>
      <c r="AM203" s="14">
        <f t="shared" si="282"/>
        <v>16.850678717753947</v>
      </c>
      <c r="AN203" s="14">
        <f t="shared" si="283"/>
        <v>5.4203839144931072</v>
      </c>
      <c r="AO203" s="11">
        <f t="shared" si="284"/>
        <v>4.706367923901872E-3</v>
      </c>
      <c r="AP203" s="11">
        <f t="shared" si="285"/>
        <v>5.9287822958925714E-3</v>
      </c>
      <c r="AQ203" s="11">
        <f t="shared" si="286"/>
        <v>5.3781536022473805E-3</v>
      </c>
      <c r="AR203" s="1">
        <f t="shared" si="292"/>
        <v>169306.59431815485</v>
      </c>
      <c r="AS203" s="1">
        <f t="shared" si="287"/>
        <v>82889.327607168423</v>
      </c>
      <c r="AT203" s="1">
        <f t="shared" si="288"/>
        <v>31179.818272363525</v>
      </c>
      <c r="AU203" s="1">
        <f t="shared" si="247"/>
        <v>33861.318863630971</v>
      </c>
      <c r="AV203" s="1">
        <f t="shared" si="248"/>
        <v>16577.865521433687</v>
      </c>
      <c r="AW203" s="1">
        <f t="shared" si="249"/>
        <v>6235.9636544727055</v>
      </c>
      <c r="AX203" s="1">
        <f t="shared" si="308"/>
        <v>116226.37598584811</v>
      </c>
      <c r="AY203" s="1">
        <f t="shared" si="295"/>
        <v>22372.828852611092</v>
      </c>
      <c r="AZ203" s="1">
        <f t="shared" si="296"/>
        <v>5708.9825702492844</v>
      </c>
      <c r="BA203" s="1">
        <f t="shared" si="309"/>
        <v>13591.908051503886</v>
      </c>
      <c r="BB203" s="1">
        <f t="shared" si="310"/>
        <v>29685.528373700479</v>
      </c>
      <c r="BC203" s="1">
        <f t="shared" si="311"/>
        <v>37792.943630662136</v>
      </c>
      <c r="BD203" s="1">
        <f t="shared" si="312"/>
        <v>1218.9230813163003</v>
      </c>
      <c r="BE203" s="2">
        <f t="shared" si="241"/>
        <v>0</v>
      </c>
      <c r="BF203" s="2">
        <f t="shared" si="242"/>
        <v>0</v>
      </c>
      <c r="BG203" s="2">
        <f t="shared" si="243"/>
        <v>0</v>
      </c>
      <c r="BH203" s="2">
        <f t="shared" si="297"/>
        <v>0</v>
      </c>
      <c r="BI203" s="2">
        <f t="shared" si="313"/>
        <v>0</v>
      </c>
      <c r="BJ203" s="2">
        <f t="shared" si="298"/>
        <v>0</v>
      </c>
      <c r="BK203" s="2">
        <f t="shared" si="299"/>
        <v>0</v>
      </c>
      <c r="BL203" s="2">
        <f t="shared" si="300"/>
        <v>0</v>
      </c>
      <c r="BM203" s="2">
        <f t="shared" si="301"/>
        <v>0</v>
      </c>
      <c r="BN203" s="2">
        <f t="shared" si="302"/>
        <v>0</v>
      </c>
      <c r="BO203" s="2">
        <f t="shared" si="314"/>
        <v>0</v>
      </c>
      <c r="BP203" s="2">
        <f t="shared" si="315"/>
        <v>0</v>
      </c>
      <c r="BQ203" s="2">
        <f t="shared" si="316"/>
        <v>0</v>
      </c>
      <c r="BR203" s="11">
        <f t="shared" si="317"/>
        <v>2.9472537120578152E-2</v>
      </c>
      <c r="BS203" s="17">
        <f t="shared" si="293"/>
        <v>3.5525985058312646E-3</v>
      </c>
      <c r="BT203" s="17">
        <f t="shared" si="294"/>
        <v>1.5035369027212243E-2</v>
      </c>
      <c r="BU203" s="12">
        <f>(BU$3*temperature!$I313+BU$4*temperature!$I313^2+BU$5*temperature!$I313^6)*(K203/K$56)^$BW$1</f>
        <v>-36.708267289462952</v>
      </c>
      <c r="BV203" s="12">
        <f>(BV$3*temperature!$I313+BV$4*temperature!$I313^2+BV$5*temperature!$I313^6)*(L203/L$56)^$BW$1</f>
        <v>-25.482722627220188</v>
      </c>
      <c r="BW203" s="12">
        <f>(BW$3*temperature!$I313+BW$4*temperature!$I313^2+BW$5*temperature!$I313^6)*(M203/M$56)^$BW$1</f>
        <v>-22.222293543411549</v>
      </c>
      <c r="BX203" s="12">
        <f>(BX$3*temperature!$M313+BX$4*temperature!$M313^2+BX$5*temperature!$M313^6)*(K203/K$56)^$BW$1</f>
        <v>-36.708285907212918</v>
      </c>
      <c r="BY203" s="12">
        <f>(BY$3*temperature!$M313+BY$4*temperature!$M313^2+BY$5*temperature!$M313^6)*(L203/L$56)^$BW$1</f>
        <v>-25.482734666877327</v>
      </c>
      <c r="BZ203" s="12">
        <f>(BZ$3*temperature!$M313+BZ$4*temperature!$M313^2+BZ$5*temperature!$M313^6)*(M203/M$56)^$BW$1</f>
        <v>-22.222303311641969</v>
      </c>
      <c r="CA203" s="19">
        <f t="shared" si="303"/>
        <v>-1.8617749965699204E-5</v>
      </c>
      <c r="CB203" s="19">
        <f t="shared" si="304"/>
        <v>-1.2039657139695237E-5</v>
      </c>
      <c r="CC203" s="19">
        <f t="shared" si="305"/>
        <v>-9.7682304200930048E-6</v>
      </c>
      <c r="CD203" s="19">
        <f t="shared" si="306"/>
        <v>-4.4546385748307334E-2</v>
      </c>
      <c r="CE203" s="19">
        <f t="shared" si="307"/>
        <v>-1.5825542344961976E-4</v>
      </c>
      <c r="CF203" s="19"/>
      <c r="CG203" s="19"/>
      <c r="CH203" s="19"/>
    </row>
    <row r="204" spans="1:86">
      <c r="A204" s="2">
        <f t="shared" si="250"/>
        <v>2158</v>
      </c>
      <c r="B204" s="5">
        <f t="shared" si="251"/>
        <v>1165.3598863662526</v>
      </c>
      <c r="C204" s="5">
        <f t="shared" si="252"/>
        <v>2963.9404749153591</v>
      </c>
      <c r="D204" s="5">
        <f t="shared" si="253"/>
        <v>4369.2658599532278</v>
      </c>
      <c r="E204" s="15">
        <f t="shared" si="254"/>
        <v>2.0735836260799947E-6</v>
      </c>
      <c r="F204" s="15">
        <f t="shared" si="255"/>
        <v>4.0850987885243171E-6</v>
      </c>
      <c r="G204" s="15">
        <f t="shared" si="256"/>
        <v>8.3395838610732374E-6</v>
      </c>
      <c r="H204" s="5">
        <f t="shared" si="257"/>
        <v>168771.03830175585</v>
      </c>
      <c r="I204" s="5">
        <f t="shared" si="258"/>
        <v>83140.32867190511</v>
      </c>
      <c r="J204" s="5">
        <f t="shared" si="259"/>
        <v>31285.030779751432</v>
      </c>
      <c r="K204" s="5">
        <f t="shared" si="260"/>
        <v>144823.10595742782</v>
      </c>
      <c r="L204" s="5">
        <f t="shared" si="261"/>
        <v>28050.606743132834</v>
      </c>
      <c r="M204" s="5">
        <f t="shared" si="262"/>
        <v>7160.248834133964</v>
      </c>
      <c r="N204" s="15">
        <f t="shared" si="263"/>
        <v>-3.1652988986824449E-3</v>
      </c>
      <c r="O204" s="15">
        <f t="shared" si="264"/>
        <v>3.0240494995461553E-3</v>
      </c>
      <c r="P204" s="15">
        <f t="shared" si="265"/>
        <v>3.3660108121593701E-3</v>
      </c>
      <c r="Q204" s="5">
        <f t="shared" si="266"/>
        <v>4806.0387966418793</v>
      </c>
      <c r="R204" s="5">
        <f t="shared" si="267"/>
        <v>8124.5061470987121</v>
      </c>
      <c r="S204" s="5">
        <f t="shared" si="268"/>
        <v>4827.7265908077143</v>
      </c>
      <c r="T204" s="5">
        <f t="shared" si="269"/>
        <v>28.476679677995907</v>
      </c>
      <c r="U204" s="5">
        <f t="shared" si="270"/>
        <v>97.720399677036099</v>
      </c>
      <c r="V204" s="5">
        <f t="shared" si="271"/>
        <v>154.31426693472704</v>
      </c>
      <c r="W204" s="15">
        <f t="shared" si="272"/>
        <v>-1.0734613539272964E-2</v>
      </c>
      <c r="X204" s="15">
        <f t="shared" si="273"/>
        <v>-1.217998157191269E-2</v>
      </c>
      <c r="Y204" s="15">
        <f t="shared" si="274"/>
        <v>-9.7425357312937999E-3</v>
      </c>
      <c r="Z204" s="5">
        <f t="shared" si="289"/>
        <v>6187.3244745101338</v>
      </c>
      <c r="AA204" s="5">
        <f t="shared" si="290"/>
        <v>24636.600240740452</v>
      </c>
      <c r="AB204" s="5">
        <f t="shared" si="291"/>
        <v>48260.321069066224</v>
      </c>
      <c r="AC204" s="16">
        <f t="shared" si="275"/>
        <v>1.2695578106673839</v>
      </c>
      <c r="AD204" s="16">
        <f t="shared" si="276"/>
        <v>3.0045175720980475</v>
      </c>
      <c r="AE204" s="16">
        <f t="shared" si="277"/>
        <v>9.9325022440154491</v>
      </c>
      <c r="AF204" s="15">
        <f t="shared" si="278"/>
        <v>-4.0504037456468023E-3</v>
      </c>
      <c r="AG204" s="15">
        <f t="shared" si="279"/>
        <v>2.9673830763510267E-4</v>
      </c>
      <c r="AH204" s="15">
        <f t="shared" si="280"/>
        <v>9.7937136394747881E-3</v>
      </c>
      <c r="AI204" s="1">
        <f t="shared" si="244"/>
        <v>343906.02873243456</v>
      </c>
      <c r="AJ204" s="1">
        <f t="shared" si="245"/>
        <v>160140.3244929256</v>
      </c>
      <c r="AK204" s="1">
        <f t="shared" si="246"/>
        <v>60130.122762508086</v>
      </c>
      <c r="AL204" s="14">
        <f t="shared" si="281"/>
        <v>73.366014478001858</v>
      </c>
      <c r="AM204" s="14">
        <f t="shared" si="282"/>
        <v>16.949583683352984</v>
      </c>
      <c r="AN204" s="14">
        <f t="shared" si="283"/>
        <v>5.4492440551956483</v>
      </c>
      <c r="AO204" s="11">
        <f t="shared" si="284"/>
        <v>4.6593042446628529E-3</v>
      </c>
      <c r="AP204" s="11">
        <f t="shared" si="285"/>
        <v>5.8694944729336456E-3</v>
      </c>
      <c r="AQ204" s="11">
        <f t="shared" si="286"/>
        <v>5.3243720662249066E-3</v>
      </c>
      <c r="AR204" s="1">
        <f t="shared" si="292"/>
        <v>168771.03830175585</v>
      </c>
      <c r="AS204" s="1">
        <f t="shared" si="287"/>
        <v>83140.32867190511</v>
      </c>
      <c r="AT204" s="1">
        <f t="shared" si="288"/>
        <v>31285.030779751432</v>
      </c>
      <c r="AU204" s="1">
        <f t="shared" si="247"/>
        <v>33754.207660351174</v>
      </c>
      <c r="AV204" s="1">
        <f t="shared" si="248"/>
        <v>16628.065734381024</v>
      </c>
      <c r="AW204" s="1">
        <f t="shared" si="249"/>
        <v>6257.0061559502865</v>
      </c>
      <c r="AX204" s="1">
        <f t="shared" si="308"/>
        <v>115858.48476594225</v>
      </c>
      <c r="AY204" s="1">
        <f t="shared" si="295"/>
        <v>22440.485394506268</v>
      </c>
      <c r="AZ204" s="1">
        <f t="shared" si="296"/>
        <v>5728.1990673071714</v>
      </c>
      <c r="BA204" s="1">
        <f t="shared" si="309"/>
        <v>13588.241672809858</v>
      </c>
      <c r="BB204" s="1">
        <f t="shared" si="310"/>
        <v>29694.599219553536</v>
      </c>
      <c r="BC204" s="1">
        <f t="shared" si="311"/>
        <v>37807.94110766043</v>
      </c>
      <c r="BD204" s="1">
        <f t="shared" si="312"/>
        <v>1183.7182835685226</v>
      </c>
      <c r="BE204" s="2">
        <f t="shared" ref="BE204:BE267" si="318">BE203</f>
        <v>0</v>
      </c>
      <c r="BF204" s="2">
        <f t="shared" ref="BF204:BF267" si="319">BF203</f>
        <v>0</v>
      </c>
      <c r="BG204" s="2">
        <f t="shared" ref="BG204:BG267" si="320">BG203</f>
        <v>0</v>
      </c>
      <c r="BH204" s="2">
        <f t="shared" si="297"/>
        <v>0</v>
      </c>
      <c r="BI204" s="2">
        <f t="shared" si="313"/>
        <v>0</v>
      </c>
      <c r="BJ204" s="2">
        <f t="shared" si="298"/>
        <v>0</v>
      </c>
      <c r="BK204" s="2">
        <f t="shared" si="299"/>
        <v>0</v>
      </c>
      <c r="BL204" s="2">
        <f t="shared" si="300"/>
        <v>0</v>
      </c>
      <c r="BM204" s="2">
        <f t="shared" si="301"/>
        <v>0</v>
      </c>
      <c r="BN204" s="2">
        <f t="shared" si="302"/>
        <v>0</v>
      </c>
      <c r="BO204" s="2">
        <f t="shared" si="314"/>
        <v>0</v>
      </c>
      <c r="BP204" s="2">
        <f t="shared" si="315"/>
        <v>0</v>
      </c>
      <c r="BQ204" s="2">
        <f t="shared" si="316"/>
        <v>0</v>
      </c>
      <c r="BR204" s="11">
        <f t="shared" si="317"/>
        <v>2.9361128649721374E-2</v>
      </c>
      <c r="BS204" s="17">
        <f t="shared" si="293"/>
        <v>3.4508919643139175E-3</v>
      </c>
      <c r="BT204" s="17">
        <f t="shared" si="294"/>
        <v>1.4597445657487614E-2</v>
      </c>
      <c r="BU204" s="12">
        <f>(BU$3*temperature!$I314+BU$4*temperature!$I314^2+BU$5*temperature!$I314^6)*(K204/K$56)^$BW$1</f>
        <v>-37.184419953758471</v>
      </c>
      <c r="BV204" s="12">
        <f>(BV$3*temperature!$I314+BV$4*temperature!$I314^2+BV$5*temperature!$I314^6)*(L204/L$56)^$BW$1</f>
        <v>-25.752105885183376</v>
      </c>
      <c r="BW204" s="12">
        <f>(BW$3*temperature!$I314+BW$4*temperature!$I314^2+BW$5*temperature!$I314^6)*(M204/M$56)^$BW$1</f>
        <v>-22.437743298456066</v>
      </c>
      <c r="BX204" s="12">
        <f>(BX$3*temperature!$M314+BX$4*temperature!$M314^2+BX$5*temperature!$M314^6)*(K204/K$56)^$BW$1</f>
        <v>-37.184438570410997</v>
      </c>
      <c r="BY204" s="12">
        <f>(BY$3*temperature!$M314+BY$4*temperature!$M314^2+BY$5*temperature!$M314^6)*(L204/L$56)^$BW$1</f>
        <v>-25.752117902573044</v>
      </c>
      <c r="BZ204" s="12">
        <f>(BZ$3*temperature!$M314+BZ$4*temperature!$M314^2+BZ$5*temperature!$M314^6)*(M204/M$56)^$BW$1</f>
        <v>-22.437753045179509</v>
      </c>
      <c r="CA204" s="19">
        <f t="shared" si="303"/>
        <v>-1.8616652525338395E-5</v>
      </c>
      <c r="CB204" s="19">
        <f t="shared" si="304"/>
        <v>-1.2017389668272926E-5</v>
      </c>
      <c r="CC204" s="19">
        <f t="shared" si="305"/>
        <v>-9.7467234425607785E-6</v>
      </c>
      <c r="CD204" s="19">
        <f t="shared" si="306"/>
        <v>-4.4460080461051724E-2</v>
      </c>
      <c r="CE204" s="19">
        <f t="shared" si="307"/>
        <v>-1.5342693439579361E-4</v>
      </c>
      <c r="CF204" s="19"/>
      <c r="CG204" s="19"/>
      <c r="CH204" s="19"/>
    </row>
    <row r="205" spans="1:86">
      <c r="A205" s="2">
        <f t="shared" si="250"/>
        <v>2159</v>
      </c>
      <c r="B205" s="5">
        <f t="shared" si="251"/>
        <v>1165.3621820138724</v>
      </c>
      <c r="C205" s="5">
        <f t="shared" si="252"/>
        <v>2963.9519775055205</v>
      </c>
      <c r="D205" s="5">
        <f t="shared" si="253"/>
        <v>4369.3004759193263</v>
      </c>
      <c r="E205" s="15">
        <f t="shared" si="254"/>
        <v>1.9699044447759948E-6</v>
      </c>
      <c r="F205" s="15">
        <f t="shared" si="255"/>
        <v>3.8808438490981011E-6</v>
      </c>
      <c r="G205" s="15">
        <f t="shared" si="256"/>
        <v>7.9226046680195747E-6</v>
      </c>
      <c r="H205" s="5">
        <f t="shared" si="257"/>
        <v>168211.92626435749</v>
      </c>
      <c r="I205" s="5">
        <f t="shared" si="258"/>
        <v>83385.195522448543</v>
      </c>
      <c r="J205" s="5">
        <f t="shared" si="259"/>
        <v>31388.429952819475</v>
      </c>
      <c r="K205" s="5">
        <f t="shared" si="260"/>
        <v>144343.0453300527</v>
      </c>
      <c r="L205" s="5">
        <f t="shared" si="261"/>
        <v>28133.112869334011</v>
      </c>
      <c r="M205" s="5">
        <f t="shared" si="262"/>
        <v>7183.8570329075765</v>
      </c>
      <c r="N205" s="15">
        <f t="shared" si="263"/>
        <v>-3.3148068756116977E-3</v>
      </c>
      <c r="O205" s="15">
        <f t="shared" si="264"/>
        <v>2.9413312502188926E-3</v>
      </c>
      <c r="P205" s="15">
        <f t="shared" si="265"/>
        <v>3.2971198795590517E-3</v>
      </c>
      <c r="Q205" s="5">
        <f t="shared" si="266"/>
        <v>4738.6970859188878</v>
      </c>
      <c r="R205" s="5">
        <f t="shared" si="267"/>
        <v>8049.186849924271</v>
      </c>
      <c r="S205" s="5">
        <f t="shared" si="268"/>
        <v>4796.4928080050968</v>
      </c>
      <c r="T205" s="5">
        <f t="shared" si="269"/>
        <v>28.170993526770953</v>
      </c>
      <c r="U205" s="5">
        <f t="shared" si="270"/>
        <v>96.530167009769855</v>
      </c>
      <c r="V205" s="5">
        <f t="shared" si="271"/>
        <v>152.81085467526705</v>
      </c>
      <c r="W205" s="15">
        <f t="shared" si="272"/>
        <v>-1.0734613539272964E-2</v>
      </c>
      <c r="X205" s="15">
        <f t="shared" si="273"/>
        <v>-1.217998157191269E-2</v>
      </c>
      <c r="Y205" s="15">
        <f t="shared" si="274"/>
        <v>-9.7425357312937999E-3</v>
      </c>
      <c r="Z205" s="5">
        <f t="shared" si="289"/>
        <v>6076.8303756000851</v>
      </c>
      <c r="AA205" s="5">
        <f t="shared" si="290"/>
        <v>24417.46493138872</v>
      </c>
      <c r="AB205" s="5">
        <f t="shared" si="291"/>
        <v>48421.027527797487</v>
      </c>
      <c r="AC205" s="16">
        <f t="shared" si="275"/>
        <v>1.2644155889557416</v>
      </c>
      <c r="AD205" s="16">
        <f t="shared" si="276"/>
        <v>3.0054091275576518</v>
      </c>
      <c r="AE205" s="16">
        <f t="shared" si="277"/>
        <v>10.029778326716777</v>
      </c>
      <c r="AF205" s="15">
        <f t="shared" si="278"/>
        <v>-4.0504037456468023E-3</v>
      </c>
      <c r="AG205" s="15">
        <f t="shared" si="279"/>
        <v>2.9673830763510267E-4</v>
      </c>
      <c r="AH205" s="15">
        <f t="shared" si="280"/>
        <v>9.7937136394747881E-3</v>
      </c>
      <c r="AI205" s="1">
        <f t="shared" si="244"/>
        <v>343269.63351954229</v>
      </c>
      <c r="AJ205" s="1">
        <f t="shared" si="245"/>
        <v>160754.35777801409</v>
      </c>
      <c r="AK205" s="1">
        <f t="shared" si="246"/>
        <v>60374.116642207562</v>
      </c>
      <c r="AL205" s="14">
        <f t="shared" si="281"/>
        <v>73.704430714846495</v>
      </c>
      <c r="AM205" s="14">
        <f t="shared" si="282"/>
        <v>17.048074316223474</v>
      </c>
      <c r="AN205" s="14">
        <f t="shared" si="283"/>
        <v>5.4779677199968786</v>
      </c>
      <c r="AO205" s="11">
        <f t="shared" si="284"/>
        <v>4.612711202216224E-3</v>
      </c>
      <c r="AP205" s="11">
        <f t="shared" si="285"/>
        <v>5.8107995282043095E-3</v>
      </c>
      <c r="AQ205" s="11">
        <f t="shared" si="286"/>
        <v>5.2711283455626574E-3</v>
      </c>
      <c r="AR205" s="1">
        <f t="shared" si="292"/>
        <v>168211.92626435749</v>
      </c>
      <c r="AS205" s="1">
        <f t="shared" si="287"/>
        <v>83385.195522448543</v>
      </c>
      <c r="AT205" s="1">
        <f t="shared" si="288"/>
        <v>31388.429952819475</v>
      </c>
      <c r="AU205" s="1">
        <f t="shared" si="247"/>
        <v>33642.3852528715</v>
      </c>
      <c r="AV205" s="1">
        <f t="shared" si="248"/>
        <v>16677.039104489708</v>
      </c>
      <c r="AW205" s="1">
        <f t="shared" si="249"/>
        <v>6277.6859905638958</v>
      </c>
      <c r="AX205" s="1">
        <f t="shared" si="308"/>
        <v>115474.43626404216</v>
      </c>
      <c r="AY205" s="1">
        <f t="shared" si="295"/>
        <v>22506.490295467207</v>
      </c>
      <c r="AZ205" s="1">
        <f t="shared" si="296"/>
        <v>5747.0856263260612</v>
      </c>
      <c r="BA205" s="1">
        <f t="shared" si="309"/>
        <v>13584.399073122551</v>
      </c>
      <c r="BB205" s="1">
        <f t="shared" si="310"/>
        <v>29703.419628106654</v>
      </c>
      <c r="BC205" s="1">
        <f t="shared" si="311"/>
        <v>37822.623055232601</v>
      </c>
      <c r="BD205" s="1">
        <f t="shared" si="312"/>
        <v>1149.5196755288985</v>
      </c>
      <c r="BE205" s="2">
        <f t="shared" si="318"/>
        <v>0</v>
      </c>
      <c r="BF205" s="2">
        <f t="shared" si="319"/>
        <v>0</v>
      </c>
      <c r="BG205" s="2">
        <f t="shared" si="320"/>
        <v>0</v>
      </c>
      <c r="BH205" s="2">
        <f t="shared" si="297"/>
        <v>0</v>
      </c>
      <c r="BI205" s="2">
        <f t="shared" si="313"/>
        <v>0</v>
      </c>
      <c r="BJ205" s="2">
        <f t="shared" si="298"/>
        <v>0</v>
      </c>
      <c r="BK205" s="2">
        <f t="shared" si="299"/>
        <v>0</v>
      </c>
      <c r="BL205" s="2">
        <f t="shared" si="300"/>
        <v>0</v>
      </c>
      <c r="BM205" s="2">
        <f t="shared" si="301"/>
        <v>0</v>
      </c>
      <c r="BN205" s="2">
        <f t="shared" si="302"/>
        <v>0</v>
      </c>
      <c r="BO205" s="2">
        <f t="shared" si="314"/>
        <v>0</v>
      </c>
      <c r="BP205" s="2">
        <f t="shared" si="315"/>
        <v>0</v>
      </c>
      <c r="BQ205" s="2">
        <f t="shared" si="316"/>
        <v>0</v>
      </c>
      <c r="BR205" s="11">
        <f t="shared" si="317"/>
        <v>2.9249785293447988E-2</v>
      </c>
      <c r="BS205" s="17">
        <f t="shared" si="293"/>
        <v>3.3524599562455527E-3</v>
      </c>
      <c r="BT205" s="17">
        <f t="shared" si="294"/>
        <v>1.4172277337366614E-2</v>
      </c>
      <c r="BU205" s="12">
        <f>(BU$3*temperature!$I315+BU$4*temperature!$I315^2+BU$5*temperature!$I315^6)*(K205/K$56)^$BW$1</f>
        <v>-37.661759319115411</v>
      </c>
      <c r="BV205" s="12">
        <f>(BV$3*temperature!$I315+BV$4*temperature!$I315^2+BV$5*temperature!$I315^6)*(L205/L$56)^$BW$1</f>
        <v>-26.020917570174845</v>
      </c>
      <c r="BW205" s="12">
        <f>(BW$3*temperature!$I315+BW$4*temperature!$I315^2+BW$5*temperature!$I315^6)*(M205/M$56)^$BW$1</f>
        <v>-22.652585254255605</v>
      </c>
      <c r="BX205" s="12">
        <f>(BX$3*temperature!$M315+BX$4*temperature!$M315^2+BX$5*temperature!$M315^6)*(K205/K$56)^$BW$1</f>
        <v>-37.661777934851671</v>
      </c>
      <c r="BY205" s="12">
        <f>(BY$3*temperature!$M315+BY$4*temperature!$M315^2+BY$5*temperature!$M315^6)*(L205/L$56)^$BW$1</f>
        <v>-26.020929565306982</v>
      </c>
      <c r="BZ205" s="12">
        <f>(BZ$3*temperature!$M315+BZ$4*temperature!$M315^2+BZ$5*temperature!$M315^6)*(M205/M$56)^$BW$1</f>
        <v>-22.652594979507526</v>
      </c>
      <c r="CA205" s="19">
        <f t="shared" si="303"/>
        <v>-1.861573625916435E-5</v>
      </c>
      <c r="CB205" s="19">
        <f t="shared" si="304"/>
        <v>-1.1995132137343489E-5</v>
      </c>
      <c r="CC205" s="19">
        <f t="shared" si="305"/>
        <v>-9.7252519211110666E-6</v>
      </c>
      <c r="CD205" s="19">
        <f t="shared" si="306"/>
        <v>-4.4368656822725908E-2</v>
      </c>
      <c r="CE205" s="19">
        <f t="shared" si="307"/>
        <v>-1.4874414531058965E-4</v>
      </c>
      <c r="CF205" s="19"/>
      <c r="CG205" s="19"/>
      <c r="CH205" s="19"/>
    </row>
    <row r="206" spans="1:86">
      <c r="A206" s="2">
        <f t="shared" si="250"/>
        <v>2160</v>
      </c>
      <c r="B206" s="5">
        <f t="shared" si="251"/>
        <v>1165.3643628834072</v>
      </c>
      <c r="C206" s="5">
        <f t="shared" si="252"/>
        <v>2963.9629050085814</v>
      </c>
      <c r="D206" s="5">
        <f t="shared" si="253"/>
        <v>4369.3333613476552</v>
      </c>
      <c r="E206" s="15">
        <f t="shared" si="254"/>
        <v>1.8714092225371951E-6</v>
      </c>
      <c r="F206" s="15">
        <f t="shared" si="255"/>
        <v>3.6868016566431958E-6</v>
      </c>
      <c r="G206" s="15">
        <f t="shared" si="256"/>
        <v>7.5264744346185959E-6</v>
      </c>
      <c r="H206" s="5">
        <f t="shared" si="257"/>
        <v>167629.30115424353</v>
      </c>
      <c r="I206" s="5">
        <f t="shared" si="258"/>
        <v>83623.951958860314</v>
      </c>
      <c r="J206" s="5">
        <f t="shared" si="259"/>
        <v>31490.024745062336</v>
      </c>
      <c r="K206" s="5">
        <f t="shared" si="260"/>
        <v>143842.82417859946</v>
      </c>
      <c r="L206" s="5">
        <f t="shared" si="261"/>
        <v>28213.562260698469</v>
      </c>
      <c r="M206" s="5">
        <f t="shared" si="262"/>
        <v>7207.054747443146</v>
      </c>
      <c r="N206" s="15">
        <f t="shared" si="263"/>
        <v>-3.4655022714079609E-3</v>
      </c>
      <c r="O206" s="15">
        <f t="shared" si="264"/>
        <v>2.8595979313810194E-3</v>
      </c>
      <c r="P206" s="15">
        <f t="shared" si="265"/>
        <v>3.2291447935706152E-3</v>
      </c>
      <c r="Q206" s="5">
        <f t="shared" si="266"/>
        <v>4671.5920644045727</v>
      </c>
      <c r="R206" s="5">
        <f t="shared" si="267"/>
        <v>7973.9143866495733</v>
      </c>
      <c r="S206" s="5">
        <f t="shared" si="268"/>
        <v>4765.13634167901</v>
      </c>
      <c r="T206" s="5">
        <f t="shared" si="269"/>
        <v>27.868588798243707</v>
      </c>
      <c r="U206" s="5">
        <f t="shared" si="270"/>
        <v>95.354431354457205</v>
      </c>
      <c r="V206" s="5">
        <f t="shared" si="271"/>
        <v>151.32208946346373</v>
      </c>
      <c r="W206" s="15">
        <f t="shared" si="272"/>
        <v>-1.0734613539272964E-2</v>
      </c>
      <c r="X206" s="15">
        <f t="shared" si="273"/>
        <v>-1.217998157191269E-2</v>
      </c>
      <c r="Y206" s="15">
        <f t="shared" si="274"/>
        <v>-9.7425357312937999E-3</v>
      </c>
      <c r="Z206" s="5">
        <f t="shared" si="289"/>
        <v>5967.4137336688354</v>
      </c>
      <c r="AA206" s="5">
        <f t="shared" si="290"/>
        <v>24198.278054142924</v>
      </c>
      <c r="AB206" s="5">
        <f t="shared" si="291"/>
        <v>48578.91323143927</v>
      </c>
      <c r="AC206" s="16">
        <f t="shared" si="275"/>
        <v>1.2592941953181811</v>
      </c>
      <c r="AD206" s="16">
        <f t="shared" si="276"/>
        <v>3.0063009475759142</v>
      </c>
      <c r="AE206" s="16">
        <f t="shared" si="277"/>
        <v>10.128007103516051</v>
      </c>
      <c r="AF206" s="15">
        <f t="shared" si="278"/>
        <v>-4.0504037456468023E-3</v>
      </c>
      <c r="AG206" s="15">
        <f t="shared" si="279"/>
        <v>2.9673830763510267E-4</v>
      </c>
      <c r="AH206" s="15">
        <f t="shared" si="280"/>
        <v>9.7937136394747881E-3</v>
      </c>
      <c r="AI206" s="1">
        <f t="shared" si="244"/>
        <v>342585.05542045954</v>
      </c>
      <c r="AJ206" s="1">
        <f t="shared" si="245"/>
        <v>161355.96110470238</v>
      </c>
      <c r="AK206" s="1">
        <f t="shared" si="246"/>
        <v>60614.39096855071</v>
      </c>
      <c r="AL206" s="14">
        <f t="shared" si="281"/>
        <v>74.04100819552572</v>
      </c>
      <c r="AM206" s="14">
        <f t="shared" si="282"/>
        <v>17.146146628995041</v>
      </c>
      <c r="AN206" s="14">
        <f t="shared" si="283"/>
        <v>5.5065540402125821</v>
      </c>
      <c r="AO206" s="11">
        <f t="shared" si="284"/>
        <v>4.5665840901940617E-3</v>
      </c>
      <c r="AP206" s="11">
        <f t="shared" si="285"/>
        <v>5.7526915329222661E-3</v>
      </c>
      <c r="AQ206" s="11">
        <f t="shared" si="286"/>
        <v>5.2184170621070308E-3</v>
      </c>
      <c r="AR206" s="1">
        <f t="shared" si="292"/>
        <v>167629.30115424353</v>
      </c>
      <c r="AS206" s="1">
        <f t="shared" si="287"/>
        <v>83623.951958860314</v>
      </c>
      <c r="AT206" s="1">
        <f t="shared" si="288"/>
        <v>31490.024745062336</v>
      </c>
      <c r="AU206" s="1">
        <f t="shared" si="247"/>
        <v>33525.86023084871</v>
      </c>
      <c r="AV206" s="1">
        <f t="shared" si="248"/>
        <v>16724.790391772065</v>
      </c>
      <c r="AW206" s="1">
        <f t="shared" si="249"/>
        <v>6298.0049490124675</v>
      </c>
      <c r="AX206" s="1">
        <f t="shared" si="308"/>
        <v>115074.25934287955</v>
      </c>
      <c r="AY206" s="1">
        <f t="shared" si="295"/>
        <v>22570.849808558774</v>
      </c>
      <c r="AZ206" s="1">
        <f t="shared" si="296"/>
        <v>5765.6437979545162</v>
      </c>
      <c r="BA206" s="1">
        <f t="shared" si="309"/>
        <v>13580.378908194485</v>
      </c>
      <c r="BB206" s="1">
        <f t="shared" si="310"/>
        <v>29711.992785361239</v>
      </c>
      <c r="BC206" s="1">
        <f t="shared" si="311"/>
        <v>37836.994204894334</v>
      </c>
      <c r="BD206" s="1">
        <f t="shared" si="312"/>
        <v>1116.2989065218715</v>
      </c>
      <c r="BE206" s="2">
        <f t="shared" si="318"/>
        <v>0</v>
      </c>
      <c r="BF206" s="2">
        <f t="shared" si="319"/>
        <v>0</v>
      </c>
      <c r="BG206" s="2">
        <f t="shared" si="320"/>
        <v>0</v>
      </c>
      <c r="BH206" s="2">
        <f t="shared" si="297"/>
        <v>0</v>
      </c>
      <c r="BI206" s="2">
        <f t="shared" si="313"/>
        <v>0</v>
      </c>
      <c r="BJ206" s="2">
        <f t="shared" si="298"/>
        <v>0</v>
      </c>
      <c r="BK206" s="2">
        <f t="shared" si="299"/>
        <v>0</v>
      </c>
      <c r="BL206" s="2">
        <f t="shared" si="300"/>
        <v>0</v>
      </c>
      <c r="BM206" s="2">
        <f t="shared" si="301"/>
        <v>0</v>
      </c>
      <c r="BN206" s="2">
        <f t="shared" si="302"/>
        <v>0</v>
      </c>
      <c r="BO206" s="2">
        <f t="shared" si="314"/>
        <v>0</v>
      </c>
      <c r="BP206" s="2">
        <f t="shared" si="315"/>
        <v>0</v>
      </c>
      <c r="BQ206" s="2">
        <f t="shared" si="316"/>
        <v>0</v>
      </c>
      <c r="BR206" s="11">
        <f t="shared" si="317"/>
        <v>2.9138457582158578E-2</v>
      </c>
      <c r="BS206" s="17">
        <f t="shared" si="293"/>
        <v>3.2571879092398721E-3</v>
      </c>
      <c r="BT206" s="17">
        <f t="shared" si="294"/>
        <v>1.3759492560550111E-2</v>
      </c>
      <c r="BU206" s="12">
        <f>(BU$3*temperature!$I316+BU$4*temperature!$I316^2+BU$5*temperature!$I316^6)*(K206/K$56)^$BW$1</f>
        <v>-38.140307194475859</v>
      </c>
      <c r="BV206" s="12">
        <f>(BV$3*temperature!$I316+BV$4*temperature!$I316^2+BV$5*temperature!$I316^6)*(L206/L$56)^$BW$1</f>
        <v>-26.289144437814777</v>
      </c>
      <c r="BW206" s="12">
        <f>(BW$3*temperature!$I316+BW$4*temperature!$I316^2+BW$5*temperature!$I316^6)*(M206/M$56)^$BW$1</f>
        <v>-22.866808082279881</v>
      </c>
      <c r="BX206" s="12">
        <f>(BX$3*temperature!$M316+BX$4*temperature!$M316^2+BX$5*temperature!$M316^6)*(K206/K$56)^$BW$1</f>
        <v>-38.140325809506159</v>
      </c>
      <c r="BY206" s="12">
        <f>(BY$3*temperature!$M316+BY$4*temperature!$M316^2+BY$5*temperature!$M316^6)*(L206/L$56)^$BW$1</f>
        <v>-26.28915641071023</v>
      </c>
      <c r="BZ206" s="12">
        <f>(BZ$3*temperature!$M316+BZ$4*temperature!$M316^2+BZ$5*temperature!$M316^6)*(M206/M$56)^$BW$1</f>
        <v>-22.86681778610356</v>
      </c>
      <c r="CA206" s="19">
        <f t="shared" si="303"/>
        <v>-1.8615030299429236E-5</v>
      </c>
      <c r="CB206" s="19">
        <f t="shared" si="304"/>
        <v>-1.197289545373792E-5</v>
      </c>
      <c r="CC206" s="19">
        <f t="shared" si="305"/>
        <v>-9.7038236788193899E-6</v>
      </c>
      <c r="CD206" s="19">
        <f t="shared" si="306"/>
        <v>-4.4272190020579721E-2</v>
      </c>
      <c r="CE206" s="19">
        <f t="shared" si="307"/>
        <v>-1.4420284205060238E-4</v>
      </c>
      <c r="CF206" s="19"/>
      <c r="CG206" s="19"/>
      <c r="CH206" s="19"/>
    </row>
    <row r="207" spans="1:86">
      <c r="A207" s="2">
        <f t="shared" si="250"/>
        <v>2161</v>
      </c>
      <c r="B207" s="5">
        <f t="shared" si="251"/>
        <v>1165.3664347133426</v>
      </c>
      <c r="C207" s="5">
        <f t="shared" si="252"/>
        <v>2963.9732861747625</v>
      </c>
      <c r="D207" s="5">
        <f t="shared" si="253"/>
        <v>4369.3646027397035</v>
      </c>
      <c r="E207" s="15">
        <f t="shared" si="254"/>
        <v>1.7778387614103352E-6</v>
      </c>
      <c r="F207" s="15">
        <f t="shared" si="255"/>
        <v>3.5024615738110359E-6</v>
      </c>
      <c r="G207" s="15">
        <f t="shared" si="256"/>
        <v>7.1501507128876656E-6</v>
      </c>
      <c r="H207" s="5">
        <f t="shared" si="257"/>
        <v>167023.20040479524</v>
      </c>
      <c r="I207" s="5">
        <f t="shared" si="258"/>
        <v>83856.622767480178</v>
      </c>
      <c r="J207" s="5">
        <f t="shared" si="259"/>
        <v>31589.824351789051</v>
      </c>
      <c r="K207" s="5">
        <f t="shared" si="260"/>
        <v>143322.47388425915</v>
      </c>
      <c r="L207" s="5">
        <f t="shared" si="261"/>
        <v>28291.9630749114</v>
      </c>
      <c r="M207" s="5">
        <f t="shared" si="262"/>
        <v>7229.8439759367811</v>
      </c>
      <c r="N207" s="15">
        <f t="shared" si="263"/>
        <v>-3.6174921989451381E-3</v>
      </c>
      <c r="O207" s="15">
        <f t="shared" si="264"/>
        <v>2.7788342885770589E-3</v>
      </c>
      <c r="P207" s="15">
        <f t="shared" si="265"/>
        <v>3.162072343313449E-3</v>
      </c>
      <c r="Q207" s="5">
        <f t="shared" si="266"/>
        <v>4604.7344766329943</v>
      </c>
      <c r="R207" s="5">
        <f t="shared" si="267"/>
        <v>7898.7082215952869</v>
      </c>
      <c r="S207" s="5">
        <f t="shared" si="268"/>
        <v>4733.6665849688397</v>
      </c>
      <c r="T207" s="5">
        <f t="shared" si="269"/>
        <v>27.569430267609651</v>
      </c>
      <c r="U207" s="5">
        <f t="shared" si="270"/>
        <v>94.193016137759699</v>
      </c>
      <c r="V207" s="5">
        <f t="shared" si="271"/>
        <v>149.84782859993189</v>
      </c>
      <c r="W207" s="15">
        <f t="shared" si="272"/>
        <v>-1.0734613539272964E-2</v>
      </c>
      <c r="X207" s="15">
        <f t="shared" si="273"/>
        <v>-1.217998157191269E-2</v>
      </c>
      <c r="Y207" s="15">
        <f t="shared" si="274"/>
        <v>-9.7425357312937999E-3</v>
      </c>
      <c r="Z207" s="5">
        <f t="shared" si="289"/>
        <v>5859.0806138834732</v>
      </c>
      <c r="AA207" s="5">
        <f t="shared" si="290"/>
        <v>23979.099783141835</v>
      </c>
      <c r="AB207" s="5">
        <f t="shared" si="291"/>
        <v>48733.992409831968</v>
      </c>
      <c r="AC207" s="16">
        <f t="shared" si="275"/>
        <v>1.254193545392593</v>
      </c>
      <c r="AD207" s="16">
        <f t="shared" si="276"/>
        <v>3.0071930322313398</v>
      </c>
      <c r="AE207" s="16">
        <f t="shared" si="277"/>
        <v>10.227197904826454</v>
      </c>
      <c r="AF207" s="15">
        <f t="shared" si="278"/>
        <v>-4.0504037456468023E-3</v>
      </c>
      <c r="AG207" s="15">
        <f t="shared" si="279"/>
        <v>2.9673830763510267E-4</v>
      </c>
      <c r="AH207" s="15">
        <f t="shared" si="280"/>
        <v>9.7937136394747881E-3</v>
      </c>
      <c r="AI207" s="1">
        <f t="shared" si="244"/>
        <v>341852.41010926233</v>
      </c>
      <c r="AJ207" s="1">
        <f t="shared" si="245"/>
        <v>161945.15538600419</v>
      </c>
      <c r="AK207" s="1">
        <f t="shared" si="246"/>
        <v>60850.956820708103</v>
      </c>
      <c r="AL207" s="14">
        <f t="shared" si="281"/>
        <v>74.375741540672848</v>
      </c>
      <c r="AM207" s="14">
        <f t="shared" si="282"/>
        <v>17.243796756604556</v>
      </c>
      <c r="AN207" s="14">
        <f t="shared" si="283"/>
        <v>5.5350021808138727</v>
      </c>
      <c r="AO207" s="11">
        <f t="shared" si="284"/>
        <v>4.5209182492921213E-3</v>
      </c>
      <c r="AP207" s="11">
        <f t="shared" si="285"/>
        <v>5.6951646175930435E-3</v>
      </c>
      <c r="AQ207" s="11">
        <f t="shared" si="286"/>
        <v>5.1662328914859603E-3</v>
      </c>
      <c r="AR207" s="1">
        <f t="shared" si="292"/>
        <v>167023.20040479524</v>
      </c>
      <c r="AS207" s="1">
        <f t="shared" si="287"/>
        <v>83856.622767480178</v>
      </c>
      <c r="AT207" s="1">
        <f t="shared" si="288"/>
        <v>31589.824351789051</v>
      </c>
      <c r="AU207" s="1">
        <f t="shared" si="247"/>
        <v>33404.640080959049</v>
      </c>
      <c r="AV207" s="1">
        <f t="shared" si="248"/>
        <v>16771.324553496037</v>
      </c>
      <c r="AW207" s="1">
        <f t="shared" si="249"/>
        <v>6317.9648703578105</v>
      </c>
      <c r="AX207" s="1">
        <f t="shared" si="308"/>
        <v>114657.97910740731</v>
      </c>
      <c r="AY207" s="1">
        <f t="shared" si="295"/>
        <v>22633.57045992912</v>
      </c>
      <c r="AZ207" s="1">
        <f t="shared" si="296"/>
        <v>5783.8751807494255</v>
      </c>
      <c r="BA207" s="1">
        <f t="shared" si="309"/>
        <v>13576.179704354581</v>
      </c>
      <c r="BB207" s="1">
        <f t="shared" si="310"/>
        <v>29720.321818446158</v>
      </c>
      <c r="BC207" s="1">
        <f t="shared" si="311"/>
        <v>37851.059194026624</v>
      </c>
      <c r="BD207" s="1">
        <f t="shared" si="312"/>
        <v>1084.0284058155094</v>
      </c>
      <c r="BE207" s="2">
        <f t="shared" si="318"/>
        <v>0</v>
      </c>
      <c r="BF207" s="2">
        <f t="shared" si="319"/>
        <v>0</v>
      </c>
      <c r="BG207" s="2">
        <f t="shared" si="320"/>
        <v>0</v>
      </c>
      <c r="BH207" s="2">
        <f t="shared" si="297"/>
        <v>0</v>
      </c>
      <c r="BI207" s="2">
        <f t="shared" si="313"/>
        <v>0</v>
      </c>
      <c r="BJ207" s="2">
        <f t="shared" si="298"/>
        <v>0</v>
      </c>
      <c r="BK207" s="2">
        <f t="shared" si="299"/>
        <v>0</v>
      </c>
      <c r="BL207" s="2">
        <f t="shared" si="300"/>
        <v>0</v>
      </c>
      <c r="BM207" s="2">
        <f t="shared" si="301"/>
        <v>0</v>
      </c>
      <c r="BN207" s="2">
        <f t="shared" si="302"/>
        <v>0</v>
      </c>
      <c r="BO207" s="2">
        <f t="shared" si="314"/>
        <v>0</v>
      </c>
      <c r="BP207" s="2">
        <f t="shared" si="315"/>
        <v>0</v>
      </c>
      <c r="BQ207" s="2">
        <f t="shared" si="316"/>
        <v>0</v>
      </c>
      <c r="BR207" s="11">
        <f t="shared" si="317"/>
        <v>2.9027094128030478E-2</v>
      </c>
      <c r="BS207" s="17">
        <f t="shared" si="293"/>
        <v>3.1649656907120714E-3</v>
      </c>
      <c r="BT207" s="17">
        <f t="shared" si="294"/>
        <v>1.3358730641310787E-2</v>
      </c>
      <c r="BU207" s="12">
        <f>(BU$3*temperature!$I317+BU$4*temperature!$I317^2+BU$5*temperature!$I317^6)*(K207/K$56)^$BW$1</f>
        <v>-38.620088320115563</v>
      </c>
      <c r="BV207" s="12">
        <f>(BV$3*temperature!$I317+BV$4*temperature!$I317^2+BV$5*temperature!$I317^6)*(L207/L$56)^$BW$1</f>
        <v>-26.556773887333211</v>
      </c>
      <c r="BW207" s="12">
        <f>(BW$3*temperature!$I317+BW$4*temperature!$I317^2+BW$5*temperature!$I317^6)*(M207/M$56)^$BW$1</f>
        <v>-23.080400971391143</v>
      </c>
      <c r="BX207" s="12">
        <f>(BX$3*temperature!$M317+BX$4*temperature!$M317^2+BX$5*temperature!$M317^6)*(K207/K$56)^$BW$1</f>
        <v>-38.62010693467915</v>
      </c>
      <c r="BY207" s="12">
        <f>(BY$3*temperature!$M317+BY$4*temperature!$M317^2+BY$5*temperature!$M317^6)*(L207/L$56)^$BW$1</f>
        <v>-26.556785838023362</v>
      </c>
      <c r="BZ207" s="12">
        <f>(BZ$3*temperature!$M317+BZ$4*temperature!$M317^2+BZ$5*temperature!$M317^6)*(M207/M$56)^$BW$1</f>
        <v>-23.080410653837319</v>
      </c>
      <c r="CA207" s="19">
        <f t="shared" si="303"/>
        <v>-1.8614563586538679E-5</v>
      </c>
      <c r="CB207" s="19">
        <f t="shared" si="304"/>
        <v>-1.1950690151252275E-5</v>
      </c>
      <c r="CC207" s="19">
        <f t="shared" si="305"/>
        <v>-9.6824461763844738E-6</v>
      </c>
      <c r="CD207" s="19">
        <f t="shared" si="306"/>
        <v>-4.4170752741944937E-2</v>
      </c>
      <c r="CE207" s="19">
        <f t="shared" si="307"/>
        <v>-1.3979891696118188E-4</v>
      </c>
      <c r="CF207" s="19"/>
      <c r="CG207" s="19"/>
      <c r="CH207" s="19"/>
    </row>
    <row r="208" spans="1:86">
      <c r="A208" s="2">
        <f t="shared" si="250"/>
        <v>2162</v>
      </c>
      <c r="B208" s="5">
        <f t="shared" si="251"/>
        <v>1165.3684029552805</v>
      </c>
      <c r="C208" s="5">
        <f t="shared" si="252"/>
        <v>2963.9831483171761</v>
      </c>
      <c r="D208" s="5">
        <f t="shared" si="253"/>
        <v>4369.3942822743611</v>
      </c>
      <c r="E208" s="15">
        <f t="shared" si="254"/>
        <v>1.6889468233398184E-6</v>
      </c>
      <c r="F208" s="15">
        <f t="shared" si="255"/>
        <v>3.327338495120484E-6</v>
      </c>
      <c r="G208" s="15">
        <f t="shared" si="256"/>
        <v>6.7926431772432816E-6</v>
      </c>
      <c r="H208" s="5">
        <f t="shared" si="257"/>
        <v>166393.65544247854</v>
      </c>
      <c r="I208" s="5">
        <f t="shared" si="258"/>
        <v>84083.233676407734</v>
      </c>
      <c r="J208" s="5">
        <f t="shared" si="259"/>
        <v>31687.838198333353</v>
      </c>
      <c r="K208" s="5">
        <f t="shared" si="260"/>
        <v>142782.02070737255</v>
      </c>
      <c r="L208" s="5">
        <f t="shared" si="261"/>
        <v>28368.323795682383</v>
      </c>
      <c r="M208" s="5">
        <f t="shared" si="262"/>
        <v>7252.2267736019403</v>
      </c>
      <c r="N208" s="15">
        <f t="shared" si="263"/>
        <v>-3.7708892558123708E-3</v>
      </c>
      <c r="O208" s="15">
        <f t="shared" si="264"/>
        <v>2.6990251814196231E-3</v>
      </c>
      <c r="P208" s="15">
        <f t="shared" si="265"/>
        <v>3.0958894465298314E-3</v>
      </c>
      <c r="Q208" s="5">
        <f t="shared" si="266"/>
        <v>4538.1345476923734</v>
      </c>
      <c r="R208" s="5">
        <f t="shared" si="267"/>
        <v>7823.587282299578</v>
      </c>
      <c r="S208" s="5">
        <f t="shared" si="268"/>
        <v>4702.0927410008107</v>
      </c>
      <c r="T208" s="5">
        <f t="shared" si="269"/>
        <v>27.273483088188925</v>
      </c>
      <c r="U208" s="5">
        <f t="shared" si="270"/>
        <v>93.04574693699891</v>
      </c>
      <c r="V208" s="5">
        <f t="shared" si="271"/>
        <v>148.38793077554027</v>
      </c>
      <c r="W208" s="15">
        <f t="shared" si="272"/>
        <v>-1.0734613539272964E-2</v>
      </c>
      <c r="X208" s="15">
        <f t="shared" si="273"/>
        <v>-1.217998157191269E-2</v>
      </c>
      <c r="Y208" s="15">
        <f t="shared" si="274"/>
        <v>-9.7425357312937999E-3</v>
      </c>
      <c r="Z208" s="5">
        <f t="shared" si="289"/>
        <v>5751.8362526682713</v>
      </c>
      <c r="AA208" s="5">
        <f t="shared" si="290"/>
        <v>23759.988734923918</v>
      </c>
      <c r="AB208" s="5">
        <f t="shared" si="291"/>
        <v>48886.279664546586</v>
      </c>
      <c r="AC208" s="16">
        <f t="shared" si="275"/>
        <v>1.2491135551585688</v>
      </c>
      <c r="AD208" s="16">
        <f t="shared" si="276"/>
        <v>3.0080853816024562</v>
      </c>
      <c r="AE208" s="16">
        <f t="shared" si="277"/>
        <v>10.32736015244056</v>
      </c>
      <c r="AF208" s="15">
        <f t="shared" si="278"/>
        <v>-4.0504037456468023E-3</v>
      </c>
      <c r="AG208" s="15">
        <f t="shared" si="279"/>
        <v>2.9673830763510267E-4</v>
      </c>
      <c r="AH208" s="15">
        <f t="shared" si="280"/>
        <v>9.7937136394747881E-3</v>
      </c>
      <c r="AI208" s="1">
        <f t="shared" si="244"/>
        <v>341071.8091792952</v>
      </c>
      <c r="AJ208" s="1">
        <f t="shared" si="245"/>
        <v>162521.9644008998</v>
      </c>
      <c r="AK208" s="1">
        <f t="shared" si="246"/>
        <v>61083.826008995107</v>
      </c>
      <c r="AL208" s="14">
        <f t="shared" si="281"/>
        <v>74.708625721436363</v>
      </c>
      <c r="AM208" s="14">
        <f t="shared" si="282"/>
        <v>17.341020955154125</v>
      </c>
      <c r="AN208" s="14">
        <f t="shared" si="283"/>
        <v>5.5633113400316301</v>
      </c>
      <c r="AO208" s="11">
        <f t="shared" si="284"/>
        <v>4.4757090667992003E-3</v>
      </c>
      <c r="AP208" s="11">
        <f t="shared" si="285"/>
        <v>5.6382129714171126E-3</v>
      </c>
      <c r="AQ208" s="11">
        <f t="shared" si="286"/>
        <v>5.1145705625711005E-3</v>
      </c>
      <c r="AR208" s="1">
        <f t="shared" si="292"/>
        <v>166393.65544247854</v>
      </c>
      <c r="AS208" s="1">
        <f t="shared" si="287"/>
        <v>84083.233676407734</v>
      </c>
      <c r="AT208" s="1">
        <f t="shared" si="288"/>
        <v>31687.838198333353</v>
      </c>
      <c r="AU208" s="1">
        <f t="shared" si="247"/>
        <v>33278.731088495711</v>
      </c>
      <c r="AV208" s="1">
        <f t="shared" si="248"/>
        <v>16816.646735281549</v>
      </c>
      <c r="AW208" s="1">
        <f t="shared" si="249"/>
        <v>6337.5676396666713</v>
      </c>
      <c r="AX208" s="1">
        <f t="shared" si="308"/>
        <v>114225.61656589805</v>
      </c>
      <c r="AY208" s="1">
        <f t="shared" si="295"/>
        <v>22694.659036545905</v>
      </c>
      <c r="AZ208" s="1">
        <f t="shared" si="296"/>
        <v>5801.7814188815519</v>
      </c>
      <c r="BA208" s="1">
        <f t="shared" si="309"/>
        <v>13571.799852182437</v>
      </c>
      <c r="BB208" s="1">
        <f t="shared" si="310"/>
        <v>29728.409796639298</v>
      </c>
      <c r="BC208" s="1">
        <f t="shared" si="311"/>
        <v>37864.822568230411</v>
      </c>
      <c r="BD208" s="1">
        <f t="shared" si="312"/>
        <v>1052.6813620203027</v>
      </c>
      <c r="BE208" s="2">
        <f t="shared" si="318"/>
        <v>0</v>
      </c>
      <c r="BF208" s="2">
        <f t="shared" si="319"/>
        <v>0</v>
      </c>
      <c r="BG208" s="2">
        <f t="shared" si="320"/>
        <v>0</v>
      </c>
      <c r="BH208" s="2">
        <f t="shared" si="297"/>
        <v>0</v>
      </c>
      <c r="BI208" s="2">
        <f t="shared" si="313"/>
        <v>0</v>
      </c>
      <c r="BJ208" s="2">
        <f t="shared" si="298"/>
        <v>0</v>
      </c>
      <c r="BK208" s="2">
        <f t="shared" si="299"/>
        <v>0</v>
      </c>
      <c r="BL208" s="2">
        <f t="shared" si="300"/>
        <v>0</v>
      </c>
      <c r="BM208" s="2">
        <f t="shared" si="301"/>
        <v>0</v>
      </c>
      <c r="BN208" s="2">
        <f t="shared" si="302"/>
        <v>0</v>
      </c>
      <c r="BO208" s="2">
        <f t="shared" si="314"/>
        <v>0</v>
      </c>
      <c r="BP208" s="2">
        <f t="shared" si="315"/>
        <v>0</v>
      </c>
      <c r="BQ208" s="2">
        <f t="shared" si="316"/>
        <v>0</v>
      </c>
      <c r="BR208" s="11">
        <f t="shared" si="317"/>
        <v>2.8915641485971449E-2</v>
      </c>
      <c r="BS208" s="17">
        <f t="shared" si="293"/>
        <v>3.0756874223938462E-3</v>
      </c>
      <c r="BT208" s="17">
        <f t="shared" si="294"/>
        <v>1.2969641399330861E-2</v>
      </c>
      <c r="BU208" s="12">
        <f>(BU$3*temperature!$I318+BU$4*temperature!$I318^2+BU$5*temperature!$I318^6)*(K208/K$56)^$BW$1</f>
        <v>-39.101130472947865</v>
      </c>
      <c r="BV208" s="12">
        <f>(BV$3*temperature!$I318+BV$4*temperature!$I318^2+BV$5*temperature!$I318^6)*(L208/L$56)^$BW$1</f>
        <v>-26.823793949720788</v>
      </c>
      <c r="BW208" s="12">
        <f>(BW$3*temperature!$I318+BW$4*temperature!$I318^2+BW$5*temperature!$I318^6)*(M208/M$56)^$BW$1</f>
        <v>-23.293353617839596</v>
      </c>
      <c r="BX208" s="12">
        <f>(BX$3*temperature!$M318+BX$4*temperature!$M318^2+BX$5*temperature!$M318^6)*(K208/K$56)^$BW$1</f>
        <v>-39.101149087312557</v>
      </c>
      <c r="BY208" s="12">
        <f>(BY$3*temperature!$M318+BY$4*temperature!$M318^2+BY$5*temperature!$M318^6)*(L208/L$56)^$BW$1</f>
        <v>-26.823805878246954</v>
      </c>
      <c r="BZ208" s="12">
        <f>(BZ$3*temperature!$M318+BZ$4*temperature!$M318^2+BZ$5*temperature!$M318^6)*(M208/M$56)^$BW$1</f>
        <v>-23.293363278966066</v>
      </c>
      <c r="CA208" s="19">
        <f t="shared" si="303"/>
        <v>-1.8614364691416085E-5</v>
      </c>
      <c r="CB208" s="19">
        <f t="shared" si="304"/>
        <v>-1.1928526166826714E-5</v>
      </c>
      <c r="CC208" s="19">
        <f t="shared" si="305"/>
        <v>-9.6611264694956844E-6</v>
      </c>
      <c r="CD208" s="19">
        <f t="shared" si="306"/>
        <v>-4.406441450223577E-2</v>
      </c>
      <c r="CE208" s="19">
        <f t="shared" si="307"/>
        <v>-1.3552836545967554E-4</v>
      </c>
      <c r="CF208" s="19"/>
      <c r="CG208" s="19"/>
      <c r="CH208" s="19"/>
    </row>
    <row r="209" spans="1:86">
      <c r="A209" s="2">
        <f t="shared" si="250"/>
        <v>2163</v>
      </c>
      <c r="B209" s="5">
        <f t="shared" si="251"/>
        <v>1165.3702727882796</v>
      </c>
      <c r="C209" s="5">
        <f t="shared" si="252"/>
        <v>2963.9925173836427</v>
      </c>
      <c r="D209" s="5">
        <f t="shared" si="253"/>
        <v>4369.4224780238083</v>
      </c>
      <c r="E209" s="15">
        <f t="shared" si="254"/>
        <v>1.6044994821728274E-6</v>
      </c>
      <c r="F209" s="15">
        <f t="shared" si="255"/>
        <v>3.1609715703644595E-6</v>
      </c>
      <c r="G209" s="15">
        <f t="shared" si="256"/>
        <v>6.4530110183811172E-6</v>
      </c>
      <c r="H209" s="5">
        <f t="shared" si="257"/>
        <v>165740.69117269243</v>
      </c>
      <c r="I209" s="5">
        <f t="shared" si="258"/>
        <v>84303.811311875193</v>
      </c>
      <c r="J209" s="5">
        <f t="shared" si="259"/>
        <v>31784.075928542366</v>
      </c>
      <c r="K209" s="5">
        <f t="shared" si="260"/>
        <v>142221.48534485881</v>
      </c>
      <c r="L209" s="5">
        <f t="shared" si="261"/>
        <v>28442.653217725168</v>
      </c>
      <c r="M209" s="5">
        <f t="shared" si="262"/>
        <v>7274.2052498703652</v>
      </c>
      <c r="N209" s="15">
        <f t="shared" si="263"/>
        <v>-3.9258119456268004E-3</v>
      </c>
      <c r="O209" s="15">
        <f t="shared" si="264"/>
        <v>2.6201555854385994E-3</v>
      </c>
      <c r="P209" s="15">
        <f t="shared" si="265"/>
        <v>3.0305831511538983E-3</v>
      </c>
      <c r="Q209" s="5">
        <f t="shared" si="266"/>
        <v>4471.8019857101608</v>
      </c>
      <c r="R209" s="5">
        <f t="shared" si="267"/>
        <v>7748.5699645866516</v>
      </c>
      <c r="S209" s="5">
        <f t="shared" si="268"/>
        <v>4670.4238236545525</v>
      </c>
      <c r="T209" s="5">
        <f t="shared" si="269"/>
        <v>26.98071278736732</v>
      </c>
      <c r="U209" s="5">
        <f t="shared" si="270"/>
        <v>91.91245145396141</v>
      </c>
      <c r="V209" s="5">
        <f t="shared" si="271"/>
        <v>146.94225605786681</v>
      </c>
      <c r="W209" s="15">
        <f t="shared" si="272"/>
        <v>-1.0734613539272964E-2</v>
      </c>
      <c r="X209" s="15">
        <f t="shared" si="273"/>
        <v>-1.217998157191269E-2</v>
      </c>
      <c r="Y209" s="15">
        <f t="shared" si="274"/>
        <v>-9.7425357312937999E-3</v>
      </c>
      <c r="Z209" s="5">
        <f t="shared" si="289"/>
        <v>5645.6850761814931</v>
      </c>
      <c r="AA209" s="5">
        <f t="shared" si="290"/>
        <v>23541.001980408349</v>
      </c>
      <c r="AB209" s="5">
        <f t="shared" si="291"/>
        <v>49035.789950558297</v>
      </c>
      <c r="AC209" s="16">
        <f t="shared" si="275"/>
        <v>1.2440541409360164</v>
      </c>
      <c r="AD209" s="16">
        <f t="shared" si="276"/>
        <v>3.0089779957678147</v>
      </c>
      <c r="AE209" s="16">
        <f t="shared" si="277"/>
        <v>10.428503360425285</v>
      </c>
      <c r="AF209" s="15">
        <f t="shared" si="278"/>
        <v>-4.0504037456468023E-3</v>
      </c>
      <c r="AG209" s="15">
        <f t="shared" si="279"/>
        <v>2.9673830763510267E-4</v>
      </c>
      <c r="AH209" s="15">
        <f t="shared" si="280"/>
        <v>9.7937136394747881E-3</v>
      </c>
      <c r="AI209" s="1">
        <f t="shared" si="244"/>
        <v>340243.35934986139</v>
      </c>
      <c r="AJ209" s="1">
        <f t="shared" si="245"/>
        <v>163086.41469609135</v>
      </c>
      <c r="AK209" s="1">
        <f t="shared" si="246"/>
        <v>61313.011047762266</v>
      </c>
      <c r="AL209" s="14">
        <f t="shared" si="281"/>
        <v>75.039656054210809</v>
      </c>
      <c r="AM209" s="14">
        <f t="shared" si="282"/>
        <v>17.437815600748223</v>
      </c>
      <c r="AN209" s="14">
        <f t="shared" si="283"/>
        <v>5.5914807489576726</v>
      </c>
      <c r="AO209" s="11">
        <f t="shared" si="284"/>
        <v>4.4309519761312087E-3</v>
      </c>
      <c r="AP209" s="11">
        <f t="shared" si="285"/>
        <v>5.5818308417029412E-3</v>
      </c>
      <c r="AQ209" s="11">
        <f t="shared" si="286"/>
        <v>5.0634248569453892E-3</v>
      </c>
      <c r="AR209" s="1">
        <f t="shared" si="292"/>
        <v>165740.69117269243</v>
      </c>
      <c r="AS209" s="1">
        <f t="shared" si="287"/>
        <v>84303.811311875193</v>
      </c>
      <c r="AT209" s="1">
        <f t="shared" si="288"/>
        <v>31784.075928542366</v>
      </c>
      <c r="AU209" s="1">
        <f t="shared" si="247"/>
        <v>33148.138234538485</v>
      </c>
      <c r="AV209" s="1">
        <f t="shared" si="248"/>
        <v>16860.762262375039</v>
      </c>
      <c r="AW209" s="1">
        <f t="shared" si="249"/>
        <v>6356.815185708474</v>
      </c>
      <c r="AX209" s="1">
        <f t="shared" si="308"/>
        <v>113777.18827588705</v>
      </c>
      <c r="AY209" s="1">
        <f t="shared" si="295"/>
        <v>22754.122574180135</v>
      </c>
      <c r="AZ209" s="1">
        <f t="shared" si="296"/>
        <v>5819.3641998962921</v>
      </c>
      <c r="BA209" s="1">
        <f t="shared" si="309"/>
        <v>13567.237599674445</v>
      </c>
      <c r="BB209" s="1">
        <f t="shared" si="310"/>
        <v>29736.259732360919</v>
      </c>
      <c r="BC209" s="1">
        <f t="shared" si="311"/>
        <v>37878.288783600983</v>
      </c>
      <c r="BD209" s="1">
        <f t="shared" si="312"/>
        <v>1022.2317029873597</v>
      </c>
      <c r="BE209" s="2">
        <f t="shared" si="318"/>
        <v>0</v>
      </c>
      <c r="BF209" s="2">
        <f t="shared" si="319"/>
        <v>0</v>
      </c>
      <c r="BG209" s="2">
        <f t="shared" si="320"/>
        <v>0</v>
      </c>
      <c r="BH209" s="2">
        <f t="shared" si="297"/>
        <v>0</v>
      </c>
      <c r="BI209" s="2">
        <f t="shared" si="313"/>
        <v>0</v>
      </c>
      <c r="BJ209" s="2">
        <f t="shared" si="298"/>
        <v>0</v>
      </c>
      <c r="BK209" s="2">
        <f t="shared" si="299"/>
        <v>0</v>
      </c>
      <c r="BL209" s="2">
        <f t="shared" si="300"/>
        <v>0</v>
      </c>
      <c r="BM209" s="2">
        <f t="shared" si="301"/>
        <v>0</v>
      </c>
      <c r="BN209" s="2">
        <f t="shared" si="302"/>
        <v>0</v>
      </c>
      <c r="BO209" s="2">
        <f t="shared" si="314"/>
        <v>0</v>
      </c>
      <c r="BP209" s="2">
        <f t="shared" si="315"/>
        <v>0</v>
      </c>
      <c r="BQ209" s="2">
        <f t="shared" si="316"/>
        <v>0</v>
      </c>
      <c r="BR209" s="11">
        <f t="shared" si="317"/>
        <v>2.8804044001595613E-2</v>
      </c>
      <c r="BS209" s="17">
        <f t="shared" si="293"/>
        <v>2.9892513033934484E-3</v>
      </c>
      <c r="BT209" s="17">
        <f t="shared" si="294"/>
        <v>1.2591884853719282E-2</v>
      </c>
      <c r="BU209" s="12">
        <f>(BU$3*temperature!$I319+BU$4*temperature!$I319^2+BU$5*temperature!$I319^6)*(K209/K$56)^$BW$1</f>
        <v>-39.583464580813931</v>
      </c>
      <c r="BV209" s="12">
        <f>(BV$3*temperature!$I319+BV$4*temperature!$I319^2+BV$5*temperature!$I319^6)*(L209/L$56)^$BW$1</f>
        <v>-27.090193275826277</v>
      </c>
      <c r="BW209" s="12">
        <f>(BW$3*temperature!$I319+BW$4*temperature!$I319^2+BW$5*temperature!$I319^6)*(M209/M$56)^$BW$1</f>
        <v>-23.505656215204361</v>
      </c>
      <c r="BX209" s="12">
        <f>(BX$3*temperature!$M319+BX$4*temperature!$M319^2+BX$5*temperature!$M319^6)*(K209/K$56)^$BW$1</f>
        <v>-39.583483195276038</v>
      </c>
      <c r="BY209" s="12">
        <f>(BY$3*temperature!$M319+BY$4*temperature!$M319^2+BY$5*temperature!$M319^6)*(L209/L$56)^$BW$1</f>
        <v>-27.090205182239298</v>
      </c>
      <c r="BZ209" s="12">
        <f>(BZ$3*temperature!$M319+BZ$4*temperature!$M319^2+BZ$5*temperature!$M319^6)*(M209/M$56)^$BW$1</f>
        <v>-23.50566585507562</v>
      </c>
      <c r="CA209" s="19">
        <f t="shared" si="303"/>
        <v>-1.8614462106825158E-5</v>
      </c>
      <c r="CB209" s="19">
        <f t="shared" si="304"/>
        <v>-1.1906413021733897E-5</v>
      </c>
      <c r="CC209" s="19">
        <f t="shared" si="305"/>
        <v>-9.63987125857102E-6</v>
      </c>
      <c r="CD209" s="19">
        <f t="shared" si="306"/>
        <v>-4.3953242122023964E-2</v>
      </c>
      <c r="CE209" s="19">
        <f t="shared" si="307"/>
        <v>-1.3138728630162795E-4</v>
      </c>
      <c r="CF209" s="19"/>
      <c r="CG209" s="19"/>
      <c r="CH209" s="19"/>
    </row>
    <row r="210" spans="1:86">
      <c r="A210" s="2">
        <f t="shared" si="250"/>
        <v>2164</v>
      </c>
      <c r="B210" s="5">
        <f t="shared" si="251"/>
        <v>1165.3720491324791</v>
      </c>
      <c r="C210" s="5">
        <f t="shared" si="252"/>
        <v>2964.0014180249209</v>
      </c>
      <c r="D210" s="5">
        <f t="shared" si="253"/>
        <v>4369.449264158633</v>
      </c>
      <c r="E210" s="15">
        <f t="shared" si="254"/>
        <v>1.5242745080641861E-6</v>
      </c>
      <c r="F210" s="15">
        <f t="shared" si="255"/>
        <v>3.0029229918462365E-6</v>
      </c>
      <c r="G210" s="15">
        <f t="shared" si="256"/>
        <v>6.1303604674620612E-6</v>
      </c>
      <c r="H210" s="5">
        <f t="shared" si="257"/>
        <v>165064.32544104123</v>
      </c>
      <c r="I210" s="5">
        <f t="shared" si="258"/>
        <v>84518.383155523712</v>
      </c>
      <c r="J210" s="5">
        <f t="shared" si="259"/>
        <v>31878.547393546618</v>
      </c>
      <c r="K210" s="5">
        <f t="shared" si="260"/>
        <v>141640.88246660598</v>
      </c>
      <c r="L210" s="5">
        <f t="shared" si="261"/>
        <v>28514.960432051012</v>
      </c>
      <c r="M210" s="5">
        <f t="shared" si="262"/>
        <v>7295.7815656626117</v>
      </c>
      <c r="N210" s="15">
        <f t="shared" si="263"/>
        <v>-4.0823851392424171E-3</v>
      </c>
      <c r="O210" s="15">
        <f t="shared" si="264"/>
        <v>2.5422105937986661E-3</v>
      </c>
      <c r="P210" s="15">
        <f t="shared" si="265"/>
        <v>2.9661406368250987E-3</v>
      </c>
      <c r="Q210" s="5">
        <f t="shared" si="266"/>
        <v>4405.745984157219</v>
      </c>
      <c r="R210" s="5">
        <f t="shared" si="267"/>
        <v>7673.6741379171744</v>
      </c>
      <c r="S210" s="5">
        <f t="shared" si="268"/>
        <v>4638.6686584515319</v>
      </c>
      <c r="T210" s="5">
        <f t="shared" si="269"/>
        <v>26.691085262580813</v>
      </c>
      <c r="U210" s="5">
        <f t="shared" si="270"/>
        <v>90.792959489022834</v>
      </c>
      <c r="V210" s="5">
        <f t="shared" si="271"/>
        <v>145.51066587778612</v>
      </c>
      <c r="W210" s="15">
        <f t="shared" si="272"/>
        <v>-1.0734613539272964E-2</v>
      </c>
      <c r="X210" s="15">
        <f t="shared" si="273"/>
        <v>-1.217998157191269E-2</v>
      </c>
      <c r="Y210" s="15">
        <f t="shared" si="274"/>
        <v>-9.7425357312937999E-3</v>
      </c>
      <c r="Z210" s="5">
        <f t="shared" si="289"/>
        <v>5540.6307183655063</v>
      </c>
      <c r="AA210" s="5">
        <f t="shared" si="290"/>
        <v>23322.195057805846</v>
      </c>
      <c r="AB210" s="5">
        <f t="shared" si="291"/>
        <v>49182.538558355271</v>
      </c>
      <c r="AC210" s="16">
        <f t="shared" si="275"/>
        <v>1.2390152193837818</v>
      </c>
      <c r="AD210" s="16">
        <f t="shared" si="276"/>
        <v>3.0098708748059901</v>
      </c>
      <c r="AE210" s="16">
        <f t="shared" si="277"/>
        <v>10.530637136025591</v>
      </c>
      <c r="AF210" s="15">
        <f t="shared" si="278"/>
        <v>-4.0504037456468023E-3</v>
      </c>
      <c r="AG210" s="15">
        <f t="shared" si="279"/>
        <v>2.9673830763510267E-4</v>
      </c>
      <c r="AH210" s="15">
        <f t="shared" si="280"/>
        <v>9.7937136394747881E-3</v>
      </c>
      <c r="AI210" s="1">
        <f t="shared" si="244"/>
        <v>339367.16164941376</v>
      </c>
      <c r="AJ210" s="1">
        <f t="shared" si="245"/>
        <v>163638.53548885725</v>
      </c>
      <c r="AK210" s="1">
        <f t="shared" si="246"/>
        <v>61538.525128694513</v>
      </c>
      <c r="AL210" s="14">
        <f t="shared" si="281"/>
        <v>75.368828195369602</v>
      </c>
      <c r="AM210" s="14">
        <f t="shared" si="282"/>
        <v>17.534177188311087</v>
      </c>
      <c r="AN210" s="14">
        <f t="shared" si="283"/>
        <v>5.6195096711429624</v>
      </c>
      <c r="AO210" s="11">
        <f t="shared" si="284"/>
        <v>4.3866424563698964E-3</v>
      </c>
      <c r="AP210" s="11">
        <f t="shared" si="285"/>
        <v>5.5260125332859114E-3</v>
      </c>
      <c r="AQ210" s="11">
        <f t="shared" si="286"/>
        <v>5.0127906083759352E-3</v>
      </c>
      <c r="AR210" s="1">
        <f t="shared" si="292"/>
        <v>165064.32544104123</v>
      </c>
      <c r="AS210" s="1">
        <f t="shared" si="287"/>
        <v>84518.383155523712</v>
      </c>
      <c r="AT210" s="1">
        <f t="shared" si="288"/>
        <v>31878.547393546618</v>
      </c>
      <c r="AU210" s="1">
        <f t="shared" si="247"/>
        <v>33012.865088208251</v>
      </c>
      <c r="AV210" s="1">
        <f t="shared" si="248"/>
        <v>16903.676631104743</v>
      </c>
      <c r="AW210" s="1">
        <f t="shared" si="249"/>
        <v>6375.7094787093238</v>
      </c>
      <c r="AX210" s="1">
        <f t="shared" si="308"/>
        <v>113312.70597328477</v>
      </c>
      <c r="AY210" s="1">
        <f t="shared" si="295"/>
        <v>22811.968345640809</v>
      </c>
      <c r="AZ210" s="1">
        <f t="shared" si="296"/>
        <v>5836.6252525300897</v>
      </c>
      <c r="BA210" s="1">
        <f t="shared" si="309"/>
        <v>13562.491044854718</v>
      </c>
      <c r="BB210" s="1">
        <f t="shared" si="310"/>
        <v>29743.874582140135</v>
      </c>
      <c r="BC210" s="1">
        <f t="shared" si="311"/>
        <v>37891.462208926154</v>
      </c>
      <c r="BD210" s="1">
        <f t="shared" si="312"/>
        <v>992.65407619615496</v>
      </c>
      <c r="BE210" s="2">
        <f t="shared" si="318"/>
        <v>0</v>
      </c>
      <c r="BF210" s="2">
        <f t="shared" si="319"/>
        <v>0</v>
      </c>
      <c r="BG210" s="2">
        <f t="shared" si="320"/>
        <v>0</v>
      </c>
      <c r="BH210" s="2">
        <f t="shared" si="297"/>
        <v>0</v>
      </c>
      <c r="BI210" s="2">
        <f t="shared" si="313"/>
        <v>0</v>
      </c>
      <c r="BJ210" s="2">
        <f t="shared" si="298"/>
        <v>0</v>
      </c>
      <c r="BK210" s="2">
        <f t="shared" si="299"/>
        <v>0</v>
      </c>
      <c r="BL210" s="2">
        <f t="shared" si="300"/>
        <v>0</v>
      </c>
      <c r="BM210" s="2">
        <f t="shared" si="301"/>
        <v>0</v>
      </c>
      <c r="BN210" s="2">
        <f t="shared" si="302"/>
        <v>0</v>
      </c>
      <c r="BO210" s="2">
        <f t="shared" si="314"/>
        <v>0</v>
      </c>
      <c r="BP210" s="2">
        <f t="shared" si="315"/>
        <v>0</v>
      </c>
      <c r="BQ210" s="2">
        <f t="shared" si="316"/>
        <v>0</v>
      </c>
      <c r="BR210" s="11">
        <f t="shared" si="317"/>
        <v>2.8692243644889398E-2</v>
      </c>
      <c r="BS210" s="17">
        <f t="shared" si="293"/>
        <v>2.9055594413942764E-3</v>
      </c>
      <c r="BT210" s="17">
        <f t="shared" si="294"/>
        <v>1.222513092594105E-2</v>
      </c>
      <c r="BU210" s="12">
        <f>(BU$3*temperature!$I320+BU$4*temperature!$I320^2+BU$5*temperature!$I320^6)*(K210/K$56)^$BW$1</f>
        <v>-40.067124846641001</v>
      </c>
      <c r="BV210" s="12">
        <f>(BV$3*temperature!$I320+BV$4*temperature!$I320^2+BV$5*temperature!$I320^6)*(L210/L$56)^$BW$1</f>
        <v>-27.355961124414961</v>
      </c>
      <c r="BW210" s="12">
        <f>(BW$3*temperature!$I320+BW$4*temperature!$I320^2+BW$5*temperature!$I320^6)*(M210/M$56)^$BW$1</f>
        <v>-23.71729944429137</v>
      </c>
      <c r="BX210" s="12">
        <f>(BX$3*temperature!$M320+BX$4*temperature!$M320^2+BX$5*temperature!$M320^6)*(K210/K$56)^$BW$1</f>
        <v>-40.067143461525177</v>
      </c>
      <c r="BY210" s="12">
        <f>(BY$3*temperature!$M320+BY$4*temperature!$M320^2+BY$5*temperature!$M320^6)*(L210/L$56)^$BW$1</f>
        <v>-27.35597300877474</v>
      </c>
      <c r="BZ210" s="12">
        <f>(BZ$3*temperature!$M320+BZ$4*temperature!$M320^2+BZ$5*temperature!$M320^6)*(M210/M$56)^$BW$1</f>
        <v>-23.717309062978298</v>
      </c>
      <c r="CA210" s="19">
        <f t="shared" si="303"/>
        <v>-1.8614884176315627E-5</v>
      </c>
      <c r="CB210" s="19">
        <f t="shared" si="304"/>
        <v>-1.1884359778946418E-5</v>
      </c>
      <c r="CC210" s="19">
        <f t="shared" si="305"/>
        <v>-9.6186869278369613E-6</v>
      </c>
      <c r="CD210" s="19">
        <f t="shared" si="306"/>
        <v>-4.3837299401744773E-2</v>
      </c>
      <c r="CE210" s="19">
        <f t="shared" si="307"/>
        <v>-1.273718791619672E-4</v>
      </c>
      <c r="CF210" s="19"/>
      <c r="CG210" s="19"/>
      <c r="CH210" s="19"/>
    </row>
    <row r="211" spans="1:86">
      <c r="A211" s="2">
        <f t="shared" si="250"/>
        <v>2165</v>
      </c>
      <c r="B211" s="5">
        <f t="shared" si="251"/>
        <v>1165.3737366620405</v>
      </c>
      <c r="C211" s="5">
        <f t="shared" si="252"/>
        <v>2964.0098736595269</v>
      </c>
      <c r="D211" s="5">
        <f t="shared" si="253"/>
        <v>4369.474711142715</v>
      </c>
      <c r="E211" s="15">
        <f t="shared" si="254"/>
        <v>1.4480607826609766E-6</v>
      </c>
      <c r="F211" s="15">
        <f t="shared" si="255"/>
        <v>2.8527768422539245E-6</v>
      </c>
      <c r="G211" s="15">
        <f t="shared" si="256"/>
        <v>5.8238424440889582E-6</v>
      </c>
      <c r="H211" s="5">
        <f t="shared" si="257"/>
        <v>164364.56846732198</v>
      </c>
      <c r="I211" s="5">
        <f t="shared" si="258"/>
        <v>84726.977502596244</v>
      </c>
      <c r="J211" s="5">
        <f t="shared" si="259"/>
        <v>31971.262640812529</v>
      </c>
      <c r="K211" s="5">
        <f t="shared" si="260"/>
        <v>141040.22022849813</v>
      </c>
      <c r="L211" s="5">
        <f t="shared" si="261"/>
        <v>28585.254811579871</v>
      </c>
      <c r="M211" s="5">
        <f t="shared" si="262"/>
        <v>7316.9579307283211</v>
      </c>
      <c r="N211" s="15">
        <f t="shared" si="263"/>
        <v>-4.2407405803156495E-3</v>
      </c>
      <c r="O211" s="15">
        <f t="shared" si="264"/>
        <v>2.46517541893021E-3</v>
      </c>
      <c r="P211" s="15">
        <f t="shared" si="265"/>
        <v>2.9025492162999544E-3</v>
      </c>
      <c r="Q211" s="5">
        <f t="shared" si="266"/>
        <v>4339.9752239246054</v>
      </c>
      <c r="R211" s="5">
        <f t="shared" si="267"/>
        <v>7598.9171510019842</v>
      </c>
      <c r="S211" s="5">
        <f t="shared" si="268"/>
        <v>4606.8358835591725</v>
      </c>
      <c r="T211" s="5">
        <f t="shared" si="269"/>
        <v>26.404566777343224</v>
      </c>
      <c r="U211" s="5">
        <f t="shared" si="270"/>
        <v>89.687102915587118</v>
      </c>
      <c r="V211" s="5">
        <f t="shared" si="271"/>
        <v>144.09302301618743</v>
      </c>
      <c r="W211" s="15">
        <f t="shared" si="272"/>
        <v>-1.0734613539272964E-2</v>
      </c>
      <c r="X211" s="15">
        <f t="shared" si="273"/>
        <v>-1.217998157191269E-2</v>
      </c>
      <c r="Y211" s="15">
        <f t="shared" si="274"/>
        <v>-9.7425357312937999E-3</v>
      </c>
      <c r="Z211" s="5">
        <f t="shared" si="289"/>
        <v>5436.6760385237612</v>
      </c>
      <c r="AA211" s="5">
        <f t="shared" si="290"/>
        <v>23103.621986403221</v>
      </c>
      <c r="AB211" s="5">
        <f t="shared" si="291"/>
        <v>49326.541096487883</v>
      </c>
      <c r="AC211" s="16">
        <f t="shared" si="275"/>
        <v>1.2339967074982763</v>
      </c>
      <c r="AD211" s="16">
        <f t="shared" si="276"/>
        <v>3.0107640187955802</v>
      </c>
      <c r="AE211" s="16">
        <f t="shared" si="277"/>
        <v>10.633771180577044</v>
      </c>
      <c r="AF211" s="15">
        <f t="shared" si="278"/>
        <v>-4.0504037456468023E-3</v>
      </c>
      <c r="AG211" s="15">
        <f t="shared" si="279"/>
        <v>2.9673830763510267E-4</v>
      </c>
      <c r="AH211" s="15">
        <f t="shared" si="280"/>
        <v>9.7937136394747881E-3</v>
      </c>
      <c r="AI211" s="1">
        <f t="shared" si="244"/>
        <v>338443.31057268061</v>
      </c>
      <c r="AJ211" s="1">
        <f t="shared" si="245"/>
        <v>164178.35857107627</v>
      </c>
      <c r="AK211" s="1">
        <f t="shared" si="246"/>
        <v>61760.382094534383</v>
      </c>
      <c r="AL211" s="14">
        <f t="shared" si="281"/>
        <v>75.696138136001778</v>
      </c>
      <c r="AM211" s="14">
        <f t="shared" si="282"/>
        <v>17.630102330385519</v>
      </c>
      <c r="AN211" s="14">
        <f t="shared" si="283"/>
        <v>5.6473974021931133</v>
      </c>
      <c r="AO211" s="11">
        <f t="shared" si="284"/>
        <v>4.342776031806197E-3</v>
      </c>
      <c r="AP211" s="11">
        <f t="shared" si="285"/>
        <v>5.4707524079530521E-3</v>
      </c>
      <c r="AQ211" s="11">
        <f t="shared" si="286"/>
        <v>4.9626627022921754E-3</v>
      </c>
      <c r="AR211" s="1">
        <f t="shared" si="292"/>
        <v>164364.56846732198</v>
      </c>
      <c r="AS211" s="1">
        <f t="shared" si="287"/>
        <v>84726.977502596244</v>
      </c>
      <c r="AT211" s="1">
        <f t="shared" si="288"/>
        <v>31971.262640812529</v>
      </c>
      <c r="AU211" s="1">
        <f t="shared" si="247"/>
        <v>32872.913693464398</v>
      </c>
      <c r="AV211" s="1">
        <f t="shared" si="248"/>
        <v>16945.395500519251</v>
      </c>
      <c r="AW211" s="1">
        <f t="shared" si="249"/>
        <v>6394.2525281625058</v>
      </c>
      <c r="AX211" s="1">
        <f t="shared" si="308"/>
        <v>112832.1761827985</v>
      </c>
      <c r="AY211" s="1">
        <f t="shared" si="295"/>
        <v>22868.203849263897</v>
      </c>
      <c r="AZ211" s="1">
        <f t="shared" si="296"/>
        <v>5853.5663445826576</v>
      </c>
      <c r="BA211" s="1">
        <f t="shared" si="309"/>
        <v>13557.558127778431</v>
      </c>
      <c r="BB211" s="1">
        <f t="shared" si="310"/>
        <v>29751.257247555655</v>
      </c>
      <c r="BC211" s="1">
        <f t="shared" si="311"/>
        <v>37904.34712781159</v>
      </c>
      <c r="BD211" s="1">
        <f t="shared" si="312"/>
        <v>963.92382962202157</v>
      </c>
      <c r="BE211" s="2">
        <f t="shared" si="318"/>
        <v>0</v>
      </c>
      <c r="BF211" s="2">
        <f t="shared" si="319"/>
        <v>0</v>
      </c>
      <c r="BG211" s="2">
        <f t="shared" si="320"/>
        <v>0</v>
      </c>
      <c r="BH211" s="2">
        <f t="shared" si="297"/>
        <v>0</v>
      </c>
      <c r="BI211" s="2">
        <f t="shared" si="313"/>
        <v>0</v>
      </c>
      <c r="BJ211" s="2">
        <f t="shared" si="298"/>
        <v>0</v>
      </c>
      <c r="BK211" s="2">
        <f t="shared" si="299"/>
        <v>0</v>
      </c>
      <c r="BL211" s="2">
        <f t="shared" si="300"/>
        <v>0</v>
      </c>
      <c r="BM211" s="2">
        <f t="shared" si="301"/>
        <v>0</v>
      </c>
      <c r="BN211" s="2">
        <f t="shared" si="302"/>
        <v>0</v>
      </c>
      <c r="BO211" s="2">
        <f t="shared" si="314"/>
        <v>0</v>
      </c>
      <c r="BP211" s="2">
        <f t="shared" si="315"/>
        <v>0</v>
      </c>
      <c r="BQ211" s="2">
        <f t="shared" si="316"/>
        <v>0</v>
      </c>
      <c r="BR211" s="11">
        <f t="shared" si="317"/>
        <v>2.8580179828028934E-2</v>
      </c>
      <c r="BS211" s="17">
        <f t="shared" si="293"/>
        <v>2.8245176916073772E-3</v>
      </c>
      <c r="BT211" s="17">
        <f t="shared" si="294"/>
        <v>1.1869059151399077E-2</v>
      </c>
      <c r="BU211" s="12">
        <f>(BU$3*temperature!$I321+BU$4*temperature!$I321^2+BU$5*temperature!$I321^6)*(K211/K$56)^$BW$1</f>
        <v>-40.552148883445504</v>
      </c>
      <c r="BV211" s="12">
        <f>(BV$3*temperature!$I321+BV$4*temperature!$I321^2+BV$5*temperature!$I321^6)*(L211/L$56)^$BW$1</f>
        <v>-27.621087350200476</v>
      </c>
      <c r="BW211" s="12">
        <f>(BW$3*temperature!$I321+BW$4*temperature!$I321^2+BW$5*temperature!$I321^6)*(M211/M$56)^$BW$1</f>
        <v>-23.928274462999131</v>
      </c>
      <c r="BX211" s="12">
        <f>(BX$3*temperature!$M321+BX$4*temperature!$M321^2+BX$5*temperature!$M321^6)*(K211/K$56)^$BW$1</f>
        <v>-40.552167499104627</v>
      </c>
      <c r="BY211" s="12">
        <f>(BY$3*temperature!$M321+BY$4*temperature!$M321^2+BY$5*temperature!$M321^6)*(L211/L$56)^$BW$1</f>
        <v>-27.621099212575505</v>
      </c>
      <c r="BZ211" s="12">
        <f>(BZ$3*temperature!$M321+BZ$4*temperature!$M321^2+BZ$5*temperature!$M321^6)*(M211/M$56)^$BW$1</f>
        <v>-23.928284060578619</v>
      </c>
      <c r="CA211" s="19">
        <f t="shared" si="303"/>
        <v>-1.8615659122644956E-5</v>
      </c>
      <c r="CB211" s="19">
        <f t="shared" si="304"/>
        <v>-1.1862375028925953E-5</v>
      </c>
      <c r="CC211" s="19">
        <f t="shared" si="305"/>
        <v>-9.5975794884850529E-6</v>
      </c>
      <c r="CD211" s="19">
        <f t="shared" si="306"/>
        <v>-4.3716646951739033E-2</v>
      </c>
      <c r="CE211" s="19">
        <f t="shared" si="307"/>
        <v>-1.2347844273294061E-4</v>
      </c>
      <c r="CF211" s="19"/>
      <c r="CG211" s="19"/>
      <c r="CH211" s="19"/>
    </row>
    <row r="212" spans="1:86">
      <c r="A212" s="2">
        <f t="shared" si="250"/>
        <v>2166</v>
      </c>
      <c r="B212" s="5">
        <f t="shared" si="251"/>
        <v>1165.3753398174454</v>
      </c>
      <c r="C212" s="5">
        <f t="shared" si="252"/>
        <v>2964.0179065353186</v>
      </c>
      <c r="D212" s="5">
        <f t="shared" si="253"/>
        <v>4369.4988859183823</v>
      </c>
      <c r="E212" s="15">
        <f t="shared" si="254"/>
        <v>1.3756577435279278E-6</v>
      </c>
      <c r="F212" s="15">
        <f t="shared" si="255"/>
        <v>2.7101380001412282E-6</v>
      </c>
      <c r="G212" s="15">
        <f t="shared" si="256"/>
        <v>5.53265032188451E-6</v>
      </c>
      <c r="H212" s="5">
        <f t="shared" si="257"/>
        <v>163641.422249219</v>
      </c>
      <c r="I212" s="5">
        <f t="shared" si="258"/>
        <v>84929.623421055367</v>
      </c>
      <c r="J212" s="5">
        <f t="shared" si="259"/>
        <v>32062.231903478161</v>
      </c>
      <c r="K212" s="5">
        <f t="shared" si="260"/>
        <v>140419.49975949657</v>
      </c>
      <c r="L212" s="5">
        <f t="shared" si="261"/>
        <v>28653.545997072189</v>
      </c>
      <c r="M212" s="5">
        <f t="shared" si="262"/>
        <v>7337.7366010563283</v>
      </c>
      <c r="N212" s="15">
        <f t="shared" si="263"/>
        <v>-4.4010174402446811E-3</v>
      </c>
      <c r="O212" s="15">
        <f t="shared" si="264"/>
        <v>2.3890353940330122E-3</v>
      </c>
      <c r="P212" s="15">
        <f t="shared" si="265"/>
        <v>2.839796336773448E-3</v>
      </c>
      <c r="Q212" s="5">
        <f t="shared" si="266"/>
        <v>4274.497875123423</v>
      </c>
      <c r="R212" s="5">
        <f t="shared" si="267"/>
        <v>7524.315837660788</v>
      </c>
      <c r="S212" s="5">
        <f t="shared" si="268"/>
        <v>4574.9339509047632</v>
      </c>
      <c r="T212" s="5">
        <f t="shared" si="269"/>
        <v>26.121123957316517</v>
      </c>
      <c r="U212" s="5">
        <f t="shared" si="270"/>
        <v>88.594715654837032</v>
      </c>
      <c r="V212" s="5">
        <f t="shared" si="271"/>
        <v>142.68919159082208</v>
      </c>
      <c r="W212" s="15">
        <f t="shared" si="272"/>
        <v>-1.0734613539272964E-2</v>
      </c>
      <c r="X212" s="15">
        <f t="shared" si="273"/>
        <v>-1.217998157191269E-2</v>
      </c>
      <c r="Y212" s="15">
        <f t="shared" si="274"/>
        <v>-9.7425357312937999E-3</v>
      </c>
      <c r="Z212" s="5">
        <f t="shared" si="289"/>
        <v>5333.8231383764987</v>
      </c>
      <c r="AA212" s="5">
        <f t="shared" si="290"/>
        <v>22885.335281167492</v>
      </c>
      <c r="AB212" s="5">
        <f t="shared" si="291"/>
        <v>49467.813474559269</v>
      </c>
      <c r="AC212" s="16">
        <f t="shared" si="275"/>
        <v>1.2289985226121094</v>
      </c>
      <c r="AD212" s="16">
        <f t="shared" si="276"/>
        <v>3.0116574278152064</v>
      </c>
      <c r="AE212" s="16">
        <f t="shared" si="277"/>
        <v>10.737915290427315</v>
      </c>
      <c r="AF212" s="15">
        <f t="shared" si="278"/>
        <v>-4.0504037456468023E-3</v>
      </c>
      <c r="AG212" s="15">
        <f t="shared" si="279"/>
        <v>2.9673830763510267E-4</v>
      </c>
      <c r="AH212" s="15">
        <f t="shared" si="280"/>
        <v>9.7937136394747881E-3</v>
      </c>
      <c r="AI212" s="1">
        <f t="shared" si="244"/>
        <v>337471.89320887695</v>
      </c>
      <c r="AJ212" s="1">
        <f t="shared" si="245"/>
        <v>164705.9182144879</v>
      </c>
      <c r="AK212" s="1">
        <f t="shared" si="246"/>
        <v>61978.596413243453</v>
      </c>
      <c r="AL212" s="14">
        <f t="shared" si="281"/>
        <v>76.021582196655132</v>
      </c>
      <c r="AM212" s="14">
        <f t="shared" si="282"/>
        <v>17.725587755914173</v>
      </c>
      <c r="AN212" s="14">
        <f t="shared" si="283"/>
        <v>5.6751432693614694</v>
      </c>
      <c r="AO212" s="11">
        <f t="shared" si="284"/>
        <v>4.2993482714881346E-3</v>
      </c>
      <c r="AP212" s="11">
        <f t="shared" si="285"/>
        <v>5.4160448838735213E-3</v>
      </c>
      <c r="AQ212" s="11">
        <f t="shared" si="286"/>
        <v>4.9130360752692535E-3</v>
      </c>
      <c r="AR212" s="1">
        <f t="shared" si="292"/>
        <v>163641.422249219</v>
      </c>
      <c r="AS212" s="1">
        <f t="shared" si="287"/>
        <v>84929.623421055367</v>
      </c>
      <c r="AT212" s="1">
        <f t="shared" si="288"/>
        <v>32062.231903478161</v>
      </c>
      <c r="AU212" s="1">
        <f t="shared" si="247"/>
        <v>32728.284449843803</v>
      </c>
      <c r="AV212" s="1">
        <f t="shared" si="248"/>
        <v>16985.924684211073</v>
      </c>
      <c r="AW212" s="1">
        <f t="shared" si="249"/>
        <v>6412.4463806956328</v>
      </c>
      <c r="AX212" s="1">
        <f t="shared" si="308"/>
        <v>112335.59980759725</v>
      </c>
      <c r="AY212" s="1">
        <f t="shared" si="295"/>
        <v>22922.83679765775</v>
      </c>
      <c r="AZ212" s="1">
        <f t="shared" si="296"/>
        <v>5870.1892808450621</v>
      </c>
      <c r="BA212" s="1">
        <f t="shared" si="309"/>
        <v>13552.436621869219</v>
      </c>
      <c r="BB212" s="1">
        <f t="shared" si="310"/>
        <v>29758.410576152048</v>
      </c>
      <c r="BC212" s="1">
        <f t="shared" si="311"/>
        <v>37916.947740736796</v>
      </c>
      <c r="BD212" s="1">
        <f t="shared" si="312"/>
        <v>936.01699307362514</v>
      </c>
      <c r="BE212" s="2">
        <f t="shared" si="318"/>
        <v>0</v>
      </c>
      <c r="BF212" s="2">
        <f t="shared" si="319"/>
        <v>0</v>
      </c>
      <c r="BG212" s="2">
        <f t="shared" si="320"/>
        <v>0</v>
      </c>
      <c r="BH212" s="2">
        <f t="shared" si="297"/>
        <v>0</v>
      </c>
      <c r="BI212" s="2">
        <f t="shared" si="313"/>
        <v>0</v>
      </c>
      <c r="BJ212" s="2">
        <f t="shared" si="298"/>
        <v>0</v>
      </c>
      <c r="BK212" s="2">
        <f t="shared" si="299"/>
        <v>0</v>
      </c>
      <c r="BL212" s="2">
        <f t="shared" si="300"/>
        <v>0</v>
      </c>
      <c r="BM212" s="2">
        <f t="shared" si="301"/>
        <v>0</v>
      </c>
      <c r="BN212" s="2">
        <f t="shared" si="302"/>
        <v>0</v>
      </c>
      <c r="BO212" s="2">
        <f t="shared" si="314"/>
        <v>0</v>
      </c>
      <c r="BP212" s="2">
        <f t="shared" si="315"/>
        <v>0</v>
      </c>
      <c r="BQ212" s="2">
        <f t="shared" si="316"/>
        <v>0</v>
      </c>
      <c r="BR212" s="11">
        <f t="shared" si="317"/>
        <v>2.8467789205586985E-2</v>
      </c>
      <c r="BS212" s="17">
        <f t="shared" si="293"/>
        <v>2.7460355031142208E-3</v>
      </c>
      <c r="BT212" s="17">
        <f t="shared" si="294"/>
        <v>1.1523358399416579E-2</v>
      </c>
      <c r="BU212" s="12">
        <f>(BU$3*temperature!$I322+BU$4*temperature!$I322^2+BU$5*temperature!$I322^6)*(K212/K$56)^$BW$1</f>
        <v>-41.03857786126661</v>
      </c>
      <c r="BV212" s="12">
        <f>(BV$3*temperature!$I322+BV$4*temperature!$I322^2+BV$5*temperature!$I322^6)*(L212/L$56)^$BW$1</f>
        <v>-27.885562391862489</v>
      </c>
      <c r="BW212" s="12">
        <f>(BW$3*temperature!$I322+BW$4*temperature!$I322^2+BW$5*temperature!$I322^6)*(M212/M$56)^$BW$1</f>
        <v>-24.138572896162572</v>
      </c>
      <c r="BX212" s="12">
        <f>(BX$3*temperature!$M322+BX$4*temperature!$M322^2+BX$5*temperature!$M322^6)*(K212/K$56)^$BW$1</f>
        <v>-41.038596478081843</v>
      </c>
      <c r="BY212" s="12">
        <f>(BY$3*temperature!$M322+BY$4*temperature!$M322^2+BY$5*temperature!$M322^6)*(L212/L$56)^$BW$1</f>
        <v>-27.885574232329468</v>
      </c>
      <c r="BZ212" s="12">
        <f>(BZ$3*temperature!$M322+BZ$4*temperature!$M322^2+BZ$5*temperature!$M322^6)*(M212/M$56)^$BW$1</f>
        <v>-24.138582472717236</v>
      </c>
      <c r="CA212" s="19">
        <f t="shared" si="303"/>
        <v>-1.8616815232519457E-5</v>
      </c>
      <c r="CB212" s="19">
        <f t="shared" si="304"/>
        <v>-1.18404669784411E-5</v>
      </c>
      <c r="CC212" s="19">
        <f t="shared" si="305"/>
        <v>-9.5765546639370314E-6</v>
      </c>
      <c r="CD212" s="19">
        <f t="shared" si="306"/>
        <v>-4.359134240480337E-2</v>
      </c>
      <c r="CE212" s="19">
        <f t="shared" si="307"/>
        <v>-1.1970337387199849E-4</v>
      </c>
      <c r="CF212" s="19"/>
      <c r="CG212" s="19"/>
      <c r="CH212" s="19"/>
    </row>
    <row r="213" spans="1:86">
      <c r="A213" s="2">
        <f t="shared" si="250"/>
        <v>2167</v>
      </c>
      <c r="B213" s="5">
        <f t="shared" si="251"/>
        <v>1165.3768628171752</v>
      </c>
      <c r="C213" s="5">
        <f t="shared" si="252"/>
        <v>2964.0255377880021</v>
      </c>
      <c r="D213" s="5">
        <f t="shared" si="253"/>
        <v>4369.5218520823291</v>
      </c>
      <c r="E213" s="15">
        <f t="shared" si="254"/>
        <v>1.3068748563515314E-6</v>
      </c>
      <c r="F213" s="15">
        <f t="shared" si="255"/>
        <v>2.5746311001341667E-6</v>
      </c>
      <c r="G213" s="15">
        <f t="shared" si="256"/>
        <v>5.2560178057902845E-6</v>
      </c>
      <c r="H213" s="5">
        <f t="shared" si="257"/>
        <v>162894.87993235898</v>
      </c>
      <c r="I213" s="5">
        <f t="shared" si="258"/>
        <v>85126.350711635023</v>
      </c>
      <c r="J213" s="5">
        <f t="shared" si="259"/>
        <v>32151.465589973035</v>
      </c>
      <c r="K213" s="5">
        <f t="shared" si="260"/>
        <v>139778.71461990234</v>
      </c>
      <c r="L213" s="5">
        <f t="shared" si="261"/>
        <v>28719.843883384099</v>
      </c>
      <c r="M213" s="5">
        <f t="shared" si="262"/>
        <v>7358.1198763546654</v>
      </c>
      <c r="N213" s="15">
        <f t="shared" si="263"/>
        <v>-4.5633629281669474E-3</v>
      </c>
      <c r="O213" s="15">
        <f t="shared" si="264"/>
        <v>2.3137759744880082E-3</v>
      </c>
      <c r="P213" s="15">
        <f t="shared" si="265"/>
        <v>2.7778695811189191E-3</v>
      </c>
      <c r="Q213" s="5">
        <f t="shared" si="266"/>
        <v>4209.3215985546731</v>
      </c>
      <c r="R213" s="5">
        <f t="shared" si="267"/>
        <v>7449.8865229083103</v>
      </c>
      <c r="S213" s="5">
        <f t="shared" si="268"/>
        <v>4542.9711273933117</v>
      </c>
      <c r="T213" s="5">
        <f t="shared" si="269"/>
        <v>25.840723786423279</v>
      </c>
      <c r="U213" s="5">
        <f t="shared" si="270"/>
        <v>87.515633650792267</v>
      </c>
      <c r="V213" s="5">
        <f t="shared" si="271"/>
        <v>141.29903704327907</v>
      </c>
      <c r="W213" s="15">
        <f t="shared" si="272"/>
        <v>-1.0734613539272964E-2</v>
      </c>
      <c r="X213" s="15">
        <f t="shared" si="273"/>
        <v>-1.217998157191269E-2</v>
      </c>
      <c r="Y213" s="15">
        <f t="shared" si="274"/>
        <v>-9.7425357312937999E-3</v>
      </c>
      <c r="Z213" s="5">
        <f t="shared" si="289"/>
        <v>5232.0733785450457</v>
      </c>
      <c r="AA213" s="5">
        <f t="shared" si="290"/>
        <v>22667.385968116032</v>
      </c>
      <c r="AB213" s="5">
        <f t="shared" si="291"/>
        <v>49606.37188665897</v>
      </c>
      <c r="AC213" s="16">
        <f t="shared" si="275"/>
        <v>1.2240205823927268</v>
      </c>
      <c r="AD213" s="16">
        <f t="shared" si="276"/>
        <v>3.0125511019435129</v>
      </c>
      <c r="AE213" s="16">
        <f t="shared" si="277"/>
        <v>10.843079357866698</v>
      </c>
      <c r="AF213" s="15">
        <f t="shared" si="278"/>
        <v>-4.0504037456468023E-3</v>
      </c>
      <c r="AG213" s="15">
        <f t="shared" si="279"/>
        <v>2.9673830763510267E-4</v>
      </c>
      <c r="AH213" s="15">
        <f t="shared" si="280"/>
        <v>9.7937136394747881E-3</v>
      </c>
      <c r="AI213" s="1">
        <f t="shared" si="244"/>
        <v>336452.98833783309</v>
      </c>
      <c r="AJ213" s="1">
        <f t="shared" si="245"/>
        <v>165221.25107725017</v>
      </c>
      <c r="AK213" s="1">
        <f t="shared" si="246"/>
        <v>62193.183152614743</v>
      </c>
      <c r="AL213" s="14">
        <f t="shared" si="281"/>
        <v>76.345157022087989</v>
      </c>
      <c r="AM213" s="14">
        <f t="shared" si="282"/>
        <v>17.82063030900445</v>
      </c>
      <c r="AN213" s="14">
        <f t="shared" si="283"/>
        <v>5.702746631140017</v>
      </c>
      <c r="AO213" s="11">
        <f t="shared" si="284"/>
        <v>4.2563547887732528E-3</v>
      </c>
      <c r="AP213" s="11">
        <f t="shared" si="285"/>
        <v>5.3618844350347859E-3</v>
      </c>
      <c r="AQ213" s="11">
        <f t="shared" si="286"/>
        <v>4.8639057145165605E-3</v>
      </c>
      <c r="AR213" s="1">
        <f t="shared" si="292"/>
        <v>162894.87993235898</v>
      </c>
      <c r="AS213" s="1">
        <f t="shared" si="287"/>
        <v>85126.350711635023</v>
      </c>
      <c r="AT213" s="1">
        <f t="shared" si="288"/>
        <v>32151.465589973035</v>
      </c>
      <c r="AU213" s="1">
        <f t="shared" si="247"/>
        <v>32578.975986471796</v>
      </c>
      <c r="AV213" s="1">
        <f t="shared" si="248"/>
        <v>17025.270142327005</v>
      </c>
      <c r="AW213" s="1">
        <f t="shared" si="249"/>
        <v>6430.2931179946072</v>
      </c>
      <c r="AX213" s="1">
        <f t="shared" si="308"/>
        <v>111822.97169592185</v>
      </c>
      <c r="AY213" s="1">
        <f t="shared" si="295"/>
        <v>22975.875106707281</v>
      </c>
      <c r="AZ213" s="1">
        <f t="shared" si="296"/>
        <v>5886.495901083732</v>
      </c>
      <c r="BA213" s="1">
        <f t="shared" si="309"/>
        <v>13547.12412452543</v>
      </c>
      <c r="BB213" s="1">
        <f t="shared" si="310"/>
        <v>29765.337362332531</v>
      </c>
      <c r="BC213" s="1">
        <f t="shared" si="311"/>
        <v>37929.268167044909</v>
      </c>
      <c r="BD213" s="1">
        <f t="shared" si="312"/>
        <v>908.91025999071132</v>
      </c>
      <c r="BE213" s="2">
        <f t="shared" si="318"/>
        <v>0</v>
      </c>
      <c r="BF213" s="2">
        <f t="shared" si="319"/>
        <v>0</v>
      </c>
      <c r="BG213" s="2">
        <f t="shared" si="320"/>
        <v>0</v>
      </c>
      <c r="BH213" s="2">
        <f t="shared" si="297"/>
        <v>0</v>
      </c>
      <c r="BI213" s="2">
        <f t="shared" si="313"/>
        <v>0</v>
      </c>
      <c r="BJ213" s="2">
        <f t="shared" si="298"/>
        <v>0</v>
      </c>
      <c r="BK213" s="2">
        <f t="shared" si="299"/>
        <v>0</v>
      </c>
      <c r="BL213" s="2">
        <f t="shared" si="300"/>
        <v>0</v>
      </c>
      <c r="BM213" s="2">
        <f t="shared" si="301"/>
        <v>0</v>
      </c>
      <c r="BN213" s="2">
        <f t="shared" si="302"/>
        <v>0</v>
      </c>
      <c r="BO213" s="2">
        <f t="shared" si="314"/>
        <v>0</v>
      </c>
      <c r="BP213" s="2">
        <f t="shared" si="315"/>
        <v>0</v>
      </c>
      <c r="BQ213" s="2">
        <f t="shared" si="316"/>
        <v>0</v>
      </c>
      <c r="BR213" s="11">
        <f t="shared" si="317"/>
        <v>2.8355005455210164E-2</v>
      </c>
      <c r="BS213" s="17">
        <f t="shared" si="293"/>
        <v>2.6700257722561483E-3</v>
      </c>
      <c r="BT213" s="17">
        <f t="shared" si="294"/>
        <v>1.118772660137532E-2</v>
      </c>
      <c r="BU213" s="12">
        <f>(BU$3*temperature!$I323+BU$4*temperature!$I323^2+BU$5*temperature!$I323^6)*(K213/K$56)^$BW$1</f>
        <v>-41.526456667238342</v>
      </c>
      <c r="BV213" s="12">
        <f>(BV$3*temperature!$I323+BV$4*temperature!$I323^2+BV$5*temperature!$I323^6)*(L213/L$56)^$BW$1</f>
        <v>-28.14937726006189</v>
      </c>
      <c r="BW213" s="12">
        <f>(BW$3*temperature!$I323+BW$4*temperature!$I323^2+BW$5*temperature!$I323^6)*(M213/M$56)^$BW$1</f>
        <v>-24.348186825384861</v>
      </c>
      <c r="BX213" s="12">
        <f>(BX$3*temperature!$M323+BX$4*temperature!$M323^2+BX$5*temperature!$M323^6)*(K213/K$56)^$BW$1</f>
        <v>-41.526475285619135</v>
      </c>
      <c r="BY213" s="12">
        <f>(BY$3*temperature!$M323+BY$4*temperature!$M323^2+BY$5*temperature!$M323^6)*(L213/L$56)^$BW$1</f>
        <v>-28.14938907870528</v>
      </c>
      <c r="BZ213" s="12">
        <f>(BZ$3*temperature!$M323+BZ$4*temperature!$M323^2+BZ$5*temperature!$M323^6)*(M213/M$56)^$BW$1</f>
        <v>-24.34819638100269</v>
      </c>
      <c r="CA213" s="19">
        <f t="shared" si="303"/>
        <v>-1.8618380792645439E-5</v>
      </c>
      <c r="CB213" s="19">
        <f t="shared" si="304"/>
        <v>-1.1818643390171246E-5</v>
      </c>
      <c r="CC213" s="19">
        <f t="shared" si="305"/>
        <v>-9.5556178294486926E-6</v>
      </c>
      <c r="CD213" s="19">
        <f t="shared" si="306"/>
        <v>-4.3461440037548343E-2</v>
      </c>
      <c r="CE213" s="19">
        <f t="shared" si="307"/>
        <v>-1.160431649996193E-4</v>
      </c>
      <c r="CF213" s="19"/>
      <c r="CG213" s="19"/>
      <c r="CH213" s="19"/>
    </row>
    <row r="214" spans="1:86">
      <c r="A214" s="2">
        <f t="shared" si="250"/>
        <v>2168</v>
      </c>
      <c r="B214" s="5">
        <f t="shared" si="251"/>
        <v>1165.3783096688092</v>
      </c>
      <c r="C214" s="5">
        <f t="shared" si="252"/>
        <v>2964.0327874967165</v>
      </c>
      <c r="D214" s="5">
        <f t="shared" si="253"/>
        <v>4369.5436700527534</v>
      </c>
      <c r="E214" s="15">
        <f t="shared" si="254"/>
        <v>1.2415311135339547E-6</v>
      </c>
      <c r="F214" s="15">
        <f t="shared" si="255"/>
        <v>2.4458995451274582E-6</v>
      </c>
      <c r="G214" s="15">
        <f t="shared" si="256"/>
        <v>4.9932169155007705E-6</v>
      </c>
      <c r="H214" s="5">
        <f t="shared" si="257"/>
        <v>162124.92514299331</v>
      </c>
      <c r="I214" s="5">
        <f t="shared" si="258"/>
        <v>85317.189868833011</v>
      </c>
      <c r="J214" s="5">
        <f t="shared" si="259"/>
        <v>32238.974273922067</v>
      </c>
      <c r="K214" s="5">
        <f t="shared" si="260"/>
        <v>139117.85022759507</v>
      </c>
      <c r="L214" s="5">
        <f t="shared" si="261"/>
        <v>28784.158606048324</v>
      </c>
      <c r="M214" s="5">
        <f t="shared" si="262"/>
        <v>7378.1100976003863</v>
      </c>
      <c r="N214" s="15">
        <f t="shared" si="263"/>
        <v>-4.7279329624996258E-3</v>
      </c>
      <c r="O214" s="15">
        <f t="shared" si="264"/>
        <v>2.2393827391740118E-3</v>
      </c>
      <c r="P214" s="15">
        <f t="shared" si="265"/>
        <v>2.7167566690451395E-3</v>
      </c>
      <c r="Q214" s="5">
        <f t="shared" si="266"/>
        <v>4144.4535467918904</v>
      </c>
      <c r="R214" s="5">
        <f t="shared" si="267"/>
        <v>7375.645029250818</v>
      </c>
      <c r="S214" s="5">
        <f t="shared" si="268"/>
        <v>4510.9554962236962</v>
      </c>
      <c r="T214" s="5">
        <f t="shared" si="269"/>
        <v>25.563333603000927</v>
      </c>
      <c r="U214" s="5">
        <f t="shared" si="270"/>
        <v>86.44969484567136</v>
      </c>
      <c r="V214" s="5">
        <f t="shared" si="271"/>
        <v>139.92242612608752</v>
      </c>
      <c r="W214" s="15">
        <f t="shared" si="272"/>
        <v>-1.0734613539272964E-2</v>
      </c>
      <c r="X214" s="15">
        <f t="shared" si="273"/>
        <v>-1.217998157191269E-2</v>
      </c>
      <c r="Y214" s="15">
        <f t="shared" si="274"/>
        <v>-9.7425357312937999E-3</v>
      </c>
      <c r="Z214" s="5">
        <f t="shared" si="289"/>
        <v>5131.4273944120914</v>
      </c>
      <c r="AA214" s="5">
        <f t="shared" si="290"/>
        <v>22449.823600401553</v>
      </c>
      <c r="AB214" s="5">
        <f t="shared" si="291"/>
        <v>49742.232795240161</v>
      </c>
      <c r="AC214" s="16">
        <f t="shared" si="275"/>
        <v>1.2190628048410546</v>
      </c>
      <c r="AD214" s="16">
        <f t="shared" si="276"/>
        <v>3.013445041259168</v>
      </c>
      <c r="AE214" s="16">
        <f t="shared" si="277"/>
        <v>10.949273372067744</v>
      </c>
      <c r="AF214" s="15">
        <f t="shared" si="278"/>
        <v>-4.0504037456468023E-3</v>
      </c>
      <c r="AG214" s="15">
        <f t="shared" si="279"/>
        <v>2.9673830763510267E-4</v>
      </c>
      <c r="AH214" s="15">
        <f t="shared" si="280"/>
        <v>9.7937136394747881E-3</v>
      </c>
      <c r="AI214" s="1">
        <f t="shared" si="244"/>
        <v>335386.66549052158</v>
      </c>
      <c r="AJ214" s="1">
        <f t="shared" si="245"/>
        <v>165724.39611185217</v>
      </c>
      <c r="AK214" s="1">
        <f t="shared" si="246"/>
        <v>62404.15795534788</v>
      </c>
      <c r="AL214" s="14">
        <f t="shared" si="281"/>
        <v>76.666859576031698</v>
      </c>
      <c r="AM214" s="14">
        <f t="shared" si="282"/>
        <v>17.915226947678047</v>
      </c>
      <c r="AN214" s="14">
        <f t="shared" si="283"/>
        <v>5.7302068768483823</v>
      </c>
      <c r="AO214" s="11">
        <f t="shared" si="284"/>
        <v>4.2137912408855204E-3</v>
      </c>
      <c r="AP214" s="11">
        <f t="shared" si="285"/>
        <v>5.3082655906844384E-3</v>
      </c>
      <c r="AQ214" s="11">
        <f t="shared" si="286"/>
        <v>4.8152666573713946E-3</v>
      </c>
      <c r="AR214" s="1">
        <f t="shared" si="292"/>
        <v>162124.92514299331</v>
      </c>
      <c r="AS214" s="1">
        <f t="shared" si="287"/>
        <v>85317.189868833011</v>
      </c>
      <c r="AT214" s="1">
        <f t="shared" si="288"/>
        <v>32238.974273922067</v>
      </c>
      <c r="AU214" s="1">
        <f t="shared" si="247"/>
        <v>32424.985028598661</v>
      </c>
      <c r="AV214" s="1">
        <f t="shared" si="248"/>
        <v>17063.437973766602</v>
      </c>
      <c r="AW214" s="1">
        <f t="shared" si="249"/>
        <v>6447.7948547844135</v>
      </c>
      <c r="AX214" s="1">
        <f t="shared" si="308"/>
        <v>111294.28018207607</v>
      </c>
      <c r="AY214" s="1">
        <f t="shared" si="295"/>
        <v>23027.326884838658</v>
      </c>
      <c r="AZ214" s="1">
        <f t="shared" si="296"/>
        <v>5902.4880780803087</v>
      </c>
      <c r="BA214" s="1">
        <f t="shared" si="309"/>
        <v>13541.618046922267</v>
      </c>
      <c r="BB214" s="1">
        <f t="shared" si="310"/>
        <v>29772.040348229442</v>
      </c>
      <c r="BC214" s="1">
        <f t="shared" si="311"/>
        <v>37941.31244686948</v>
      </c>
      <c r="BD214" s="1">
        <f t="shared" si="312"/>
        <v>882.58096969248197</v>
      </c>
      <c r="BE214" s="2">
        <f t="shared" si="318"/>
        <v>0</v>
      </c>
      <c r="BF214" s="2">
        <f t="shared" si="319"/>
        <v>0</v>
      </c>
      <c r="BG214" s="2">
        <f t="shared" si="320"/>
        <v>0</v>
      </c>
      <c r="BH214" s="2">
        <f t="shared" si="297"/>
        <v>0</v>
      </c>
      <c r="BI214" s="2">
        <f t="shared" si="313"/>
        <v>0</v>
      </c>
      <c r="BJ214" s="2">
        <f t="shared" si="298"/>
        <v>0</v>
      </c>
      <c r="BK214" s="2">
        <f t="shared" si="299"/>
        <v>0</v>
      </c>
      <c r="BL214" s="2">
        <f t="shared" si="300"/>
        <v>0</v>
      </c>
      <c r="BM214" s="2">
        <f t="shared" si="301"/>
        <v>0</v>
      </c>
      <c r="BN214" s="2">
        <f t="shared" si="302"/>
        <v>0</v>
      </c>
      <c r="BO214" s="2">
        <f t="shared" si="314"/>
        <v>0</v>
      </c>
      <c r="BP214" s="2">
        <f t="shared" si="315"/>
        <v>0</v>
      </c>
      <c r="BQ214" s="2">
        <f t="shared" si="316"/>
        <v>0</v>
      </c>
      <c r="BR214" s="11">
        <f t="shared" si="317"/>
        <v>2.8241759036509023E-2</v>
      </c>
      <c r="BS214" s="17">
        <f t="shared" si="293"/>
        <v>2.5964047027458559E-3</v>
      </c>
      <c r="BT214" s="17">
        <f t="shared" si="294"/>
        <v>1.0861870486772155E-2</v>
      </c>
      <c r="BU214" s="12">
        <f>(BU$3*temperature!$I324+BU$4*temperature!$I324^2+BU$5*temperature!$I324^6)*(K214/K$56)^$BW$1</f>
        <v>-42.015834080148075</v>
      </c>
      <c r="BV214" s="12">
        <f>(BV$3*temperature!$I324+BV$4*temperature!$I324^2+BV$5*temperature!$I324^6)*(L214/L$56)^$BW$1</f>
        <v>-28.412523525464103</v>
      </c>
      <c r="BW214" s="12">
        <f>(BW$3*temperature!$I324+BW$4*temperature!$I324^2+BW$5*temperature!$I324^6)*(M214/M$56)^$BW$1</f>
        <v>-24.557108778866382</v>
      </c>
      <c r="BX214" s="12">
        <f>(BX$3*temperature!$M324+BX$4*temperature!$M324^2+BX$5*temperature!$M324^6)*(K214/K$56)^$BW$1</f>
        <v>-42.015852700532299</v>
      </c>
      <c r="BY214" s="12">
        <f>(BY$3*temperature!$M324+BY$4*temperature!$M324^2+BY$5*temperature!$M324^6)*(L214/L$56)^$BW$1</f>
        <v>-28.412535322375746</v>
      </c>
      <c r="BZ214" s="12">
        <f>(BZ$3*temperature!$M324+BZ$4*temperature!$M324^2+BZ$5*temperature!$M324^6)*(M214/M$56)^$BW$1</f>
        <v>-24.557118313640462</v>
      </c>
      <c r="CA214" s="19">
        <f t="shared" si="303"/>
        <v>-1.8620384224732334E-5</v>
      </c>
      <c r="CB214" s="19">
        <f t="shared" si="304"/>
        <v>-1.1796911643102703E-5</v>
      </c>
      <c r="CC214" s="19">
        <f t="shared" si="305"/>
        <v>-9.5347740796114522E-6</v>
      </c>
      <c r="CD214" s="19">
        <f t="shared" si="306"/>
        <v>-4.332699085349196E-2</v>
      </c>
      <c r="CE214" s="19">
        <f t="shared" si="307"/>
        <v>-1.1249440280783321E-4</v>
      </c>
      <c r="CF214" s="19"/>
      <c r="CG214" s="19"/>
      <c r="CH214" s="19"/>
    </row>
    <row r="215" spans="1:86">
      <c r="A215" s="2">
        <f t="shared" si="250"/>
        <v>2169</v>
      </c>
      <c r="B215" s="5">
        <f t="shared" si="251"/>
        <v>1165.3796841795681</v>
      </c>
      <c r="C215" s="5">
        <f t="shared" si="252"/>
        <v>2964.0396747368409</v>
      </c>
      <c r="D215" s="5">
        <f t="shared" si="253"/>
        <v>4369.5643972281514</v>
      </c>
      <c r="E215" s="15">
        <f t="shared" si="254"/>
        <v>1.179454557857257E-6</v>
      </c>
      <c r="F215" s="15">
        <f t="shared" si="255"/>
        <v>2.3236045678710851E-6</v>
      </c>
      <c r="G215" s="15">
        <f t="shared" si="256"/>
        <v>4.7435560697257315E-6</v>
      </c>
      <c r="H215" s="5">
        <f t="shared" si="257"/>
        <v>161331.53127914635</v>
      </c>
      <c r="I215" s="5">
        <f t="shared" si="258"/>
        <v>85502.17204284812</v>
      </c>
      <c r="J215" s="5">
        <f t="shared" si="259"/>
        <v>32324.768684333798</v>
      </c>
      <c r="K215" s="5">
        <f t="shared" si="260"/>
        <v>138436.88324867649</v>
      </c>
      <c r="L215" s="5">
        <f t="shared" si="261"/>
        <v>28846.500528181808</v>
      </c>
      <c r="M215" s="5">
        <f t="shared" si="262"/>
        <v>7397.7096446591167</v>
      </c>
      <c r="N215" s="15">
        <f t="shared" si="263"/>
        <v>-4.8948929113304951E-3</v>
      </c>
      <c r="O215" s="15">
        <f t="shared" si="264"/>
        <v>2.1658413916738617E-3</v>
      </c>
      <c r="P215" s="15">
        <f t="shared" si="265"/>
        <v>2.6564454581810004E-3</v>
      </c>
      <c r="Q215" s="5">
        <f t="shared" si="266"/>
        <v>4079.9003648147368</v>
      </c>
      <c r="R215" s="5">
        <f t="shared" si="267"/>
        <v>7301.6066831763683</v>
      </c>
      <c r="S215" s="5">
        <f t="shared" si="268"/>
        <v>4478.8949582975893</v>
      </c>
      <c r="T215" s="5">
        <f t="shared" si="269"/>
        <v>25.288921095997203</v>
      </c>
      <c r="U215" s="5">
        <f t="shared" si="270"/>
        <v>85.396739155553604</v>
      </c>
      <c r="V215" s="5">
        <f t="shared" si="271"/>
        <v>138.5592268899448</v>
      </c>
      <c r="W215" s="15">
        <f t="shared" si="272"/>
        <v>-1.0734613539272964E-2</v>
      </c>
      <c r="X215" s="15">
        <f t="shared" si="273"/>
        <v>-1.217998157191269E-2</v>
      </c>
      <c r="Y215" s="15">
        <f t="shared" si="274"/>
        <v>-9.7425357312937999E-3</v>
      </c>
      <c r="Z215" s="5">
        <f t="shared" si="289"/>
        <v>5031.8851113021901</v>
      </c>
      <c r="AA215" s="5">
        <f t="shared" si="290"/>
        <v>22232.696275061815</v>
      </c>
      <c r="AB215" s="5">
        <f t="shared" si="291"/>
        <v>49875.412915440909</v>
      </c>
      <c r="AC215" s="16">
        <f t="shared" si="275"/>
        <v>1.2141251082901476</v>
      </c>
      <c r="AD215" s="16">
        <f t="shared" si="276"/>
        <v>3.0143392458408624</v>
      </c>
      <c r="AE215" s="16">
        <f t="shared" si="277"/>
        <v>11.056507420034102</v>
      </c>
      <c r="AF215" s="15">
        <f t="shared" si="278"/>
        <v>-4.0504037456468023E-3</v>
      </c>
      <c r="AG215" s="15">
        <f t="shared" si="279"/>
        <v>2.9673830763510267E-4</v>
      </c>
      <c r="AH215" s="15">
        <f t="shared" si="280"/>
        <v>9.7937136394747881E-3</v>
      </c>
      <c r="AI215" s="1">
        <f t="shared" si="244"/>
        <v>334272.98397006805</v>
      </c>
      <c r="AJ215" s="1">
        <f t="shared" si="245"/>
        <v>166215.39447443356</v>
      </c>
      <c r="AK215" s="1">
        <f t="shared" si="246"/>
        <v>62611.53701459751</v>
      </c>
      <c r="AL215" s="14">
        <f t="shared" si="281"/>
        <v>76.986687135965894</v>
      </c>
      <c r="AM215" s="14">
        <f t="shared" si="282"/>
        <v>18.009374742606152</v>
      </c>
      <c r="AN215" s="14">
        <f t="shared" si="283"/>
        <v>5.7575234262211712</v>
      </c>
      <c r="AO215" s="11">
        <f t="shared" si="284"/>
        <v>4.1716533284766651E-3</v>
      </c>
      <c r="AP215" s="11">
        <f t="shared" si="285"/>
        <v>5.2551829347775936E-3</v>
      </c>
      <c r="AQ215" s="11">
        <f t="shared" si="286"/>
        <v>4.7671139907976808E-3</v>
      </c>
      <c r="AR215" s="1">
        <f t="shared" si="292"/>
        <v>161331.53127914635</v>
      </c>
      <c r="AS215" s="1">
        <f t="shared" si="287"/>
        <v>85502.17204284812</v>
      </c>
      <c r="AT215" s="1">
        <f t="shared" si="288"/>
        <v>32324.768684333798</v>
      </c>
      <c r="AU215" s="1">
        <f t="shared" si="247"/>
        <v>32266.306255829273</v>
      </c>
      <c r="AV215" s="1">
        <f t="shared" si="248"/>
        <v>17100.434408569625</v>
      </c>
      <c r="AW215" s="1">
        <f t="shared" si="249"/>
        <v>6464.9537368667598</v>
      </c>
      <c r="AX215" s="1">
        <f t="shared" si="308"/>
        <v>110749.50659894118</v>
      </c>
      <c r="AY215" s="1">
        <f t="shared" si="295"/>
        <v>23077.200422545448</v>
      </c>
      <c r="AZ215" s="1">
        <f t="shared" si="296"/>
        <v>5918.1677157272934</v>
      </c>
      <c r="BA215" s="1">
        <f t="shared" si="309"/>
        <v>13535.915602928224</v>
      </c>
      <c r="BB215" s="1">
        <f t="shared" si="310"/>
        <v>29778.522224553304</v>
      </c>
      <c r="BC215" s="1">
        <f t="shared" si="311"/>
        <v>37953.084543001023</v>
      </c>
      <c r="BD215" s="1">
        <f t="shared" si="312"/>
        <v>857.00709006702937</v>
      </c>
      <c r="BE215" s="2">
        <f t="shared" si="318"/>
        <v>0</v>
      </c>
      <c r="BF215" s="2">
        <f t="shared" si="319"/>
        <v>0</v>
      </c>
      <c r="BG215" s="2">
        <f t="shared" si="320"/>
        <v>0</v>
      </c>
      <c r="BH215" s="2">
        <f t="shared" si="297"/>
        <v>0</v>
      </c>
      <c r="BI215" s="2">
        <f t="shared" si="313"/>
        <v>0</v>
      </c>
      <c r="BJ215" s="2">
        <f t="shared" si="298"/>
        <v>0</v>
      </c>
      <c r="BK215" s="2">
        <f t="shared" si="299"/>
        <v>0</v>
      </c>
      <c r="BL215" s="2">
        <f t="shared" si="300"/>
        <v>0</v>
      </c>
      <c r="BM215" s="2">
        <f t="shared" si="301"/>
        <v>0</v>
      </c>
      <c r="BN215" s="2">
        <f t="shared" si="302"/>
        <v>0</v>
      </c>
      <c r="BO215" s="2">
        <f t="shared" si="314"/>
        <v>0</v>
      </c>
      <c r="BP215" s="2">
        <f t="shared" si="315"/>
        <v>0</v>
      </c>
      <c r="BQ215" s="2">
        <f t="shared" si="316"/>
        <v>0</v>
      </c>
      <c r="BR215" s="11">
        <f t="shared" si="317"/>
        <v>2.8127976925667347E-2</v>
      </c>
      <c r="BS215" s="17">
        <f t="shared" si="293"/>
        <v>2.5250916721946395E-3</v>
      </c>
      <c r="BT215" s="17">
        <f t="shared" si="294"/>
        <v>1.0545505326963257E-2</v>
      </c>
      <c r="BU215" s="12">
        <f>(BU$3*temperature!$I325+BU$4*temperature!$I325^2+BU$5*temperature!$I325^6)*(K215/K$56)^$BW$1</f>
        <v>-42.506762960988219</v>
      </c>
      <c r="BV215" s="12">
        <f>(BV$3*temperature!$I325+BV$4*temperature!$I325^2+BV$5*temperature!$I325^6)*(L215/L$56)^$BW$1</f>
        <v>-28.674993306781175</v>
      </c>
      <c r="BW215" s="12">
        <f>(BW$3*temperature!$I325+BW$4*temperature!$I325^2+BW$5*temperature!$I325^6)*(M215/M$56)^$BW$1</f>
        <v>-24.765331721239477</v>
      </c>
      <c r="BX215" s="12">
        <f>(BX$3*temperature!$M325+BX$4*temperature!$M325^2+BX$5*temperature!$M325^6)*(K215/K$56)^$BW$1</f>
        <v>-42.506781583842411</v>
      </c>
      <c r="BY215" s="12">
        <f>(BY$3*temperature!$M325+BY$4*temperature!$M325^2+BY$5*temperature!$M325^6)*(L215/L$56)^$BW$1</f>
        <v>-28.675005082059936</v>
      </c>
      <c r="BZ215" s="12">
        <f>(BZ$3*temperature!$M325+BZ$4*temperature!$M325^2+BZ$5*temperature!$M325^6)*(M215/M$56)^$BW$1</f>
        <v>-24.765341235267716</v>
      </c>
      <c r="CA215" s="19">
        <f t="shared" si="303"/>
        <v>-1.8622854192074101E-5</v>
      </c>
      <c r="CB215" s="19">
        <f t="shared" si="304"/>
        <v>-1.1775278760950414E-5</v>
      </c>
      <c r="CC215" s="19">
        <f t="shared" si="305"/>
        <v>-9.5140282390104858E-6</v>
      </c>
      <c r="CD215" s="19">
        <f t="shared" si="306"/>
        <v>-4.3188042561490961E-2</v>
      </c>
      <c r="CE215" s="19">
        <f t="shared" si="307"/>
        <v>-1.0905376661040847E-4</v>
      </c>
      <c r="CF215" s="19"/>
      <c r="CG215" s="19"/>
      <c r="CH215" s="19"/>
    </row>
    <row r="216" spans="1:86">
      <c r="A216" s="2">
        <f t="shared" si="250"/>
        <v>2170</v>
      </c>
      <c r="B216" s="5">
        <f t="shared" si="251"/>
        <v>1165.3809899663293</v>
      </c>
      <c r="C216" s="5">
        <f t="shared" si="252"/>
        <v>2964.0462176301621</v>
      </c>
      <c r="D216" s="5">
        <f t="shared" si="253"/>
        <v>4369.5840881381846</v>
      </c>
      <c r="E216" s="15">
        <f t="shared" si="254"/>
        <v>1.120481829964394E-6</v>
      </c>
      <c r="F216" s="15">
        <f t="shared" si="255"/>
        <v>2.2074243394775306E-6</v>
      </c>
      <c r="G216" s="15">
        <f t="shared" si="256"/>
        <v>4.5063782662394447E-6</v>
      </c>
      <c r="H216" s="5">
        <f t="shared" si="257"/>
        <v>160514.66075557182</v>
      </c>
      <c r="I216" s="5">
        <f t="shared" si="258"/>
        <v>85681.32900246662</v>
      </c>
      <c r="J216" s="5">
        <f t="shared" si="259"/>
        <v>32408.859696071748</v>
      </c>
      <c r="K216" s="5">
        <f t="shared" si="260"/>
        <v>137735.78094852011</v>
      </c>
      <c r="L216" s="5">
        <f t="shared" si="261"/>
        <v>28906.8802277217</v>
      </c>
      <c r="M216" s="5">
        <f t="shared" si="262"/>
        <v>7416.92093397399</v>
      </c>
      <c r="N216" s="15">
        <f t="shared" si="263"/>
        <v>-5.0644184100632206E-3</v>
      </c>
      <c r="O216" s="15">
        <f t="shared" si="264"/>
        <v>2.0931377614037405E-3</v>
      </c>
      <c r="P216" s="15">
        <f t="shared" si="265"/>
        <v>2.5969239450676085E-3</v>
      </c>
      <c r="Q216" s="5">
        <f t="shared" si="266"/>
        <v>4015.6681901261836</v>
      </c>
      <c r="R216" s="5">
        <f t="shared" si="267"/>
        <v>7227.7863218229004</v>
      </c>
      <c r="S216" s="5">
        <f t="shared" si="268"/>
        <v>4446.797233715678</v>
      </c>
      <c r="T216" s="5">
        <f t="shared" si="269"/>
        <v>25.017454301206506</v>
      </c>
      <c r="U216" s="5">
        <f t="shared" si="270"/>
        <v>84.356608446337532</v>
      </c>
      <c r="V216" s="5">
        <f t="shared" si="271"/>
        <v>137.20930867106907</v>
      </c>
      <c r="W216" s="15">
        <f t="shared" si="272"/>
        <v>-1.0734613539272964E-2</v>
      </c>
      <c r="X216" s="15">
        <f t="shared" si="273"/>
        <v>-1.217998157191269E-2</v>
      </c>
      <c r="Y216" s="15">
        <f t="shared" si="274"/>
        <v>-9.7425357312937999E-3</v>
      </c>
      <c r="Z216" s="5">
        <f t="shared" si="289"/>
        <v>4933.4457589232325</v>
      </c>
      <c r="AA216" s="5">
        <f t="shared" si="290"/>
        <v>22016.050650385314</v>
      </c>
      <c r="AB216" s="5">
        <f t="shared" si="291"/>
        <v>50005.929199849241</v>
      </c>
      <c r="AC216" s="16">
        <f t="shared" si="275"/>
        <v>1.2092074114038454</v>
      </c>
      <c r="AD216" s="16">
        <f t="shared" si="276"/>
        <v>3.0152337157673115</v>
      </c>
      <c r="AE216" s="16">
        <f t="shared" si="277"/>
        <v>11.164791687558644</v>
      </c>
      <c r="AF216" s="15">
        <f t="shared" si="278"/>
        <v>-4.0504037456468023E-3</v>
      </c>
      <c r="AG216" s="15">
        <f t="shared" si="279"/>
        <v>2.9673830763510267E-4</v>
      </c>
      <c r="AH216" s="15">
        <f t="shared" si="280"/>
        <v>9.7937136394747881E-3</v>
      </c>
      <c r="AI216" s="1">
        <f t="shared" si="244"/>
        <v>333111.99182889052</v>
      </c>
      <c r="AJ216" s="1">
        <f t="shared" si="245"/>
        <v>166694.28943555983</v>
      </c>
      <c r="AK216" s="1">
        <f t="shared" si="246"/>
        <v>62815.33705000452</v>
      </c>
      <c r="AL216" s="14">
        <f t="shared" si="281"/>
        <v>77.304637287908648</v>
      </c>
      <c r="AM216" s="14">
        <f t="shared" si="282"/>
        <v>18.103070875831378</v>
      </c>
      <c r="AN216" s="14">
        <f t="shared" si="283"/>
        <v>5.7846957289938805</v>
      </c>
      <c r="AO216" s="11">
        <f t="shared" si="284"/>
        <v>4.1299367951918983E-3</v>
      </c>
      <c r="AP216" s="11">
        <f t="shared" si="285"/>
        <v>5.2026311054298177E-3</v>
      </c>
      <c r="AQ216" s="11">
        <f t="shared" si="286"/>
        <v>4.7194428508897041E-3</v>
      </c>
      <c r="AR216" s="1">
        <f t="shared" si="292"/>
        <v>160514.66075557182</v>
      </c>
      <c r="AS216" s="1">
        <f t="shared" si="287"/>
        <v>85681.32900246662</v>
      </c>
      <c r="AT216" s="1">
        <f t="shared" si="288"/>
        <v>32408.859696071748</v>
      </c>
      <c r="AU216" s="1">
        <f t="shared" si="247"/>
        <v>32102.932151114364</v>
      </c>
      <c r="AV216" s="1">
        <f t="shared" si="248"/>
        <v>17136.265800493326</v>
      </c>
      <c r="AW216" s="1">
        <f t="shared" si="249"/>
        <v>6481.7719392143499</v>
      </c>
      <c r="AX216" s="1">
        <f t="shared" si="308"/>
        <v>110188.62475881608</v>
      </c>
      <c r="AY216" s="1">
        <f t="shared" si="295"/>
        <v>23125.504182177363</v>
      </c>
      <c r="AZ216" s="1">
        <f t="shared" si="296"/>
        <v>5933.5367471791924</v>
      </c>
      <c r="BA216" s="1">
        <f t="shared" si="309"/>
        <v>13530.013797043988</v>
      </c>
      <c r="BB216" s="1">
        <f t="shared" si="310"/>
        <v>29784.785631421415</v>
      </c>
      <c r="BC216" s="1">
        <f t="shared" si="311"/>
        <v>37964.588342696348</v>
      </c>
      <c r="BD216" s="1">
        <f t="shared" si="312"/>
        <v>832.16720069232861</v>
      </c>
      <c r="BE216" s="2">
        <f t="shared" si="318"/>
        <v>0</v>
      </c>
      <c r="BF216" s="2">
        <f t="shared" si="319"/>
        <v>0</v>
      </c>
      <c r="BG216" s="2">
        <f t="shared" si="320"/>
        <v>0</v>
      </c>
      <c r="BH216" s="2">
        <f t="shared" si="297"/>
        <v>0</v>
      </c>
      <c r="BI216" s="2">
        <f t="shared" si="313"/>
        <v>0</v>
      </c>
      <c r="BJ216" s="2">
        <f t="shared" si="298"/>
        <v>0</v>
      </c>
      <c r="BK216" s="2">
        <f t="shared" si="299"/>
        <v>0</v>
      </c>
      <c r="BL216" s="2">
        <f t="shared" si="300"/>
        <v>0</v>
      </c>
      <c r="BM216" s="2">
        <f t="shared" si="301"/>
        <v>0</v>
      </c>
      <c r="BN216" s="2">
        <f t="shared" si="302"/>
        <v>0</v>
      </c>
      <c r="BO216" s="2">
        <f t="shared" si="314"/>
        <v>0</v>
      </c>
      <c r="BP216" s="2">
        <f t="shared" si="315"/>
        <v>0</v>
      </c>
      <c r="BQ216" s="2">
        <f t="shared" si="316"/>
        <v>0</v>
      </c>
      <c r="BR216" s="11">
        <f t="shared" si="317"/>
        <v>2.8013582322905267E-2</v>
      </c>
      <c r="BS216" s="17">
        <f t="shared" si="293"/>
        <v>2.4560091047665378E-3</v>
      </c>
      <c r="BT216" s="17">
        <f t="shared" si="294"/>
        <v>1.0238354686372094E-2</v>
      </c>
      <c r="BU216" s="12">
        <f>(BU$3*temperature!$I326+BU$4*temperature!$I326^2+BU$5*temperature!$I326^6)*(K216/K$56)^$BW$1</f>
        <v>-42.999300461189449</v>
      </c>
      <c r="BV216" s="12">
        <f>(BV$3*temperature!$I326+BV$4*temperature!$I326^2+BV$5*temperature!$I326^6)*(L216/L$56)^$BW$1</f>
        <v>-28.936779258842023</v>
      </c>
      <c r="BW216" s="12">
        <f>(BW$3*temperature!$I326+BW$4*temperature!$I326^2+BW$5*temperature!$I326^6)*(M216/M$56)^$BW$1</f>
        <v>-24.972849043417376</v>
      </c>
      <c r="BX216" s="12">
        <f>(BX$3*temperature!$M326+BX$4*temperature!$M326^2+BX$5*temperature!$M326^6)*(K216/K$56)^$BW$1</f>
        <v>-42.999319087008978</v>
      </c>
      <c r="BY216" s="12">
        <f>(BY$3*temperature!$M326+BY$4*temperature!$M326^2+BY$5*temperature!$M326^6)*(L216/L$56)^$BW$1</f>
        <v>-28.936791012593375</v>
      </c>
      <c r="BZ216" s="12">
        <f>(BZ$3*temperature!$M326+BZ$4*temperature!$M326^2+BZ$5*temperature!$M326^6)*(M216/M$56)^$BW$1</f>
        <v>-24.972858536802182</v>
      </c>
      <c r="CA216" s="19">
        <f t="shared" si="303"/>
        <v>-1.8625819528494958E-5</v>
      </c>
      <c r="CB216" s="19">
        <f t="shared" si="304"/>
        <v>-1.1753751351761821E-5</v>
      </c>
      <c r="CC216" s="19">
        <f t="shared" si="305"/>
        <v>-9.4933848053813108E-6</v>
      </c>
      <c r="CD216" s="19">
        <f t="shared" si="306"/>
        <v>-4.3044639156927869E-2</v>
      </c>
      <c r="CE216" s="19">
        <f t="shared" si="307"/>
        <v>-1.0571802568080508E-4</v>
      </c>
      <c r="CF216" s="19"/>
      <c r="CG216" s="19"/>
      <c r="CH216" s="19"/>
    </row>
    <row r="217" spans="1:86">
      <c r="A217" s="2">
        <f t="shared" si="250"/>
        <v>2171</v>
      </c>
      <c r="B217" s="5">
        <f t="shared" si="251"/>
        <v>1165.3822304651421</v>
      </c>
      <c r="C217" s="5">
        <f t="shared" si="252"/>
        <v>2964.0524333925382</v>
      </c>
      <c r="D217" s="5">
        <f t="shared" si="253"/>
        <v>4369.6027945870137</v>
      </c>
      <c r="E217" s="15">
        <f t="shared" si="254"/>
        <v>1.0644577384661743E-6</v>
      </c>
      <c r="F217" s="15">
        <f t="shared" si="255"/>
        <v>2.097053122503654E-6</v>
      </c>
      <c r="G217" s="15">
        <f t="shared" si="256"/>
        <v>4.2810593529274726E-6</v>
      </c>
      <c r="H217" s="5">
        <f t="shared" si="257"/>
        <v>159674.26419729914</v>
      </c>
      <c r="I217" s="5">
        <f t="shared" si="258"/>
        <v>85854.693098900141</v>
      </c>
      <c r="J217" s="5">
        <f t="shared" si="259"/>
        <v>32491.258320608758</v>
      </c>
      <c r="K217" s="5">
        <f t="shared" si="260"/>
        <v>137014.50049874873</v>
      </c>
      <c r="L217" s="5">
        <f t="shared" si="261"/>
        <v>28965.308484990001</v>
      </c>
      <c r="M217" s="5">
        <f t="shared" si="262"/>
        <v>7435.7464163237792</v>
      </c>
      <c r="N217" s="15">
        <f t="shared" si="263"/>
        <v>-5.2366962658814131E-3</v>
      </c>
      <c r="O217" s="15">
        <f t="shared" si="264"/>
        <v>2.0212578046476803E-3</v>
      </c>
      <c r="P217" s="15">
        <f t="shared" si="265"/>
        <v>2.5381802660935371E-3</v>
      </c>
      <c r="Q217" s="5">
        <f t="shared" si="266"/>
        <v>3951.7626522796195</v>
      </c>
      <c r="R217" s="5">
        <f t="shared" si="267"/>
        <v>7154.198299808656</v>
      </c>
      <c r="S217" s="5">
        <f t="shared" si="268"/>
        <v>4414.6698633560145</v>
      </c>
      <c r="T217" s="5">
        <f t="shared" si="269"/>
        <v>24.748901597546631</v>
      </c>
      <c r="U217" s="5">
        <f t="shared" si="270"/>
        <v>83.329146509992086</v>
      </c>
      <c r="V217" s="5">
        <f t="shared" si="271"/>
        <v>135.87254207867505</v>
      </c>
      <c r="W217" s="15">
        <f t="shared" si="272"/>
        <v>-1.0734613539272964E-2</v>
      </c>
      <c r="X217" s="15">
        <f t="shared" si="273"/>
        <v>-1.217998157191269E-2</v>
      </c>
      <c r="Y217" s="15">
        <f t="shared" si="274"/>
        <v>-9.7425357312937999E-3</v>
      </c>
      <c r="Z217" s="5">
        <f t="shared" si="289"/>
        <v>4836.1078850051126</v>
      </c>
      <c r="AA217" s="5">
        <f t="shared" si="290"/>
        <v>21799.931963846167</v>
      </c>
      <c r="AB217" s="5">
        <f t="shared" si="291"/>
        <v>50133.798823710327</v>
      </c>
      <c r="AC217" s="16">
        <f t="shared" si="275"/>
        <v>1.2043096331754313</v>
      </c>
      <c r="AD217" s="16">
        <f t="shared" si="276"/>
        <v>3.0161284511172526</v>
      </c>
      <c r="AE217" s="16">
        <f t="shared" si="277"/>
        <v>11.274136460190983</v>
      </c>
      <c r="AF217" s="15">
        <f t="shared" si="278"/>
        <v>-4.0504037456468023E-3</v>
      </c>
      <c r="AG217" s="15">
        <f t="shared" si="279"/>
        <v>2.9673830763510267E-4</v>
      </c>
      <c r="AH217" s="15">
        <f t="shared" si="280"/>
        <v>9.7937136394747881E-3</v>
      </c>
      <c r="AI217" s="1">
        <f t="shared" si="244"/>
        <v>331903.72479711589</v>
      </c>
      <c r="AJ217" s="1">
        <f t="shared" si="245"/>
        <v>167161.12629249718</v>
      </c>
      <c r="AK217" s="1">
        <f t="shared" si="246"/>
        <v>63015.575284218416</v>
      </c>
      <c r="AL217" s="14">
        <f t="shared" si="281"/>
        <v>77.6207079212232</v>
      </c>
      <c r="AM217" s="14">
        <f t="shared" si="282"/>
        <v>18.196312639477355</v>
      </c>
      <c r="AN217" s="14">
        <f t="shared" si="283"/>
        <v>5.8117232644876253</v>
      </c>
      <c r="AO217" s="11">
        <f t="shared" si="284"/>
        <v>4.0886374272399795E-3</v>
      </c>
      <c r="AP217" s="11">
        <f t="shared" si="285"/>
        <v>5.1506047943755198E-3</v>
      </c>
      <c r="AQ217" s="11">
        <f t="shared" si="286"/>
        <v>4.6722484223808069E-3</v>
      </c>
      <c r="AR217" s="1">
        <f t="shared" si="292"/>
        <v>159674.26419729914</v>
      </c>
      <c r="AS217" s="1">
        <f t="shared" si="287"/>
        <v>85854.693098900141</v>
      </c>
      <c r="AT217" s="1">
        <f t="shared" si="288"/>
        <v>32491.258320608758</v>
      </c>
      <c r="AU217" s="1">
        <f t="shared" si="247"/>
        <v>31934.852839459829</v>
      </c>
      <c r="AV217" s="1">
        <f t="shared" si="248"/>
        <v>17170.93861978003</v>
      </c>
      <c r="AW217" s="1">
        <f t="shared" si="249"/>
        <v>6498.2516641217517</v>
      </c>
      <c r="AX217" s="1">
        <f t="shared" si="308"/>
        <v>109611.600398999</v>
      </c>
      <c r="AY217" s="1">
        <f t="shared" si="295"/>
        <v>23172.246787991997</v>
      </c>
      <c r="AZ217" s="1">
        <f t="shared" si="296"/>
        <v>5948.5971330590237</v>
      </c>
      <c r="BA217" s="1">
        <f t="shared" si="309"/>
        <v>13523.909411260682</v>
      </c>
      <c r="BB217" s="1">
        <f t="shared" si="310"/>
        <v>29790.833159166941</v>
      </c>
      <c r="BC217" s="1">
        <f t="shared" si="311"/>
        <v>37975.827659432973</v>
      </c>
      <c r="BD217" s="1">
        <f t="shared" si="312"/>
        <v>808.04047637937197</v>
      </c>
      <c r="BE217" s="2">
        <f t="shared" si="318"/>
        <v>0</v>
      </c>
      <c r="BF217" s="2">
        <f t="shared" si="319"/>
        <v>0</v>
      </c>
      <c r="BG217" s="2">
        <f t="shared" si="320"/>
        <v>0</v>
      </c>
      <c r="BH217" s="2">
        <f t="shared" si="297"/>
        <v>0</v>
      </c>
      <c r="BI217" s="2">
        <f t="shared" si="313"/>
        <v>0</v>
      </c>
      <c r="BJ217" s="2">
        <f t="shared" si="298"/>
        <v>0</v>
      </c>
      <c r="BK217" s="2">
        <f t="shared" si="299"/>
        <v>0</v>
      </c>
      <c r="BL217" s="2">
        <f t="shared" si="300"/>
        <v>0</v>
      </c>
      <c r="BM217" s="2">
        <f t="shared" si="301"/>
        <v>0</v>
      </c>
      <c r="BN217" s="2">
        <f t="shared" si="302"/>
        <v>0</v>
      </c>
      <c r="BO217" s="2">
        <f t="shared" si="314"/>
        <v>0</v>
      </c>
      <c r="BP217" s="2">
        <f t="shared" si="315"/>
        <v>0</v>
      </c>
      <c r="BQ217" s="2">
        <f t="shared" si="316"/>
        <v>0</v>
      </c>
      <c r="BR217" s="11">
        <f t="shared" si="317"/>
        <v>2.7898494329502838E-2</v>
      </c>
      <c r="BS217" s="17">
        <f t="shared" si="293"/>
        <v>2.3890823496873705E-3</v>
      </c>
      <c r="BT217" s="17">
        <f t="shared" si="294"/>
        <v>9.9401501809437808E-3</v>
      </c>
      <c r="BU217" s="12">
        <f>(BU$3*temperature!$I327+BU$4*temperature!$I327^2+BU$5*temperature!$I327^6)*(K217/K$56)^$BW$1</f>
        <v>-43.493508250431162</v>
      </c>
      <c r="BV217" s="12">
        <f>(BV$3*temperature!$I327+BV$4*temperature!$I327^2+BV$5*temperature!$I327^6)*(L217/L$56)^$BW$1</f>
        <v>-29.19787456069982</v>
      </c>
      <c r="BW217" s="12">
        <f>(BW$3*temperature!$I327+BW$4*temperature!$I327^2+BW$5*temperature!$I327^6)*(M217/M$56)^$BW$1</f>
        <v>-25.179654552464743</v>
      </c>
      <c r="BX217" s="12">
        <f>(BX$3*temperature!$M327+BX$4*temperature!$M327^2+BX$5*temperature!$M327^6)*(K217/K$56)^$BW$1</f>
        <v>-43.493526879740642</v>
      </c>
      <c r="BY217" s="12">
        <f>(BY$3*temperature!$M327+BY$4*temperature!$M327^2+BY$5*temperature!$M327^6)*(L217/L$56)^$BW$1</f>
        <v>-29.197886293035527</v>
      </c>
      <c r="BZ217" s="12">
        <f>(BZ$3*temperature!$M327+BZ$4*temperature!$M327^2+BZ$5*temperature!$M327^6)*(M217/M$56)^$BW$1</f>
        <v>-25.179664025312785</v>
      </c>
      <c r="CA217" s="19">
        <f t="shared" si="303"/>
        <v>-1.8629309479933909E-5</v>
      </c>
      <c r="CB217" s="19">
        <f t="shared" si="304"/>
        <v>-1.1732335707392849E-5</v>
      </c>
      <c r="CC217" s="19">
        <f t="shared" si="305"/>
        <v>-9.4728480419803418E-6</v>
      </c>
      <c r="CD217" s="19">
        <f t="shared" si="306"/>
        <v>-4.2896821179675533E-2</v>
      </c>
      <c r="CE217" s="19">
        <f t="shared" si="307"/>
        <v>-1.0248403833805818E-4</v>
      </c>
      <c r="CF217" s="19"/>
      <c r="CG217" s="19"/>
      <c r="CH217" s="19"/>
    </row>
    <row r="218" spans="1:86">
      <c r="A218" s="2">
        <f t="shared" si="250"/>
        <v>2172</v>
      </c>
      <c r="B218" s="5">
        <f t="shared" si="251"/>
        <v>1165.383408940269</v>
      </c>
      <c r="C218" s="5">
        <f t="shared" si="252"/>
        <v>2964.0583383791782</v>
      </c>
      <c r="D218" s="5">
        <f t="shared" si="253"/>
        <v>4369.6205657894798</v>
      </c>
      <c r="E218" s="15">
        <f t="shared" si="254"/>
        <v>1.0112348515428656E-6</v>
      </c>
      <c r="F218" s="15">
        <f t="shared" si="255"/>
        <v>1.9922004663784712E-6</v>
      </c>
      <c r="G218" s="15">
        <f t="shared" si="256"/>
        <v>4.0670063852810989E-6</v>
      </c>
      <c r="H218" s="5">
        <f t="shared" si="257"/>
        <v>158810.2795759172</v>
      </c>
      <c r="I218" s="5">
        <f t="shared" si="258"/>
        <v>86022.297230575976</v>
      </c>
      <c r="J218" s="5">
        <f t="shared" si="259"/>
        <v>32571.975697062808</v>
      </c>
      <c r="K218" s="5">
        <f t="shared" si="260"/>
        <v>136272.98823511647</v>
      </c>
      <c r="L218" s="5">
        <f t="shared" si="261"/>
        <v>29021.796270587285</v>
      </c>
      <c r="M218" s="5">
        <f t="shared" si="262"/>
        <v>7454.1885746498165</v>
      </c>
      <c r="N218" s="15">
        <f t="shared" si="263"/>
        <v>-5.4119254599555022E-3</v>
      </c>
      <c r="O218" s="15">
        <f t="shared" si="264"/>
        <v>1.9501876055127987E-3</v>
      </c>
      <c r="P218" s="15">
        <f t="shared" si="265"/>
        <v>2.480202698353251E-3</v>
      </c>
      <c r="Q218" s="5">
        <f t="shared" si="266"/>
        <v>3888.1888717350184</v>
      </c>
      <c r="R218" s="5">
        <f t="shared" si="267"/>
        <v>7080.8564962100527</v>
      </c>
      <c r="S218" s="5">
        <f t="shared" si="268"/>
        <v>4382.5202105293192</v>
      </c>
      <c r="T218" s="5">
        <f t="shared" si="269"/>
        <v>24.483231703375473</v>
      </c>
      <c r="U218" s="5">
        <f t="shared" si="270"/>
        <v>82.314199041097169</v>
      </c>
      <c r="V218" s="5">
        <f t="shared" si="271"/>
        <v>134.54879898257184</v>
      </c>
      <c r="W218" s="15">
        <f t="shared" si="272"/>
        <v>-1.0734613539272964E-2</v>
      </c>
      <c r="X218" s="15">
        <f t="shared" si="273"/>
        <v>-1.217998157191269E-2</v>
      </c>
      <c r="Y218" s="15">
        <f t="shared" si="274"/>
        <v>-9.7425357312937999E-3</v>
      </c>
      <c r="Z218" s="5">
        <f t="shared" si="289"/>
        <v>4739.8693680666647</v>
      </c>
      <c r="AA218" s="5">
        <f t="shared" si="290"/>
        <v>21584.384050562661</v>
      </c>
      <c r="AB218" s="5">
        <f t="shared" si="291"/>
        <v>50259.039170575255</v>
      </c>
      <c r="AC218" s="16">
        <f t="shared" si="275"/>
        <v>1.1994316929262989</v>
      </c>
      <c r="AD218" s="16">
        <f t="shared" si="276"/>
        <v>3.0170234519694472</v>
      </c>
      <c r="AE218" s="16">
        <f t="shared" si="277"/>
        <v>11.384552124214455</v>
      </c>
      <c r="AF218" s="15">
        <f t="shared" si="278"/>
        <v>-4.0504037456468023E-3</v>
      </c>
      <c r="AG218" s="15">
        <f t="shared" si="279"/>
        <v>2.9673830763510267E-4</v>
      </c>
      <c r="AH218" s="15">
        <f t="shared" si="280"/>
        <v>9.7937136394747881E-3</v>
      </c>
      <c r="AI218" s="1">
        <f t="shared" si="244"/>
        <v>330648.20515686413</v>
      </c>
      <c r="AJ218" s="1">
        <f t="shared" si="245"/>
        <v>167615.95228302749</v>
      </c>
      <c r="AK218" s="1">
        <f t="shared" si="246"/>
        <v>63212.269419918324</v>
      </c>
      <c r="AL218" s="14">
        <f t="shared" si="281"/>
        <v>77.934897223443414</v>
      </c>
      <c r="AM218" s="14">
        <f t="shared" si="282"/>
        <v>18.289097434446994</v>
      </c>
      <c r="AN218" s="14">
        <f t="shared" si="283"/>
        <v>5.8386055411929032</v>
      </c>
      <c r="AO218" s="11">
        <f t="shared" si="284"/>
        <v>4.0477510529675796E-3</v>
      </c>
      <c r="AP218" s="11">
        <f t="shared" si="285"/>
        <v>5.0990987464317643E-3</v>
      </c>
      <c r="AQ218" s="11">
        <f t="shared" si="286"/>
        <v>4.6255259381569984E-3</v>
      </c>
      <c r="AR218" s="1">
        <f t="shared" si="292"/>
        <v>158810.2795759172</v>
      </c>
      <c r="AS218" s="1">
        <f t="shared" si="287"/>
        <v>86022.297230575976</v>
      </c>
      <c r="AT218" s="1">
        <f t="shared" si="288"/>
        <v>32571.975697062808</v>
      </c>
      <c r="AU218" s="1">
        <f t="shared" si="247"/>
        <v>31762.055915183442</v>
      </c>
      <c r="AV218" s="1">
        <f t="shared" si="248"/>
        <v>17204.459446115197</v>
      </c>
      <c r="AW218" s="1">
        <f t="shared" si="249"/>
        <v>6514.3951394125615</v>
      </c>
      <c r="AX218" s="1">
        <f t="shared" si="308"/>
        <v>109018.39058809317</v>
      </c>
      <c r="AY218" s="1">
        <f t="shared" si="295"/>
        <v>23217.437016469827</v>
      </c>
      <c r="AZ218" s="1">
        <f t="shared" si="296"/>
        <v>5963.3508597198534</v>
      </c>
      <c r="BA218" s="1">
        <f t="shared" si="309"/>
        <v>13517.59899072121</v>
      </c>
      <c r="BB218" s="1">
        <f t="shared" si="310"/>
        <v>29796.667349129322</v>
      </c>
      <c r="BC218" s="1">
        <f t="shared" si="311"/>
        <v>37986.806234611555</v>
      </c>
      <c r="BD218" s="1">
        <f t="shared" si="312"/>
        <v>784.60667112811916</v>
      </c>
      <c r="BE218" s="2">
        <f t="shared" si="318"/>
        <v>0</v>
      </c>
      <c r="BF218" s="2">
        <f t="shared" si="319"/>
        <v>0</v>
      </c>
      <c r="BG218" s="2">
        <f t="shared" si="320"/>
        <v>0</v>
      </c>
      <c r="BH218" s="2">
        <f t="shared" si="297"/>
        <v>0</v>
      </c>
      <c r="BI218" s="2">
        <f t="shared" si="313"/>
        <v>0</v>
      </c>
      <c r="BJ218" s="2">
        <f t="shared" si="298"/>
        <v>0</v>
      </c>
      <c r="BK218" s="2">
        <f t="shared" si="299"/>
        <v>0</v>
      </c>
      <c r="BL218" s="2">
        <f t="shared" si="300"/>
        <v>0</v>
      </c>
      <c r="BM218" s="2">
        <f t="shared" si="301"/>
        <v>0</v>
      </c>
      <c r="BN218" s="2">
        <f t="shared" si="302"/>
        <v>0</v>
      </c>
      <c r="BO218" s="2">
        <f t="shared" si="314"/>
        <v>0</v>
      </c>
      <c r="BP218" s="2">
        <f t="shared" si="315"/>
        <v>0</v>
      </c>
      <c r="BQ218" s="2">
        <f t="shared" si="316"/>
        <v>0</v>
      </c>
      <c r="BR218" s="11">
        <f t="shared" si="317"/>
        <v>2.7782627590706682E-2</v>
      </c>
      <c r="BS218" s="17">
        <f t="shared" si="293"/>
        <v>2.3242395653529646E-3</v>
      </c>
      <c r="BT218" s="17">
        <f t="shared" si="294"/>
        <v>9.6506312436347389E-3</v>
      </c>
      <c r="BU218" s="12">
        <f>(BU$3*temperature!$I328+BU$4*temperature!$I328^2+BU$5*temperature!$I328^6)*(K218/K$56)^$BW$1</f>
        <v>-43.989452766163183</v>
      </c>
      <c r="BV218" s="12">
        <f>(BV$3*temperature!$I328+BV$4*temperature!$I328^2+BV$5*temperature!$I328^6)*(L218/L$56)^$BW$1</f>
        <v>-29.458272903785097</v>
      </c>
      <c r="BW218" s="12">
        <f>(BW$3*temperature!$I328+BW$4*temperature!$I328^2+BW$5*temperature!$I328^6)*(M218/M$56)^$BW$1</f>
        <v>-25.385742461497077</v>
      </c>
      <c r="BX218" s="12">
        <f>(BX$3*temperature!$M328+BX$4*temperature!$M328^2+BX$5*temperature!$M328^6)*(K218/K$56)^$BW$1</f>
        <v>-43.989471399516923</v>
      </c>
      <c r="BY218" s="12">
        <f>(BY$3*temperature!$M328+BY$4*temperature!$M328^2+BY$5*temperature!$M328^6)*(L218/L$56)^$BW$1</f>
        <v>-29.458284614822894</v>
      </c>
      <c r="BZ218" s="12">
        <f>(BZ$3*temperature!$M328+BZ$4*temperature!$M328^2+BZ$5*temperature!$M328^6)*(M218/M$56)^$BW$1</f>
        <v>-25.385751913919041</v>
      </c>
      <c r="CA218" s="19">
        <f t="shared" si="303"/>
        <v>-1.8633353739971881E-5</v>
      </c>
      <c r="CB218" s="19">
        <f t="shared" si="304"/>
        <v>-1.1711037796402479E-5</v>
      </c>
      <c r="CC218" s="19">
        <f t="shared" si="305"/>
        <v>-9.4524219633740358E-6</v>
      </c>
      <c r="CD218" s="19">
        <f t="shared" si="306"/>
        <v>-4.2744625495519412E-2</v>
      </c>
      <c r="CE218" s="19">
        <f t="shared" si="307"/>
        <v>-9.9348749782881288E-5</v>
      </c>
      <c r="CF218" s="19"/>
      <c r="CG218" s="19"/>
      <c r="CH218" s="19"/>
    </row>
    <row r="219" spans="1:86">
      <c r="A219" s="2">
        <f t="shared" si="250"/>
        <v>2173</v>
      </c>
      <c r="B219" s="5">
        <f t="shared" si="251"/>
        <v>1165.3845284927718</v>
      </c>
      <c r="C219" s="5">
        <f t="shared" si="252"/>
        <v>2964.0639481276621</v>
      </c>
      <c r="D219" s="5">
        <f t="shared" si="253"/>
        <v>4369.6374485004844</v>
      </c>
      <c r="E219" s="15">
        <f t="shared" si="254"/>
        <v>9.6067310896572221E-7</v>
      </c>
      <c r="F219" s="15">
        <f t="shared" si="255"/>
        <v>1.8925904430595475E-6</v>
      </c>
      <c r="G219" s="15">
        <f t="shared" si="256"/>
        <v>3.8636560660170436E-6</v>
      </c>
      <c r="H219" s="5">
        <f t="shared" si="257"/>
        <v>157922.63128200825</v>
      </c>
      <c r="I219" s="5">
        <f t="shared" si="258"/>
        <v>86184.174808879747</v>
      </c>
      <c r="J219" s="5">
        <f t="shared" si="259"/>
        <v>32651.023083513195</v>
      </c>
      <c r="K219" s="5">
        <f t="shared" si="260"/>
        <v>135511.17886064143</v>
      </c>
      <c r="L219" s="5">
        <f t="shared" si="261"/>
        <v>29076.354733615146</v>
      </c>
      <c r="M219" s="5">
        <f t="shared" si="262"/>
        <v>7472.2499219512938</v>
      </c>
      <c r="N219" s="15">
        <f t="shared" si="263"/>
        <v>-5.5903182599963408E-3</v>
      </c>
      <c r="O219" s="15">
        <f t="shared" si="264"/>
        <v>1.8799133768006016E-3</v>
      </c>
      <c r="P219" s="15">
        <f t="shared" si="265"/>
        <v>2.4229796604422482E-3</v>
      </c>
      <c r="Q219" s="5">
        <f t="shared" si="266"/>
        <v>3824.9514579547695</v>
      </c>
      <c r="R219" s="5">
        <f t="shared" si="267"/>
        <v>7007.7743216726085</v>
      </c>
      <c r="S219" s="5">
        <f t="shared" si="268"/>
        <v>4350.3554627063149</v>
      </c>
      <c r="T219" s="5">
        <f t="shared" si="269"/>
        <v>24.220413672847261</v>
      </c>
      <c r="U219" s="5">
        <f t="shared" si="270"/>
        <v>81.311613613669849</v>
      </c>
      <c r="V219" s="5">
        <f t="shared" si="271"/>
        <v>133.23795250088148</v>
      </c>
      <c r="W219" s="15">
        <f t="shared" si="272"/>
        <v>-1.0734613539272964E-2</v>
      </c>
      <c r="X219" s="15">
        <f t="shared" si="273"/>
        <v>-1.217998157191269E-2</v>
      </c>
      <c r="Y219" s="15">
        <f t="shared" si="274"/>
        <v>-9.7425357312937999E-3</v>
      </c>
      <c r="Z219" s="5">
        <f t="shared" si="289"/>
        <v>4644.7274292358716</v>
      </c>
      <c r="AA219" s="5">
        <f t="shared" si="290"/>
        <v>21369.449362235533</v>
      </c>
      <c r="AB219" s="5">
        <f t="shared" si="291"/>
        <v>50381.667818389004</v>
      </c>
      <c r="AC219" s="16">
        <f t="shared" si="275"/>
        <v>1.1945735103046227</v>
      </c>
      <c r="AD219" s="16">
        <f t="shared" si="276"/>
        <v>3.0179187184026799</v>
      </c>
      <c r="AE219" s="16">
        <f t="shared" si="277"/>
        <v>11.496049167632686</v>
      </c>
      <c r="AF219" s="15">
        <f t="shared" si="278"/>
        <v>-4.0504037456468023E-3</v>
      </c>
      <c r="AG219" s="15">
        <f t="shared" si="279"/>
        <v>2.9673830763510267E-4</v>
      </c>
      <c r="AH219" s="15">
        <f t="shared" si="280"/>
        <v>9.7937136394747881E-3</v>
      </c>
      <c r="AI219" s="1">
        <f t="shared" si="244"/>
        <v>329345.44055636117</v>
      </c>
      <c r="AJ219" s="1">
        <f t="shared" si="245"/>
        <v>168058.81650083992</v>
      </c>
      <c r="AK219" s="1">
        <f t="shared" si="246"/>
        <v>63405.437617339056</v>
      </c>
      <c r="AL219" s="14">
        <f t="shared" si="281"/>
        <v>78.247203675119536</v>
      </c>
      <c r="AM219" s="14">
        <f t="shared" si="282"/>
        <v>18.381422769110337</v>
      </c>
      <c r="AN219" s="14">
        <f t="shared" si="283"/>
        <v>5.8653420963526237</v>
      </c>
      <c r="AO219" s="11">
        <f t="shared" si="284"/>
        <v>4.0072735424379041E-3</v>
      </c>
      <c r="AP219" s="11">
        <f t="shared" si="285"/>
        <v>5.0481077589674466E-3</v>
      </c>
      <c r="AQ219" s="11">
        <f t="shared" si="286"/>
        <v>4.5792706787754281E-3</v>
      </c>
      <c r="AR219" s="1">
        <f t="shared" si="292"/>
        <v>157922.63128200825</v>
      </c>
      <c r="AS219" s="1">
        <f t="shared" si="287"/>
        <v>86184.174808879747</v>
      </c>
      <c r="AT219" s="1">
        <f t="shared" si="288"/>
        <v>32651.023083513195</v>
      </c>
      <c r="AU219" s="1">
        <f t="shared" si="247"/>
        <v>31584.526256401652</v>
      </c>
      <c r="AV219" s="1">
        <f t="shared" si="248"/>
        <v>17236.834961775949</v>
      </c>
      <c r="AW219" s="1">
        <f t="shared" si="249"/>
        <v>6530.2046167026392</v>
      </c>
      <c r="AX219" s="1">
        <f t="shared" si="308"/>
        <v>108408.94308851314</v>
      </c>
      <c r="AY219" s="1">
        <f t="shared" si="295"/>
        <v>23261.083786892115</v>
      </c>
      <c r="AZ219" s="1">
        <f t="shared" si="296"/>
        <v>5977.7999375610352</v>
      </c>
      <c r="BA219" s="1">
        <f t="shared" si="309"/>
        <v>13511.078828053342</v>
      </c>
      <c r="BB219" s="1">
        <f t="shared" si="310"/>
        <v>29802.290694426774</v>
      </c>
      <c r="BC219" s="1">
        <f t="shared" si="311"/>
        <v>37997.52773920849</v>
      </c>
      <c r="BD219" s="1">
        <f t="shared" si="312"/>
        <v>761.84610248701586</v>
      </c>
      <c r="BE219" s="2">
        <f t="shared" si="318"/>
        <v>0</v>
      </c>
      <c r="BF219" s="2">
        <f t="shared" si="319"/>
        <v>0</v>
      </c>
      <c r="BG219" s="2">
        <f t="shared" si="320"/>
        <v>0</v>
      </c>
      <c r="BH219" s="2">
        <f t="shared" si="297"/>
        <v>0</v>
      </c>
      <c r="BI219" s="2">
        <f t="shared" si="313"/>
        <v>0</v>
      </c>
      <c r="BJ219" s="2">
        <f t="shared" si="298"/>
        <v>0</v>
      </c>
      <c r="BK219" s="2">
        <f t="shared" si="299"/>
        <v>0</v>
      </c>
      <c r="BL219" s="2">
        <f t="shared" si="300"/>
        <v>0</v>
      </c>
      <c r="BM219" s="2">
        <f t="shared" si="301"/>
        <v>0</v>
      </c>
      <c r="BN219" s="2">
        <f t="shared" si="302"/>
        <v>0</v>
      </c>
      <c r="BO219" s="2">
        <f t="shared" si="314"/>
        <v>0</v>
      </c>
      <c r="BP219" s="2">
        <f t="shared" si="315"/>
        <v>0</v>
      </c>
      <c r="BQ219" s="2">
        <f t="shared" si="316"/>
        <v>0</v>
      </c>
      <c r="BR219" s="11">
        <f t="shared" si="317"/>
        <v>2.7665891900202272E-2</v>
      </c>
      <c r="BS219" s="17">
        <f t="shared" si="293"/>
        <v>2.2614116087964712E-3</v>
      </c>
      <c r="BT219" s="17">
        <f t="shared" si="294"/>
        <v>9.3695448967327562E-3</v>
      </c>
      <c r="BU219" s="12">
        <f>(BU$3*temperature!$I329+BU$4*temperature!$I329^2+BU$5*temperature!$I329^6)*(K219/K$56)^$BW$1</f>
        <v>-44.487205487245603</v>
      </c>
      <c r="BV219" s="12">
        <f>(BV$3*temperature!$I329+BV$4*temperature!$I329^2+BV$5*temperature!$I329^6)*(L219/L$56)^$BW$1</f>
        <v>-29.717968480112187</v>
      </c>
      <c r="BW219" s="12">
        <f>(BW$3*temperature!$I329+BW$4*temperature!$I329^2+BW$5*temperature!$I329^6)*(M219/M$56)^$BW$1</f>
        <v>-25.591107379615728</v>
      </c>
      <c r="BX219" s="12">
        <f>(BX$3*temperature!$M329+BX$4*temperature!$M329^2+BX$5*temperature!$M329^6)*(K219/K$56)^$BW$1</f>
        <v>-44.487224125228074</v>
      </c>
      <c r="BY219" s="12">
        <f>(BY$3*temperature!$M329+BY$4*temperature!$M329^2+BY$5*temperature!$M329^6)*(L219/L$56)^$BW$1</f>
        <v>-29.717980169975387</v>
      </c>
      <c r="BZ219" s="12">
        <f>(BZ$3*temperature!$M329+BZ$4*temperature!$M329^2+BZ$5*temperature!$M329^6)*(M219/M$56)^$BW$1</f>
        <v>-25.591116811726046</v>
      </c>
      <c r="CA219" s="19">
        <f t="shared" si="303"/>
        <v>-1.8637982471148007E-5</v>
      </c>
      <c r="CB219" s="19">
        <f t="shared" si="304"/>
        <v>-1.16898632001039E-5</v>
      </c>
      <c r="CC219" s="19">
        <f t="shared" si="305"/>
        <v>-9.432110317675324E-6</v>
      </c>
      <c r="CD219" s="19">
        <f t="shared" si="306"/>
        <v>-4.2588084988699447E-2</v>
      </c>
      <c r="CE219" s="19">
        <f t="shared" si="307"/>
        <v>-9.6309189789855668E-5</v>
      </c>
      <c r="CF219" s="19"/>
      <c r="CG219" s="19"/>
      <c r="CH219" s="19"/>
    </row>
    <row r="220" spans="1:86">
      <c r="A220" s="2">
        <f t="shared" si="250"/>
        <v>2174</v>
      </c>
      <c r="B220" s="5">
        <f t="shared" si="251"/>
        <v>1165.385592068671</v>
      </c>
      <c r="C220" s="5">
        <f t="shared" si="252"/>
        <v>2964.0692773988076</v>
      </c>
      <c r="D220" s="5">
        <f t="shared" si="253"/>
        <v>4369.6534871379063</v>
      </c>
      <c r="E220" s="15">
        <f t="shared" si="254"/>
        <v>9.1263945351743604E-7</v>
      </c>
      <c r="F220" s="15">
        <f t="shared" si="255"/>
        <v>1.7979609209065701E-6</v>
      </c>
      <c r="G220" s="15">
        <f t="shared" si="256"/>
        <v>3.6704732627161914E-6</v>
      </c>
      <c r="H220" s="5">
        <f t="shared" si="257"/>
        <v>157011.22912630776</v>
      </c>
      <c r="I220" s="5">
        <f t="shared" si="258"/>
        <v>86340.359724849201</v>
      </c>
      <c r="J220" s="5">
        <f t="shared" si="259"/>
        <v>32728.411848594766</v>
      </c>
      <c r="K220" s="5">
        <f t="shared" si="260"/>
        <v>134728.99458761781</v>
      </c>
      <c r="L220" s="5">
        <f t="shared" si="261"/>
        <v>29128.995190226902</v>
      </c>
      <c r="M220" s="5">
        <f t="shared" si="262"/>
        <v>7489.9329992483354</v>
      </c>
      <c r="N220" s="15">
        <f t="shared" si="263"/>
        <v>-5.7721014576075369E-3</v>
      </c>
      <c r="O220" s="15">
        <f t="shared" si="264"/>
        <v>1.810421460806344E-3</v>
      </c>
      <c r="P220" s="15">
        <f t="shared" si="265"/>
        <v>2.3664997131711552E-3</v>
      </c>
      <c r="Q220" s="5">
        <f t="shared" si="266"/>
        <v>3762.0545066400141</v>
      </c>
      <c r="R220" s="5">
        <f t="shared" si="267"/>
        <v>6934.9647256411026</v>
      </c>
      <c r="S220" s="5">
        <f t="shared" si="268"/>
        <v>4318.1826333121762</v>
      </c>
      <c r="T220" s="5">
        <f t="shared" si="269"/>
        <v>23.960416892307922</v>
      </c>
      <c r="U220" s="5">
        <f t="shared" si="270"/>
        <v>80.321239658272859</v>
      </c>
      <c r="V220" s="5">
        <f t="shared" si="271"/>
        <v>131.9398769878772</v>
      </c>
      <c r="W220" s="15">
        <f t="shared" si="272"/>
        <v>-1.0734613539272964E-2</v>
      </c>
      <c r="X220" s="15">
        <f t="shared" si="273"/>
        <v>-1.217998157191269E-2</v>
      </c>
      <c r="Y220" s="15">
        <f t="shared" si="274"/>
        <v>-9.7425357312937999E-3</v>
      </c>
      <c r="Z220" s="5">
        <f t="shared" si="289"/>
        <v>4550.678643040992</v>
      </c>
      <c r="AA220" s="5">
        <f t="shared" si="290"/>
        <v>21155.168986523524</v>
      </c>
      <c r="AB220" s="5">
        <f t="shared" si="291"/>
        <v>50501.702526015753</v>
      </c>
      <c r="AC220" s="16">
        <f t="shared" si="275"/>
        <v>1.1897350052840343</v>
      </c>
      <c r="AD220" s="16">
        <f t="shared" si="276"/>
        <v>3.0188142504957591</v>
      </c>
      <c r="AE220" s="16">
        <f t="shared" si="277"/>
        <v>11.608638181165803</v>
      </c>
      <c r="AF220" s="15">
        <f t="shared" si="278"/>
        <v>-4.0504037456468023E-3</v>
      </c>
      <c r="AG220" s="15">
        <f t="shared" si="279"/>
        <v>2.9673830763510267E-4</v>
      </c>
      <c r="AH220" s="15">
        <f t="shared" si="280"/>
        <v>9.7937136394747881E-3</v>
      </c>
      <c r="AI220" s="1">
        <f t="shared" si="244"/>
        <v>327995.42275712674</v>
      </c>
      <c r="AJ220" s="1">
        <f t="shared" si="245"/>
        <v>168489.76981253189</v>
      </c>
      <c r="AK220" s="1">
        <f t="shared" si="246"/>
        <v>63595.098472307793</v>
      </c>
      <c r="AL220" s="14">
        <f t="shared" si="281"/>
        <v>78.557626044686018</v>
      </c>
      <c r="AM220" s="14">
        <f t="shared" si="282"/>
        <v>18.473286257982927</v>
      </c>
      <c r="AN220" s="14">
        <f t="shared" si="283"/>
        <v>5.8919324955446104</v>
      </c>
      <c r="AO220" s="11">
        <f t="shared" si="284"/>
        <v>3.9672008070135252E-3</v>
      </c>
      <c r="AP220" s="11">
        <f t="shared" si="285"/>
        <v>4.9976266813777717E-3</v>
      </c>
      <c r="AQ220" s="11">
        <f t="shared" si="286"/>
        <v>4.5334779719876737E-3</v>
      </c>
      <c r="AR220" s="1">
        <f t="shared" si="292"/>
        <v>157011.22912630776</v>
      </c>
      <c r="AS220" s="1">
        <f t="shared" si="287"/>
        <v>86340.359724849201</v>
      </c>
      <c r="AT220" s="1">
        <f t="shared" si="288"/>
        <v>32728.411848594766</v>
      </c>
      <c r="AU220" s="1">
        <f t="shared" si="247"/>
        <v>31402.245825261554</v>
      </c>
      <c r="AV220" s="1">
        <f t="shared" si="248"/>
        <v>17268.071944969841</v>
      </c>
      <c r="AW220" s="1">
        <f t="shared" si="249"/>
        <v>6545.6823697189539</v>
      </c>
      <c r="AX220" s="1">
        <f t="shared" si="308"/>
        <v>107783.19567009425</v>
      </c>
      <c r="AY220" s="1">
        <f t="shared" si="295"/>
        <v>23303.196152181525</v>
      </c>
      <c r="AZ220" s="1">
        <f t="shared" si="296"/>
        <v>5991.9463993986683</v>
      </c>
      <c r="BA220" s="1">
        <f t="shared" si="309"/>
        <v>13504.34494622594</v>
      </c>
      <c r="BB220" s="1">
        <f t="shared" si="310"/>
        <v>29807.705640711709</v>
      </c>
      <c r="BC220" s="1">
        <f t="shared" si="311"/>
        <v>38007.995775380921</v>
      </c>
      <c r="BD220" s="1">
        <f t="shared" si="312"/>
        <v>739.73963630692538</v>
      </c>
      <c r="BE220" s="2">
        <f t="shared" si="318"/>
        <v>0</v>
      </c>
      <c r="BF220" s="2">
        <f t="shared" si="319"/>
        <v>0</v>
      </c>
      <c r="BG220" s="2">
        <f t="shared" si="320"/>
        <v>0</v>
      </c>
      <c r="BH220" s="2">
        <f t="shared" si="297"/>
        <v>0</v>
      </c>
      <c r="BI220" s="2">
        <f t="shared" si="313"/>
        <v>0</v>
      </c>
      <c r="BJ220" s="2">
        <f t="shared" si="298"/>
        <v>0</v>
      </c>
      <c r="BK220" s="2">
        <f t="shared" si="299"/>
        <v>0</v>
      </c>
      <c r="BL220" s="2">
        <f t="shared" si="300"/>
        <v>0</v>
      </c>
      <c r="BM220" s="2">
        <f t="shared" si="301"/>
        <v>0</v>
      </c>
      <c r="BN220" s="2">
        <f t="shared" si="302"/>
        <v>0</v>
      </c>
      <c r="BO220" s="2">
        <f t="shared" si="314"/>
        <v>0</v>
      </c>
      <c r="BP220" s="2">
        <f t="shared" si="315"/>
        <v>0</v>
      </c>
      <c r="BQ220" s="2">
        <f t="shared" si="316"/>
        <v>0</v>
      </c>
      <c r="BR220" s="11">
        <f t="shared" si="317"/>
        <v>2.7548191761273849E-2</v>
      </c>
      <c r="BS220" s="17">
        <f t="shared" si="293"/>
        <v>2.2005319302901213E-3</v>
      </c>
      <c r="BT220" s="17">
        <f t="shared" si="294"/>
        <v>9.0966455308085017E-3</v>
      </c>
      <c r="BU220" s="12">
        <f>(BU$3*temperature!$I330+BU$4*temperature!$I330^2+BU$5*temperature!$I330^6)*(K220/K$56)^$BW$1</f>
        <v>-44.986843234429081</v>
      </c>
      <c r="BV220" s="12">
        <f>(BV$3*temperature!$I330+BV$4*temperature!$I330^2+BV$5*temperature!$I330^6)*(L220/L$56)^$BW$1</f>
        <v>-29.976955970546076</v>
      </c>
      <c r="BW220" s="12">
        <f>(BW$3*temperature!$I330+BW$4*temperature!$I330^2+BW$5*temperature!$I330^6)*(M220/M$56)^$BW$1</f>
        <v>-25.795744301884515</v>
      </c>
      <c r="BX220" s="12">
        <f>(BX$3*temperature!$M330+BX$4*temperature!$M330^2+BX$5*temperature!$M330^6)*(K220/K$56)^$BW$1</f>
        <v>-44.986861877655564</v>
      </c>
      <c r="BY220" s="12">
        <f>(BY$3*temperature!$M330+BY$4*temperature!$M330^2+BY$5*temperature!$M330^6)*(L220/L$56)^$BW$1</f>
        <v>-29.976967639363316</v>
      </c>
      <c r="BZ220" s="12">
        <f>(BZ$3*temperature!$M330+BZ$4*temperature!$M330^2+BZ$5*temperature!$M330^6)*(M220/M$56)^$BW$1</f>
        <v>-25.79575371380113</v>
      </c>
      <c r="CA220" s="19">
        <f t="shared" si="303"/>
        <v>-1.864322648259531E-5</v>
      </c>
      <c r="CB220" s="19">
        <f t="shared" si="304"/>
        <v>-1.1668817240462204E-5</v>
      </c>
      <c r="CC220" s="19">
        <f t="shared" si="305"/>
        <v>-9.4119166149653211E-6</v>
      </c>
      <c r="CD220" s="19">
        <f t="shared" si="306"/>
        <v>-4.2427228662766672E-2</v>
      </c>
      <c r="CE220" s="19">
        <f t="shared" si="307"/>
        <v>-9.3362471386138312E-5</v>
      </c>
      <c r="CF220" s="19"/>
      <c r="CG220" s="19"/>
      <c r="CH220" s="19"/>
    </row>
    <row r="221" spans="1:86">
      <c r="A221" s="2">
        <f t="shared" si="250"/>
        <v>2175</v>
      </c>
      <c r="B221" s="5">
        <f t="shared" si="251"/>
        <v>1165.3866024666975</v>
      </c>
      <c r="C221" s="5">
        <f t="shared" si="252"/>
        <v>2964.074340215499</v>
      </c>
      <c r="D221" s="5">
        <f t="shared" si="253"/>
        <v>4369.6687238993836</v>
      </c>
      <c r="E221" s="15">
        <f t="shared" si="254"/>
        <v>8.6700748084156423E-7</v>
      </c>
      <c r="F221" s="15">
        <f t="shared" si="255"/>
        <v>1.7080628748612415E-6</v>
      </c>
      <c r="G221" s="15">
        <f t="shared" si="256"/>
        <v>3.4869495995803815E-6</v>
      </c>
      <c r="H221" s="5">
        <f t="shared" si="257"/>
        <v>156075.96726121026</v>
      </c>
      <c r="I221" s="5">
        <f t="shared" si="258"/>
        <v>86490.886316817239</v>
      </c>
      <c r="J221" s="5">
        <f t="shared" si="259"/>
        <v>32804.153463369614</v>
      </c>
      <c r="K221" s="5">
        <f t="shared" si="260"/>
        <v>133926.34421131536</v>
      </c>
      <c r="L221" s="5">
        <f t="shared" si="261"/>
        <v>29179.729112505673</v>
      </c>
      <c r="M221" s="5">
        <f t="shared" si="262"/>
        <v>7507.2403736125798</v>
      </c>
      <c r="N221" s="15">
        <f t="shared" si="263"/>
        <v>-5.9575177470835294E-3</v>
      </c>
      <c r="O221" s="15">
        <f t="shared" si="264"/>
        <v>1.7416983300471145E-3</v>
      </c>
      <c r="P221" s="15">
        <f t="shared" si="265"/>
        <v>2.310751560258506E-3</v>
      </c>
      <c r="Q221" s="5">
        <f t="shared" si="266"/>
        <v>3699.501595997132</v>
      </c>
      <c r="R221" s="5">
        <f t="shared" si="267"/>
        <v>6862.4402036956762</v>
      </c>
      <c r="S221" s="5">
        <f t="shared" si="268"/>
        <v>4286.0085635835767</v>
      </c>
      <c r="T221" s="5">
        <f t="shared" si="269"/>
        <v>23.703211076729129</v>
      </c>
      <c r="U221" s="5">
        <f t="shared" si="270"/>
        <v>79.342928439401916</v>
      </c>
      <c r="V221" s="5">
        <f t="shared" si="271"/>
        <v>130.65444802194028</v>
      </c>
      <c r="W221" s="15">
        <f t="shared" si="272"/>
        <v>-1.0734613539272964E-2</v>
      </c>
      <c r="X221" s="15">
        <f t="shared" si="273"/>
        <v>-1.217998157191269E-2</v>
      </c>
      <c r="Y221" s="15">
        <f t="shared" si="274"/>
        <v>-9.7425357312937999E-3</v>
      </c>
      <c r="Z221" s="5">
        <f t="shared" si="289"/>
        <v>4457.7189470818003</v>
      </c>
      <c r="AA221" s="5">
        <f t="shared" si="290"/>
        <v>20941.582666815313</v>
      </c>
      <c r="AB221" s="5">
        <f t="shared" si="291"/>
        <v>50619.161220197813</v>
      </c>
      <c r="AC221" s="16">
        <f t="shared" si="275"/>
        <v>1.1849160981623048</v>
      </c>
      <c r="AD221" s="16">
        <f t="shared" si="276"/>
        <v>3.0197100483275161</v>
      </c>
      <c r="AE221" s="16">
        <f t="shared" si="277"/>
        <v>11.722329859256414</v>
      </c>
      <c r="AF221" s="15">
        <f t="shared" si="278"/>
        <v>-4.0504037456468023E-3</v>
      </c>
      <c r="AG221" s="15">
        <f t="shared" si="279"/>
        <v>2.9673830763510267E-4</v>
      </c>
      <c r="AH221" s="15">
        <f t="shared" si="280"/>
        <v>9.7937136394747881E-3</v>
      </c>
      <c r="AI221" s="1">
        <f t="shared" si="244"/>
        <v>326598.12630667567</v>
      </c>
      <c r="AJ221" s="1">
        <f t="shared" si="245"/>
        <v>168908.86477624855</v>
      </c>
      <c r="AK221" s="1">
        <f t="shared" si="246"/>
        <v>63781.270994795967</v>
      </c>
      <c r="AL221" s="14">
        <f t="shared" si="281"/>
        <v>78.86616338335314</v>
      </c>
      <c r="AM221" s="14">
        <f t="shared" si="282"/>
        <v>18.564685620395597</v>
      </c>
      <c r="AN221" s="14">
        <f t="shared" si="283"/>
        <v>5.918376332263791</v>
      </c>
      <c r="AO221" s="11">
        <f t="shared" si="284"/>
        <v>3.9275287989433902E-3</v>
      </c>
      <c r="AP221" s="11">
        <f t="shared" si="285"/>
        <v>4.9476504145639939E-3</v>
      </c>
      <c r="AQ221" s="11">
        <f t="shared" si="286"/>
        <v>4.4881431922677972E-3</v>
      </c>
      <c r="AR221" s="1">
        <f t="shared" si="292"/>
        <v>156075.96726121026</v>
      </c>
      <c r="AS221" s="1">
        <f t="shared" si="287"/>
        <v>86490.886316817239</v>
      </c>
      <c r="AT221" s="1">
        <f t="shared" si="288"/>
        <v>32804.153463369614</v>
      </c>
      <c r="AU221" s="1">
        <f t="shared" si="247"/>
        <v>31215.193452242052</v>
      </c>
      <c r="AV221" s="1">
        <f t="shared" si="248"/>
        <v>17298.17726336345</v>
      </c>
      <c r="AW221" s="1">
        <f t="shared" si="249"/>
        <v>6560.8306926739233</v>
      </c>
      <c r="AX221" s="1">
        <f t="shared" si="308"/>
        <v>107141.07536905228</v>
      </c>
      <c r="AY221" s="1">
        <f t="shared" si="295"/>
        <v>23343.78329000454</v>
      </c>
      <c r="AZ221" s="1">
        <f t="shared" si="296"/>
        <v>6005.7922988900636</v>
      </c>
      <c r="BA221" s="1">
        <f t="shared" si="309"/>
        <v>13497.39307975977</v>
      </c>
      <c r="BB221" s="1">
        <f t="shared" si="310"/>
        <v>29812.914586909843</v>
      </c>
      <c r="BC221" s="1">
        <f t="shared" si="311"/>
        <v>38018.213878026581</v>
      </c>
      <c r="BD221" s="1">
        <f t="shared" si="312"/>
        <v>718.26867188041126</v>
      </c>
      <c r="BE221" s="2">
        <f t="shared" si="318"/>
        <v>0</v>
      </c>
      <c r="BF221" s="2">
        <f t="shared" si="319"/>
        <v>0</v>
      </c>
      <c r="BG221" s="2">
        <f t="shared" si="320"/>
        <v>0</v>
      </c>
      <c r="BH221" s="2">
        <f t="shared" si="297"/>
        <v>0</v>
      </c>
      <c r="BI221" s="2">
        <f t="shared" si="313"/>
        <v>0</v>
      </c>
      <c r="BJ221" s="2">
        <f t="shared" si="298"/>
        <v>0</v>
      </c>
      <c r="BK221" s="2">
        <f t="shared" si="299"/>
        <v>0</v>
      </c>
      <c r="BL221" s="2">
        <f t="shared" si="300"/>
        <v>0</v>
      </c>
      <c r="BM221" s="2">
        <f t="shared" si="301"/>
        <v>0</v>
      </c>
      <c r="BN221" s="2">
        <f t="shared" si="302"/>
        <v>0</v>
      </c>
      <c r="BO221" s="2">
        <f t="shared" si="314"/>
        <v>0</v>
      </c>
      <c r="BP221" s="2">
        <f t="shared" si="315"/>
        <v>0</v>
      </c>
      <c r="BQ221" s="2">
        <f t="shared" si="316"/>
        <v>0</v>
      </c>
      <c r="BR221" s="11">
        <f t="shared" si="317"/>
        <v>2.7429425899039156E-2</v>
      </c>
      <c r="BS221" s="17">
        <f t="shared" si="293"/>
        <v>2.14153647287169E-3</v>
      </c>
      <c r="BT221" s="17">
        <f t="shared" si="294"/>
        <v>8.831694690105342E-3</v>
      </c>
      <c r="BU221" s="12">
        <f>(BU$3*temperature!$I331+BU$4*temperature!$I331^2+BU$5*temperature!$I331^6)*(K221/K$56)^$BW$1</f>
        <v>-45.488448500760718</v>
      </c>
      <c r="BV221" s="12">
        <f>(BV$3*temperature!$I331+BV$4*temperature!$I331^2+BV$5*temperature!$I331^6)*(L221/L$56)^$BW$1</f>
        <v>-30.235230533136303</v>
      </c>
      <c r="BW221" s="12">
        <f>(BW$3*temperature!$I331+BW$4*temperature!$I331^2+BW$5*temperature!$I331^6)*(M221/M$56)^$BW$1</f>
        <v>-25.999648599353659</v>
      </c>
      <c r="BX221" s="12">
        <f>(BX$3*temperature!$M331+BX$4*temperature!$M331^2+BX$5*temperature!$M331^6)*(K221/K$56)^$BW$1</f>
        <v>-45.488467149877984</v>
      </c>
      <c r="BY221" s="12">
        <f>(BY$3*temperature!$M331+BY$4*temperature!$M331^2+BY$5*temperature!$M331^6)*(L221/L$56)^$BW$1</f>
        <v>-30.235242181041194</v>
      </c>
      <c r="BZ221" s="12">
        <f>(BZ$3*temperature!$M331+BZ$4*temperature!$M331^2+BZ$5*temperature!$M331^6)*(M221/M$56)^$BW$1</f>
        <v>-25.999657991197786</v>
      </c>
      <c r="CA221" s="19">
        <f t="shared" si="303"/>
        <v>-1.8649117265567838E-5</v>
      </c>
      <c r="CB221" s="19">
        <f t="shared" si="304"/>
        <v>-1.1647904891276539E-5</v>
      </c>
      <c r="CC221" s="19">
        <f t="shared" si="305"/>
        <v>-9.3918441272933251E-6</v>
      </c>
      <c r="CD221" s="19">
        <f t="shared" si="306"/>
        <v>-4.2262081296275122E-2</v>
      </c>
      <c r="CE221" s="19">
        <f t="shared" si="307"/>
        <v>-9.050578851544165E-5</v>
      </c>
      <c r="CF221" s="19"/>
      <c r="CG221" s="19"/>
      <c r="CH221" s="19"/>
    </row>
    <row r="222" spans="1:86">
      <c r="A222" s="2">
        <f t="shared" si="250"/>
        <v>2176</v>
      </c>
      <c r="B222" s="5">
        <f t="shared" si="251"/>
        <v>1165.3875623456547</v>
      </c>
      <c r="C222" s="5">
        <f t="shared" si="252"/>
        <v>2964.0791498995704</v>
      </c>
      <c r="D222" s="5">
        <f t="shared" si="253"/>
        <v>4369.6831988732602</v>
      </c>
      <c r="E222" s="15">
        <f t="shared" si="254"/>
        <v>8.2365710679948601E-7</v>
      </c>
      <c r="F222" s="15">
        <f t="shared" si="255"/>
        <v>1.6226597311181794E-6</v>
      </c>
      <c r="G222" s="15">
        <f t="shared" si="256"/>
        <v>3.3126021196013625E-6</v>
      </c>
      <c r="H222" s="5">
        <f t="shared" si="257"/>
        <v>155116.72301312242</v>
      </c>
      <c r="I222" s="5">
        <f t="shared" si="258"/>
        <v>86635.789339001713</v>
      </c>
      <c r="J222" s="5">
        <f t="shared" si="259"/>
        <v>32878.259493472782</v>
      </c>
      <c r="K222" s="5">
        <f t="shared" si="260"/>
        <v>133103.12210721424</v>
      </c>
      <c r="L222" s="5">
        <f t="shared" si="261"/>
        <v>29228.568117668896</v>
      </c>
      <c r="M222" s="5">
        <f t="shared" si="262"/>
        <v>7524.1746362643789</v>
      </c>
      <c r="N222" s="15">
        <f t="shared" si="263"/>
        <v>-6.1468272650092581E-3</v>
      </c>
      <c r="O222" s="15">
        <f t="shared" si="264"/>
        <v>1.6737305879337416E-3</v>
      </c>
      <c r="P222" s="15">
        <f t="shared" si="265"/>
        <v>2.2557240489224917E-3</v>
      </c>
      <c r="Q222" s="5">
        <f t="shared" si="266"/>
        <v>3637.2957819105891</v>
      </c>
      <c r="R222" s="5">
        <f t="shared" si="267"/>
        <v>6790.2128049811554</v>
      </c>
      <c r="S222" s="5">
        <f t="shared" si="268"/>
        <v>4253.8399244836501</v>
      </c>
      <c r="T222" s="5">
        <f t="shared" si="269"/>
        <v>23.448766266180627</v>
      </c>
      <c r="U222" s="5">
        <f t="shared" si="270"/>
        <v>78.376533033148419</v>
      </c>
      <c r="V222" s="5">
        <f t="shared" si="271"/>
        <v>129.38154239363405</v>
      </c>
      <c r="W222" s="15">
        <f t="shared" si="272"/>
        <v>-1.0734613539272964E-2</v>
      </c>
      <c r="X222" s="15">
        <f t="shared" si="273"/>
        <v>-1.217998157191269E-2</v>
      </c>
      <c r="Y222" s="15">
        <f t="shared" si="274"/>
        <v>-9.7425357312937999E-3</v>
      </c>
      <c r="Z222" s="5">
        <f t="shared" si="289"/>
        <v>4365.8436504802194</v>
      </c>
      <c r="AA222" s="5">
        <f t="shared" si="290"/>
        <v>20728.728822358513</v>
      </c>
      <c r="AB222" s="5">
        <f t="shared" si="291"/>
        <v>50734.061982947067</v>
      </c>
      <c r="AC222" s="16">
        <f t="shared" si="275"/>
        <v>1.1801167095600311</v>
      </c>
      <c r="AD222" s="16">
        <f t="shared" si="276"/>
        <v>3.0206061119768055</v>
      </c>
      <c r="AE222" s="16">
        <f t="shared" si="277"/>
        <v>11.837135001085436</v>
      </c>
      <c r="AF222" s="15">
        <f t="shared" si="278"/>
        <v>-4.0504037456468023E-3</v>
      </c>
      <c r="AG222" s="15">
        <f t="shared" si="279"/>
        <v>2.9673830763510267E-4</v>
      </c>
      <c r="AH222" s="15">
        <f t="shared" si="280"/>
        <v>9.7937136394747881E-3</v>
      </c>
      <c r="AI222" s="1">
        <f t="shared" si="244"/>
        <v>325153.50712825014</v>
      </c>
      <c r="AJ222" s="1">
        <f t="shared" si="245"/>
        <v>169316.15556198714</v>
      </c>
      <c r="AK222" s="1">
        <f t="shared" si="246"/>
        <v>63963.974587990298</v>
      </c>
      <c r="AL222" s="14">
        <f t="shared" si="281"/>
        <v>79.172815020023933</v>
      </c>
      <c r="AM222" s="14">
        <f t="shared" si="282"/>
        <v>18.655618679156536</v>
      </c>
      <c r="AN222" s="14">
        <f t="shared" si="283"/>
        <v>5.9446732275042704</v>
      </c>
      <c r="AO222" s="11">
        <f t="shared" si="284"/>
        <v>3.8882535109539562E-3</v>
      </c>
      <c r="AP222" s="11">
        <f t="shared" si="285"/>
        <v>4.898173910418354E-3</v>
      </c>
      <c r="AQ222" s="11">
        <f t="shared" si="286"/>
        <v>4.4432617603451189E-3</v>
      </c>
      <c r="AR222" s="1">
        <f t="shared" si="292"/>
        <v>155116.72301312242</v>
      </c>
      <c r="AS222" s="1">
        <f t="shared" si="287"/>
        <v>86635.789339001713</v>
      </c>
      <c r="AT222" s="1">
        <f t="shared" si="288"/>
        <v>32878.259493472782</v>
      </c>
      <c r="AU222" s="1">
        <f t="shared" si="247"/>
        <v>31023.344602624486</v>
      </c>
      <c r="AV222" s="1">
        <f t="shared" si="248"/>
        <v>17327.157867800343</v>
      </c>
      <c r="AW222" s="1">
        <f t="shared" si="249"/>
        <v>6575.6518986945566</v>
      </c>
      <c r="AX222" s="1">
        <f t="shared" si="308"/>
        <v>106482.49768577139</v>
      </c>
      <c r="AY222" s="1">
        <f t="shared" si="295"/>
        <v>23382.854494135117</v>
      </c>
      <c r="AZ222" s="1">
        <f t="shared" si="296"/>
        <v>6019.3397090115031</v>
      </c>
      <c r="BA222" s="1">
        <f t="shared" si="309"/>
        <v>13490.218654101143</v>
      </c>
      <c r="BB222" s="1">
        <f t="shared" si="310"/>
        <v>29817.919885943596</v>
      </c>
      <c r="BC222" s="1">
        <f t="shared" si="311"/>
        <v>38028.185516300371</v>
      </c>
      <c r="BD222" s="1">
        <f t="shared" si="312"/>
        <v>697.41512745738885</v>
      </c>
      <c r="BE222" s="2">
        <f t="shared" si="318"/>
        <v>0</v>
      </c>
      <c r="BF222" s="2">
        <f t="shared" si="319"/>
        <v>0</v>
      </c>
      <c r="BG222" s="2">
        <f t="shared" si="320"/>
        <v>0</v>
      </c>
      <c r="BH222" s="2">
        <f t="shared" si="297"/>
        <v>0</v>
      </c>
      <c r="BI222" s="2">
        <f t="shared" si="313"/>
        <v>0</v>
      </c>
      <c r="BJ222" s="2">
        <f t="shared" si="298"/>
        <v>0</v>
      </c>
      <c r="BK222" s="2">
        <f t="shared" si="299"/>
        <v>0</v>
      </c>
      <c r="BL222" s="2">
        <f t="shared" si="300"/>
        <v>0</v>
      </c>
      <c r="BM222" s="2">
        <f t="shared" si="301"/>
        <v>0</v>
      </c>
      <c r="BN222" s="2">
        <f t="shared" si="302"/>
        <v>0</v>
      </c>
      <c r="BO222" s="2">
        <f t="shared" si="314"/>
        <v>0</v>
      </c>
      <c r="BP222" s="2">
        <f t="shared" si="315"/>
        <v>0</v>
      </c>
      <c r="BQ222" s="2">
        <f t="shared" si="316"/>
        <v>0</v>
      </c>
      <c r="BR222" s="11">
        <f t="shared" si="317"/>
        <v>2.7309486717210979E-2</v>
      </c>
      <c r="BS222" s="17">
        <f t="shared" si="293"/>
        <v>2.0843635766006662E-3</v>
      </c>
      <c r="BT222" s="17">
        <f t="shared" si="294"/>
        <v>8.5744608641799436E-3</v>
      </c>
      <c r="BU222" s="12">
        <f>(BU$3*temperature!$I332+BU$4*temperature!$I332^2+BU$5*temperature!$I332^6)*(K222/K$56)^$BW$1</f>
        <v>-45.992109815422516</v>
      </c>
      <c r="BV222" s="12">
        <f>(BV$3*temperature!$I332+BV$4*temperature!$I332^2+BV$5*temperature!$I332^6)*(L222/L$56)^$BW$1</f>
        <v>-30.49278779152371</v>
      </c>
      <c r="BW222" s="12">
        <f>(BW$3*temperature!$I332+BW$4*temperature!$I332^2+BW$5*temperature!$I332^6)*(M222/M$56)^$BW$1</f>
        <v>-26.202816009136104</v>
      </c>
      <c r="BX222" s="12">
        <f>(BX$3*temperature!$M332+BX$4*temperature!$M332^2+BX$5*temperature!$M332^6)*(K222/K$56)^$BW$1</f>
        <v>-45.992128471109602</v>
      </c>
      <c r="BY222" s="12">
        <f>(BY$3*temperature!$M332+BY$4*temperature!$M332^2+BY$5*temperature!$M332^6)*(L222/L$56)^$BW$1</f>
        <v>-30.492799418654549</v>
      </c>
      <c r="BZ222" s="12">
        <f>(BZ$3*temperature!$M332+BZ$4*temperature!$M332^2+BZ$5*temperature!$M332^6)*(M222/M$56)^$BW$1</f>
        <v>-26.202825381032003</v>
      </c>
      <c r="CA222" s="19">
        <f t="shared" si="303"/>
        <v>-1.8655687085811223E-5</v>
      </c>
      <c r="CB222" s="19">
        <f t="shared" si="304"/>
        <v>-1.162713083857625E-5</v>
      </c>
      <c r="CC222" s="19">
        <f t="shared" si="305"/>
        <v>-9.3718958993349588E-6</v>
      </c>
      <c r="CD222" s="19">
        <f t="shared" si="306"/>
        <v>-4.2092663295813147E-2</v>
      </c>
      <c r="CE222" s="19">
        <f t="shared" si="307"/>
        <v>-8.7736414215908672E-5</v>
      </c>
      <c r="CF222" s="19"/>
      <c r="CG222" s="19"/>
      <c r="CH222" s="19"/>
    </row>
    <row r="223" spans="1:86">
      <c r="A223" s="2">
        <f t="shared" si="250"/>
        <v>2177</v>
      </c>
      <c r="B223" s="5">
        <f t="shared" si="251"/>
        <v>1165.3884742314151</v>
      </c>
      <c r="C223" s="5">
        <f t="shared" si="252"/>
        <v>2964.0837191068526</v>
      </c>
      <c r="D223" s="5">
        <f t="shared" si="253"/>
        <v>4369.6969501439953</v>
      </c>
      <c r="E223" s="15">
        <f t="shared" si="254"/>
        <v>7.8247425145951167E-7</v>
      </c>
      <c r="F223" s="15">
        <f t="shared" si="255"/>
        <v>1.5415267445622704E-6</v>
      </c>
      <c r="G223" s="15">
        <f t="shared" si="256"/>
        <v>3.1469720136212941E-6</v>
      </c>
      <c r="H223" s="5">
        <f t="shared" si="257"/>
        <v>154133.35561489288</v>
      </c>
      <c r="I223" s="5">
        <f t="shared" si="258"/>
        <v>86775.103931036982</v>
      </c>
      <c r="J223" s="5">
        <f t="shared" si="259"/>
        <v>32950.74159153091</v>
      </c>
      <c r="K223" s="5">
        <f t="shared" si="260"/>
        <v>132259.20714253272</v>
      </c>
      <c r="L223" s="5">
        <f t="shared" si="261"/>
        <v>29275.523957597372</v>
      </c>
      <c r="M223" s="5">
        <f t="shared" si="262"/>
        <v>7540.7384007362525</v>
      </c>
      <c r="N223" s="15">
        <f t="shared" si="263"/>
        <v>-6.3403093129682508E-3</v>
      </c>
      <c r="O223" s="15">
        <f t="shared" si="264"/>
        <v>1.6065049693656519E-3</v>
      </c>
      <c r="P223" s="15">
        <f t="shared" si="265"/>
        <v>2.2014061704576093E-3</v>
      </c>
      <c r="Q223" s="5">
        <f t="shared" si="266"/>
        <v>3575.4395918832533</v>
      </c>
      <c r="R223" s="5">
        <f t="shared" si="267"/>
        <v>6718.2941397172408</v>
      </c>
      <c r="S223" s="5">
        <f t="shared" si="268"/>
        <v>4221.6832186705942</v>
      </c>
      <c r="T223" s="5">
        <f t="shared" si="269"/>
        <v>23.197052822340439</v>
      </c>
      <c r="U223" s="5">
        <f t="shared" si="270"/>
        <v>77.421908305134266</v>
      </c>
      <c r="V223" s="5">
        <f t="shared" si="271"/>
        <v>128.12103809389416</v>
      </c>
      <c r="W223" s="15">
        <f t="shared" si="272"/>
        <v>-1.0734613539272964E-2</v>
      </c>
      <c r="X223" s="15">
        <f t="shared" si="273"/>
        <v>-1.217998157191269E-2</v>
      </c>
      <c r="Y223" s="15">
        <f t="shared" si="274"/>
        <v>-9.7425357312937999E-3</v>
      </c>
      <c r="Z223" s="5">
        <f t="shared" si="289"/>
        <v>4275.0474409976814</v>
      </c>
      <c r="AA223" s="5">
        <f t="shared" si="290"/>
        <v>20516.644568707943</v>
      </c>
      <c r="AB223" s="5">
        <f t="shared" si="291"/>
        <v>50846.423039363683</v>
      </c>
      <c r="AC223" s="16">
        <f t="shared" si="275"/>
        <v>1.1753367604193288</v>
      </c>
      <c r="AD223" s="16">
        <f t="shared" si="276"/>
        <v>3.0215024415225056</v>
      </c>
      <c r="AE223" s="16">
        <f t="shared" si="277"/>
        <v>11.953064511597871</v>
      </c>
      <c r="AF223" s="15">
        <f t="shared" si="278"/>
        <v>-4.0504037456468023E-3</v>
      </c>
      <c r="AG223" s="15">
        <f t="shared" si="279"/>
        <v>2.9673830763510267E-4</v>
      </c>
      <c r="AH223" s="15">
        <f t="shared" si="280"/>
        <v>9.7937136394747881E-3</v>
      </c>
      <c r="AI223" s="1">
        <f t="shared" si="244"/>
        <v>323661.5010180496</v>
      </c>
      <c r="AJ223" s="1">
        <f t="shared" si="245"/>
        <v>169711.69787358877</v>
      </c>
      <c r="AK223" s="1">
        <f t="shared" si="246"/>
        <v>64143.229027885827</v>
      </c>
      <c r="AL223" s="14">
        <f t="shared" si="281"/>
        <v>79.477580556237911</v>
      </c>
      <c r="AM223" s="14">
        <f t="shared" si="282"/>
        <v>18.746083359206523</v>
      </c>
      <c r="AN223" s="14">
        <f t="shared" si="283"/>
        <v>5.9708228293414924</v>
      </c>
      <c r="AO223" s="11">
        <f t="shared" si="284"/>
        <v>3.8493709758444165E-3</v>
      </c>
      <c r="AP223" s="11">
        <f t="shared" si="285"/>
        <v>4.8491921713141707E-3</v>
      </c>
      <c r="AQ223" s="11">
        <f t="shared" si="286"/>
        <v>4.3988291427416674E-3</v>
      </c>
      <c r="AR223" s="1">
        <f t="shared" si="292"/>
        <v>154133.35561489288</v>
      </c>
      <c r="AS223" s="1">
        <f t="shared" si="287"/>
        <v>86775.103931036982</v>
      </c>
      <c r="AT223" s="1">
        <f t="shared" si="288"/>
        <v>32950.74159153091</v>
      </c>
      <c r="AU223" s="1">
        <f t="shared" si="247"/>
        <v>30826.671122978576</v>
      </c>
      <c r="AV223" s="1">
        <f t="shared" si="248"/>
        <v>17355.020786207398</v>
      </c>
      <c r="AW223" s="1">
        <f t="shared" si="249"/>
        <v>6590.1483183061828</v>
      </c>
      <c r="AX223" s="1">
        <f t="shared" si="308"/>
        <v>105807.36571402618</v>
      </c>
      <c r="AY223" s="1">
        <f t="shared" si="295"/>
        <v>23420.419166077896</v>
      </c>
      <c r="AZ223" s="1">
        <f t="shared" si="296"/>
        <v>6032.5907205890016</v>
      </c>
      <c r="BA223" s="1">
        <f t="shared" si="309"/>
        <v>13482.816762939965</v>
      </c>
      <c r="BB223" s="1">
        <f t="shared" si="310"/>
        <v>29822.723845440607</v>
      </c>
      <c r="BC223" s="1">
        <f t="shared" si="311"/>
        <v>38037.914095089727</v>
      </c>
      <c r="BD223" s="1">
        <f t="shared" si="312"/>
        <v>677.16142612825251</v>
      </c>
      <c r="BE223" s="2">
        <f t="shared" si="318"/>
        <v>0</v>
      </c>
      <c r="BF223" s="2">
        <f t="shared" si="319"/>
        <v>0</v>
      </c>
      <c r="BG223" s="2">
        <f t="shared" si="320"/>
        <v>0</v>
      </c>
      <c r="BH223" s="2">
        <f t="shared" si="297"/>
        <v>0</v>
      </c>
      <c r="BI223" s="2">
        <f t="shared" si="313"/>
        <v>0</v>
      </c>
      <c r="BJ223" s="2">
        <f t="shared" si="298"/>
        <v>0</v>
      </c>
      <c r="BK223" s="2">
        <f t="shared" si="299"/>
        <v>0</v>
      </c>
      <c r="BL223" s="2">
        <f t="shared" si="300"/>
        <v>0</v>
      </c>
      <c r="BM223" s="2">
        <f t="shared" si="301"/>
        <v>0</v>
      </c>
      <c r="BN223" s="2">
        <f t="shared" si="302"/>
        <v>0</v>
      </c>
      <c r="BO223" s="2">
        <f t="shared" si="314"/>
        <v>0</v>
      </c>
      <c r="BP223" s="2">
        <f t="shared" si="315"/>
        <v>0</v>
      </c>
      <c r="BQ223" s="2">
        <f t="shared" si="316"/>
        <v>0</v>
      </c>
      <c r="BR223" s="11">
        <f t="shared" si="317"/>
        <v>2.7188259691918154E-2</v>
      </c>
      <c r="BS223" s="17">
        <f t="shared" si="293"/>
        <v>2.028953887363869E-3</v>
      </c>
      <c r="BT223" s="17">
        <f t="shared" si="294"/>
        <v>8.3247192856115964E-3</v>
      </c>
      <c r="BU223" s="12">
        <f>(BU$3*temperature!$I333+BU$4*temperature!$I333^2+BU$5*temperature!$I333^6)*(K223/K$56)^$BW$1</f>
        <v>-46.49792214499714</v>
      </c>
      <c r="BV223" s="12">
        <f>(BV$3*temperature!$I333+BV$4*temperature!$I333^2+BV$5*temperature!$I333^6)*(L223/L$56)^$BW$1</f>
        <v>-30.749623823425338</v>
      </c>
      <c r="BW223" s="12">
        <f>(BW$3*temperature!$I333+BW$4*temperature!$I333^2+BW$5*temperature!$I333^6)*(M223/M$56)^$BW$1</f>
        <v>-26.405242624540943</v>
      </c>
      <c r="BX223" s="12">
        <f>(BX$3*temperature!$M333+BX$4*temperature!$M333^2+BX$5*temperature!$M333^6)*(K223/K$56)^$BW$1</f>
        <v>-46.497940807966444</v>
      </c>
      <c r="BY223" s="12">
        <f>(BY$3*temperature!$M333+BY$4*temperature!$M333^2+BY$5*temperature!$M333^6)*(L223/L$56)^$BW$1</f>
        <v>-30.749635429924901</v>
      </c>
      <c r="BZ223" s="12">
        <f>(BZ$3*temperature!$M333+BZ$4*temperature!$M333^2+BZ$5*temperature!$M333^6)*(M223/M$56)^$BW$1</f>
        <v>-26.405251976615741</v>
      </c>
      <c r="CA223" s="19">
        <f t="shared" si="303"/>
        <v>-1.8662969303306909E-5</v>
      </c>
      <c r="CB223" s="19">
        <f t="shared" si="304"/>
        <v>-1.1606499562333283E-5</v>
      </c>
      <c r="CC223" s="19">
        <f t="shared" si="305"/>
        <v>-9.3520747981301611E-6</v>
      </c>
      <c r="CD223" s="19">
        <f t="shared" si="306"/>
        <v>-4.1918990902712956E-2</v>
      </c>
      <c r="CE223" s="19">
        <f t="shared" si="307"/>
        <v>-8.505169954643011E-5</v>
      </c>
      <c r="CF223" s="19"/>
      <c r="CG223" s="19"/>
      <c r="CH223" s="19"/>
    </row>
    <row r="224" spans="1:86">
      <c r="A224" s="2">
        <f t="shared" si="250"/>
        <v>2178</v>
      </c>
      <c r="B224" s="5">
        <f t="shared" si="251"/>
        <v>1165.3893405235654</v>
      </c>
      <c r="C224" s="5">
        <f t="shared" si="252"/>
        <v>2964.0880598604626</v>
      </c>
      <c r="D224" s="5">
        <f t="shared" si="253"/>
        <v>4369.7100138923042</v>
      </c>
      <c r="E224" s="15">
        <f t="shared" si="254"/>
        <v>7.4335053888653601E-7</v>
      </c>
      <c r="F224" s="15">
        <f t="shared" si="255"/>
        <v>1.4644504073341569E-6</v>
      </c>
      <c r="G224" s="15">
        <f t="shared" si="256"/>
        <v>2.9896234129402294E-6</v>
      </c>
      <c r="H224" s="5">
        <f t="shared" si="257"/>
        <v>153125.70482605768</v>
      </c>
      <c r="I224" s="5">
        <f t="shared" si="258"/>
        <v>86908.865588444402</v>
      </c>
      <c r="J224" s="5">
        <f t="shared" si="259"/>
        <v>33021.611489850649</v>
      </c>
      <c r="K224" s="5">
        <f t="shared" si="260"/>
        <v>131394.46149152532</v>
      </c>
      <c r="L224" s="5">
        <f t="shared" si="261"/>
        <v>29320.608508687732</v>
      </c>
      <c r="M224" s="5">
        <f t="shared" si="262"/>
        <v>7556.9343011017709</v>
      </c>
      <c r="N224" s="15">
        <f t="shared" si="263"/>
        <v>-6.5382642894228349E-3</v>
      </c>
      <c r="O224" s="15">
        <f t="shared" si="264"/>
        <v>1.5400083412908661E-3</v>
      </c>
      <c r="P224" s="15">
        <f t="shared" si="265"/>
        <v>2.147787060738926E-3</v>
      </c>
      <c r="Q224" s="5">
        <f t="shared" si="266"/>
        <v>3513.9350175872037</v>
      </c>
      <c r="R224" s="5">
        <f t="shared" si="267"/>
        <v>6646.6953867779848</v>
      </c>
      <c r="S224" s="5">
        <f t="shared" si="268"/>
        <v>4189.544782515638</v>
      </c>
      <c r="T224" s="5">
        <f t="shared" si="269"/>
        <v>22.948041425042511</v>
      </c>
      <c r="U224" s="5">
        <f t="shared" si="270"/>
        <v>76.478910888715419</v>
      </c>
      <c r="V224" s="5">
        <f t="shared" si="271"/>
        <v>126.87281430233394</v>
      </c>
      <c r="W224" s="15">
        <f t="shared" si="272"/>
        <v>-1.0734613539272964E-2</v>
      </c>
      <c r="X224" s="15">
        <f t="shared" si="273"/>
        <v>-1.217998157191269E-2</v>
      </c>
      <c r="Y224" s="15">
        <f t="shared" si="274"/>
        <v>-9.7425357312937999E-3</v>
      </c>
      <c r="Z224" s="5">
        <f t="shared" si="289"/>
        <v>4185.3243906929874</v>
      </c>
      <c r="AA224" s="5">
        <f t="shared" si="290"/>
        <v>20305.365738456498</v>
      </c>
      <c r="AB224" s="5">
        <f t="shared" si="291"/>
        <v>50956.26274587986</v>
      </c>
      <c r="AC224" s="16">
        <f t="shared" si="275"/>
        <v>1.1705761720025301</v>
      </c>
      <c r="AD224" s="16">
        <f t="shared" si="276"/>
        <v>3.0223990370435181</v>
      </c>
      <c r="AE224" s="16">
        <f t="shared" si="277"/>
        <v>12.07012940253863</v>
      </c>
      <c r="AF224" s="15">
        <f t="shared" si="278"/>
        <v>-4.0504037456468023E-3</v>
      </c>
      <c r="AG224" s="15">
        <f t="shared" si="279"/>
        <v>2.9673830763510267E-4</v>
      </c>
      <c r="AH224" s="15">
        <f t="shared" si="280"/>
        <v>9.7937136394747881E-3</v>
      </c>
      <c r="AI224" s="1">
        <f t="shared" si="244"/>
        <v>322122.02203922323</v>
      </c>
      <c r="AJ224" s="1">
        <f t="shared" si="245"/>
        <v>170095.5488724373</v>
      </c>
      <c r="AK224" s="1">
        <f t="shared" si="246"/>
        <v>64319.054443403424</v>
      </c>
      <c r="AL224" s="14">
        <f t="shared" si="281"/>
        <v>79.780459861143186</v>
      </c>
      <c r="AM224" s="14">
        <f t="shared" si="282"/>
        <v>18.836077686268109</v>
      </c>
      <c r="AN224" s="14">
        <f t="shared" si="283"/>
        <v>5.996824812514669</v>
      </c>
      <c r="AO224" s="11">
        <f t="shared" si="284"/>
        <v>3.8108772660859721E-3</v>
      </c>
      <c r="AP224" s="11">
        <f t="shared" si="285"/>
        <v>4.8007002496010288E-3</v>
      </c>
      <c r="AQ224" s="11">
        <f t="shared" si="286"/>
        <v>4.3548408513142504E-3</v>
      </c>
      <c r="AR224" s="1">
        <f t="shared" si="292"/>
        <v>153125.70482605768</v>
      </c>
      <c r="AS224" s="1">
        <f t="shared" si="287"/>
        <v>86908.865588444402</v>
      </c>
      <c r="AT224" s="1">
        <f t="shared" si="288"/>
        <v>33021.611489850649</v>
      </c>
      <c r="AU224" s="1">
        <f t="shared" si="247"/>
        <v>30625.14096521154</v>
      </c>
      <c r="AV224" s="1">
        <f t="shared" si="248"/>
        <v>17381.773117688881</v>
      </c>
      <c r="AW224" s="1">
        <f t="shared" si="249"/>
        <v>6604.3222979701304</v>
      </c>
      <c r="AX224" s="1">
        <f t="shared" si="308"/>
        <v>105115.56919322025</v>
      </c>
      <c r="AY224" s="1">
        <f t="shared" si="295"/>
        <v>23456.48680695019</v>
      </c>
      <c r="AZ224" s="1">
        <f t="shared" si="296"/>
        <v>6045.5474408814171</v>
      </c>
      <c r="BA224" s="1">
        <f t="shared" si="309"/>
        <v>13475.182143222439</v>
      </c>
      <c r="BB224" s="1">
        <f t="shared" si="310"/>
        <v>29827.328728427943</v>
      </c>
      <c r="BC224" s="1">
        <f t="shared" si="311"/>
        <v>38047.4029564507</v>
      </c>
      <c r="BD224" s="1">
        <f t="shared" si="312"/>
        <v>657.49048206566454</v>
      </c>
      <c r="BE224" s="2">
        <f t="shared" si="318"/>
        <v>0</v>
      </c>
      <c r="BF224" s="2">
        <f t="shared" si="319"/>
        <v>0</v>
      </c>
      <c r="BG224" s="2">
        <f t="shared" si="320"/>
        <v>0</v>
      </c>
      <c r="BH224" s="2">
        <f t="shared" si="297"/>
        <v>0</v>
      </c>
      <c r="BI224" s="2">
        <f t="shared" si="313"/>
        <v>0</v>
      </c>
      <c r="BJ224" s="2">
        <f t="shared" si="298"/>
        <v>0</v>
      </c>
      <c r="BK224" s="2">
        <f t="shared" si="299"/>
        <v>0</v>
      </c>
      <c r="BL224" s="2">
        <f t="shared" si="300"/>
        <v>0</v>
      </c>
      <c r="BM224" s="2">
        <f t="shared" si="301"/>
        <v>0</v>
      </c>
      <c r="BN224" s="2">
        <f t="shared" si="302"/>
        <v>0</v>
      </c>
      <c r="BO224" s="2">
        <f t="shared" si="314"/>
        <v>0</v>
      </c>
      <c r="BP224" s="2">
        <f t="shared" si="315"/>
        <v>0</v>
      </c>
      <c r="BQ224" s="2">
        <f t="shared" si="316"/>
        <v>0</v>
      </c>
      <c r="BR224" s="11">
        <f t="shared" si="317"/>
        <v>2.7065622693835251E-2</v>
      </c>
      <c r="BS224" s="17">
        <f t="shared" si="293"/>
        <v>1.9752502700648151E-3</v>
      </c>
      <c r="BT224" s="17">
        <f t="shared" si="294"/>
        <v>8.0822517336034908E-3</v>
      </c>
      <c r="BU224" s="12">
        <f>(BU$3*temperature!$I334+BU$4*temperature!$I334^2+BU$5*temperature!$I334^6)*(K224/K$56)^$BW$1</f>
        <v>-47.005987336725561</v>
      </c>
      <c r="BV224" s="12">
        <f>(BV$3*temperature!$I334+BV$4*temperature!$I334^2+BV$5*temperature!$I334^6)*(L224/L$56)^$BW$1</f>
        <v>-31.00573514920217</v>
      </c>
      <c r="BW224" s="12">
        <f>(BW$3*temperature!$I334+BW$4*temperature!$I334^2+BW$5*temperature!$I334^6)*(M224/M$56)^$BW$1</f>
        <v>-26.606924885268015</v>
      </c>
      <c r="BX224" s="12">
        <f>(BX$3*temperature!$M334+BX$4*temperature!$M334^2+BX$5*temperature!$M334^6)*(K224/K$56)^$BW$1</f>
        <v>-47.006006007723769</v>
      </c>
      <c r="BY224" s="12">
        <f>(BY$3*temperature!$M334+BY$4*temperature!$M334^2+BY$5*temperature!$M334^6)*(L224/L$56)^$BW$1</f>
        <v>-31.005746735217329</v>
      </c>
      <c r="BZ224" s="12">
        <f>(BZ$3*temperature!$M334+BZ$4*temperature!$M334^2+BZ$5*temperature!$M334^6)*(M224/M$56)^$BW$1</f>
        <v>-26.606934217651482</v>
      </c>
      <c r="CA224" s="19">
        <f t="shared" si="303"/>
        <v>-1.8670998208847323E-5</v>
      </c>
      <c r="CB224" s="19">
        <f t="shared" si="304"/>
        <v>-1.1586015158826513E-5</v>
      </c>
      <c r="CC224" s="19">
        <f t="shared" si="305"/>
        <v>-9.3323834668979089E-6</v>
      </c>
      <c r="CD224" s="19">
        <f t="shared" si="306"/>
        <v>-4.1741075357981473E-2</v>
      </c>
      <c r="CE224" s="19">
        <f t="shared" si="307"/>
        <v>-8.2449070373648704E-5</v>
      </c>
      <c r="CF224" s="19"/>
      <c r="CG224" s="19"/>
      <c r="CH224" s="19"/>
    </row>
    <row r="225" spans="1:86">
      <c r="A225" s="2">
        <f t="shared" si="250"/>
        <v>2179</v>
      </c>
      <c r="B225" s="5">
        <f t="shared" si="251"/>
        <v>1165.3901635017198</v>
      </c>
      <c r="C225" s="5">
        <f t="shared" si="252"/>
        <v>2964.0921835824306</v>
      </c>
      <c r="D225" s="5">
        <f t="shared" si="253"/>
        <v>4369.7224244903009</v>
      </c>
      <c r="E225" s="15">
        <f t="shared" si="254"/>
        <v>7.0618301194220917E-7</v>
      </c>
      <c r="F225" s="15">
        <f t="shared" si="255"/>
        <v>1.3912278869674491E-6</v>
      </c>
      <c r="G225" s="15">
        <f t="shared" si="256"/>
        <v>2.8401422422932177E-6</v>
      </c>
      <c r="H225" s="5">
        <f t="shared" si="257"/>
        <v>152093.58942691915</v>
      </c>
      <c r="I225" s="5">
        <f t="shared" si="258"/>
        <v>87037.11013403564</v>
      </c>
      <c r="J225" s="5">
        <f t="shared" si="259"/>
        <v>33090.880993375067</v>
      </c>
      <c r="K225" s="5">
        <f t="shared" si="260"/>
        <v>130508.72934255267</v>
      </c>
      <c r="L225" s="5">
        <f t="shared" si="261"/>
        <v>29363.833762026166</v>
      </c>
      <c r="M225" s="5">
        <f t="shared" si="262"/>
        <v>7572.7649902693529</v>
      </c>
      <c r="N225" s="15">
        <f t="shared" si="263"/>
        <v>-6.7410158610815563E-3</v>
      </c>
      <c r="O225" s="15">
        <f t="shared" si="264"/>
        <v>1.474227703208264E-3</v>
      </c>
      <c r="P225" s="15">
        <f t="shared" si="265"/>
        <v>2.094856000703027E-3</v>
      </c>
      <c r="Q225" s="5">
        <f t="shared" si="266"/>
        <v>3452.7835058472442</v>
      </c>
      <c r="R225" s="5">
        <f t="shared" si="267"/>
        <v>6575.4273013292295</v>
      </c>
      <c r="S225" s="5">
        <f t="shared" si="268"/>
        <v>4157.4307881663372</v>
      </c>
      <c r="T225" s="5">
        <f t="shared" si="269"/>
        <v>22.701703068861452</v>
      </c>
      <c r="U225" s="5">
        <f t="shared" si="270"/>
        <v>75.547399163450919</v>
      </c>
      <c r="V225" s="5">
        <f t="shared" si="271"/>
        <v>125.63675137566365</v>
      </c>
      <c r="W225" s="15">
        <f t="shared" si="272"/>
        <v>-1.0734613539272964E-2</v>
      </c>
      <c r="X225" s="15">
        <f t="shared" si="273"/>
        <v>-1.217998157191269E-2</v>
      </c>
      <c r="Y225" s="15">
        <f t="shared" si="274"/>
        <v>-9.7425357312937999E-3</v>
      </c>
      <c r="Z225" s="5">
        <f t="shared" si="289"/>
        <v>4096.6679599780664</v>
      </c>
      <c r="AA225" s="5">
        <f t="shared" si="290"/>
        <v>20094.926902214171</v>
      </c>
      <c r="AB225" s="5">
        <f t="shared" si="291"/>
        <v>51063.599578924142</v>
      </c>
      <c r="AC225" s="16">
        <f t="shared" si="275"/>
        <v>1.1658348658908861</v>
      </c>
      <c r="AD225" s="16">
        <f t="shared" si="276"/>
        <v>3.0232958986187684</v>
      </c>
      <c r="AE225" s="16">
        <f t="shared" si="277"/>
        <v>12.188340793498497</v>
      </c>
      <c r="AF225" s="15">
        <f t="shared" si="278"/>
        <v>-4.0504037456468023E-3</v>
      </c>
      <c r="AG225" s="15">
        <f t="shared" si="279"/>
        <v>2.9673830763510267E-4</v>
      </c>
      <c r="AH225" s="15">
        <f t="shared" si="280"/>
        <v>9.7937136394747881E-3</v>
      </c>
      <c r="AI225" s="1">
        <f t="shared" si="244"/>
        <v>320534.96080051246</v>
      </c>
      <c r="AJ225" s="1">
        <f t="shared" si="245"/>
        <v>170467.76710288247</v>
      </c>
      <c r="AK225" s="1">
        <f t="shared" si="246"/>
        <v>64491.471297033211</v>
      </c>
      <c r="AL225" s="14">
        <f t="shared" si="281"/>
        <v>80.08145306649827</v>
      </c>
      <c r="AM225" s="14">
        <f t="shared" si="282"/>
        <v>18.925599785489577</v>
      </c>
      <c r="AN225" s="14">
        <f t="shared" si="283"/>
        <v>6.0226788780096649</v>
      </c>
      <c r="AO225" s="11">
        <f t="shared" si="284"/>
        <v>3.7727684934251125E-3</v>
      </c>
      <c r="AP225" s="11">
        <f t="shared" si="285"/>
        <v>4.7526932471050184E-3</v>
      </c>
      <c r="AQ225" s="11">
        <f t="shared" si="286"/>
        <v>4.3112924428011078E-3</v>
      </c>
      <c r="AR225" s="1">
        <f t="shared" si="292"/>
        <v>152093.58942691915</v>
      </c>
      <c r="AS225" s="1">
        <f t="shared" si="287"/>
        <v>87037.11013403564</v>
      </c>
      <c r="AT225" s="1">
        <f t="shared" si="288"/>
        <v>33090.880993375067</v>
      </c>
      <c r="AU225" s="1">
        <f t="shared" si="247"/>
        <v>30418.71788538383</v>
      </c>
      <c r="AV225" s="1">
        <f t="shared" si="248"/>
        <v>17407.422026807129</v>
      </c>
      <c r="AW225" s="1">
        <f t="shared" si="249"/>
        <v>6618.1761986750134</v>
      </c>
      <c r="AX225" s="1">
        <f t="shared" si="308"/>
        <v>104406.98347404214</v>
      </c>
      <c r="AY225" s="1">
        <f t="shared" si="295"/>
        <v>23491.067009620936</v>
      </c>
      <c r="AZ225" s="1">
        <f t="shared" si="296"/>
        <v>6058.2119922154825</v>
      </c>
      <c r="BA225" s="1">
        <f t="shared" si="309"/>
        <v>13467.309147572461</v>
      </c>
      <c r="BB225" s="1">
        <f t="shared" si="310"/>
        <v>29831.736754012618</v>
      </c>
      <c r="BC225" s="1">
        <f t="shared" si="311"/>
        <v>38056.65538100656</v>
      </c>
      <c r="BD225" s="1">
        <f t="shared" si="312"/>
        <v>638.38568711626613</v>
      </c>
      <c r="BE225" s="2">
        <f t="shared" si="318"/>
        <v>0</v>
      </c>
      <c r="BF225" s="2">
        <f t="shared" si="319"/>
        <v>0</v>
      </c>
      <c r="BG225" s="2">
        <f t="shared" si="320"/>
        <v>0</v>
      </c>
      <c r="BH225" s="2">
        <f t="shared" si="297"/>
        <v>0</v>
      </c>
      <c r="BI225" s="2">
        <f t="shared" si="313"/>
        <v>0</v>
      </c>
      <c r="BJ225" s="2">
        <f t="shared" si="298"/>
        <v>0</v>
      </c>
      <c r="BK225" s="2">
        <f t="shared" si="299"/>
        <v>0</v>
      </c>
      <c r="BL225" s="2">
        <f t="shared" si="300"/>
        <v>0</v>
      </c>
      <c r="BM225" s="2">
        <f t="shared" si="301"/>
        <v>0</v>
      </c>
      <c r="BN225" s="2">
        <f t="shared" si="302"/>
        <v>0</v>
      </c>
      <c r="BO225" s="2">
        <f t="shared" si="314"/>
        <v>0</v>
      </c>
      <c r="BP225" s="2">
        <f t="shared" si="315"/>
        <v>0</v>
      </c>
      <c r="BQ225" s="2">
        <f t="shared" si="316"/>
        <v>0</v>
      </c>
      <c r="BR225" s="11">
        <f t="shared" si="317"/>
        <v>2.6941445228506139E-2</v>
      </c>
      <c r="BS225" s="17">
        <f t="shared" si="293"/>
        <v>1.9231977260460117E-3</v>
      </c>
      <c r="BT225" s="17">
        <f t="shared" si="294"/>
        <v>7.84684634330436E-3</v>
      </c>
      <c r="BU225" s="12">
        <f>(BU$3*temperature!$I335+BU$4*temperature!$I335^2+BU$5*temperature!$I335^6)*(K225/K$56)^$BW$1</f>
        <v>-47.516414608984327</v>
      </c>
      <c r="BV225" s="12">
        <f>(BV$3*temperature!$I335+BV$4*temperature!$I335^2+BV$5*temperature!$I335^6)*(L225/L$56)^$BW$1</f>
        <v>-31.261118720513522</v>
      </c>
      <c r="BW225" s="12">
        <f>(BW$3*temperature!$I335+BW$4*temperature!$I335^2+BW$5*temperature!$I335^6)*(M225/M$56)^$BW$1</f>
        <v>-26.80785956766724</v>
      </c>
      <c r="BX225" s="12">
        <f>(BX$3*temperature!$M335+BX$4*temperature!$M335^2+BX$5*temperature!$M335^6)*(K225/K$56)^$BW$1</f>
        <v>-47.516433288793699</v>
      </c>
      <c r="BY225" s="12">
        <f>(BY$3*temperature!$M335+BY$4*temperature!$M335^2+BY$5*temperature!$M335^6)*(L225/L$56)^$BW$1</f>
        <v>-31.261130286195066</v>
      </c>
      <c r="BZ225" s="12">
        <f>(BZ$3*temperature!$M335+BZ$4*temperature!$M335^2+BZ$5*temperature!$M335^6)*(M225/M$56)^$BW$1</f>
        <v>-26.807868880491572</v>
      </c>
      <c r="CA225" s="19">
        <f t="shared" si="303"/>
        <v>-1.8679809372201817E-5</v>
      </c>
      <c r="CB225" s="19">
        <f t="shared" si="304"/>
        <v>-1.1565681543146411E-5</v>
      </c>
      <c r="CC225" s="19">
        <f t="shared" si="305"/>
        <v>-9.3128243321416448E-6</v>
      </c>
      <c r="CD225" s="19">
        <f t="shared" si="306"/>
        <v>-4.1558923171619036E-2</v>
      </c>
      <c r="CE225" s="19">
        <f t="shared" si="307"/>
        <v>-7.9926026540578634E-5</v>
      </c>
      <c r="CF225" s="19"/>
      <c r="CG225" s="19"/>
      <c r="CH225" s="19"/>
    </row>
    <row r="226" spans="1:86">
      <c r="A226" s="2">
        <f t="shared" si="250"/>
        <v>2180</v>
      </c>
      <c r="B226" s="5">
        <f t="shared" si="251"/>
        <v>1165.3909453315189</v>
      </c>
      <c r="C226" s="5">
        <f t="shared" si="252"/>
        <v>2964.0961011237509</v>
      </c>
      <c r="D226" s="5">
        <f t="shared" si="253"/>
        <v>4369.7342145918838</v>
      </c>
      <c r="E226" s="15">
        <f t="shared" si="254"/>
        <v>6.7087386134509864E-7</v>
      </c>
      <c r="F226" s="15">
        <f t="shared" si="255"/>
        <v>1.3216664926190767E-6</v>
      </c>
      <c r="G226" s="15">
        <f t="shared" si="256"/>
        <v>2.6981351301785565E-6</v>
      </c>
      <c r="H226" s="5">
        <f t="shared" si="257"/>
        <v>151036.80557045995</v>
      </c>
      <c r="I226" s="5">
        <f t="shared" si="258"/>
        <v>87159.873690244145</v>
      </c>
      <c r="J226" s="5">
        <f t="shared" si="259"/>
        <v>33158.56197290506</v>
      </c>
      <c r="K226" s="5">
        <f t="shared" si="260"/>
        <v>129601.83548319443</v>
      </c>
      <c r="L226" s="5">
        <f t="shared" si="261"/>
        <v>29405.211813881477</v>
      </c>
      <c r="M226" s="5">
        <f t="shared" si="262"/>
        <v>7588.2331383401861</v>
      </c>
      <c r="N226" s="15">
        <f t="shared" si="263"/>
        <v>-6.9489134092929339E-3</v>
      </c>
      <c r="O226" s="15">
        <f t="shared" si="264"/>
        <v>1.4091501876305479E-3</v>
      </c>
      <c r="P226" s="15">
        <f t="shared" si="265"/>
        <v>2.0426024167803369E-3</v>
      </c>
      <c r="Q226" s="5">
        <f t="shared" si="266"/>
        <v>3391.9859478546568</v>
      </c>
      <c r="R226" s="5">
        <f t="shared" si="267"/>
        <v>6504.5002225133758</v>
      </c>
      <c r="S226" s="5">
        <f t="shared" si="268"/>
        <v>4125.3472456512427</v>
      </c>
      <c r="T226" s="5">
        <f t="shared" si="269"/>
        <v>22.458009059733897</v>
      </c>
      <c r="U226" s="5">
        <f t="shared" si="270"/>
        <v>74.627233233834161</v>
      </c>
      <c r="V226" s="5">
        <f t="shared" si="271"/>
        <v>124.41273083622256</v>
      </c>
      <c r="W226" s="15">
        <f t="shared" si="272"/>
        <v>-1.0734613539272964E-2</v>
      </c>
      <c r="X226" s="15">
        <f t="shared" si="273"/>
        <v>-1.217998157191269E-2</v>
      </c>
      <c r="Y226" s="15">
        <f t="shared" si="274"/>
        <v>-9.7425357312937999E-3</v>
      </c>
      <c r="Z226" s="5">
        <f t="shared" si="289"/>
        <v>4009.07099991016</v>
      </c>
      <c r="AA226" s="5">
        <f t="shared" si="290"/>
        <v>19885.361389801368</v>
      </c>
      <c r="AB226" s="5">
        <f t="shared" si="291"/>
        <v>51168.452124002964</v>
      </c>
      <c r="AC226" s="16">
        <f t="shared" si="275"/>
        <v>1.1611127639832761</v>
      </c>
      <c r="AD226" s="16">
        <f t="shared" si="276"/>
        <v>3.0241930263272048</v>
      </c>
      <c r="AE226" s="16">
        <f t="shared" si="277"/>
        <v>12.307709912970351</v>
      </c>
      <c r="AF226" s="15">
        <f t="shared" si="278"/>
        <v>-4.0504037456468023E-3</v>
      </c>
      <c r="AG226" s="15">
        <f t="shared" si="279"/>
        <v>2.9673830763510267E-4</v>
      </c>
      <c r="AH226" s="15">
        <f t="shared" si="280"/>
        <v>9.7937136394747881E-3</v>
      </c>
      <c r="AI226" s="1">
        <f t="shared" si="244"/>
        <v>318900.18260584504</v>
      </c>
      <c r="AJ226" s="1">
        <f t="shared" si="245"/>
        <v>170828.41241940134</v>
      </c>
      <c r="AK226" s="1">
        <f t="shared" si="246"/>
        <v>64660.500366004904</v>
      </c>
      <c r="AL226" s="14">
        <f t="shared" si="281"/>
        <v>80.380560561704883</v>
      </c>
      <c r="AM226" s="14">
        <f t="shared" si="282"/>
        <v>19.014647880084507</v>
      </c>
      <c r="AN226" s="14">
        <f t="shared" si="283"/>
        <v>6.0483847526425238</v>
      </c>
      <c r="AO226" s="11">
        <f t="shared" si="284"/>
        <v>3.7350408084908613E-3</v>
      </c>
      <c r="AP226" s="11">
        <f t="shared" si="285"/>
        <v>4.7051663146339684E-3</v>
      </c>
      <c r="AQ226" s="11">
        <f t="shared" si="286"/>
        <v>4.2681795183730966E-3</v>
      </c>
      <c r="AR226" s="1">
        <f t="shared" si="292"/>
        <v>151036.80557045995</v>
      </c>
      <c r="AS226" s="1">
        <f t="shared" si="287"/>
        <v>87159.873690244145</v>
      </c>
      <c r="AT226" s="1">
        <f t="shared" si="288"/>
        <v>33158.56197290506</v>
      </c>
      <c r="AU226" s="1">
        <f t="shared" si="247"/>
        <v>30207.361114091993</v>
      </c>
      <c r="AV226" s="1">
        <f t="shared" si="248"/>
        <v>17431.97473804883</v>
      </c>
      <c r="AW226" s="1">
        <f t="shared" si="249"/>
        <v>6631.7123945810126</v>
      </c>
      <c r="AX226" s="1">
        <f t="shared" si="308"/>
        <v>103681.46838655556</v>
      </c>
      <c r="AY226" s="1">
        <f t="shared" si="295"/>
        <v>23524.169451105183</v>
      </c>
      <c r="AZ226" s="1">
        <f t="shared" si="296"/>
        <v>6070.5865106721485</v>
      </c>
      <c r="BA226" s="1">
        <f t="shared" si="309"/>
        <v>13459.191713792978</v>
      </c>
      <c r="BB226" s="1">
        <f t="shared" si="310"/>
        <v>29835.950098049194</v>
      </c>
      <c r="BC226" s="1">
        <f t="shared" si="311"/>
        <v>38065.674589310693</v>
      </c>
      <c r="BD226" s="1">
        <f t="shared" si="312"/>
        <v>619.83089773363474</v>
      </c>
      <c r="BE226" s="2">
        <f t="shared" si="318"/>
        <v>0</v>
      </c>
      <c r="BF226" s="2">
        <f t="shared" si="319"/>
        <v>0</v>
      </c>
      <c r="BG226" s="2">
        <f t="shared" si="320"/>
        <v>0</v>
      </c>
      <c r="BH226" s="2">
        <f t="shared" si="297"/>
        <v>0</v>
      </c>
      <c r="BI226" s="2">
        <f t="shared" si="313"/>
        <v>0</v>
      </c>
      <c r="BJ226" s="2">
        <f t="shared" si="298"/>
        <v>0</v>
      </c>
      <c r="BK226" s="2">
        <f t="shared" si="299"/>
        <v>0</v>
      </c>
      <c r="BL226" s="2">
        <f t="shared" si="300"/>
        <v>0</v>
      </c>
      <c r="BM226" s="2">
        <f t="shared" si="301"/>
        <v>0</v>
      </c>
      <c r="BN226" s="2">
        <f t="shared" si="302"/>
        <v>0</v>
      </c>
      <c r="BO226" s="2">
        <f t="shared" si="314"/>
        <v>0</v>
      </c>
      <c r="BP226" s="2">
        <f t="shared" si="315"/>
        <v>0</v>
      </c>
      <c r="BQ226" s="2">
        <f t="shared" si="316"/>
        <v>0</v>
      </c>
      <c r="BR226" s="11">
        <f t="shared" si="317"/>
        <v>2.6815587583018469E-2</v>
      </c>
      <c r="BS226" s="17">
        <f t="shared" si="293"/>
        <v>1.8727433146084375E-3</v>
      </c>
      <c r="BT226" s="17">
        <f t="shared" si="294"/>
        <v>7.6182974206838441E-3</v>
      </c>
      <c r="BU226" s="12">
        <f>(BU$3*temperature!$I336+BU$4*temperature!$I336^2+BU$5*temperature!$I336^6)*(K226/K$56)^$BW$1</f>
        <v>-48.029321094989477</v>
      </c>
      <c r="BV226" s="12">
        <f>(BV$3*temperature!$I336+BV$4*temperature!$I336^2+BV$5*temperature!$I336^6)*(L226/L$56)^$BW$1</f>
        <v>-31.515771909061641</v>
      </c>
      <c r="BW226" s="12">
        <f>(BW$3*temperature!$I336+BW$4*temperature!$I336^2+BW$5*temperature!$I336^6)*(M226/M$56)^$BW$1</f>
        <v>-27.008043775065708</v>
      </c>
      <c r="BX226" s="12">
        <f>(BX$3*temperature!$M336+BX$4*temperature!$M336^2+BX$5*temperature!$M336^6)*(K226/K$56)^$BW$1</f>
        <v>-48.029339784429212</v>
      </c>
      <c r="BY226" s="12">
        <f>(BY$3*temperature!$M336+BY$4*temperature!$M336^2+BY$5*temperature!$M336^6)*(L226/L$56)^$BW$1</f>
        <v>-31.515783454564009</v>
      </c>
      <c r="BZ226" s="12">
        <f>(BZ$3*temperature!$M336+BZ$4*temperature!$M336^2+BZ$5*temperature!$M336^6)*(M226/M$56)^$BW$1</f>
        <v>-27.008053068465379</v>
      </c>
      <c r="CA226" s="19">
        <f t="shared" si="303"/>
        <v>-1.8689439734487223E-5</v>
      </c>
      <c r="CB226" s="19">
        <f t="shared" si="304"/>
        <v>-1.1545502367482641E-5</v>
      </c>
      <c r="CC226" s="19">
        <f t="shared" si="305"/>
        <v>-9.2933996711508371E-6</v>
      </c>
      <c r="CD226" s="19">
        <f t="shared" si="306"/>
        <v>-4.1372535723736073E-2</v>
      </c>
      <c r="CE226" s="19">
        <f t="shared" si="307"/>
        <v>-7.7480139685025479E-5</v>
      </c>
      <c r="CF226" s="19"/>
      <c r="CG226" s="19"/>
      <c r="CH226" s="19"/>
    </row>
    <row r="227" spans="1:86">
      <c r="A227" s="2">
        <f t="shared" si="250"/>
        <v>2181</v>
      </c>
      <c r="B227" s="5">
        <f t="shared" si="251"/>
        <v>1165.3916880703262</v>
      </c>
      <c r="C227" s="5">
        <f t="shared" si="252"/>
        <v>2964.0998227929235</v>
      </c>
      <c r="D227" s="5">
        <f t="shared" si="253"/>
        <v>4369.7454152186083</v>
      </c>
      <c r="E227" s="15">
        <f t="shared" si="254"/>
        <v>6.3733016827784372E-7</v>
      </c>
      <c r="F227" s="15">
        <f t="shared" si="255"/>
        <v>1.2555831679881227E-6</v>
      </c>
      <c r="G227" s="15">
        <f t="shared" si="256"/>
        <v>2.5632283736696284E-6</v>
      </c>
      <c r="H227" s="5">
        <f t="shared" si="257"/>
        <v>149955.1249737452</v>
      </c>
      <c r="I227" s="5">
        <f t="shared" si="258"/>
        <v>87277.192652378624</v>
      </c>
      <c r="J227" s="5">
        <f t="shared" si="259"/>
        <v>33224.666358583032</v>
      </c>
      <c r="K227" s="5">
        <f t="shared" si="260"/>
        <v>128673.58374766105</v>
      </c>
      <c r="L227" s="5">
        <f t="shared" si="261"/>
        <v>29444.754856515483</v>
      </c>
      <c r="M227" s="5">
        <f t="shared" si="262"/>
        <v>7603.3414310295411</v>
      </c>
      <c r="N227" s="15">
        <f t="shared" si="263"/>
        <v>-7.1623347931191184E-3</v>
      </c>
      <c r="O227" s="15">
        <f t="shared" si="264"/>
        <v>1.344763060517673E-3</v>
      </c>
      <c r="P227" s="15">
        <f t="shared" si="265"/>
        <v>1.9910158812885825E-3</v>
      </c>
      <c r="Q227" s="5">
        <f t="shared" si="266"/>
        <v>3331.5426663799772</v>
      </c>
      <c r="R227" s="5">
        <f t="shared" si="267"/>
        <v>6433.9240811712452</v>
      </c>
      <c r="S227" s="5">
        <f t="shared" si="268"/>
        <v>4093.3000050221403</v>
      </c>
      <c r="T227" s="5">
        <f t="shared" si="269"/>
        <v>22.216931011616161</v>
      </c>
      <c r="U227" s="5">
        <f t="shared" si="270"/>
        <v>73.718274908283234</v>
      </c>
      <c r="V227" s="5">
        <f t="shared" si="271"/>
        <v>123.20063536062283</v>
      </c>
      <c r="W227" s="15">
        <f t="shared" si="272"/>
        <v>-1.0734613539272964E-2</v>
      </c>
      <c r="X227" s="15">
        <f t="shared" si="273"/>
        <v>-1.217998157191269E-2</v>
      </c>
      <c r="Y227" s="15">
        <f t="shared" si="274"/>
        <v>-9.7425357312937999E-3</v>
      </c>
      <c r="Z227" s="5">
        <f t="shared" si="289"/>
        <v>3922.5257525363445</v>
      </c>
      <c r="AA227" s="5">
        <f t="shared" si="290"/>
        <v>19676.701311624889</v>
      </c>
      <c r="AB227" s="5">
        <f t="shared" si="291"/>
        <v>51270.839065194879</v>
      </c>
      <c r="AC227" s="16">
        <f t="shared" si="275"/>
        <v>1.15640978849492</v>
      </c>
      <c r="AD227" s="16">
        <f t="shared" si="276"/>
        <v>3.0250904202477988</v>
      </c>
      <c r="AE227" s="16">
        <f t="shared" si="277"/>
        <v>12.428248099415708</v>
      </c>
      <c r="AF227" s="15">
        <f t="shared" si="278"/>
        <v>-4.0504037456468023E-3</v>
      </c>
      <c r="AG227" s="15">
        <f t="shared" si="279"/>
        <v>2.9673830763510267E-4</v>
      </c>
      <c r="AH227" s="15">
        <f t="shared" si="280"/>
        <v>9.7937136394747881E-3</v>
      </c>
      <c r="AI227" s="1">
        <f t="shared" si="244"/>
        <v>317217.52545935253</v>
      </c>
      <c r="AJ227" s="1">
        <f t="shared" si="245"/>
        <v>171177.54591551004</v>
      </c>
      <c r="AK227" s="1">
        <f t="shared" si="246"/>
        <v>64826.162723985428</v>
      </c>
      <c r="AL227" s="14">
        <f t="shared" si="281"/>
        <v>80.677782988873147</v>
      </c>
      <c r="AM227" s="14">
        <f t="shared" si="282"/>
        <v>19.103220289967609</v>
      </c>
      <c r="AN227" s="14">
        <f t="shared" si="283"/>
        <v>6.0739421886437892</v>
      </c>
      <c r="AO227" s="11">
        <f t="shared" si="284"/>
        <v>3.6976904004059528E-3</v>
      </c>
      <c r="AP227" s="11">
        <f t="shared" si="285"/>
        <v>4.6581146514876283E-3</v>
      </c>
      <c r="AQ227" s="11">
        <f t="shared" si="286"/>
        <v>4.225497723189366E-3</v>
      </c>
      <c r="AR227" s="1">
        <f t="shared" si="292"/>
        <v>149955.1249737452</v>
      </c>
      <c r="AS227" s="1">
        <f t="shared" si="287"/>
        <v>87277.192652378624</v>
      </c>
      <c r="AT227" s="1">
        <f t="shared" si="288"/>
        <v>33224.666358583032</v>
      </c>
      <c r="AU227" s="1">
        <f t="shared" si="247"/>
        <v>29991.024994749041</v>
      </c>
      <c r="AV227" s="1">
        <f t="shared" si="248"/>
        <v>17455.438530475727</v>
      </c>
      <c r="AW227" s="1">
        <f t="shared" si="249"/>
        <v>6644.9332717166071</v>
      </c>
      <c r="AX227" s="1">
        <f t="shared" si="308"/>
        <v>102938.86699812884</v>
      </c>
      <c r="AY227" s="1">
        <f t="shared" si="295"/>
        <v>23555.803885212386</v>
      </c>
      <c r="AZ227" s="1">
        <f t="shared" si="296"/>
        <v>6082.6731448236333</v>
      </c>
      <c r="BA227" s="1">
        <f t="shared" si="309"/>
        <v>13450.823331068708</v>
      </c>
      <c r="BB227" s="1">
        <f t="shared" si="310"/>
        <v>29839.970893794831</v>
      </c>
      <c r="BC227" s="1">
        <f t="shared" si="311"/>
        <v>38074.46374317538</v>
      </c>
      <c r="BD227" s="1">
        <f t="shared" si="312"/>
        <v>601.81042224387033</v>
      </c>
      <c r="BE227" s="2">
        <f t="shared" si="318"/>
        <v>0</v>
      </c>
      <c r="BF227" s="2">
        <f t="shared" si="319"/>
        <v>0</v>
      </c>
      <c r="BG227" s="2">
        <f t="shared" si="320"/>
        <v>0</v>
      </c>
      <c r="BH227" s="2">
        <f t="shared" si="297"/>
        <v>0</v>
      </c>
      <c r="BI227" s="2">
        <f t="shared" si="313"/>
        <v>0</v>
      </c>
      <c r="BJ227" s="2">
        <f t="shared" si="298"/>
        <v>0</v>
      </c>
      <c r="BK227" s="2">
        <f t="shared" si="299"/>
        <v>0</v>
      </c>
      <c r="BL227" s="2">
        <f t="shared" si="300"/>
        <v>0</v>
      </c>
      <c r="BM227" s="2">
        <f t="shared" si="301"/>
        <v>0</v>
      </c>
      <c r="BN227" s="2">
        <f t="shared" si="302"/>
        <v>0</v>
      </c>
      <c r="BO227" s="2">
        <f t="shared" si="314"/>
        <v>0</v>
      </c>
      <c r="BP227" s="2">
        <f t="shared" si="315"/>
        <v>0</v>
      </c>
      <c r="BQ227" s="2">
        <f t="shared" si="316"/>
        <v>0</v>
      </c>
      <c r="BR227" s="11">
        <f t="shared" si="317"/>
        <v>2.6687899865197567E-2</v>
      </c>
      <c r="BS227" s="17">
        <f t="shared" si="293"/>
        <v>1.8238360785081337E-3</v>
      </c>
      <c r="BT227" s="17">
        <f t="shared" si="294"/>
        <v>7.3964052627998487E-3</v>
      </c>
      <c r="BU227" s="12">
        <f>(BU$3*temperature!$I337+BU$4*temperature!$I337^2+BU$5*temperature!$I337^6)*(K227/K$56)^$BW$1</f>
        <v>-48.544832446647646</v>
      </c>
      <c r="BV227" s="12">
        <f>(BV$3*temperature!$I337+BV$4*temperature!$I337^2+BV$5*temperature!$I337^6)*(L227/L$56)^$BW$1</f>
        <v>-31.76969249542892</v>
      </c>
      <c r="BW227" s="12">
        <f>(BW$3*temperature!$I337+BW$4*temperature!$I337^2+BW$5*temperature!$I337^6)*(M227/M$56)^$BW$1</f>
        <v>-27.207474928165286</v>
      </c>
      <c r="BX227" s="12">
        <f>(BX$3*temperature!$M337+BX$4*temperature!$M337^2+BX$5*temperature!$M337^6)*(K227/K$56)^$BW$1</f>
        <v>-48.544851146575375</v>
      </c>
      <c r="BY227" s="12">
        <f>(BY$3*temperature!$M337+BY$4*temperature!$M337^2+BY$5*temperature!$M337^6)*(L227/L$56)^$BW$1</f>
        <v>-31.769704020909924</v>
      </c>
      <c r="BZ227" s="12">
        <f>(BZ$3*temperature!$M337+BZ$4*temperature!$M337^2+BZ$5*temperature!$M337^6)*(M227/M$56)^$BW$1</f>
        <v>-27.207484202276838</v>
      </c>
      <c r="CA227" s="19">
        <f t="shared" si="303"/>
        <v>-1.869992772896012E-5</v>
      </c>
      <c r="CB227" s="19">
        <f t="shared" si="304"/>
        <v>-1.1525481003360483E-5</v>
      </c>
      <c r="CC227" s="19">
        <f t="shared" si="305"/>
        <v>-9.2741115516048467E-6</v>
      </c>
      <c r="CD227" s="19">
        <f t="shared" si="306"/>
        <v>-4.1181908876121928E-2</v>
      </c>
      <c r="CE227" s="19">
        <f t="shared" si="307"/>
        <v>-7.5109051190105515E-5</v>
      </c>
      <c r="CF227" s="19"/>
      <c r="CG227" s="19"/>
      <c r="CH227" s="19"/>
    </row>
    <row r="228" spans="1:86">
      <c r="A228" s="2">
        <f t="shared" si="250"/>
        <v>2182</v>
      </c>
      <c r="B228" s="5">
        <f t="shared" si="251"/>
        <v>1165.3923936726428</v>
      </c>
      <c r="C228" s="5">
        <f t="shared" si="252"/>
        <v>2964.1033583830767</v>
      </c>
      <c r="D228" s="5">
        <f t="shared" si="253"/>
        <v>4369.7560558412706</v>
      </c>
      <c r="E228" s="15">
        <f t="shared" si="254"/>
        <v>6.0546365986395154E-7</v>
      </c>
      <c r="F228" s="15">
        <f t="shared" si="255"/>
        <v>1.1928040095887166E-6</v>
      </c>
      <c r="G228" s="15">
        <f t="shared" si="256"/>
        <v>2.4350669549861471E-6</v>
      </c>
      <c r="H228" s="5">
        <f t="shared" si="257"/>
        <v>148848.29292770402</v>
      </c>
      <c r="I228" s="5">
        <f t="shared" si="258"/>
        <v>87389.103662792884</v>
      </c>
      <c r="J228" s="5">
        <f t="shared" si="259"/>
        <v>33289.206133637053</v>
      </c>
      <c r="K228" s="5">
        <f t="shared" si="260"/>
        <v>127723.75530839041</v>
      </c>
      <c r="L228" s="5">
        <f t="shared" si="261"/>
        <v>29482.475169308462</v>
      </c>
      <c r="M228" s="5">
        <f t="shared" si="262"/>
        <v>7618.0925681509643</v>
      </c>
      <c r="N228" s="15">
        <f t="shared" si="263"/>
        <v>-7.381689478186404E-3</v>
      </c>
      <c r="O228" s="15">
        <f t="shared" si="264"/>
        <v>1.2810537216829676E-3</v>
      </c>
      <c r="P228" s="15">
        <f t="shared" si="265"/>
        <v>1.940086112827144E-3</v>
      </c>
      <c r="Q228" s="5">
        <f t="shared" si="266"/>
        <v>3271.4534007195393</v>
      </c>
      <c r="R228" s="5">
        <f t="shared" si="267"/>
        <v>6363.7084075913399</v>
      </c>
      <c r="S228" s="5">
        <f t="shared" si="268"/>
        <v>4061.2947585303382</v>
      </c>
      <c r="T228" s="5">
        <f t="shared" si="269"/>
        <v>21.978440843177772</v>
      </c>
      <c r="U228" s="5">
        <f t="shared" si="270"/>
        <v>72.820387678387149</v>
      </c>
      <c r="V228" s="5">
        <f t="shared" si="271"/>
        <v>122.00034876850386</v>
      </c>
      <c r="W228" s="15">
        <f t="shared" si="272"/>
        <v>-1.0734613539272964E-2</v>
      </c>
      <c r="X228" s="15">
        <f t="shared" si="273"/>
        <v>-1.217998157191269E-2</v>
      </c>
      <c r="Y228" s="15">
        <f t="shared" si="274"/>
        <v>-9.7425357312937999E-3</v>
      </c>
      <c r="Z228" s="5">
        <f t="shared" si="289"/>
        <v>3837.0238490799948</v>
      </c>
      <c r="AA228" s="5">
        <f t="shared" si="290"/>
        <v>19468.977580205828</v>
      </c>
      <c r="AB228" s="5">
        <f t="shared" si="291"/>
        <v>51370.779175053103</v>
      </c>
      <c r="AC228" s="16">
        <f t="shared" si="275"/>
        <v>1.1517258619560975</v>
      </c>
      <c r="AD228" s="16">
        <f t="shared" si="276"/>
        <v>3.0259880804595465</v>
      </c>
      <c r="AE228" s="16">
        <f t="shared" si="277"/>
        <v>12.549966802341732</v>
      </c>
      <c r="AF228" s="15">
        <f t="shared" si="278"/>
        <v>-4.0504037456468023E-3</v>
      </c>
      <c r="AG228" s="15">
        <f t="shared" si="279"/>
        <v>2.9673830763510267E-4</v>
      </c>
      <c r="AH228" s="15">
        <f t="shared" si="280"/>
        <v>9.7937136394747881E-3</v>
      </c>
      <c r="AI228" s="1">
        <f t="shared" si="244"/>
        <v>315486.79790816637</v>
      </c>
      <c r="AJ228" s="1">
        <f t="shared" si="245"/>
        <v>171515.22985443476</v>
      </c>
      <c r="AK228" s="1">
        <f t="shared" si="246"/>
        <v>64988.479723303491</v>
      </c>
      <c r="AL228" s="14">
        <f t="shared" si="281"/>
        <v>80.97312123792031</v>
      </c>
      <c r="AM228" s="14">
        <f t="shared" si="282"/>
        <v>19.191315430387672</v>
      </c>
      <c r="AN228" s="14">
        <f t="shared" si="283"/>
        <v>6.0993509632437979</v>
      </c>
      <c r="AO228" s="11">
        <f t="shared" si="284"/>
        <v>3.660713496401893E-3</v>
      </c>
      <c r="AP228" s="11">
        <f t="shared" si="285"/>
        <v>4.6115335049727521E-3</v>
      </c>
      <c r="AQ228" s="11">
        <f t="shared" si="286"/>
        <v>4.1832427459574722E-3</v>
      </c>
      <c r="AR228" s="1">
        <f t="shared" si="292"/>
        <v>148848.29292770402</v>
      </c>
      <c r="AS228" s="1">
        <f t="shared" si="287"/>
        <v>87389.103662792884</v>
      </c>
      <c r="AT228" s="1">
        <f t="shared" si="288"/>
        <v>33289.206133637053</v>
      </c>
      <c r="AU228" s="1">
        <f t="shared" si="247"/>
        <v>29769.658585540805</v>
      </c>
      <c r="AV228" s="1">
        <f t="shared" si="248"/>
        <v>17477.820732558579</v>
      </c>
      <c r="AW228" s="1">
        <f t="shared" si="249"/>
        <v>6657.8412267274107</v>
      </c>
      <c r="AX228" s="1">
        <f t="shared" si="308"/>
        <v>102179.00424671234</v>
      </c>
      <c r="AY228" s="1">
        <f t="shared" si="295"/>
        <v>23585.980135446767</v>
      </c>
      <c r="AZ228" s="1">
        <f t="shared" si="296"/>
        <v>6094.4740545207706</v>
      </c>
      <c r="BA228" s="1">
        <f t="shared" si="309"/>
        <v>13442.19700243264</v>
      </c>
      <c r="BB228" s="1">
        <f t="shared" si="310"/>
        <v>29843.801232552658</v>
      </c>
      <c r="BC228" s="1">
        <f t="shared" si="311"/>
        <v>38083.025946968337</v>
      </c>
      <c r="BD228" s="1">
        <f t="shared" si="312"/>
        <v>584.30900843523295</v>
      </c>
      <c r="BE228" s="2">
        <f t="shared" si="318"/>
        <v>0</v>
      </c>
      <c r="BF228" s="2">
        <f t="shared" si="319"/>
        <v>0</v>
      </c>
      <c r="BG228" s="2">
        <f t="shared" si="320"/>
        <v>0</v>
      </c>
      <c r="BH228" s="2">
        <f t="shared" si="297"/>
        <v>0</v>
      </c>
      <c r="BI228" s="2">
        <f t="shared" si="313"/>
        <v>0</v>
      </c>
      <c r="BJ228" s="2">
        <f t="shared" si="298"/>
        <v>0</v>
      </c>
      <c r="BK228" s="2">
        <f t="shared" si="299"/>
        <v>0</v>
      </c>
      <c r="BL228" s="2">
        <f t="shared" si="300"/>
        <v>0</v>
      </c>
      <c r="BM228" s="2">
        <f t="shared" si="301"/>
        <v>0</v>
      </c>
      <c r="BN228" s="2">
        <f t="shared" si="302"/>
        <v>0</v>
      </c>
      <c r="BO228" s="2">
        <f t="shared" si="314"/>
        <v>0</v>
      </c>
      <c r="BP228" s="2">
        <f t="shared" si="315"/>
        <v>0</v>
      </c>
      <c r="BQ228" s="2">
        <f t="shared" si="316"/>
        <v>0</v>
      </c>
      <c r="BR228" s="11">
        <f t="shared" si="317"/>
        <v>2.6558220919072867E-2</v>
      </c>
      <c r="BS228" s="17">
        <f t="shared" si="293"/>
        <v>1.7764269733261688E-3</v>
      </c>
      <c r="BT228" s="17">
        <f t="shared" si="294"/>
        <v>7.1809759833008236E-3</v>
      </c>
      <c r="BU228" s="12">
        <f>(BU$3*temperature!$I338+BU$4*temperature!$I338^2+BU$5*temperature!$I338^6)*(K228/K$56)^$BW$1</f>
        <v>-49.063083506553227</v>
      </c>
      <c r="BV228" s="12">
        <f>(BV$3*temperature!$I338+BV$4*temperature!$I338^2+BV$5*temperature!$I338^6)*(L228/L$56)^$BW$1</f>
        <v>-32.022878658009901</v>
      </c>
      <c r="BW228" s="12">
        <f>(BW$3*temperature!$I338+BW$4*temperature!$I338^2+BW$5*temperature!$I338^6)*(M228/M$56)^$BW$1</f>
        <v>-27.406150755512311</v>
      </c>
      <c r="BX228" s="12">
        <f>(BX$3*temperature!$M338+BX$4*temperature!$M338^2+BX$5*temperature!$M338^6)*(K228/K$56)^$BW$1</f>
        <v>-49.063102217866785</v>
      </c>
      <c r="BY228" s="12">
        <f>(BY$3*temperature!$M338+BY$4*temperature!$M338^2+BY$5*temperature!$M338^6)*(L228/L$56)^$BW$1</f>
        <v>-32.022890163630578</v>
      </c>
      <c r="BZ228" s="12">
        <f>(BZ$3*temperature!$M338+BZ$4*temperature!$M338^2+BZ$5*temperature!$M338^6)*(M228/M$56)^$BW$1</f>
        <v>-27.406160010474185</v>
      </c>
      <c r="CA228" s="19">
        <f t="shared" si="303"/>
        <v>-1.8711313558128495E-5</v>
      </c>
      <c r="CB228" s="19">
        <f t="shared" si="304"/>
        <v>-1.1505620676643957E-5</v>
      </c>
      <c r="CC228" s="19">
        <f t="shared" si="305"/>
        <v>-9.2549618742054918E-6</v>
      </c>
      <c r="CD228" s="19">
        <f t="shared" si="306"/>
        <v>-4.0987032931678199E-2</v>
      </c>
      <c r="CE228" s="19">
        <f t="shared" si="307"/>
        <v>-7.2810470856441106E-5</v>
      </c>
      <c r="CF228" s="19"/>
      <c r="CG228" s="19"/>
      <c r="CH228" s="19"/>
    </row>
    <row r="229" spans="1:86">
      <c r="A229" s="2">
        <f t="shared" si="250"/>
        <v>2183</v>
      </c>
      <c r="B229" s="5">
        <f t="shared" si="251"/>
        <v>1165.3930639952493</v>
      </c>
      <c r="C229" s="5">
        <f t="shared" si="252"/>
        <v>2964.1067171977288</v>
      </c>
      <c r="D229" s="5">
        <f t="shared" si="253"/>
        <v>4369.7661644574155</v>
      </c>
      <c r="E229" s="15">
        <f t="shared" si="254"/>
        <v>5.7519047687075398E-7</v>
      </c>
      <c r="F229" s="15">
        <f t="shared" si="255"/>
        <v>1.1331638091092807E-6</v>
      </c>
      <c r="G229" s="15">
        <f t="shared" si="256"/>
        <v>2.3133136072368396E-6</v>
      </c>
      <c r="H229" s="5">
        <f t="shared" si="257"/>
        <v>147716.02610093154</v>
      </c>
      <c r="I229" s="5">
        <f t="shared" si="258"/>
        <v>87495.643585965096</v>
      </c>
      <c r="J229" s="5">
        <f t="shared" si="259"/>
        <v>33352.193328381632</v>
      </c>
      <c r="K229" s="5">
        <f t="shared" si="260"/>
        <v>126752.10679092706</v>
      </c>
      <c r="L229" s="5">
        <f t="shared" si="261"/>
        <v>29518.38511019725</v>
      </c>
      <c r="M229" s="5">
        <f t="shared" si="262"/>
        <v>7632.4892621623612</v>
      </c>
      <c r="N229" s="15">
        <f t="shared" si="263"/>
        <v>-7.6074220893151967E-3</v>
      </c>
      <c r="O229" s="15">
        <f t="shared" si="264"/>
        <v>1.2180097051746053E-3</v>
      </c>
      <c r="P229" s="15">
        <f t="shared" si="265"/>
        <v>1.8898029766118984E-3</v>
      </c>
      <c r="Q229" s="5">
        <f t="shared" si="266"/>
        <v>3211.7172890703305</v>
      </c>
      <c r="R229" s="5">
        <f t="shared" si="267"/>
        <v>6293.8623392772133</v>
      </c>
      <c r="S229" s="5">
        <f t="shared" si="268"/>
        <v>4029.3370428333646</v>
      </c>
      <c r="T229" s="5">
        <f t="shared" si="269"/>
        <v>21.742510774530487</v>
      </c>
      <c r="U229" s="5">
        <f t="shared" si="270"/>
        <v>71.933436698404861</v>
      </c>
      <c r="V229" s="5">
        <f t="shared" si="271"/>
        <v>120.8117560113964</v>
      </c>
      <c r="W229" s="15">
        <f t="shared" si="272"/>
        <v>-1.0734613539272964E-2</v>
      </c>
      <c r="X229" s="15">
        <f t="shared" si="273"/>
        <v>-1.217998157191269E-2</v>
      </c>
      <c r="Y229" s="15">
        <f t="shared" si="274"/>
        <v>-9.7425357312937999E-3</v>
      </c>
      <c r="Z229" s="5">
        <f t="shared" si="289"/>
        <v>3752.5563057274476</v>
      </c>
      <c r="AA229" s="5">
        <f t="shared" si="290"/>
        <v>19262.219931830357</v>
      </c>
      <c r="AB229" s="5">
        <f t="shared" si="291"/>
        <v>51468.29130491348</v>
      </c>
      <c r="AC229" s="16">
        <f t="shared" si="275"/>
        <v>1.1470609072108722</v>
      </c>
      <c r="AD229" s="16">
        <f t="shared" si="276"/>
        <v>3.0268860070414658</v>
      </c>
      <c r="AE229" s="16">
        <f t="shared" si="277"/>
        <v>12.672877583388782</v>
      </c>
      <c r="AF229" s="15">
        <f t="shared" si="278"/>
        <v>-4.0504037456468023E-3</v>
      </c>
      <c r="AG229" s="15">
        <f t="shared" si="279"/>
        <v>2.9673830763510267E-4</v>
      </c>
      <c r="AH229" s="15">
        <f t="shared" si="280"/>
        <v>9.7937136394747881E-3</v>
      </c>
      <c r="AI229" s="1">
        <f t="shared" si="244"/>
        <v>313707.77670289052</v>
      </c>
      <c r="AJ229" s="1">
        <f t="shared" si="245"/>
        <v>171841.52760154987</v>
      </c>
      <c r="AK229" s="1">
        <f t="shared" si="246"/>
        <v>65147.472977700556</v>
      </c>
      <c r="AL229" s="14">
        <f t="shared" si="281"/>
        <v>81.266576441704146</v>
      </c>
      <c r="AM229" s="14">
        <f t="shared" si="282"/>
        <v>19.278931810558287</v>
      </c>
      <c r="AN229" s="14">
        <f t="shared" si="283"/>
        <v>6.1246108782591149</v>
      </c>
      <c r="AO229" s="11">
        <f t="shared" si="284"/>
        <v>3.6241063614378742E-3</v>
      </c>
      <c r="AP229" s="11">
        <f t="shared" si="285"/>
        <v>4.5654181699230243E-3</v>
      </c>
      <c r="AQ229" s="11">
        <f t="shared" si="286"/>
        <v>4.1414103184978972E-3</v>
      </c>
      <c r="AR229" s="1">
        <f t="shared" si="292"/>
        <v>147716.02610093154</v>
      </c>
      <c r="AS229" s="1">
        <f t="shared" si="287"/>
        <v>87495.643585965096</v>
      </c>
      <c r="AT229" s="1">
        <f t="shared" si="288"/>
        <v>33352.193328381632</v>
      </c>
      <c r="AU229" s="1">
        <f t="shared" si="247"/>
        <v>29543.205220186312</v>
      </c>
      <c r="AV229" s="1">
        <f t="shared" si="248"/>
        <v>17499.12871719302</v>
      </c>
      <c r="AW229" s="1">
        <f t="shared" si="249"/>
        <v>6670.4386656763272</v>
      </c>
      <c r="AX229" s="1">
        <f t="shared" si="308"/>
        <v>101401.68543274164</v>
      </c>
      <c r="AY229" s="1">
        <f t="shared" si="295"/>
        <v>23614.7080881578</v>
      </c>
      <c r="AZ229" s="1">
        <f t="shared" si="296"/>
        <v>6105.9914097298897</v>
      </c>
      <c r="BA229" s="1">
        <f t="shared" si="309"/>
        <v>13433.30520298903</v>
      </c>
      <c r="BB229" s="1">
        <f t="shared" si="310"/>
        <v>29847.443164303822</v>
      </c>
      <c r="BC229" s="1">
        <f t="shared" si="311"/>
        <v>38091.364248878235</v>
      </c>
      <c r="BD229" s="1">
        <f t="shared" si="312"/>
        <v>567.31183146327623</v>
      </c>
      <c r="BE229" s="2">
        <f t="shared" si="318"/>
        <v>0</v>
      </c>
      <c r="BF229" s="2">
        <f t="shared" si="319"/>
        <v>0</v>
      </c>
      <c r="BG229" s="2">
        <f t="shared" si="320"/>
        <v>0</v>
      </c>
      <c r="BH229" s="2">
        <f t="shared" si="297"/>
        <v>0</v>
      </c>
      <c r="BI229" s="2">
        <f t="shared" si="313"/>
        <v>0</v>
      </c>
      <c r="BJ229" s="2">
        <f t="shared" si="298"/>
        <v>0</v>
      </c>
      <c r="BK229" s="2">
        <f t="shared" si="299"/>
        <v>0</v>
      </c>
      <c r="BL229" s="2">
        <f t="shared" si="300"/>
        <v>0</v>
      </c>
      <c r="BM229" s="2">
        <f t="shared" si="301"/>
        <v>0</v>
      </c>
      <c r="BN229" s="2">
        <f t="shared" si="302"/>
        <v>0</v>
      </c>
      <c r="BO229" s="2">
        <f t="shared" si="314"/>
        <v>0</v>
      </c>
      <c r="BP229" s="2">
        <f t="shared" si="315"/>
        <v>0</v>
      </c>
      <c r="BQ229" s="2">
        <f t="shared" si="316"/>
        <v>0</v>
      </c>
      <c r="BR229" s="11">
        <f t="shared" si="317"/>
        <v>2.6426377097465398E-2</v>
      </c>
      <c r="BS229" s="17">
        <f t="shared" si="293"/>
        <v>1.7304688006255912E-3</v>
      </c>
      <c r="BT229" s="17">
        <f t="shared" si="294"/>
        <v>6.9718213430105085E-3</v>
      </c>
      <c r="BU229" s="12">
        <f>(BU$3*temperature!$I339+BU$4*temperature!$I339^2+BU$5*temperature!$I339^6)*(K229/K$56)^$BW$1</f>
        <v>-49.584219057405896</v>
      </c>
      <c r="BV229" s="12">
        <f>(BV$3*temperature!$I339+BV$4*temperature!$I339^2+BV$5*temperature!$I339^6)*(L229/L$56)^$BW$1</f>
        <v>-32.27532896203919</v>
      </c>
      <c r="BW229" s="12">
        <f>(BW$3*temperature!$I339+BW$4*temperature!$I339^2+BW$5*temperature!$I339^6)*(M229/M$56)^$BW$1</f>
        <v>-27.604069284041184</v>
      </c>
      <c r="BX229" s="12">
        <f>(BX$3*temperature!$M339+BX$4*temperature!$M339^2+BX$5*temperature!$M339^6)*(K229/K$56)^$BW$1</f>
        <v>-49.584237781045211</v>
      </c>
      <c r="BY229" s="12">
        <f>(BY$3*temperature!$M339+BY$4*temperature!$M339^2+BY$5*temperature!$M339^6)*(L229/L$56)^$BW$1</f>
        <v>-32.275340447963515</v>
      </c>
      <c r="BZ229" s="12">
        <f>(BZ$3*temperature!$M339+BZ$4*temperature!$M339^2+BZ$5*temperature!$M339^6)*(M229/M$56)^$BW$1</f>
        <v>-27.604078519993571</v>
      </c>
      <c r="CA229" s="19">
        <f t="shared" si="303"/>
        <v>-1.8723639314544016E-5</v>
      </c>
      <c r="CB229" s="19">
        <f t="shared" si="304"/>
        <v>-1.1485924325427277E-5</v>
      </c>
      <c r="CC229" s="19">
        <f t="shared" si="305"/>
        <v>-9.2359523868879023E-6</v>
      </c>
      <c r="CD229" s="19">
        <f t="shared" si="306"/>
        <v>-4.078789204303776E-2</v>
      </c>
      <c r="CE229" s="19">
        <f t="shared" si="307"/>
        <v>-7.0582174623761641E-5</v>
      </c>
      <c r="CF229" s="19"/>
      <c r="CG229" s="19"/>
      <c r="CH229" s="19"/>
    </row>
    <row r="230" spans="1:86">
      <c r="A230" s="2">
        <f t="shared" si="250"/>
        <v>2184</v>
      </c>
      <c r="B230" s="5">
        <f t="shared" si="251"/>
        <v>1165.3937008020919</v>
      </c>
      <c r="C230" s="5">
        <f t="shared" si="252"/>
        <v>2964.1099080752642</v>
      </c>
      <c r="D230" s="5">
        <f t="shared" si="253"/>
        <v>4369.775767664968</v>
      </c>
      <c r="E230" s="15">
        <f t="shared" si="254"/>
        <v>5.4643095302721625E-7</v>
      </c>
      <c r="F230" s="15">
        <f t="shared" si="255"/>
        <v>1.0765056186538167E-6</v>
      </c>
      <c r="G230" s="15">
        <f t="shared" si="256"/>
        <v>2.1976479268749977E-6</v>
      </c>
      <c r="H230" s="5">
        <f t="shared" si="257"/>
        <v>146558.01010931231</v>
      </c>
      <c r="I230" s="5">
        <f t="shared" si="258"/>
        <v>87596.849484482183</v>
      </c>
      <c r="J230" s="5">
        <f t="shared" si="259"/>
        <v>33413.6400144738</v>
      </c>
      <c r="K230" s="5">
        <f t="shared" si="260"/>
        <v>125758.3681878858</v>
      </c>
      <c r="L230" s="5">
        <f t="shared" si="261"/>
        <v>29552.497107424377</v>
      </c>
      <c r="M230" s="5">
        <f t="shared" si="262"/>
        <v>7646.5342367735957</v>
      </c>
      <c r="N230" s="15">
        <f t="shared" si="263"/>
        <v>-7.8400164557453911E-3</v>
      </c>
      <c r="O230" s="15">
        <f t="shared" si="264"/>
        <v>1.155618679673065E-3</v>
      </c>
      <c r="P230" s="15">
        <f t="shared" si="265"/>
        <v>1.8401564848393726E-3</v>
      </c>
      <c r="Q230" s="5">
        <f t="shared" si="266"/>
        <v>3152.3328479800257</v>
      </c>
      <c r="R230" s="5">
        <f t="shared" si="267"/>
        <v>6224.3946287243125</v>
      </c>
      <c r="S230" s="5">
        <f t="shared" si="268"/>
        <v>3997.4322412289084</v>
      </c>
      <c r="T230" s="5">
        <f t="shared" si="269"/>
        <v>21.509113323992423</v>
      </c>
      <c r="U230" s="5">
        <f t="shared" si="270"/>
        <v>71.057288765013936</v>
      </c>
      <c r="V230" s="5">
        <f t="shared" si="271"/>
        <v>119.63474316169501</v>
      </c>
      <c r="W230" s="15">
        <f t="shared" si="272"/>
        <v>-1.0734613539272964E-2</v>
      </c>
      <c r="X230" s="15">
        <f t="shared" si="273"/>
        <v>-1.217998157191269E-2</v>
      </c>
      <c r="Y230" s="15">
        <f t="shared" si="274"/>
        <v>-9.7425357312937999E-3</v>
      </c>
      <c r="Z230" s="5">
        <f t="shared" si="289"/>
        <v>3669.1135167360335</v>
      </c>
      <c r="AA230" s="5">
        <f t="shared" si="290"/>
        <v>19056.456948295519</v>
      </c>
      <c r="AB230" s="5">
        <f t="shared" si="291"/>
        <v>51563.394375601682</v>
      </c>
      <c r="AC230" s="16">
        <f t="shared" si="275"/>
        <v>1.1424148474158202</v>
      </c>
      <c r="AD230" s="16">
        <f t="shared" si="276"/>
        <v>3.0277842000725999</v>
      </c>
      <c r="AE230" s="16">
        <f t="shared" si="277"/>
        <v>12.796992117428612</v>
      </c>
      <c r="AF230" s="15">
        <f t="shared" si="278"/>
        <v>-4.0504037456468023E-3</v>
      </c>
      <c r="AG230" s="15">
        <f t="shared" si="279"/>
        <v>2.9673830763510267E-4</v>
      </c>
      <c r="AH230" s="15">
        <f t="shared" si="280"/>
        <v>9.7937136394747881E-3</v>
      </c>
      <c r="AI230" s="1">
        <f t="shared" si="244"/>
        <v>311880.20425278781</v>
      </c>
      <c r="AJ230" s="1">
        <f t="shared" si="245"/>
        <v>172156.50355858792</v>
      </c>
      <c r="AK230" s="1">
        <f t="shared" si="246"/>
        <v>65303.164345606827</v>
      </c>
      <c r="AL230" s="14">
        <f t="shared" si="281"/>
        <v>81.55814997119225</v>
      </c>
      <c r="AM230" s="14">
        <f t="shared" si="282"/>
        <v>19.366068032287071</v>
      </c>
      <c r="AN230" s="14">
        <f t="shared" si="283"/>
        <v>6.1497217596802418</v>
      </c>
      <c r="AO230" s="11">
        <f t="shared" si="284"/>
        <v>3.5878652978234954E-3</v>
      </c>
      <c r="AP230" s="11">
        <f t="shared" si="285"/>
        <v>4.519763988223794E-3</v>
      </c>
      <c r="AQ230" s="11">
        <f t="shared" si="286"/>
        <v>4.0999962153129184E-3</v>
      </c>
      <c r="AR230" s="1">
        <f t="shared" si="292"/>
        <v>146558.01010931231</v>
      </c>
      <c r="AS230" s="1">
        <f t="shared" si="287"/>
        <v>87596.849484482183</v>
      </c>
      <c r="AT230" s="1">
        <f t="shared" si="288"/>
        <v>33413.6400144738</v>
      </c>
      <c r="AU230" s="1">
        <f t="shared" si="247"/>
        <v>29311.602021862462</v>
      </c>
      <c r="AV230" s="1">
        <f t="shared" si="248"/>
        <v>17519.369896896438</v>
      </c>
      <c r="AW230" s="1">
        <f t="shared" si="249"/>
        <v>6682.7280028947607</v>
      </c>
      <c r="AX230" s="1">
        <f t="shared" si="308"/>
        <v>100606.69455030865</v>
      </c>
      <c r="AY230" s="1">
        <f t="shared" si="295"/>
        <v>23641.997685939503</v>
      </c>
      <c r="AZ230" s="1">
        <f t="shared" si="296"/>
        <v>6117.2273894188766</v>
      </c>
      <c r="BA230" s="1">
        <f t="shared" si="309"/>
        <v>13424.139833303039</v>
      </c>
      <c r="BB230" s="1">
        <f t="shared" si="310"/>
        <v>29850.898698328958</v>
      </c>
      <c r="BC230" s="1">
        <f t="shared" si="311"/>
        <v>38099.481642151055</v>
      </c>
      <c r="BD230" s="1">
        <f t="shared" si="312"/>
        <v>550.80448206293181</v>
      </c>
      <c r="BE230" s="2">
        <f t="shared" si="318"/>
        <v>0</v>
      </c>
      <c r="BF230" s="2">
        <f t="shared" si="319"/>
        <v>0</v>
      </c>
      <c r="BG230" s="2">
        <f t="shared" si="320"/>
        <v>0</v>
      </c>
      <c r="BH230" s="2">
        <f t="shared" si="297"/>
        <v>0</v>
      </c>
      <c r="BI230" s="2">
        <f t="shared" si="313"/>
        <v>0</v>
      </c>
      <c r="BJ230" s="2">
        <f t="shared" si="298"/>
        <v>0</v>
      </c>
      <c r="BK230" s="2">
        <f t="shared" si="299"/>
        <v>0</v>
      </c>
      <c r="BL230" s="2">
        <f t="shared" si="300"/>
        <v>0</v>
      </c>
      <c r="BM230" s="2">
        <f t="shared" si="301"/>
        <v>0</v>
      </c>
      <c r="BN230" s="2">
        <f t="shared" si="302"/>
        <v>0</v>
      </c>
      <c r="BO230" s="2">
        <f t="shared" si="314"/>
        <v>0</v>
      </c>
      <c r="BP230" s="2">
        <f t="shared" si="315"/>
        <v>0</v>
      </c>
      <c r="BQ230" s="2">
        <f t="shared" si="316"/>
        <v>0</v>
      </c>
      <c r="BR230" s="11">
        <f t="shared" si="317"/>
        <v>2.6292180869077225E-2</v>
      </c>
      <c r="BS230" s="17">
        <f t="shared" si="293"/>
        <v>1.6859161448276702E-3</v>
      </c>
      <c r="BT230" s="17">
        <f t="shared" si="294"/>
        <v>6.768758585447095E-3</v>
      </c>
      <c r="BU230" s="12">
        <f>(BU$3*temperature!$I340+BU$4*temperature!$I340^2+BU$5*temperature!$I340^6)*(K230/K$56)^$BW$1</f>
        <v>-50.108394659637781</v>
      </c>
      <c r="BV230" s="12">
        <f>(BV$3*temperature!$I340+BV$4*temperature!$I340^2+BV$5*temperature!$I340^6)*(L230/L$56)^$BW$1</f>
        <v>-32.527042348715668</v>
      </c>
      <c r="BW230" s="12">
        <f>(BW$3*temperature!$I340+BW$4*temperature!$I340^2+BW$5*temperature!$I340^6)*(M230/M$56)^$BW$1</f>
        <v>-27.801228829692231</v>
      </c>
      <c r="BX230" s="12">
        <f>(BX$3*temperature!$M340+BX$4*temperature!$M340^2+BX$5*temperature!$M340^6)*(K230/K$56)^$BW$1</f>
        <v>-50.108413396587032</v>
      </c>
      <c r="BY230" s="12">
        <f>(BY$3*temperature!$M340+BY$4*temperature!$M340^2+BY$5*temperature!$M340^6)*(L230/L$56)^$BW$1</f>
        <v>-32.527053815110364</v>
      </c>
      <c r="BZ230" s="12">
        <f>(BZ$3*temperature!$M340+BZ$4*temperature!$M340^2+BZ$5*temperature!$M340^6)*(M230/M$56)^$BW$1</f>
        <v>-27.801238046776898</v>
      </c>
      <c r="CA230" s="19">
        <f t="shared" si="303"/>
        <v>-1.8736949250808266E-5</v>
      </c>
      <c r="CB230" s="19">
        <f t="shared" si="304"/>
        <v>-1.1466394695958115E-5</v>
      </c>
      <c r="CC230" s="19">
        <f t="shared" si="305"/>
        <v>-9.2170846670569517E-6</v>
      </c>
      <c r="CD230" s="19">
        <f t="shared" si="306"/>
        <v>-4.0584463970771048E-2</v>
      </c>
      <c r="CE230" s="19">
        <f t="shared" si="307"/>
        <v>-6.8422003037499807E-5</v>
      </c>
      <c r="CF230" s="19"/>
      <c r="CG230" s="19"/>
      <c r="CH230" s="19"/>
    </row>
    <row r="231" spans="1:86">
      <c r="A231" s="2">
        <f t="shared" si="250"/>
        <v>2185</v>
      </c>
      <c r="B231" s="5">
        <f t="shared" si="251"/>
        <v>1165.394305768923</v>
      </c>
      <c r="C231" s="5">
        <f t="shared" si="252"/>
        <v>2964.1129394121863</v>
      </c>
      <c r="D231" s="5">
        <f t="shared" si="253"/>
        <v>4369.7848907321913</v>
      </c>
      <c r="E231" s="15">
        <f t="shared" si="254"/>
        <v>5.1910940537585537E-7</v>
      </c>
      <c r="F231" s="15">
        <f t="shared" si="255"/>
        <v>1.0226803377211258E-6</v>
      </c>
      <c r="G231" s="15">
        <f t="shared" si="256"/>
        <v>2.0877655305312479E-6</v>
      </c>
      <c r="H231" s="5">
        <f t="shared" si="257"/>
        <v>145373.89681871602</v>
      </c>
      <c r="I231" s="5">
        <f t="shared" si="258"/>
        <v>87692.758595921463</v>
      </c>
      <c r="J231" s="5">
        <f t="shared" si="259"/>
        <v>33473.558299420845</v>
      </c>
      <c r="K231" s="5">
        <f t="shared" si="260"/>
        <v>124742.24054389801</v>
      </c>
      <c r="L231" s="5">
        <f t="shared" si="261"/>
        <v>29584.82365159535</v>
      </c>
      <c r="M231" s="5">
        <f t="shared" si="262"/>
        <v>7660.2302256146277</v>
      </c>
      <c r="N231" s="15">
        <f t="shared" si="263"/>
        <v>-8.0800002308369923E-3</v>
      </c>
      <c r="O231" s="15">
        <f t="shared" si="264"/>
        <v>1.09386844886461E-3</v>
      </c>
      <c r="P231" s="15">
        <f t="shared" si="265"/>
        <v>1.7911367970033787E-3</v>
      </c>
      <c r="Q231" s="5">
        <f t="shared" si="266"/>
        <v>3093.2979484624389</v>
      </c>
      <c r="R231" s="5">
        <f t="shared" si="267"/>
        <v>6155.3136511978855</v>
      </c>
      <c r="S231" s="5">
        <f t="shared" si="268"/>
        <v>3965.585585912675</v>
      </c>
      <c r="T231" s="5">
        <f t="shared" si="269"/>
        <v>21.278221304886937</v>
      </c>
      <c r="U231" s="5">
        <f t="shared" si="270"/>
        <v>70.191812297305987</v>
      </c>
      <c r="V231" s="5">
        <f t="shared" si="271"/>
        <v>118.46919740173804</v>
      </c>
      <c r="W231" s="15">
        <f t="shared" si="272"/>
        <v>-1.0734613539272964E-2</v>
      </c>
      <c r="X231" s="15">
        <f t="shared" si="273"/>
        <v>-1.217998157191269E-2</v>
      </c>
      <c r="Y231" s="15">
        <f t="shared" si="274"/>
        <v>-9.7425357312937999E-3</v>
      </c>
      <c r="Z231" s="5">
        <f t="shared" si="289"/>
        <v>3586.6852445405543</v>
      </c>
      <c r="AA231" s="5">
        <f t="shared" si="290"/>
        <v>18851.71607872397</v>
      </c>
      <c r="AB231" s="5">
        <f t="shared" si="291"/>
        <v>51656.107368537618</v>
      </c>
      <c r="AC231" s="16">
        <f t="shared" si="275"/>
        <v>1.1377876060387646</v>
      </c>
      <c r="AD231" s="16">
        <f t="shared" si="276"/>
        <v>3.0286826596320138</v>
      </c>
      <c r="AE231" s="16">
        <f t="shared" si="277"/>
        <v>12.922322193673324</v>
      </c>
      <c r="AF231" s="15">
        <f t="shared" si="278"/>
        <v>-4.0504037456468023E-3</v>
      </c>
      <c r="AG231" s="15">
        <f t="shared" si="279"/>
        <v>2.9673830763510267E-4</v>
      </c>
      <c r="AH231" s="15">
        <f t="shared" si="280"/>
        <v>9.7937136394747881E-3</v>
      </c>
      <c r="AI231" s="1">
        <f t="shared" si="244"/>
        <v>310003.78584937152</v>
      </c>
      <c r="AJ231" s="1">
        <f t="shared" si="245"/>
        <v>172460.22309962558</v>
      </c>
      <c r="AK231" s="1">
        <f t="shared" si="246"/>
        <v>65455.575913940906</v>
      </c>
      <c r="AL231" s="14">
        <f t="shared" si="281"/>
        <v>81.847843430668206</v>
      </c>
      <c r="AM231" s="14">
        <f t="shared" si="282"/>
        <v>19.452722788604039</v>
      </c>
      <c r="AN231" s="14">
        <f t="shared" si="283"/>
        <v>6.1746834572607598</v>
      </c>
      <c r="AO231" s="11">
        <f t="shared" si="284"/>
        <v>3.5519866448452606E-3</v>
      </c>
      <c r="AP231" s="11">
        <f t="shared" si="285"/>
        <v>4.4745663483415563E-3</v>
      </c>
      <c r="AQ231" s="11">
        <f t="shared" si="286"/>
        <v>4.0589962531597888E-3</v>
      </c>
      <c r="AR231" s="1">
        <f t="shared" si="292"/>
        <v>145373.89681871602</v>
      </c>
      <c r="AS231" s="1">
        <f t="shared" si="287"/>
        <v>87692.758595921463</v>
      </c>
      <c r="AT231" s="1">
        <f t="shared" si="288"/>
        <v>33473.558299420845</v>
      </c>
      <c r="AU231" s="1">
        <f t="shared" si="247"/>
        <v>29074.779363743204</v>
      </c>
      <c r="AV231" s="1">
        <f t="shared" si="248"/>
        <v>17538.551719184292</v>
      </c>
      <c r="AW231" s="1">
        <f t="shared" si="249"/>
        <v>6694.7116598841694</v>
      </c>
      <c r="AX231" s="1">
        <f t="shared" si="308"/>
        <v>99793.792435118405</v>
      </c>
      <c r="AY231" s="1">
        <f t="shared" si="295"/>
        <v>23667.858921276278</v>
      </c>
      <c r="AZ231" s="1">
        <f t="shared" si="296"/>
        <v>6128.1841804917021</v>
      </c>
      <c r="BA231" s="1">
        <f t="shared" si="309"/>
        <v>13414.692167268517</v>
      </c>
      <c r="BB231" s="1">
        <f t="shared" si="310"/>
        <v>29854.169803819586</v>
      </c>
      <c r="BC231" s="1">
        <f t="shared" si="311"/>
        <v>38107.381066298462</v>
      </c>
      <c r="BD231" s="1">
        <f t="shared" si="312"/>
        <v>534.77295505897052</v>
      </c>
      <c r="BE231" s="2">
        <f t="shared" si="318"/>
        <v>0</v>
      </c>
      <c r="BF231" s="2">
        <f t="shared" si="319"/>
        <v>0</v>
      </c>
      <c r="BG231" s="2">
        <f t="shared" si="320"/>
        <v>0</v>
      </c>
      <c r="BH231" s="2">
        <f t="shared" si="297"/>
        <v>0</v>
      </c>
      <c r="BI231" s="2">
        <f t="shared" si="313"/>
        <v>0</v>
      </c>
      <c r="BJ231" s="2">
        <f t="shared" si="298"/>
        <v>0</v>
      </c>
      <c r="BK231" s="2">
        <f t="shared" si="299"/>
        <v>0</v>
      </c>
      <c r="BL231" s="2">
        <f t="shared" si="300"/>
        <v>0</v>
      </c>
      <c r="BM231" s="2">
        <f t="shared" si="301"/>
        <v>0</v>
      </c>
      <c r="BN231" s="2">
        <f t="shared" si="302"/>
        <v>0</v>
      </c>
      <c r="BO231" s="2">
        <f t="shared" si="314"/>
        <v>0</v>
      </c>
      <c r="BP231" s="2">
        <f t="shared" si="315"/>
        <v>0</v>
      </c>
      <c r="BQ231" s="2">
        <f t="shared" si="316"/>
        <v>0</v>
      </c>
      <c r="BR231" s="11">
        <f t="shared" si="317"/>
        <v>2.6155429233219535E-2</v>
      </c>
      <c r="BS231" s="17">
        <f t="shared" si="293"/>
        <v>1.6427253137600785E-3</v>
      </c>
      <c r="BT231" s="17">
        <f t="shared" si="294"/>
        <v>6.5716102771331015E-3</v>
      </c>
      <c r="BU231" s="12">
        <f>(BU$3*temperature!$I341+BU$4*temperature!$I341^2+BU$5*temperature!$I341^6)*(K231/K$56)^$BW$1</f>
        <v>-50.635777589844217</v>
      </c>
      <c r="BV231" s="12">
        <f>(BV$3*temperature!$I341+BV$4*temperature!$I341^2+BV$5*temperature!$I341^6)*(L231/L$56)^$BW$1</f>
        <v>-32.778018124422651</v>
      </c>
      <c r="BW231" s="12">
        <f>(BW$3*temperature!$I341+BW$4*temperature!$I341^2+BW$5*temperature!$I341^6)*(M231/M$56)^$BW$1</f>
        <v>-27.997627988104348</v>
      </c>
      <c r="BX231" s="12">
        <f>(BX$3*temperature!$M341+BX$4*temperature!$M341^2+BX$5*temperature!$M341^6)*(K231/K$56)^$BW$1</f>
        <v>-50.635796341134196</v>
      </c>
      <c r="BY231" s="12">
        <f>(BY$3*temperature!$M341+BY$4*temperature!$M341^2+BY$5*temperature!$M341^6)*(L231/L$56)^$BW$1</f>
        <v>-32.778029571456983</v>
      </c>
      <c r="BZ231" s="12">
        <f>(BZ$3*temperature!$M341+BZ$4*temperature!$M341^2+BZ$5*temperature!$M341^6)*(M231/M$56)^$BW$1</f>
        <v>-27.99763718646447</v>
      </c>
      <c r="CA231" s="19">
        <f t="shared" si="303"/>
        <v>-1.875128997852471E-5</v>
      </c>
      <c r="CB231" s="19">
        <f t="shared" si="304"/>
        <v>-1.1447034331979467E-5</v>
      </c>
      <c r="CC231" s="19">
        <f t="shared" si="305"/>
        <v>-9.1983601215872568E-6</v>
      </c>
      <c r="CD231" s="19">
        <f t="shared" si="306"/>
        <v>-4.0376719566583945E-2</v>
      </c>
      <c r="CE231" s="19">
        <f t="shared" si="307"/>
        <v>-6.6327859318619317E-5</v>
      </c>
      <c r="CF231" s="19"/>
      <c r="CG231" s="19"/>
      <c r="CH231" s="19"/>
    </row>
    <row r="232" spans="1:86">
      <c r="A232" s="2">
        <f t="shared" si="250"/>
        <v>2186</v>
      </c>
      <c r="B232" s="5">
        <f t="shared" si="251"/>
        <v>1165.3948804877107</v>
      </c>
      <c r="C232" s="5">
        <f t="shared" si="252"/>
        <v>2964.1158191852069</v>
      </c>
      <c r="D232" s="5">
        <f t="shared" si="253"/>
        <v>4369.7935576641485</v>
      </c>
      <c r="E232" s="15">
        <f t="shared" si="254"/>
        <v>4.9315393510706261E-7</v>
      </c>
      <c r="F232" s="15">
        <f t="shared" si="255"/>
        <v>9.7154632083506949E-7</v>
      </c>
      <c r="G232" s="15">
        <f t="shared" si="256"/>
        <v>1.9833772540046856E-6</v>
      </c>
      <c r="H232" s="5">
        <f t="shared" si="257"/>
        <v>144163.30134259176</v>
      </c>
      <c r="I232" s="5">
        <f t="shared" si="258"/>
        <v>87783.40831062464</v>
      </c>
      <c r="J232" s="5">
        <f t="shared" si="259"/>
        <v>33531.960321338265</v>
      </c>
      <c r="K232" s="5">
        <f t="shared" si="260"/>
        <v>123703.39337878358</v>
      </c>
      <c r="L232" s="5">
        <f t="shared" si="261"/>
        <v>29615.377288042357</v>
      </c>
      <c r="M232" s="5">
        <f t="shared" si="262"/>
        <v>7673.5799709638022</v>
      </c>
      <c r="N232" s="15">
        <f t="shared" si="263"/>
        <v>-8.3279501841947434E-3</v>
      </c>
      <c r="O232" s="15">
        <f t="shared" si="264"/>
        <v>1.0327469518431887E-3</v>
      </c>
      <c r="P232" s="15">
        <f t="shared" si="265"/>
        <v>1.742734220250286E-3</v>
      </c>
      <c r="Q232" s="5">
        <f t="shared" si="266"/>
        <v>3034.6097883008151</v>
      </c>
      <c r="R232" s="5">
        <f t="shared" si="267"/>
        <v>6086.62741250415</v>
      </c>
      <c r="S232" s="5">
        <f t="shared" si="268"/>
        <v>3933.8021602572326</v>
      </c>
      <c r="T232" s="5">
        <f t="shared" si="269"/>
        <v>21.04980782237585</v>
      </c>
      <c r="U232" s="5">
        <f t="shared" si="270"/>
        <v>69.336877317025639</v>
      </c>
      <c r="V232" s="5">
        <f t="shared" si="271"/>
        <v>117.31500701299392</v>
      </c>
      <c r="W232" s="15">
        <f t="shared" si="272"/>
        <v>-1.0734613539272964E-2</v>
      </c>
      <c r="X232" s="15">
        <f t="shared" si="273"/>
        <v>-1.217998157191269E-2</v>
      </c>
      <c r="Y232" s="15">
        <f t="shared" si="274"/>
        <v>-9.7425357312937999E-3</v>
      </c>
      <c r="Z232" s="5">
        <f t="shared" si="289"/>
        <v>3505.2606064828492</v>
      </c>
      <c r="AA232" s="5">
        <f t="shared" si="290"/>
        <v>18648.023661422343</v>
      </c>
      <c r="AB232" s="5">
        <f t="shared" si="291"/>
        <v>51746.449317231272</v>
      </c>
      <c r="AC232" s="16">
        <f t="shared" si="275"/>
        <v>1.1331791068575148</v>
      </c>
      <c r="AD232" s="16">
        <f t="shared" si="276"/>
        <v>3.0295813857987968</v>
      </c>
      <c r="AE232" s="16">
        <f t="shared" si="277"/>
        <v>13.04887971679519</v>
      </c>
      <c r="AF232" s="15">
        <f t="shared" si="278"/>
        <v>-4.0504037456468023E-3</v>
      </c>
      <c r="AG232" s="15">
        <f t="shared" si="279"/>
        <v>2.9673830763510267E-4</v>
      </c>
      <c r="AH232" s="15">
        <f t="shared" si="280"/>
        <v>9.7937136394747881E-3</v>
      </c>
      <c r="AI232" s="1">
        <f t="shared" si="244"/>
        <v>308078.18662817759</v>
      </c>
      <c r="AJ232" s="1">
        <f t="shared" si="245"/>
        <v>172752.75250884733</v>
      </c>
      <c r="AK232" s="1">
        <f t="shared" si="246"/>
        <v>65604.729982430988</v>
      </c>
      <c r="AL232" s="14">
        <f t="shared" si="281"/>
        <v>82.135658652975579</v>
      </c>
      <c r="AM232" s="14">
        <f t="shared" si="282"/>
        <v>19.538894862389807</v>
      </c>
      <c r="AN232" s="14">
        <f t="shared" si="283"/>
        <v>6.1994958441080534</v>
      </c>
      <c r="AO232" s="11">
        <f t="shared" si="284"/>
        <v>3.5164667783968077E-3</v>
      </c>
      <c r="AP232" s="11">
        <f t="shared" si="285"/>
        <v>4.4298206848581408E-3</v>
      </c>
      <c r="AQ232" s="11">
        <f t="shared" si="286"/>
        <v>4.0184062906281912E-3</v>
      </c>
      <c r="AR232" s="1">
        <f t="shared" si="292"/>
        <v>144163.30134259176</v>
      </c>
      <c r="AS232" s="1">
        <f t="shared" si="287"/>
        <v>87783.40831062464</v>
      </c>
      <c r="AT232" s="1">
        <f t="shared" si="288"/>
        <v>33531.960321338265</v>
      </c>
      <c r="AU232" s="1">
        <f t="shared" si="247"/>
        <v>28832.660268518353</v>
      </c>
      <c r="AV232" s="1">
        <f t="shared" si="248"/>
        <v>17556.681662124927</v>
      </c>
      <c r="AW232" s="1">
        <f t="shared" si="249"/>
        <v>6706.392064267653</v>
      </c>
      <c r="AX232" s="1">
        <f t="shared" si="308"/>
        <v>98962.714703026882</v>
      </c>
      <c r="AY232" s="1">
        <f t="shared" si="295"/>
        <v>23692.301830433884</v>
      </c>
      <c r="AZ232" s="1">
        <f t="shared" si="296"/>
        <v>6138.863976771042</v>
      </c>
      <c r="BA232" s="1">
        <f t="shared" si="309"/>
        <v>13404.952793647799</v>
      </c>
      <c r="BB232" s="1">
        <f t="shared" si="310"/>
        <v>29857.258410480099</v>
      </c>
      <c r="BC232" s="1">
        <f t="shared" si="311"/>
        <v>38115.065408279908</v>
      </c>
      <c r="BD232" s="1">
        <f t="shared" si="312"/>
        <v>519.2036381662158</v>
      </c>
      <c r="BE232" s="2">
        <f t="shared" si="318"/>
        <v>0</v>
      </c>
      <c r="BF232" s="2">
        <f t="shared" si="319"/>
        <v>0</v>
      </c>
      <c r="BG232" s="2">
        <f t="shared" si="320"/>
        <v>0</v>
      </c>
      <c r="BH232" s="2">
        <f t="shared" si="297"/>
        <v>0</v>
      </c>
      <c r="BI232" s="2">
        <f t="shared" si="313"/>
        <v>0</v>
      </c>
      <c r="BJ232" s="2">
        <f t="shared" si="298"/>
        <v>0</v>
      </c>
      <c r="BK232" s="2">
        <f t="shared" si="299"/>
        <v>0</v>
      </c>
      <c r="BL232" s="2">
        <f t="shared" si="300"/>
        <v>0</v>
      </c>
      <c r="BM232" s="2">
        <f t="shared" si="301"/>
        <v>0</v>
      </c>
      <c r="BN232" s="2">
        <f t="shared" si="302"/>
        <v>0</v>
      </c>
      <c r="BO232" s="2">
        <f t="shared" si="314"/>
        <v>0</v>
      </c>
      <c r="BP232" s="2">
        <f t="shared" si="315"/>
        <v>0</v>
      </c>
      <c r="BQ232" s="2">
        <f t="shared" si="316"/>
        <v>0</v>
      </c>
      <c r="BR232" s="11">
        <f t="shared" si="317"/>
        <v>2.6015901910200284E-2</v>
      </c>
      <c r="BS232" s="17">
        <f t="shared" si="293"/>
        <v>1.6008542828522402E-3</v>
      </c>
      <c r="BT232" s="17">
        <f t="shared" si="294"/>
        <v>6.3802041525564089E-3</v>
      </c>
      <c r="BU232" s="12">
        <f>(BU$3*temperature!$I342+BU$4*temperature!$I342^2+BU$5*temperature!$I342^6)*(K232/K$56)^$BW$1</f>
        <v>-51.166547894774311</v>
      </c>
      <c r="BV232" s="12">
        <f>(BV$3*temperature!$I342+BV$4*temperature!$I342^2+BV$5*temperature!$I342^6)*(L232/L$56)^$BW$1</f>
        <v>-33.028255950042883</v>
      </c>
      <c r="BW232" s="12">
        <f>(BW$3*temperature!$I342+BW$4*temperature!$I342^2+BW$5*temperature!$I342^6)*(M232/M$56)^$BW$1</f>
        <v>-28.1932656253815</v>
      </c>
      <c r="BX232" s="12">
        <f>(BX$3*temperature!$M342+BX$4*temperature!$M342^2+BX$5*temperature!$M342^6)*(K232/K$56)^$BW$1</f>
        <v>-51.166566661485184</v>
      </c>
      <c r="BY232" s="12">
        <f>(BY$3*temperature!$M342+BY$4*temperature!$M342^2+BY$5*temperature!$M342^6)*(L232/L$56)^$BW$1</f>
        <v>-33.028267377888461</v>
      </c>
      <c r="BZ232" s="12">
        <f>(BZ$3*temperature!$M342+BZ$4*temperature!$M342^2+BZ$5*temperature!$M342^6)*(M232/M$56)^$BW$1</f>
        <v>-28.19327480516155</v>
      </c>
      <c r="CA232" s="19">
        <f t="shared" si="303"/>
        <v>-1.8766710873308057E-5</v>
      </c>
      <c r="CB232" s="19">
        <f t="shared" si="304"/>
        <v>-1.1427845578282358E-5</v>
      </c>
      <c r="CC232" s="19">
        <f t="shared" si="305"/>
        <v>-9.179780050772024E-6</v>
      </c>
      <c r="CD232" s="19">
        <f t="shared" si="306"/>
        <v>-4.0164622497682295E-2</v>
      </c>
      <c r="CE232" s="19">
        <f t="shared" si="307"/>
        <v>-6.4297707944558144E-5</v>
      </c>
      <c r="CF232" s="19"/>
      <c r="CG232" s="19"/>
      <c r="CH232" s="19"/>
    </row>
    <row r="233" spans="1:86">
      <c r="A233" s="2">
        <f t="shared" si="250"/>
        <v>2187</v>
      </c>
      <c r="B233" s="5">
        <f t="shared" si="251"/>
        <v>1165.3954264708282</v>
      </c>
      <c r="C233" s="5">
        <f t="shared" si="252"/>
        <v>2964.1185549722345</v>
      </c>
      <c r="D233" s="5">
        <f t="shared" si="253"/>
        <v>4369.8017912658379</v>
      </c>
      <c r="E233" s="15">
        <f t="shared" si="254"/>
        <v>4.6849623835170947E-7</v>
      </c>
      <c r="F233" s="15">
        <f t="shared" si="255"/>
        <v>9.2296900479331592E-7</v>
      </c>
      <c r="G233" s="15">
        <f t="shared" si="256"/>
        <v>1.8842083913044511E-6</v>
      </c>
      <c r="H233" s="5">
        <f t="shared" si="257"/>
        <v>142925.79868981251</v>
      </c>
      <c r="I233" s="5">
        <f t="shared" si="258"/>
        <v>87868.836150359741</v>
      </c>
      <c r="J233" s="5">
        <f t="shared" si="259"/>
        <v>33588.858243955219</v>
      </c>
      <c r="K233" s="5">
        <f t="shared" si="260"/>
        <v>122641.46181063649</v>
      </c>
      <c r="L233" s="5">
        <f t="shared" si="261"/>
        <v>29644.170609492652</v>
      </c>
      <c r="M233" s="5">
        <f t="shared" si="262"/>
        <v>7686.586222535564</v>
      </c>
      <c r="N233" s="15">
        <f t="shared" si="263"/>
        <v>-8.5844982836923434E-3</v>
      </c>
      <c r="O233" s="15">
        <f t="shared" si="264"/>
        <v>9.7224226354608589E-4</v>
      </c>
      <c r="P233" s="15">
        <f t="shared" si="265"/>
        <v>1.6949392097269644E-3</v>
      </c>
      <c r="Q233" s="5">
        <f t="shared" si="266"/>
        <v>2976.2648599803142</v>
      </c>
      <c r="R233" s="5">
        <f t="shared" si="267"/>
        <v>6018.3435567474226</v>
      </c>
      <c r="S233" s="5">
        <f t="shared" si="268"/>
        <v>3902.0869011089035</v>
      </c>
      <c r="T233" s="5">
        <f t="shared" si="269"/>
        <v>20.82384627032668</v>
      </c>
      <c r="U233" s="5">
        <f t="shared" si="270"/>
        <v>68.492355429050292</v>
      </c>
      <c r="V233" s="5">
        <f t="shared" si="271"/>
        <v>116.17206136535285</v>
      </c>
      <c r="W233" s="15">
        <f t="shared" si="272"/>
        <v>-1.0734613539272964E-2</v>
      </c>
      <c r="X233" s="15">
        <f t="shared" si="273"/>
        <v>-1.217998157191269E-2</v>
      </c>
      <c r="Y233" s="15">
        <f t="shared" si="274"/>
        <v>-9.7425357312937999E-3</v>
      </c>
      <c r="Z233" s="5">
        <f t="shared" si="289"/>
        <v>3424.8280577261089</v>
      </c>
      <c r="AA233" s="5">
        <f t="shared" si="290"/>
        <v>18445.404945759594</v>
      </c>
      <c r="AB233" s="5">
        <f t="shared" si="291"/>
        <v>51834.439299167483</v>
      </c>
      <c r="AC233" s="16">
        <f t="shared" si="275"/>
        <v>1.1285892739586103</v>
      </c>
      <c r="AD233" s="16">
        <f t="shared" si="276"/>
        <v>3.0304803786520615</v>
      </c>
      <c r="AE233" s="16">
        <f t="shared" si="277"/>
        <v>13.176676708057432</v>
      </c>
      <c r="AF233" s="15">
        <f t="shared" si="278"/>
        <v>-4.0504037456468023E-3</v>
      </c>
      <c r="AG233" s="15">
        <f t="shared" si="279"/>
        <v>2.9673830763510267E-4</v>
      </c>
      <c r="AH233" s="15">
        <f t="shared" si="280"/>
        <v>9.7937136394747881E-3</v>
      </c>
      <c r="AI233" s="1">
        <f t="shared" si="244"/>
        <v>306103.0282338782</v>
      </c>
      <c r="AJ233" s="1">
        <f t="shared" si="245"/>
        <v>173034.15892008753</v>
      </c>
      <c r="AK233" s="1">
        <f t="shared" si="246"/>
        <v>65750.649048455554</v>
      </c>
      <c r="AL233" s="14">
        <f t="shared" si="281"/>
        <v>82.421597694800752</v>
      </c>
      <c r="AM233" s="14">
        <f t="shared" si="282"/>
        <v>19.624583125004282</v>
      </c>
      <c r="AN233" s="14">
        <f t="shared" si="283"/>
        <v>6.2241588162757528</v>
      </c>
      <c r="AO233" s="11">
        <f t="shared" si="284"/>
        <v>3.4813021106128396E-3</v>
      </c>
      <c r="AP233" s="11">
        <f t="shared" si="285"/>
        <v>4.3855224780095592E-3</v>
      </c>
      <c r="AQ233" s="11">
        <f t="shared" si="286"/>
        <v>3.978222227721909E-3</v>
      </c>
      <c r="AR233" s="1">
        <f t="shared" si="292"/>
        <v>142925.79868981251</v>
      </c>
      <c r="AS233" s="1">
        <f t="shared" si="287"/>
        <v>87868.836150359741</v>
      </c>
      <c r="AT233" s="1">
        <f t="shared" si="288"/>
        <v>33588.858243955219</v>
      </c>
      <c r="AU233" s="1">
        <f t="shared" si="247"/>
        <v>28585.159737962502</v>
      </c>
      <c r="AV233" s="1">
        <f t="shared" si="248"/>
        <v>17573.76723007195</v>
      </c>
      <c r="AW233" s="1">
        <f t="shared" si="249"/>
        <v>6717.7716487910438</v>
      </c>
      <c r="AX233" s="1">
        <f t="shared" si="308"/>
        <v>98113.169448509201</v>
      </c>
      <c r="AY233" s="1">
        <f t="shared" si="295"/>
        <v>23715.336487594122</v>
      </c>
      <c r="AZ233" s="1">
        <f t="shared" si="296"/>
        <v>6149.2689780284509</v>
      </c>
      <c r="BA233" s="1">
        <f t="shared" si="309"/>
        <v>13394.911550335866</v>
      </c>
      <c r="BB233" s="1">
        <f t="shared" si="310"/>
        <v>29860.166409120873</v>
      </c>
      <c r="BC233" s="1">
        <f t="shared" si="311"/>
        <v>38122.537503659645</v>
      </c>
      <c r="BD233" s="1">
        <f t="shared" si="312"/>
        <v>504.08330107079007</v>
      </c>
      <c r="BE233" s="2">
        <f t="shared" si="318"/>
        <v>0</v>
      </c>
      <c r="BF233" s="2">
        <f t="shared" si="319"/>
        <v>0</v>
      </c>
      <c r="BG233" s="2">
        <f t="shared" si="320"/>
        <v>0</v>
      </c>
      <c r="BH233" s="2">
        <f t="shared" si="297"/>
        <v>0</v>
      </c>
      <c r="BI233" s="2">
        <f t="shared" si="313"/>
        <v>0</v>
      </c>
      <c r="BJ233" s="2">
        <f t="shared" si="298"/>
        <v>0</v>
      </c>
      <c r="BK233" s="2">
        <f t="shared" si="299"/>
        <v>0</v>
      </c>
      <c r="BL233" s="2">
        <f t="shared" si="300"/>
        <v>0</v>
      </c>
      <c r="BM233" s="2">
        <f t="shared" si="301"/>
        <v>0</v>
      </c>
      <c r="BN233" s="2">
        <f t="shared" si="302"/>
        <v>0</v>
      </c>
      <c r="BO233" s="2">
        <f t="shared" si="314"/>
        <v>0</v>
      </c>
      <c r="BP233" s="2">
        <f t="shared" si="315"/>
        <v>0</v>
      </c>
      <c r="BQ233" s="2">
        <f t="shared" si="316"/>
        <v>0</v>
      </c>
      <c r="BR233" s="11">
        <f t="shared" si="317"/>
        <v>2.5873359269106916E-2</v>
      </c>
      <c r="BS233" s="17">
        <f t="shared" si="293"/>
        <v>1.5602626429783654E-3</v>
      </c>
      <c r="BT233" s="17">
        <f t="shared" si="294"/>
        <v>6.1943729636469991E-3</v>
      </c>
      <c r="BU233" s="12">
        <f>(BU$3*temperature!$I343+BU$4*temperature!$I343^2+BU$5*temperature!$I343^6)*(K233/K$56)^$BW$1</f>
        <v>-51.700899578233489</v>
      </c>
      <c r="BV233" s="12">
        <f>(BV$3*temperature!$I343+BV$4*temperature!$I343^2+BV$5*temperature!$I343^6)*(L233/L$56)^$BW$1</f>
        <v>-33.27775583036594</v>
      </c>
      <c r="BW233" s="12">
        <f>(BW$3*temperature!$I343+BW$4*temperature!$I343^2+BW$5*temperature!$I343^6)*(M233/M$56)^$BW$1</f>
        <v>-28.388140868932098</v>
      </c>
      <c r="BX233" s="12">
        <f>(BX$3*temperature!$M343+BX$4*temperature!$M343^2+BX$5*temperature!$M343^6)*(K233/K$56)^$BW$1</f>
        <v>-51.700918361497742</v>
      </c>
      <c r="BY233" s="12">
        <f>(BY$3*temperature!$M343+BY$4*temperature!$M343^2+BY$5*temperature!$M343^6)*(L233/L$56)^$BW$1</f>
        <v>-33.27776723919655</v>
      </c>
      <c r="BZ233" s="12">
        <f>(BZ$3*temperature!$M343+BZ$4*temperature!$M343^2+BZ$5*temperature!$M343^6)*(M233/M$56)^$BW$1</f>
        <v>-28.388150030277689</v>
      </c>
      <c r="CA233" s="19">
        <f t="shared" si="303"/>
        <v>-1.878326425241994E-5</v>
      </c>
      <c r="CB233" s="19">
        <f t="shared" si="304"/>
        <v>-1.1408830609127563E-5</v>
      </c>
      <c r="CC233" s="19">
        <f t="shared" si="305"/>
        <v>-9.1613455914796305E-6</v>
      </c>
      <c r="CD233" s="19">
        <f t="shared" si="306"/>
        <v>-3.9948128511356561E-2</v>
      </c>
      <c r="CE233" s="19">
        <f t="shared" si="307"/>
        <v>-6.2329572573168585E-5</v>
      </c>
      <c r="CF233" s="19"/>
      <c r="CG233" s="19"/>
      <c r="CH233" s="19"/>
    </row>
    <row r="234" spans="1:86">
      <c r="A234" s="2">
        <f t="shared" si="250"/>
        <v>2188</v>
      </c>
      <c r="B234" s="5">
        <f t="shared" si="251"/>
        <v>1165.3959451550329</v>
      </c>
      <c r="C234" s="5">
        <f t="shared" si="252"/>
        <v>2964.1211539723099</v>
      </c>
      <c r="D234" s="5">
        <f t="shared" si="253"/>
        <v>4369.8096132021819</v>
      </c>
      <c r="E234" s="15">
        <f t="shared" si="254"/>
        <v>4.4507142643412396E-7</v>
      </c>
      <c r="F234" s="15">
        <f t="shared" si="255"/>
        <v>8.768205545536501E-7</v>
      </c>
      <c r="G234" s="15">
        <f t="shared" si="256"/>
        <v>1.7899979717392285E-6</v>
      </c>
      <c r="H234" s="5">
        <f t="shared" si="257"/>
        <v>141660.92001034418</v>
      </c>
      <c r="I234" s="5">
        <f t="shared" si="258"/>
        <v>87949.079747866592</v>
      </c>
      <c r="J234" s="5">
        <f t="shared" si="259"/>
        <v>33644.264251865388</v>
      </c>
      <c r="K234" s="5">
        <f t="shared" si="260"/>
        <v>121556.04333383792</v>
      </c>
      <c r="L234" s="5">
        <f t="shared" si="261"/>
        <v>29671.216249040066</v>
      </c>
      <c r="M234" s="5">
        <f t="shared" si="262"/>
        <v>7699.2517363270163</v>
      </c>
      <c r="N234" s="15">
        <f t="shared" si="263"/>
        <v>-8.8503387090616004E-3</v>
      </c>
      <c r="O234" s="15">
        <f t="shared" si="264"/>
        <v>9.123425952337616E-4</v>
      </c>
      <c r="P234" s="15">
        <f t="shared" si="265"/>
        <v>1.6477423689491566E-3</v>
      </c>
      <c r="Q234" s="5">
        <f t="shared" si="266"/>
        <v>2918.258913593319</v>
      </c>
      <c r="R234" s="5">
        <f t="shared" si="267"/>
        <v>5950.4693740662697</v>
      </c>
      <c r="S234" s="5">
        <f t="shared" si="268"/>
        <v>3870.4446010999513</v>
      </c>
      <c r="T234" s="5">
        <f t="shared" si="269"/>
        <v>20.600310328213492</v>
      </c>
      <c r="U234" s="5">
        <f t="shared" si="270"/>
        <v>67.658119802107564</v>
      </c>
      <c r="V234" s="5">
        <f t="shared" si="271"/>
        <v>115.04025090652284</v>
      </c>
      <c r="W234" s="15">
        <f t="shared" si="272"/>
        <v>-1.0734613539272964E-2</v>
      </c>
      <c r="X234" s="15">
        <f t="shared" si="273"/>
        <v>-1.217998157191269E-2</v>
      </c>
      <c r="Y234" s="15">
        <f t="shared" si="274"/>
        <v>-9.7425357312937999E-3</v>
      </c>
      <c r="Z234" s="5">
        <f t="shared" si="289"/>
        <v>3345.375369840307</v>
      </c>
      <c r="AA234" s="5">
        <f t="shared" si="290"/>
        <v>18243.884114043271</v>
      </c>
      <c r="AB234" s="5">
        <f t="shared" si="291"/>
        <v>51920.096428075536</v>
      </c>
      <c r="AC234" s="16">
        <f t="shared" si="275"/>
        <v>1.1240180317360715</v>
      </c>
      <c r="AD234" s="16">
        <f t="shared" si="276"/>
        <v>3.0313796382709444</v>
      </c>
      <c r="AE234" s="16">
        <f t="shared" si="277"/>
        <v>13.305725306456084</v>
      </c>
      <c r="AF234" s="15">
        <f t="shared" si="278"/>
        <v>-4.0504037456468023E-3</v>
      </c>
      <c r="AG234" s="15">
        <f t="shared" si="279"/>
        <v>2.9673830763510267E-4</v>
      </c>
      <c r="AH234" s="15">
        <f t="shared" si="280"/>
        <v>9.7937136394747881E-3</v>
      </c>
      <c r="AI234" s="1">
        <f t="shared" si="244"/>
        <v>304077.88514845294</v>
      </c>
      <c r="AJ234" s="1">
        <f t="shared" si="245"/>
        <v>173304.51025815072</v>
      </c>
      <c r="AK234" s="1">
        <f t="shared" si="246"/>
        <v>65893.355792401038</v>
      </c>
      <c r="AL234" s="14">
        <f t="shared" si="281"/>
        <v>82.705662831995596</v>
      </c>
      <c r="AM234" s="14">
        <f t="shared" si="282"/>
        <v>19.709786534916393</v>
      </c>
      <c r="AN234" s="14">
        <f t="shared" si="283"/>
        <v>6.2486722923580151</v>
      </c>
      <c r="AO234" s="11">
        <f t="shared" si="284"/>
        <v>3.4464890895067111E-3</v>
      </c>
      <c r="AP234" s="11">
        <f t="shared" si="285"/>
        <v>4.3416672532294639E-3</v>
      </c>
      <c r="AQ234" s="11">
        <f t="shared" si="286"/>
        <v>3.9384400054446895E-3</v>
      </c>
      <c r="AR234" s="1">
        <f t="shared" si="292"/>
        <v>141660.92001034418</v>
      </c>
      <c r="AS234" s="1">
        <f t="shared" si="287"/>
        <v>87949.079747866592</v>
      </c>
      <c r="AT234" s="1">
        <f t="shared" si="288"/>
        <v>33644.264251865388</v>
      </c>
      <c r="AU234" s="1">
        <f t="shared" si="247"/>
        <v>28332.18400206884</v>
      </c>
      <c r="AV234" s="1">
        <f t="shared" si="248"/>
        <v>17589.81594957332</v>
      </c>
      <c r="AW234" s="1">
        <f t="shared" si="249"/>
        <v>6728.8528503730777</v>
      </c>
      <c r="AX234" s="1">
        <f t="shared" si="308"/>
        <v>97244.834667070332</v>
      </c>
      <c r="AY234" s="1">
        <f t="shared" si="295"/>
        <v>23736.972999232054</v>
      </c>
      <c r="AZ234" s="1">
        <f t="shared" si="296"/>
        <v>6159.4013890616134</v>
      </c>
      <c r="BA234" s="1">
        <f t="shared" si="309"/>
        <v>13384.557450230548</v>
      </c>
      <c r="BB234" s="1">
        <f t="shared" si="310"/>
        <v>29862.895652243264</v>
      </c>
      <c r="BC234" s="1">
        <f t="shared" si="311"/>
        <v>38129.800137740218</v>
      </c>
      <c r="BD234" s="1">
        <f t="shared" si="312"/>
        <v>489.39908478353095</v>
      </c>
      <c r="BE234" s="2">
        <f t="shared" si="318"/>
        <v>0</v>
      </c>
      <c r="BF234" s="2">
        <f t="shared" si="319"/>
        <v>0</v>
      </c>
      <c r="BG234" s="2">
        <f t="shared" si="320"/>
        <v>0</v>
      </c>
      <c r="BH234" s="2">
        <f t="shared" si="297"/>
        <v>0</v>
      </c>
      <c r="BI234" s="2">
        <f t="shared" si="313"/>
        <v>0</v>
      </c>
      <c r="BJ234" s="2">
        <f t="shared" si="298"/>
        <v>0</v>
      </c>
      <c r="BK234" s="2">
        <f t="shared" si="299"/>
        <v>0</v>
      </c>
      <c r="BL234" s="2">
        <f t="shared" si="300"/>
        <v>0</v>
      </c>
      <c r="BM234" s="2">
        <f t="shared" si="301"/>
        <v>0</v>
      </c>
      <c r="BN234" s="2">
        <f t="shared" si="302"/>
        <v>0</v>
      </c>
      <c r="BO234" s="2">
        <f t="shared" si="314"/>
        <v>0</v>
      </c>
      <c r="BP234" s="2">
        <f t="shared" si="315"/>
        <v>0</v>
      </c>
      <c r="BQ234" s="2">
        <f t="shared" si="316"/>
        <v>0</v>
      </c>
      <c r="BR234" s="11">
        <f t="shared" si="317"/>
        <v>2.5727539947038108E-2</v>
      </c>
      <c r="BS234" s="17">
        <f t="shared" si="293"/>
        <v>1.5209115519775162E-3</v>
      </c>
      <c r="BT234" s="17">
        <f t="shared" si="294"/>
        <v>6.0139543336378632E-3</v>
      </c>
      <c r="BU234" s="12">
        <f>(BU$3*temperature!$I344+BU$4*temperature!$I344^2+BU$5*temperature!$I344^6)*(K234/K$56)^$BW$1</f>
        <v>-52.239041941385963</v>
      </c>
      <c r="BV234" s="12">
        <f>(BV$3*temperature!$I344+BV$4*temperature!$I344^2+BV$5*temperature!$I344^6)*(L234/L$56)^$BW$1</f>
        <v>-33.52651810358492</v>
      </c>
      <c r="BW234" s="12">
        <f>(BW$3*temperature!$I344+BW$4*temperature!$I344^2+BW$5*temperature!$I344^6)*(M234/M$56)^$BW$1</f>
        <v>-28.582253098379077</v>
      </c>
      <c r="BX234" s="12">
        <f>(BX$3*temperature!$M344+BX$4*temperature!$M344^2+BX$5*temperature!$M344^6)*(K234/K$56)^$BW$1</f>
        <v>-52.2390607423917</v>
      </c>
      <c r="BY234" s="12">
        <f>(BY$3*temperature!$M344+BY$4*temperature!$M344^2+BY$5*temperature!$M344^6)*(L234/L$56)^$BW$1</f>
        <v>-33.526529493576312</v>
      </c>
      <c r="BZ234" s="12">
        <f>(BZ$3*temperature!$M344+BZ$4*temperature!$M344^2+BZ$5*temperature!$M344^6)*(M234/M$56)^$BW$1</f>
        <v>-28.582262241436812</v>
      </c>
      <c r="CA234" s="19">
        <f t="shared" si="303"/>
        <v>-1.8801005737145715E-5</v>
      </c>
      <c r="CB234" s="19">
        <f t="shared" si="304"/>
        <v>-1.1389991392718457E-5</v>
      </c>
      <c r="CC234" s="19">
        <f t="shared" si="305"/>
        <v>-9.1430577349171926E-6</v>
      </c>
      <c r="CD234" s="19">
        <f t="shared" si="306"/>
        <v>-3.9727184816731466E-2</v>
      </c>
      <c r="CE234" s="19">
        <f t="shared" si="307"/>
        <v>-6.0421534315312674E-5</v>
      </c>
      <c r="CF234" s="19"/>
      <c r="CG234" s="19"/>
      <c r="CH234" s="19"/>
    </row>
    <row r="235" spans="1:86">
      <c r="A235" s="2">
        <f t="shared" si="250"/>
        <v>2189</v>
      </c>
      <c r="B235" s="5">
        <f t="shared" si="251"/>
        <v>1165.3964379052468</v>
      </c>
      <c r="C235" s="5">
        <f t="shared" si="252"/>
        <v>2964.1236230245463</v>
      </c>
      <c r="D235" s="5">
        <f t="shared" si="253"/>
        <v>4369.8170440550093</v>
      </c>
      <c r="E235" s="15">
        <f t="shared" si="254"/>
        <v>4.2281785511241776E-7</v>
      </c>
      <c r="F235" s="15">
        <f t="shared" si="255"/>
        <v>8.3297952682596752E-7</v>
      </c>
      <c r="G235" s="15">
        <f t="shared" si="256"/>
        <v>1.700498073152267E-6</v>
      </c>
      <c r="H235" s="5">
        <f t="shared" si="257"/>
        <v>140368.14837694276</v>
      </c>
      <c r="I235" s="5">
        <f t="shared" si="258"/>
        <v>88024.176827279764</v>
      </c>
      <c r="J235" s="5">
        <f t="shared" si="259"/>
        <v>33698.190546021899</v>
      </c>
      <c r="K235" s="5">
        <f t="shared" si="260"/>
        <v>120446.69419897049</v>
      </c>
      <c r="L235" s="5">
        <f t="shared" si="261"/>
        <v>29696.526873417395</v>
      </c>
      <c r="M235" s="5">
        <f t="shared" si="262"/>
        <v>7711.5792735229415</v>
      </c>
      <c r="N235" s="15">
        <f t="shared" si="263"/>
        <v>-9.1262359685462258E-3</v>
      </c>
      <c r="O235" s="15">
        <f t="shared" si="264"/>
        <v>8.530362950034398E-4</v>
      </c>
      <c r="P235" s="15">
        <f t="shared" si="265"/>
        <v>1.6011344502169234E-3</v>
      </c>
      <c r="Q235" s="5">
        <f t="shared" si="266"/>
        <v>2860.5869139432343</v>
      </c>
      <c r="R235" s="5">
        <f t="shared" si="267"/>
        <v>5883.0118083420248</v>
      </c>
      <c r="S235" s="5">
        <f t="shared" si="268"/>
        <v>3838.8799109735078</v>
      </c>
      <c r="T235" s="5">
        <f t="shared" si="269"/>
        <v>20.379173958051027</v>
      </c>
      <c r="U235" s="5">
        <f t="shared" si="270"/>
        <v>66.834045149727629</v>
      </c>
      <c r="V235" s="5">
        <f t="shared" si="271"/>
        <v>113.91946715152903</v>
      </c>
      <c r="W235" s="15">
        <f t="shared" si="272"/>
        <v>-1.0734613539272964E-2</v>
      </c>
      <c r="X235" s="15">
        <f t="shared" si="273"/>
        <v>-1.217998157191269E-2</v>
      </c>
      <c r="Y235" s="15">
        <f t="shared" si="274"/>
        <v>-9.7425357312937999E-3</v>
      </c>
      <c r="Z235" s="5">
        <f t="shared" si="289"/>
        <v>3266.8896044541525</v>
      </c>
      <c r="AA235" s="5">
        <f t="shared" si="290"/>
        <v>18043.484303372512</v>
      </c>
      <c r="AB235" s="5">
        <f t="shared" si="291"/>
        <v>52003.439846580091</v>
      </c>
      <c r="AC235" s="16">
        <f t="shared" si="275"/>
        <v>1.1194653048901533</v>
      </c>
      <c r="AD235" s="16">
        <f t="shared" si="276"/>
        <v>3.0322791647346046</v>
      </c>
      <c r="AE235" s="16">
        <f t="shared" si="277"/>
        <v>13.436037769873028</v>
      </c>
      <c r="AF235" s="15">
        <f t="shared" si="278"/>
        <v>-4.0504037456468023E-3</v>
      </c>
      <c r="AG235" s="15">
        <f t="shared" si="279"/>
        <v>2.9673830763510267E-4</v>
      </c>
      <c r="AH235" s="15">
        <f t="shared" si="280"/>
        <v>9.7937136394747881E-3</v>
      </c>
      <c r="AI235" s="1">
        <f t="shared" si="244"/>
        <v>302002.28063567646</v>
      </c>
      <c r="AJ235" s="1">
        <f t="shared" si="245"/>
        <v>173563.87518190898</v>
      </c>
      <c r="AK235" s="1">
        <f t="shared" si="246"/>
        <v>66032.873063534003</v>
      </c>
      <c r="AL235" s="14">
        <f t="shared" si="281"/>
        <v>82.987856554940592</v>
      </c>
      <c r="AM235" s="14">
        <f t="shared" si="282"/>
        <v>19.794504136335515</v>
      </c>
      <c r="AN235" s="14">
        <f t="shared" si="283"/>
        <v>6.2730362130857795</v>
      </c>
      <c r="AO235" s="11">
        <f t="shared" si="284"/>
        <v>3.4120241986116441E-3</v>
      </c>
      <c r="AP235" s="11">
        <f t="shared" si="285"/>
        <v>4.2982505806971692E-3</v>
      </c>
      <c r="AQ235" s="11">
        <f t="shared" si="286"/>
        <v>3.8990556053902425E-3</v>
      </c>
      <c r="AR235" s="1">
        <f t="shared" si="292"/>
        <v>140368.14837694276</v>
      </c>
      <c r="AS235" s="1">
        <f t="shared" si="287"/>
        <v>88024.176827279764</v>
      </c>
      <c r="AT235" s="1">
        <f t="shared" si="288"/>
        <v>33698.190546021899</v>
      </c>
      <c r="AU235" s="1">
        <f t="shared" si="247"/>
        <v>28073.629675388554</v>
      </c>
      <c r="AV235" s="1">
        <f t="shared" si="248"/>
        <v>17604.835365455954</v>
      </c>
      <c r="AW235" s="1">
        <f t="shared" si="249"/>
        <v>6739.6381092043803</v>
      </c>
      <c r="AX235" s="1">
        <f t="shared" si="308"/>
        <v>96357.355359176378</v>
      </c>
      <c r="AY235" s="1">
        <f t="shared" si="295"/>
        <v>23757.221498733918</v>
      </c>
      <c r="AZ235" s="1">
        <f t="shared" si="296"/>
        <v>6169.2634188183529</v>
      </c>
      <c r="BA235" s="1">
        <f t="shared" si="309"/>
        <v>13373.878597383826</v>
      </c>
      <c r="BB235" s="1">
        <f t="shared" si="310"/>
        <v>29865.447954616906</v>
      </c>
      <c r="BC235" s="1">
        <f t="shared" si="311"/>
        <v>38136.856046673682</v>
      </c>
      <c r="BD235" s="1">
        <f t="shared" si="312"/>
        <v>475.13849125650876</v>
      </c>
      <c r="BE235" s="2">
        <f t="shared" si="318"/>
        <v>0</v>
      </c>
      <c r="BF235" s="2">
        <f t="shared" si="319"/>
        <v>0</v>
      </c>
      <c r="BG235" s="2">
        <f t="shared" si="320"/>
        <v>0</v>
      </c>
      <c r="BH235" s="2">
        <f t="shared" si="297"/>
        <v>0</v>
      </c>
      <c r="BI235" s="2">
        <f t="shared" si="313"/>
        <v>0</v>
      </c>
      <c r="BJ235" s="2">
        <f t="shared" si="298"/>
        <v>0</v>
      </c>
      <c r="BK235" s="2">
        <f t="shared" si="299"/>
        <v>0</v>
      </c>
      <c r="BL235" s="2">
        <f t="shared" si="300"/>
        <v>0</v>
      </c>
      <c r="BM235" s="2">
        <f t="shared" si="301"/>
        <v>0</v>
      </c>
      <c r="BN235" s="2">
        <f t="shared" si="302"/>
        <v>0</v>
      </c>
      <c r="BO235" s="2">
        <f t="shared" si="314"/>
        <v>0</v>
      </c>
      <c r="BP235" s="2">
        <f t="shared" si="315"/>
        <v>0</v>
      </c>
      <c r="BQ235" s="2">
        <f t="shared" si="316"/>
        <v>0</v>
      </c>
      <c r="BR235" s="11">
        <f t="shared" si="317"/>
        <v>2.5578158104340026E-2</v>
      </c>
      <c r="BS235" s="17">
        <f t="shared" si="293"/>
        <v>1.4827636899132554E-3</v>
      </c>
      <c r="BT235" s="17">
        <f t="shared" si="294"/>
        <v>5.8387906151823911E-3</v>
      </c>
      <c r="BU235" s="12">
        <f>(BU$3*temperature!$I345+BU$4*temperature!$I345^2+BU$5*temperature!$I345^6)*(K235/K$56)^$BW$1</f>
        <v>-52.781201100746323</v>
      </c>
      <c r="BV235" s="12">
        <f>(BV$3*temperature!$I345+BV$4*temperature!$I345^2+BV$5*temperature!$I345^6)*(L235/L$56)^$BW$1</f>
        <v>-33.774543430878133</v>
      </c>
      <c r="BW235" s="12">
        <f>(BW$3*temperature!$I345+BW$4*temperature!$I345^2+BW$5*temperature!$I345^6)*(M235/M$56)^$BW$1</f>
        <v>-28.775601936537569</v>
      </c>
      <c r="BX235" s="12">
        <f>(BX$3*temperature!$M345+BX$4*temperature!$M345^2+BX$5*temperature!$M345^6)*(K235/K$56)^$BW$1</f>
        <v>-52.781219920741059</v>
      </c>
      <c r="BY235" s="12">
        <f>(BY$3*temperature!$M345+BY$4*temperature!$M345^2+BY$5*temperature!$M345^6)*(L235/L$56)^$BW$1</f>
        <v>-33.774554802207909</v>
      </c>
      <c r="BZ235" s="12">
        <f>(BZ$3*temperature!$M345+BZ$4*temperature!$M345^2+BZ$5*temperature!$M345^6)*(M235/M$56)^$BW$1</f>
        <v>-28.775611061454921</v>
      </c>
      <c r="CA235" s="19">
        <f t="shared" si="303"/>
        <v>-1.8819994735963519E-5</v>
      </c>
      <c r="CB235" s="19">
        <f t="shared" si="304"/>
        <v>-1.1371329776466155E-5</v>
      </c>
      <c r="CC235" s="19">
        <f t="shared" si="305"/>
        <v>-9.1249173514995618E-6</v>
      </c>
      <c r="CD235" s="19">
        <f t="shared" si="306"/>
        <v>-3.9501729601835109E-2</v>
      </c>
      <c r="CE235" s="19">
        <f t="shared" si="307"/>
        <v>-5.8571730342372698E-5</v>
      </c>
      <c r="CF235" s="19"/>
      <c r="CG235" s="19"/>
      <c r="CH235" s="19"/>
    </row>
    <row r="236" spans="1:86">
      <c r="A236" s="2">
        <f t="shared" si="250"/>
        <v>2190</v>
      </c>
      <c r="B236" s="5">
        <f t="shared" si="251"/>
        <v>1165.396906018148</v>
      </c>
      <c r="C236" s="5">
        <f t="shared" si="252"/>
        <v>2964.1259686261246</v>
      </c>
      <c r="D236" s="5">
        <f t="shared" si="253"/>
        <v>4369.8241033771992</v>
      </c>
      <c r="E236" s="15">
        <f t="shared" si="254"/>
        <v>4.0167696235679688E-7</v>
      </c>
      <c r="F236" s="15">
        <f t="shared" si="255"/>
        <v>7.9133055048466909E-7</v>
      </c>
      <c r="G236" s="15">
        <f t="shared" si="256"/>
        <v>1.6154731694946537E-6</v>
      </c>
      <c r="H236" s="5">
        <f t="shared" si="257"/>
        <v>139046.91402973118</v>
      </c>
      <c r="I236" s="5">
        <f t="shared" si="258"/>
        <v>88094.165185431339</v>
      </c>
      <c r="J236" s="5">
        <f t="shared" si="259"/>
        <v>33750.649339474541</v>
      </c>
      <c r="K236" s="5">
        <f t="shared" si="260"/>
        <v>119312.92533186619</v>
      </c>
      <c r="L236" s="5">
        <f t="shared" si="261"/>
        <v>29720.115176570271</v>
      </c>
      <c r="M236" s="5">
        <f t="shared" si="262"/>
        <v>7723.5715994587745</v>
      </c>
      <c r="N236" s="15">
        <f t="shared" si="263"/>
        <v>-9.4130343272965655E-3</v>
      </c>
      <c r="O236" s="15">
        <f t="shared" si="264"/>
        <v>7.9431184843348213E-4</v>
      </c>
      <c r="P236" s="15">
        <f t="shared" si="265"/>
        <v>1.5551063550636179E-3</v>
      </c>
      <c r="Q236" s="5">
        <f t="shared" si="266"/>
        <v>2803.2429909291573</v>
      </c>
      <c r="R236" s="5">
        <f t="shared" si="267"/>
        <v>5815.9774648739512</v>
      </c>
      <c r="S236" s="5">
        <f t="shared" si="268"/>
        <v>3807.3973419187641</v>
      </c>
      <c r="T236" s="5">
        <f t="shared" si="269"/>
        <v>20.160411401361735</v>
      </c>
      <c r="U236" s="5">
        <f t="shared" si="270"/>
        <v>66.020007711427567</v>
      </c>
      <c r="V236" s="5">
        <f t="shared" si="271"/>
        <v>112.80960267231531</v>
      </c>
      <c r="W236" s="15">
        <f t="shared" si="272"/>
        <v>-1.0734613539272964E-2</v>
      </c>
      <c r="X236" s="15">
        <f t="shared" si="273"/>
        <v>-1.217998157191269E-2</v>
      </c>
      <c r="Y236" s="15">
        <f t="shared" si="274"/>
        <v>-9.7425357312937999E-3</v>
      </c>
      <c r="Z236" s="5">
        <f t="shared" si="289"/>
        <v>3189.3570812591179</v>
      </c>
      <c r="AA236" s="5">
        <f t="shared" si="290"/>
        <v>17844.22762744761</v>
      </c>
      <c r="AB236" s="5">
        <f t="shared" si="291"/>
        <v>52084.488719231289</v>
      </c>
      <c r="AC236" s="16">
        <f t="shared" si="275"/>
        <v>1.1149310184261045</v>
      </c>
      <c r="AD236" s="16">
        <f t="shared" si="276"/>
        <v>3.033178958122225</v>
      </c>
      <c r="AE236" s="16">
        <f t="shared" si="277"/>
        <v>13.567626476240331</v>
      </c>
      <c r="AF236" s="15">
        <f t="shared" si="278"/>
        <v>-4.0504037456468023E-3</v>
      </c>
      <c r="AG236" s="15">
        <f t="shared" si="279"/>
        <v>2.9673830763510267E-4</v>
      </c>
      <c r="AH236" s="15">
        <f t="shared" si="280"/>
        <v>9.7937136394747881E-3</v>
      </c>
      <c r="AI236" s="1">
        <f t="shared" si="244"/>
        <v>299875.68224749737</v>
      </c>
      <c r="AJ236" s="1">
        <f t="shared" si="245"/>
        <v>173812.32302917403</v>
      </c>
      <c r="AK236" s="1">
        <f t="shared" si="246"/>
        <v>66169.223866384986</v>
      </c>
      <c r="AL236" s="14">
        <f t="shared" si="281"/>
        <v>83.268181563949398</v>
      </c>
      <c r="AM236" s="14">
        <f t="shared" si="282"/>
        <v>19.878735057845144</v>
      </c>
      <c r="AN236" s="14">
        <f t="shared" si="283"/>
        <v>6.2972505409251331</v>
      </c>
      <c r="AO236" s="11">
        <f t="shared" si="284"/>
        <v>3.3779039566255277E-3</v>
      </c>
      <c r="AP236" s="11">
        <f t="shared" si="285"/>
        <v>4.2552680748901978E-3</v>
      </c>
      <c r="AQ236" s="11">
        <f t="shared" si="286"/>
        <v>3.8600650493363399E-3</v>
      </c>
      <c r="AR236" s="1">
        <f t="shared" si="292"/>
        <v>139046.91402973118</v>
      </c>
      <c r="AS236" s="1">
        <f t="shared" si="287"/>
        <v>88094.165185431339</v>
      </c>
      <c r="AT236" s="1">
        <f t="shared" si="288"/>
        <v>33750.649339474541</v>
      </c>
      <c r="AU236" s="1">
        <f t="shared" si="247"/>
        <v>27809.382805946239</v>
      </c>
      <c r="AV236" s="1">
        <f t="shared" si="248"/>
        <v>17618.833037086268</v>
      </c>
      <c r="AW236" s="1">
        <f t="shared" si="249"/>
        <v>6750.1298678949088</v>
      </c>
      <c r="AX236" s="1">
        <f t="shared" si="308"/>
        <v>95450.340265492952</v>
      </c>
      <c r="AY236" s="1">
        <f t="shared" si="295"/>
        <v>23776.092141256217</v>
      </c>
      <c r="AZ236" s="1">
        <f t="shared" si="296"/>
        <v>6178.8572795670188</v>
      </c>
      <c r="BA236" s="1">
        <f t="shared" si="309"/>
        <v>13362.862091857514</v>
      </c>
      <c r="BB236" s="1">
        <f t="shared" si="310"/>
        <v>29867.82509385033</v>
      </c>
      <c r="BC236" s="1">
        <f t="shared" si="311"/>
        <v>38143.707918552012</v>
      </c>
      <c r="BD236" s="1">
        <f t="shared" si="312"/>
        <v>461.28937325329747</v>
      </c>
      <c r="BE236" s="2">
        <f t="shared" si="318"/>
        <v>0</v>
      </c>
      <c r="BF236" s="2">
        <f t="shared" si="319"/>
        <v>0</v>
      </c>
      <c r="BG236" s="2">
        <f t="shared" si="320"/>
        <v>0</v>
      </c>
      <c r="BH236" s="2">
        <f t="shared" si="297"/>
        <v>0</v>
      </c>
      <c r="BI236" s="2">
        <f t="shared" si="313"/>
        <v>0</v>
      </c>
      <c r="BJ236" s="2">
        <f t="shared" si="298"/>
        <v>0</v>
      </c>
      <c r="BK236" s="2">
        <f t="shared" si="299"/>
        <v>0</v>
      </c>
      <c r="BL236" s="2">
        <f t="shared" si="300"/>
        <v>0</v>
      </c>
      <c r="BM236" s="2">
        <f t="shared" si="301"/>
        <v>0</v>
      </c>
      <c r="BN236" s="2">
        <f t="shared" si="302"/>
        <v>0</v>
      </c>
      <c r="BO236" s="2">
        <f t="shared" si="314"/>
        <v>0</v>
      </c>
      <c r="BP236" s="2">
        <f t="shared" si="315"/>
        <v>0</v>
      </c>
      <c r="BQ236" s="2">
        <f t="shared" si="316"/>
        <v>0</v>
      </c>
      <c r="BR236" s="11">
        <f t="shared" si="317"/>
        <v>2.5424900248682464E-2</v>
      </c>
      <c r="BS236" s="17">
        <f t="shared" si="293"/>
        <v>1.4457832181741944E-3</v>
      </c>
      <c r="BT236" s="17">
        <f t="shared" si="294"/>
        <v>5.6687287526042632E-3</v>
      </c>
      <c r="BU236" s="12">
        <f>(BU$3*temperature!$I346+BU$4*temperature!$I346^2+BU$5*temperature!$I346^6)*(K236/K$56)^$BW$1</f>
        <v>-53.327621712782559</v>
      </c>
      <c r="BV236" s="12">
        <f>(BV$3*temperature!$I346+BV$4*temperature!$I346^2+BV$5*temperature!$I346^6)*(L236/L$56)^$BW$1</f>
        <v>-34.021832786069965</v>
      </c>
      <c r="BW236" s="12">
        <f>(BW$3*temperature!$I346+BW$4*temperature!$I346^2+BW$5*temperature!$I346^6)*(M236/M$56)^$BW$1</f>
        <v>-28.968187240456526</v>
      </c>
      <c r="BX236" s="12">
        <f>(BX$3*temperature!$M346+BX$4*temperature!$M346^2+BX$5*temperature!$M346^6)*(K236/K$56)^$BW$1</f>
        <v>-53.327640553077515</v>
      </c>
      <c r="BY236" s="12">
        <f>(BY$3*temperature!$M346+BY$4*temperature!$M346^2+BY$5*temperature!$M346^6)*(L236/L$56)^$BW$1</f>
        <v>-34.021844138917395</v>
      </c>
      <c r="BZ236" s="12">
        <f>(BZ$3*temperature!$M346+BZ$4*temperature!$M346^2+BZ$5*temperature!$M346^6)*(M236/M$56)^$BW$1</f>
        <v>-28.96819634738177</v>
      </c>
      <c r="CA236" s="19">
        <f t="shared" si="303"/>
        <v>-1.884029495613504E-5</v>
      </c>
      <c r="CB236" s="19">
        <f t="shared" si="304"/>
        <v>-1.1352847430146085E-5</v>
      </c>
      <c r="CC236" s="19">
        <f t="shared" si="305"/>
        <v>-9.1069252441400295E-6</v>
      </c>
      <c r="CD236" s="19">
        <f t="shared" si="306"/>
        <v>-3.9271691303725549E-2</v>
      </c>
      <c r="CE236" s="19">
        <f t="shared" si="307"/>
        <v>-5.6778352236243846E-5</v>
      </c>
      <c r="CF236" s="19"/>
      <c r="CG236" s="19"/>
      <c r="CH236" s="19"/>
    </row>
    <row r="237" spans="1:86">
      <c r="A237" s="2">
        <f t="shared" si="250"/>
        <v>2191</v>
      </c>
      <c r="B237" s="5">
        <f t="shared" si="251"/>
        <v>1165.3973507255828</v>
      </c>
      <c r="C237" s="5">
        <f t="shared" si="252"/>
        <v>2964.1281969493875</v>
      </c>
      <c r="D237" s="5">
        <f t="shared" si="253"/>
        <v>4369.830809744114</v>
      </c>
      <c r="E237" s="15">
        <f t="shared" si="254"/>
        <v>3.8159311423895703E-7</v>
      </c>
      <c r="F237" s="15">
        <f t="shared" si="255"/>
        <v>7.5176402296043561E-7</v>
      </c>
      <c r="G237" s="15">
        <f t="shared" si="256"/>
        <v>1.5346995110199209E-6</v>
      </c>
      <c r="H237" s="5">
        <f t="shared" si="257"/>
        <v>137696.58899669666</v>
      </c>
      <c r="I237" s="5">
        <f t="shared" si="258"/>
        <v>88159.082674027421</v>
      </c>
      <c r="J237" s="5">
        <f t="shared" si="259"/>
        <v>33801.652853348693</v>
      </c>
      <c r="K237" s="5">
        <f t="shared" si="260"/>
        <v>118154.19771717004</v>
      </c>
      <c r="L237" s="5">
        <f t="shared" si="261"/>
        <v>29741.993873530409</v>
      </c>
      <c r="M237" s="5">
        <f t="shared" si="262"/>
        <v>7735.2314826413221</v>
      </c>
      <c r="N237" s="15">
        <f t="shared" si="263"/>
        <v>-9.7116688026311904E-3</v>
      </c>
      <c r="O237" s="15">
        <f t="shared" si="264"/>
        <v>7.3615787927328036E-4</v>
      </c>
      <c r="P237" s="15">
        <f t="shared" si="265"/>
        <v>1.5096491347816876E-3</v>
      </c>
      <c r="Q237" s="5">
        <f t="shared" si="266"/>
        <v>2746.2203821190983</v>
      </c>
      <c r="R237" s="5">
        <f t="shared" si="267"/>
        <v>5749.3726180150952</v>
      </c>
      <c r="S237" s="5">
        <f t="shared" si="268"/>
        <v>3776.0012679141646</v>
      </c>
      <c r="T237" s="5">
        <f t="shared" si="269"/>
        <v>19.943997176175365</v>
      </c>
      <c r="U237" s="5">
        <f t="shared" si="270"/>
        <v>65.215885234124841</v>
      </c>
      <c r="V237" s="5">
        <f t="shared" si="271"/>
        <v>111.71055108744721</v>
      </c>
      <c r="W237" s="15">
        <f t="shared" si="272"/>
        <v>-1.0734613539272964E-2</v>
      </c>
      <c r="X237" s="15">
        <f t="shared" si="273"/>
        <v>-1.217998157191269E-2</v>
      </c>
      <c r="Y237" s="15">
        <f t="shared" si="274"/>
        <v>-9.7425357312937999E-3</v>
      </c>
      <c r="Z237" s="5">
        <f t="shared" si="289"/>
        <v>3112.7633395175021</v>
      </c>
      <c r="AA237" s="5">
        <f t="shared" si="290"/>
        <v>17646.135198318556</v>
      </c>
      <c r="AB237" s="5">
        <f t="shared" si="291"/>
        <v>52163.26222591124</v>
      </c>
      <c r="AC237" s="16">
        <f t="shared" si="275"/>
        <v>1.1104150976529337</v>
      </c>
      <c r="AD237" s="16">
        <f t="shared" si="276"/>
        <v>3.0340790185130126</v>
      </c>
      <c r="AE237" s="16">
        <f t="shared" si="277"/>
        <v>13.700503924715985</v>
      </c>
      <c r="AF237" s="15">
        <f t="shared" si="278"/>
        <v>-4.0504037456468023E-3</v>
      </c>
      <c r="AG237" s="15">
        <f t="shared" si="279"/>
        <v>2.9673830763510267E-4</v>
      </c>
      <c r="AH237" s="15">
        <f t="shared" si="280"/>
        <v>9.7937136394747881E-3</v>
      </c>
      <c r="AI237" s="1">
        <f t="shared" si="244"/>
        <v>297697.4968286939</v>
      </c>
      <c r="AJ237" s="1">
        <f t="shared" si="245"/>
        <v>174049.9237633429</v>
      </c>
      <c r="AK237" s="1">
        <f t="shared" si="246"/>
        <v>66302.431347641395</v>
      </c>
      <c r="AL237" s="14">
        <f t="shared" si="281"/>
        <v>83.546640764715619</v>
      </c>
      <c r="AM237" s="14">
        <f t="shared" si="282"/>
        <v>19.962478511039386</v>
      </c>
      <c r="AN237" s="14">
        <f t="shared" si="283"/>
        <v>6.3213152596778732</v>
      </c>
      <c r="AO237" s="11">
        <f t="shared" si="284"/>
        <v>3.3441249170592722E-3</v>
      </c>
      <c r="AP237" s="11">
        <f t="shared" si="285"/>
        <v>4.2127153941412957E-3</v>
      </c>
      <c r="AQ237" s="11">
        <f t="shared" si="286"/>
        <v>3.8214643988429766E-3</v>
      </c>
      <c r="AR237" s="1">
        <f t="shared" si="292"/>
        <v>137696.58899669666</v>
      </c>
      <c r="AS237" s="1">
        <f t="shared" si="287"/>
        <v>88159.082674027421</v>
      </c>
      <c r="AT237" s="1">
        <f t="shared" si="288"/>
        <v>33801.652853348693</v>
      </c>
      <c r="AU237" s="1">
        <f t="shared" si="247"/>
        <v>27539.317799339333</v>
      </c>
      <c r="AV237" s="1">
        <f t="shared" si="248"/>
        <v>17631.816534805486</v>
      </c>
      <c r="AW237" s="1">
        <f t="shared" si="249"/>
        <v>6760.3305706697392</v>
      </c>
      <c r="AX237" s="1">
        <f t="shared" si="308"/>
        <v>94523.358173736022</v>
      </c>
      <c r="AY237" s="1">
        <f t="shared" si="295"/>
        <v>23793.595098824328</v>
      </c>
      <c r="AZ237" s="1">
        <f t="shared" si="296"/>
        <v>6188.1851861130572</v>
      </c>
      <c r="BA237" s="1">
        <f t="shared" si="309"/>
        <v>13351.493921398669</v>
      </c>
      <c r="BB237" s="1">
        <f t="shared" si="310"/>
        <v>29870.028810955333</v>
      </c>
      <c r="BC237" s="1">
        <f t="shared" si="311"/>
        <v>38150.358394478135</v>
      </c>
      <c r="BD237" s="1">
        <f t="shared" si="312"/>
        <v>447.8399244632713</v>
      </c>
      <c r="BE237" s="2">
        <f t="shared" si="318"/>
        <v>0</v>
      </c>
      <c r="BF237" s="2">
        <f t="shared" si="319"/>
        <v>0</v>
      </c>
      <c r="BG237" s="2">
        <f t="shared" si="320"/>
        <v>0</v>
      </c>
      <c r="BH237" s="2">
        <f t="shared" si="297"/>
        <v>0</v>
      </c>
      <c r="BI237" s="2">
        <f t="shared" si="313"/>
        <v>0</v>
      </c>
      <c r="BJ237" s="2">
        <f t="shared" si="298"/>
        <v>0</v>
      </c>
      <c r="BK237" s="2">
        <f t="shared" si="299"/>
        <v>0</v>
      </c>
      <c r="BL237" s="2">
        <f t="shared" si="300"/>
        <v>0</v>
      </c>
      <c r="BM237" s="2">
        <f t="shared" si="301"/>
        <v>0</v>
      </c>
      <c r="BN237" s="2">
        <f t="shared" si="302"/>
        <v>0</v>
      </c>
      <c r="BO237" s="2">
        <f t="shared" si="314"/>
        <v>0</v>
      </c>
      <c r="BP237" s="2">
        <f t="shared" si="315"/>
        <v>0</v>
      </c>
      <c r="BQ237" s="2">
        <f t="shared" si="316"/>
        <v>0</v>
      </c>
      <c r="BR237" s="11">
        <f t="shared" si="317"/>
        <v>2.5267421546113028E-2</v>
      </c>
      <c r="BS237" s="17">
        <f t="shared" si="293"/>
        <v>1.4099357425624911E-3</v>
      </c>
      <c r="BT237" s="17">
        <f t="shared" si="294"/>
        <v>5.5036201481594785E-3</v>
      </c>
      <c r="BU237" s="12">
        <f>(BU$3*temperature!$I347+BU$4*temperature!$I347^2+BU$5*temperature!$I347^6)*(K237/K$56)^$BW$1</f>
        <v>-53.87856893972608</v>
      </c>
      <c r="BV237" s="12">
        <f>(BV$3*temperature!$I347+BV$4*temperature!$I347^2+BV$5*temperature!$I347^6)*(L237/L$56)^$BW$1</f>
        <v>-34.268387445364105</v>
      </c>
      <c r="BW237" s="12">
        <f>(BW$3*temperature!$I347+BW$4*temperature!$I347^2+BW$5*temperature!$I347^6)*(M237/M$56)^$BW$1</f>
        <v>-29.160009092519161</v>
      </c>
      <c r="BX237" s="12">
        <f>(BX$3*temperature!$M347+BX$4*temperature!$M347^2+BX$5*temperature!$M347^6)*(K237/K$56)^$BW$1</f>
        <v>-53.878587801700668</v>
      </c>
      <c r="BY237" s="12">
        <f>(BY$3*temperature!$M347+BY$4*temperature!$M347^2+BY$5*temperature!$M347^6)*(L237/L$56)^$BW$1</f>
        <v>-34.268398779909937</v>
      </c>
      <c r="BZ237" s="12">
        <f>(BZ$3*temperature!$M347+BZ$4*temperature!$M347^2+BZ$5*temperature!$M347^6)*(M237/M$56)^$BW$1</f>
        <v>-29.160018181601185</v>
      </c>
      <c r="CA237" s="19">
        <f t="shared" si="303"/>
        <v>-1.8861974588446628E-5</v>
      </c>
      <c r="CB237" s="19">
        <f t="shared" si="304"/>
        <v>-1.1334545831687137E-5</v>
      </c>
      <c r="CC237" s="19">
        <f t="shared" si="305"/>
        <v>-9.0890820239053483E-6</v>
      </c>
      <c r="CD237" s="19">
        <f t="shared" si="306"/>
        <v>-3.903698720947392E-2</v>
      </c>
      <c r="CE237" s="19">
        <f t="shared" si="307"/>
        <v>-5.5039643548592074E-5</v>
      </c>
      <c r="CF237" s="19"/>
      <c r="CG237" s="19"/>
      <c r="CH237" s="19"/>
    </row>
    <row r="238" spans="1:86">
      <c r="A238" s="2">
        <f t="shared" si="250"/>
        <v>2192</v>
      </c>
      <c r="B238" s="5">
        <f t="shared" si="251"/>
        <v>1165.3977731978071</v>
      </c>
      <c r="C238" s="5">
        <f t="shared" si="252"/>
        <v>2964.1303138580784</v>
      </c>
      <c r="D238" s="5">
        <f t="shared" si="253"/>
        <v>4369.8371808024613</v>
      </c>
      <c r="E238" s="15">
        <f t="shared" si="254"/>
        <v>3.6251345852700916E-7</v>
      </c>
      <c r="F238" s="15">
        <f t="shared" si="255"/>
        <v>7.141758218124138E-7</v>
      </c>
      <c r="G238" s="15">
        <f t="shared" si="256"/>
        <v>1.4579645354689247E-6</v>
      </c>
      <c r="H238" s="5">
        <f t="shared" si="257"/>
        <v>136316.48098625618</v>
      </c>
      <c r="I238" s="5">
        <f t="shared" si="258"/>
        <v>88218.9671827032</v>
      </c>
      <c r="J238" s="5">
        <f t="shared" si="259"/>
        <v>33851.213313064414</v>
      </c>
      <c r="K238" s="5">
        <f t="shared" si="260"/>
        <v>116969.91715730583</v>
      </c>
      <c r="L238" s="5">
        <f t="shared" si="261"/>
        <v>29762.17569458962</v>
      </c>
      <c r="M238" s="5">
        <f t="shared" si="262"/>
        <v>7746.5616938267931</v>
      </c>
      <c r="N238" s="15">
        <f t="shared" si="263"/>
        <v>-1.0023178039760161E-2</v>
      </c>
      <c r="O238" s="15">
        <f t="shared" si="264"/>
        <v>6.785631503061218E-4</v>
      </c>
      <c r="P238" s="15">
        <f t="shared" si="265"/>
        <v>1.4647539909953267E-3</v>
      </c>
      <c r="Q238" s="5">
        <f t="shared" si="266"/>
        <v>2689.5113662053254</v>
      </c>
      <c r="R238" s="5">
        <f t="shared" si="267"/>
        <v>5683.2032187639188</v>
      </c>
      <c r="S238" s="5">
        <f t="shared" si="268"/>
        <v>3744.6959280763613</v>
      </c>
      <c r="T238" s="5">
        <f t="shared" si="269"/>
        <v>19.729906074060771</v>
      </c>
      <c r="U238" s="5">
        <f t="shared" si="270"/>
        <v>64.421556953777227</v>
      </c>
      <c r="V238" s="5">
        <f t="shared" si="271"/>
        <v>110.62220705191524</v>
      </c>
      <c r="W238" s="15">
        <f t="shared" si="272"/>
        <v>-1.0734613539272964E-2</v>
      </c>
      <c r="X238" s="15">
        <f t="shared" si="273"/>
        <v>-1.217998157191269E-2</v>
      </c>
      <c r="Y238" s="15">
        <f t="shared" si="274"/>
        <v>-9.7425357312937999E-3</v>
      </c>
      <c r="Z238" s="5">
        <f t="shared" si="289"/>
        <v>3037.0930920634451</v>
      </c>
      <c r="AA238" s="5">
        <f t="shared" si="290"/>
        <v>17449.227148054404</v>
      </c>
      <c r="AB238" s="5">
        <f t="shared" si="291"/>
        <v>52239.779555615678</v>
      </c>
      <c r="AC238" s="16">
        <f t="shared" si="275"/>
        <v>1.1059174681821775</v>
      </c>
      <c r="AD238" s="16">
        <f t="shared" si="276"/>
        <v>3.0349793459861973</v>
      </c>
      <c r="AE238" s="16">
        <f t="shared" si="277"/>
        <v>13.834682736871153</v>
      </c>
      <c r="AF238" s="15">
        <f t="shared" si="278"/>
        <v>-4.0504037456468023E-3</v>
      </c>
      <c r="AG238" s="15">
        <f t="shared" si="279"/>
        <v>2.9673830763510267E-4</v>
      </c>
      <c r="AH238" s="15">
        <f t="shared" si="280"/>
        <v>9.7937136394747881E-3</v>
      </c>
      <c r="AI238" s="1">
        <f t="shared" si="244"/>
        <v>295467.0649451639</v>
      </c>
      <c r="AJ238" s="1">
        <f t="shared" si="245"/>
        <v>174276.74792181409</v>
      </c>
      <c r="AK238" s="1">
        <f t="shared" si="246"/>
        <v>66432.518783546999</v>
      </c>
      <c r="AL238" s="14">
        <f t="shared" si="281"/>
        <v>83.823237263802326</v>
      </c>
      <c r="AM238" s="14">
        <f t="shared" si="282"/>
        <v>20.045733789162771</v>
      </c>
      <c r="AN238" s="14">
        <f t="shared" si="283"/>
        <v>6.3452303740844069</v>
      </c>
      <c r="AO238" s="11">
        <f t="shared" si="284"/>
        <v>3.3106836678886793E-3</v>
      </c>
      <c r="AP238" s="11">
        <f t="shared" si="285"/>
        <v>4.1705882401998828E-3</v>
      </c>
      <c r="AQ238" s="11">
        <f t="shared" si="286"/>
        <v>3.7832497548545467E-3</v>
      </c>
      <c r="AR238" s="1">
        <f t="shared" si="292"/>
        <v>136316.48098625618</v>
      </c>
      <c r="AS238" s="1">
        <f t="shared" si="287"/>
        <v>88218.9671827032</v>
      </c>
      <c r="AT238" s="1">
        <f t="shared" si="288"/>
        <v>33851.213313064414</v>
      </c>
      <c r="AU238" s="1">
        <f t="shared" si="247"/>
        <v>27263.296197251238</v>
      </c>
      <c r="AV238" s="1">
        <f t="shared" si="248"/>
        <v>17643.79343654064</v>
      </c>
      <c r="AW238" s="1">
        <f t="shared" si="249"/>
        <v>6770.2426626128836</v>
      </c>
      <c r="AX238" s="1">
        <f t="shared" si="308"/>
        <v>93575.933725844661</v>
      </c>
      <c r="AY238" s="1">
        <f t="shared" si="295"/>
        <v>23809.740555671695</v>
      </c>
      <c r="AZ238" s="1">
        <f t="shared" si="296"/>
        <v>6197.2493550614345</v>
      </c>
      <c r="BA238" s="1">
        <f t="shared" si="309"/>
        <v>13339.758837671217</v>
      </c>
      <c r="BB238" s="1">
        <f t="shared" si="310"/>
        <v>29872.060810906085</v>
      </c>
      <c r="BC238" s="1">
        <f t="shared" si="311"/>
        <v>38156.810069618725</v>
      </c>
      <c r="BD238" s="1">
        <f t="shared" si="312"/>
        <v>434.77866984970069</v>
      </c>
      <c r="BE238" s="2">
        <f t="shared" si="318"/>
        <v>0</v>
      </c>
      <c r="BF238" s="2">
        <f t="shared" si="319"/>
        <v>0</v>
      </c>
      <c r="BG238" s="2">
        <f t="shared" si="320"/>
        <v>0</v>
      </c>
      <c r="BH238" s="2">
        <f t="shared" si="297"/>
        <v>0</v>
      </c>
      <c r="BI238" s="2">
        <f t="shared" si="313"/>
        <v>0</v>
      </c>
      <c r="BJ238" s="2">
        <f t="shared" si="298"/>
        <v>0</v>
      </c>
      <c r="BK238" s="2">
        <f t="shared" si="299"/>
        <v>0</v>
      </c>
      <c r="BL238" s="2">
        <f t="shared" si="300"/>
        <v>0</v>
      </c>
      <c r="BM238" s="2">
        <f t="shared" si="301"/>
        <v>0</v>
      </c>
      <c r="BN238" s="2">
        <f t="shared" si="302"/>
        <v>0</v>
      </c>
      <c r="BO238" s="2">
        <f t="shared" si="314"/>
        <v>0</v>
      </c>
      <c r="BP238" s="2">
        <f t="shared" si="315"/>
        <v>0</v>
      </c>
      <c r="BQ238" s="2">
        <f t="shared" si="316"/>
        <v>0</v>
      </c>
      <c r="BR238" s="11">
        <f t="shared" si="317"/>
        <v>2.5105341518951912E-2</v>
      </c>
      <c r="BS238" s="17">
        <f t="shared" si="293"/>
        <v>1.3751882805720038E-3</v>
      </c>
      <c r="BT238" s="17">
        <f t="shared" si="294"/>
        <v>5.343320532193668E-3</v>
      </c>
      <c r="BU238" s="12">
        <f>(BU$3*temperature!$I348+BU$4*temperature!$I348^2+BU$5*temperature!$I348^6)*(K238/K$56)^$BW$1</f>
        <v>-54.434330698169653</v>
      </c>
      <c r="BV238" s="12">
        <f>(BV$3*temperature!$I348+BV$4*temperature!$I348^2+BV$5*temperature!$I348^6)*(L238/L$56)^$BW$1</f>
        <v>-34.514208977140221</v>
      </c>
      <c r="BW238" s="12">
        <f>(BW$3*temperature!$I348+BW$4*temperature!$I348^2+BW$5*temperature!$I348^6)*(M238/M$56)^$BW$1</f>
        <v>-29.351067791596105</v>
      </c>
      <c r="BX238" s="12">
        <f>(BX$3*temperature!$M348+BX$4*temperature!$M348^2+BX$5*temperature!$M348^6)*(K238/K$56)^$BW$1</f>
        <v>-54.434349583276934</v>
      </c>
      <c r="BY238" s="12">
        <f>(BY$3*temperature!$M348+BY$4*temperature!$M348^2+BY$5*temperature!$M348^6)*(L238/L$56)^$BW$1</f>
        <v>-34.514220293566595</v>
      </c>
      <c r="BZ238" s="12">
        <f>(BZ$3*temperature!$M348+BZ$4*temperature!$M348^2+BZ$5*temperature!$M348^6)*(M238/M$56)^$BW$1</f>
        <v>-29.351076862984335</v>
      </c>
      <c r="CA238" s="19">
        <f t="shared" si="303"/>
        <v>-1.8885107280652846E-5</v>
      </c>
      <c r="CB238" s="19">
        <f t="shared" si="304"/>
        <v>-1.1316426373753075E-5</v>
      </c>
      <c r="CC238" s="19">
        <f t="shared" si="305"/>
        <v>-9.0713882308079974E-6</v>
      </c>
      <c r="CD238" s="19">
        <f t="shared" si="306"/>
        <v>-3.8797523124848243E-2</v>
      </c>
      <c r="CE238" s="19">
        <f t="shared" si="307"/>
        <v>-5.3353899116512616E-5</v>
      </c>
      <c r="CF238" s="19"/>
      <c r="CG238" s="19"/>
      <c r="CH238" s="19"/>
    </row>
    <row r="239" spans="1:86">
      <c r="A239" s="2">
        <f t="shared" si="250"/>
        <v>2193</v>
      </c>
      <c r="B239" s="5">
        <f t="shared" si="251"/>
        <v>1165.3981745465655</v>
      </c>
      <c r="C239" s="5">
        <f t="shared" si="252"/>
        <v>2964.1323249227712</v>
      </c>
      <c r="D239" s="5">
        <f t="shared" si="253"/>
        <v>4369.8432333167148</v>
      </c>
      <c r="E239" s="15">
        <f t="shared" si="254"/>
        <v>3.4438778560065868E-7</v>
      </c>
      <c r="F239" s="15">
        <f t="shared" si="255"/>
        <v>6.7846703072179308E-7</v>
      </c>
      <c r="G239" s="15">
        <f t="shared" si="256"/>
        <v>1.3850663086954785E-6</v>
      </c>
      <c r="H239" s="5">
        <f t="shared" si="257"/>
        <v>134905.82642726906</v>
      </c>
      <c r="I239" s="5">
        <f t="shared" si="258"/>
        <v>88273.856622957028</v>
      </c>
      <c r="J239" s="5">
        <f t="shared" si="259"/>
        <v>33899.342944797645</v>
      </c>
      <c r="K239" s="5">
        <f t="shared" si="260"/>
        <v>115759.42829990991</v>
      </c>
      <c r="L239" s="5">
        <f t="shared" si="261"/>
        <v>29780.67337977462</v>
      </c>
      <c r="M239" s="5">
        <f t="shared" si="262"/>
        <v>7757.5650051564926</v>
      </c>
      <c r="N239" s="15">
        <f t="shared" si="263"/>
        <v>-1.0348719455516076E-2</v>
      </c>
      <c r="O239" s="15">
        <f t="shared" si="264"/>
        <v>6.2151656434061842E-4</v>
      </c>
      <c r="P239" s="15">
        <f t="shared" si="265"/>
        <v>1.4204122763867844E-3</v>
      </c>
      <c r="Q239" s="5">
        <f t="shared" si="266"/>
        <v>2633.1071857716133</v>
      </c>
      <c r="R239" s="5">
        <f t="shared" si="267"/>
        <v>5617.4749023067798</v>
      </c>
      <c r="S239" s="5">
        <f t="shared" si="268"/>
        <v>3713.4854290131302</v>
      </c>
      <c r="T239" s="5">
        <f t="shared" si="269"/>
        <v>19.518113157189575</v>
      </c>
      <c r="U239" s="5">
        <f t="shared" si="270"/>
        <v>63.636903577246294</v>
      </c>
      <c r="V239" s="5">
        <f t="shared" si="271"/>
        <v>109.54446624703738</v>
      </c>
      <c r="W239" s="15">
        <f t="shared" si="272"/>
        <v>-1.0734613539272964E-2</v>
      </c>
      <c r="X239" s="15">
        <f t="shared" si="273"/>
        <v>-1.217998157191269E-2</v>
      </c>
      <c r="Y239" s="15">
        <f t="shared" si="274"/>
        <v>-9.7425357312937999E-3</v>
      </c>
      <c r="Z239" s="5">
        <f t="shared" si="289"/>
        <v>2962.3301705858921</v>
      </c>
      <c r="AA239" s="5">
        <f t="shared" si="290"/>
        <v>17253.522650318268</v>
      </c>
      <c r="AB239" s="5">
        <f t="shared" si="291"/>
        <v>52314.059900608641</v>
      </c>
      <c r="AC239" s="16">
        <f t="shared" si="275"/>
        <v>1.1014380559266761</v>
      </c>
      <c r="AD239" s="16">
        <f t="shared" si="276"/>
        <v>3.0358799406210326</v>
      </c>
      <c r="AE239" s="16">
        <f t="shared" si="277"/>
        <v>13.970175657889055</v>
      </c>
      <c r="AF239" s="15">
        <f t="shared" si="278"/>
        <v>-4.0504037456468023E-3</v>
      </c>
      <c r="AG239" s="15">
        <f t="shared" si="279"/>
        <v>2.9673830763510267E-4</v>
      </c>
      <c r="AH239" s="15">
        <f t="shared" si="280"/>
        <v>9.7937136394747881E-3</v>
      </c>
      <c r="AI239" s="1">
        <f t="shared" si="244"/>
        <v>293183.65464789874</v>
      </c>
      <c r="AJ239" s="1">
        <f t="shared" si="245"/>
        <v>174492.86656617332</v>
      </c>
      <c r="AK239" s="1">
        <f t="shared" si="246"/>
        <v>66559.509567805188</v>
      </c>
      <c r="AL239" s="14">
        <f t="shared" si="281"/>
        <v>84.097974364175172</v>
      </c>
      <c r="AM239" s="14">
        <f t="shared" si="282"/>
        <v>20.128500265753956</v>
      </c>
      <c r="AN239" s="14">
        <f t="shared" si="283"/>
        <v>6.368995909429084</v>
      </c>
      <c r="AO239" s="11">
        <f t="shared" si="284"/>
        <v>3.2775768312097923E-3</v>
      </c>
      <c r="AP239" s="11">
        <f t="shared" si="285"/>
        <v>4.1288823577978837E-3</v>
      </c>
      <c r="AQ239" s="11">
        <f t="shared" si="286"/>
        <v>3.7454172573060012E-3</v>
      </c>
      <c r="AR239" s="1">
        <f t="shared" si="292"/>
        <v>134905.82642726906</v>
      </c>
      <c r="AS239" s="1">
        <f t="shared" si="287"/>
        <v>88273.856622957028</v>
      </c>
      <c r="AT239" s="1">
        <f t="shared" si="288"/>
        <v>33899.342944797645</v>
      </c>
      <c r="AU239" s="1">
        <f t="shared" si="247"/>
        <v>26981.165285453812</v>
      </c>
      <c r="AV239" s="1">
        <f t="shared" si="248"/>
        <v>17654.771324591406</v>
      </c>
      <c r="AW239" s="1">
        <f t="shared" si="249"/>
        <v>6779.868588959529</v>
      </c>
      <c r="AX239" s="1">
        <f t="shared" si="308"/>
        <v>92607.542639927924</v>
      </c>
      <c r="AY239" s="1">
        <f t="shared" si="295"/>
        <v>23824.538703819693</v>
      </c>
      <c r="AZ239" s="1">
        <f t="shared" si="296"/>
        <v>6206.0520041251939</v>
      </c>
      <c r="BA239" s="1">
        <f t="shared" si="309"/>
        <v>13327.640214311728</v>
      </c>
      <c r="BB239" s="1">
        <f t="shared" si="310"/>
        <v>29873.922763193696</v>
      </c>
      <c r="BC239" s="1">
        <f t="shared" si="311"/>
        <v>38163.065494240618</v>
      </c>
      <c r="BD239" s="1">
        <f t="shared" si="312"/>
        <v>422.0944562207672</v>
      </c>
      <c r="BE239" s="2">
        <f t="shared" si="318"/>
        <v>0</v>
      </c>
      <c r="BF239" s="2">
        <f t="shared" si="319"/>
        <v>0</v>
      </c>
      <c r="BG239" s="2">
        <f t="shared" si="320"/>
        <v>0</v>
      </c>
      <c r="BH239" s="2">
        <f t="shared" si="297"/>
        <v>0</v>
      </c>
      <c r="BI239" s="2">
        <f t="shared" si="313"/>
        <v>0</v>
      </c>
      <c r="BJ239" s="2">
        <f t="shared" si="298"/>
        <v>0</v>
      </c>
      <c r="BK239" s="2">
        <f t="shared" si="299"/>
        <v>0</v>
      </c>
      <c r="BL239" s="2">
        <f t="shared" si="300"/>
        <v>0</v>
      </c>
      <c r="BM239" s="2">
        <f t="shared" si="301"/>
        <v>0</v>
      </c>
      <c r="BN239" s="2">
        <f t="shared" si="302"/>
        <v>0</v>
      </c>
      <c r="BO239" s="2">
        <f t="shared" si="314"/>
        <v>0</v>
      </c>
      <c r="BP239" s="2">
        <f t="shared" si="315"/>
        <v>0</v>
      </c>
      <c r="BQ239" s="2">
        <f t="shared" si="316"/>
        <v>0</v>
      </c>
      <c r="BR239" s="11">
        <f t="shared" si="317"/>
        <v>2.4938239007224333E-2</v>
      </c>
      <c r="BS239" s="17">
        <f t="shared" si="293"/>
        <v>1.3415092331236084E-3</v>
      </c>
      <c r="BT239" s="17">
        <f t="shared" si="294"/>
        <v>5.1876898370812313E-3</v>
      </c>
      <c r="BU239" s="12">
        <f>(BU$3*temperature!$I349+BU$4*temperature!$I349^2+BU$5*temperature!$I349^6)*(K239/K$56)^$BW$1</f>
        <v>-54.99522024068375</v>
      </c>
      <c r="BV239" s="12">
        <f>(BV$3*temperature!$I349+BV$4*temperature!$I349^2+BV$5*temperature!$I349^6)*(L239/L$56)^$BW$1</f>
        <v>-34.759299231804007</v>
      </c>
      <c r="BW239" s="12">
        <f>(BW$3*temperature!$I349+BW$4*temperature!$I349^2+BW$5*temperature!$I349^6)*(M239/M$56)^$BW$1</f>
        <v>-29.541363844243552</v>
      </c>
      <c r="BX239" s="12">
        <f>(BX$3*temperature!$M349+BX$4*temperature!$M349^2+BX$5*temperature!$M349^6)*(K239/K$56)^$BW$1</f>
        <v>-54.995239150456257</v>
      </c>
      <c r="BY239" s="12">
        <f>(BY$3*temperature!$M349+BY$4*temperature!$M349^2+BY$5*temperature!$M349^6)*(L239/L$56)^$BW$1</f>
        <v>-34.759310530294222</v>
      </c>
      <c r="BZ239" s="12">
        <f>(BZ$3*temperature!$M349+BZ$4*temperature!$M349^2+BZ$5*temperature!$M349^6)*(M239/M$56)^$BW$1</f>
        <v>-29.541372898087818</v>
      </c>
      <c r="CA239" s="19">
        <f t="shared" si="303"/>
        <v>-1.8909772506958689E-5</v>
      </c>
      <c r="CB239" s="19">
        <f t="shared" si="304"/>
        <v>-1.1298490214528556E-5</v>
      </c>
      <c r="CC239" s="19">
        <f t="shared" si="305"/>
        <v>-9.0538442663046226E-6</v>
      </c>
      <c r="CD239" s="19">
        <f t="shared" si="306"/>
        <v>-3.8553191646083403E-2</v>
      </c>
      <c r="CE239" s="19">
        <f t="shared" si="307"/>
        <v>-5.1719462559604847E-5</v>
      </c>
      <c r="CF239" s="19"/>
      <c r="CG239" s="19"/>
      <c r="CH239" s="19"/>
    </row>
    <row r="240" spans="1:86">
      <c r="A240" s="2">
        <f t="shared" si="250"/>
        <v>2194</v>
      </c>
      <c r="B240" s="5">
        <f t="shared" si="251"/>
        <v>1165.3985558280174</v>
      </c>
      <c r="C240" s="5">
        <f t="shared" si="252"/>
        <v>2964.1342354355252</v>
      </c>
      <c r="D240" s="5">
        <f t="shared" si="253"/>
        <v>4369.84898321322</v>
      </c>
      <c r="E240" s="15">
        <f t="shared" si="254"/>
        <v>3.2716839632062573E-7</v>
      </c>
      <c r="F240" s="15">
        <f t="shared" si="255"/>
        <v>6.4454367918570338E-7</v>
      </c>
      <c r="G240" s="15">
        <f t="shared" si="256"/>
        <v>1.3158129932607044E-6</v>
      </c>
      <c r="H240" s="5">
        <f t="shared" si="257"/>
        <v>133463.78250619496</v>
      </c>
      <c r="I240" s="5">
        <f t="shared" si="258"/>
        <v>88323.788912969409</v>
      </c>
      <c r="J240" s="5">
        <f t="shared" si="259"/>
        <v>33946.053972181944</v>
      </c>
      <c r="K240" s="5">
        <f t="shared" si="260"/>
        <v>114522.00780476232</v>
      </c>
      <c r="L240" s="5">
        <f t="shared" si="261"/>
        <v>29797.499673624545</v>
      </c>
      <c r="M240" s="5">
        <f t="shared" si="262"/>
        <v>7768.2441893497353</v>
      </c>
      <c r="N240" s="15">
        <f t="shared" si="263"/>
        <v>-1.0689587131872069E-2</v>
      </c>
      <c r="O240" s="15">
        <f t="shared" si="264"/>
        <v>5.6500716539709117E-4</v>
      </c>
      <c r="P240" s="15">
        <f t="shared" si="265"/>
        <v>1.3766154954737431E-3</v>
      </c>
      <c r="Q240" s="5">
        <f t="shared" si="266"/>
        <v>2576.9979574753634</v>
      </c>
      <c r="R240" s="5">
        <f t="shared" si="267"/>
        <v>5552.19299550703</v>
      </c>
      <c r="S240" s="5">
        <f t="shared" si="268"/>
        <v>3682.3737471781833</v>
      </c>
      <c r="T240" s="5">
        <f t="shared" si="269"/>
        <v>19.308593755431346</v>
      </c>
      <c r="U240" s="5">
        <f t="shared" si="270"/>
        <v>62.861807264381852</v>
      </c>
      <c r="V240" s="5">
        <f t="shared" si="271"/>
        <v>108.4772253704601</v>
      </c>
      <c r="W240" s="15">
        <f t="shared" si="272"/>
        <v>-1.0734613539272964E-2</v>
      </c>
      <c r="X240" s="15">
        <f t="shared" si="273"/>
        <v>-1.217998157191269E-2</v>
      </c>
      <c r="Y240" s="15">
        <f t="shared" si="274"/>
        <v>-9.7425357312937999E-3</v>
      </c>
      <c r="Z240" s="5">
        <f t="shared" si="289"/>
        <v>2888.4574607359627</v>
      </c>
      <c r="AA240" s="5">
        <f t="shared" si="290"/>
        <v>17059.039941832794</v>
      </c>
      <c r="AB240" s="5">
        <f t="shared" si="291"/>
        <v>52386.122450952578</v>
      </c>
      <c r="AC240" s="16">
        <f t="shared" si="275"/>
        <v>1.0969767870993528</v>
      </c>
      <c r="AD240" s="16">
        <f t="shared" si="276"/>
        <v>3.0367808024967959</v>
      </c>
      <c r="AE240" s="16">
        <f t="shared" si="277"/>
        <v>14.106995557775582</v>
      </c>
      <c r="AF240" s="15">
        <f t="shared" si="278"/>
        <v>-4.0504037456468023E-3</v>
      </c>
      <c r="AG240" s="15">
        <f t="shared" si="279"/>
        <v>2.9673830763510267E-4</v>
      </c>
      <c r="AH240" s="15">
        <f t="shared" si="280"/>
        <v>9.7937136394747881E-3</v>
      </c>
      <c r="AI240" s="1">
        <f t="shared" si="244"/>
        <v>290846.45446856273</v>
      </c>
      <c r="AJ240" s="1">
        <f t="shared" si="245"/>
        <v>174698.35123414738</v>
      </c>
      <c r="AK240" s="1">
        <f t="shared" si="246"/>
        <v>66683.427199984202</v>
      </c>
      <c r="AL240" s="14">
        <f t="shared" si="281"/>
        <v>84.370855560779589</v>
      </c>
      <c r="AM240" s="14">
        <f t="shared" si="282"/>
        <v>20.210777393293796</v>
      </c>
      <c r="AN240" s="14">
        <f t="shared" si="283"/>
        <v>6.3926119111480624</v>
      </c>
      <c r="AO240" s="11">
        <f t="shared" si="284"/>
        <v>3.2448010628976943E-3</v>
      </c>
      <c r="AP240" s="11">
        <f t="shared" si="285"/>
        <v>4.0875935342199049E-3</v>
      </c>
      <c r="AQ240" s="11">
        <f t="shared" si="286"/>
        <v>3.707963084732941E-3</v>
      </c>
      <c r="AR240" s="1">
        <f t="shared" si="292"/>
        <v>133463.78250619496</v>
      </c>
      <c r="AS240" s="1">
        <f t="shared" si="287"/>
        <v>88323.788912969409</v>
      </c>
      <c r="AT240" s="1">
        <f t="shared" si="288"/>
        <v>33946.053972181944</v>
      </c>
      <c r="AU240" s="1">
        <f t="shared" si="247"/>
        <v>26692.756501238993</v>
      </c>
      <c r="AV240" s="1">
        <f t="shared" si="248"/>
        <v>17664.757782593882</v>
      </c>
      <c r="AW240" s="1">
        <f t="shared" si="249"/>
        <v>6789.2107944363888</v>
      </c>
      <c r="AX240" s="1">
        <f t="shared" si="308"/>
        <v>91617.60624380986</v>
      </c>
      <c r="AY240" s="1">
        <f t="shared" si="295"/>
        <v>23837.999738899642</v>
      </c>
      <c r="AZ240" s="1">
        <f t="shared" si="296"/>
        <v>6214.5953514797884</v>
      </c>
      <c r="BA240" s="1">
        <f t="shared" si="309"/>
        <v>13315.119883494266</v>
      </c>
      <c r="BB240" s="1">
        <f t="shared" si="310"/>
        <v>29875.616302377268</v>
      </c>
      <c r="BC240" s="1">
        <f t="shared" si="311"/>
        <v>38169.127174731962</v>
      </c>
      <c r="BD240" s="1">
        <f t="shared" si="312"/>
        <v>409.77644301176736</v>
      </c>
      <c r="BE240" s="2">
        <f t="shared" si="318"/>
        <v>0</v>
      </c>
      <c r="BF240" s="2">
        <f t="shared" si="319"/>
        <v>0</v>
      </c>
      <c r="BG240" s="2">
        <f t="shared" si="320"/>
        <v>0</v>
      </c>
      <c r="BH240" s="2">
        <f t="shared" si="297"/>
        <v>0</v>
      </c>
      <c r="BI240" s="2">
        <f t="shared" si="313"/>
        <v>0</v>
      </c>
      <c r="BJ240" s="2">
        <f t="shared" si="298"/>
        <v>0</v>
      </c>
      <c r="BK240" s="2">
        <f t="shared" si="299"/>
        <v>0</v>
      </c>
      <c r="BL240" s="2">
        <f t="shared" si="300"/>
        <v>0</v>
      </c>
      <c r="BM240" s="2">
        <f t="shared" si="301"/>
        <v>0</v>
      </c>
      <c r="BN240" s="2">
        <f t="shared" si="302"/>
        <v>0</v>
      </c>
      <c r="BO240" s="2">
        <f t="shared" si="314"/>
        <v>0</v>
      </c>
      <c r="BP240" s="2">
        <f t="shared" si="315"/>
        <v>0</v>
      </c>
      <c r="BQ240" s="2">
        <f t="shared" si="316"/>
        <v>0</v>
      </c>
      <c r="BR240" s="11">
        <f t="shared" si="317"/>
        <v>2.4765646241041356E-2</v>
      </c>
      <c r="BS240" s="17">
        <f t="shared" si="293"/>
        <v>1.3088683611053686E-3</v>
      </c>
      <c r="BT240" s="17">
        <f t="shared" si="294"/>
        <v>5.0365920748361472E-3</v>
      </c>
      <c r="BU240" s="12">
        <f>(BU$3*temperature!$I350+BU$4*temperature!$I350^2+BU$5*temperature!$I350^6)*(K240/K$56)^$BW$1</f>
        <v>-55.561579131454366</v>
      </c>
      <c r="BV240" s="12">
        <f>(BV$3*temperature!$I350+BV$4*temperature!$I350^2+BV$5*temperature!$I350^6)*(L240/L$56)^$BW$1</f>
        <v>-35.003660331677672</v>
      </c>
      <c r="BW240" s="12">
        <f>(BW$3*temperature!$I350+BW$4*temperature!$I350^2+BW$5*temperature!$I350^6)*(M240/M$56)^$BW$1</f>
        <v>-29.730897955937682</v>
      </c>
      <c r="BX240" s="12">
        <f>(BX$3*temperature!$M350+BX$4*temperature!$M350^2+BX$5*temperature!$M350^6)*(K240/K$56)^$BW$1</f>
        <v>-55.561598067510936</v>
      </c>
      <c r="BY240" s="12">
        <f>(BY$3*temperature!$M350+BY$4*temperature!$M350^2+BY$5*temperature!$M350^6)*(L240/L$56)^$BW$1</f>
        <v>-35.003671612416163</v>
      </c>
      <c r="BZ240" s="12">
        <f>(BZ$3*temperature!$M350+BZ$4*temperature!$M350^2+BZ$5*temperature!$M350^6)*(M240/M$56)^$BW$1</f>
        <v>-29.73090699238816</v>
      </c>
      <c r="CA240" s="19">
        <f t="shared" si="303"/>
        <v>-1.893605656988484E-5</v>
      </c>
      <c r="CB240" s="19">
        <f t="shared" si="304"/>
        <v>-1.1280738490881959E-5</v>
      </c>
      <c r="CC240" s="19">
        <f t="shared" si="305"/>
        <v>-9.0364504785611643E-6</v>
      </c>
      <c r="CD240" s="19">
        <f t="shared" si="306"/>
        <v>-3.8303871364813682E-2</v>
      </c>
      <c r="CE240" s="19">
        <f t="shared" si="307"/>
        <v>-5.0134725337254545E-5</v>
      </c>
      <c r="CF240" s="19"/>
      <c r="CG240" s="19"/>
      <c r="CH240" s="19"/>
    </row>
    <row r="241" spans="1:86">
      <c r="A241" s="2">
        <f t="shared" si="250"/>
        <v>2195</v>
      </c>
      <c r="B241" s="5">
        <f t="shared" si="251"/>
        <v>1165.3989180455151</v>
      </c>
      <c r="C241" s="5">
        <f t="shared" si="252"/>
        <v>2964.1360504238119</v>
      </c>
      <c r="D241" s="5">
        <f t="shared" si="253"/>
        <v>4369.854445622087</v>
      </c>
      <c r="E241" s="15">
        <f t="shared" si="254"/>
        <v>3.1080997650459445E-7</v>
      </c>
      <c r="F241" s="15">
        <f t="shared" si="255"/>
        <v>6.1231649522641822E-7</v>
      </c>
      <c r="G241" s="15">
        <f t="shared" si="256"/>
        <v>1.2500223435976691E-6</v>
      </c>
      <c r="H241" s="5">
        <f t="shared" si="257"/>
        <v>131989.41801915495</v>
      </c>
      <c r="I241" s="5">
        <f t="shared" si="258"/>
        <v>88368.801963316946</v>
      </c>
      <c r="J241" s="5">
        <f t="shared" si="259"/>
        <v>33991.358613254328</v>
      </c>
      <c r="K241" s="5">
        <f t="shared" si="260"/>
        <v>113256.85649383799</v>
      </c>
      <c r="L241" s="5">
        <f t="shared" si="261"/>
        <v>29812.667320274311</v>
      </c>
      <c r="M241" s="5">
        <f t="shared" si="262"/>
        <v>7778.6020189547435</v>
      </c>
      <c r="N241" s="15">
        <f t="shared" si="263"/>
        <v>-1.1047233061798667E-2</v>
      </c>
      <c r="O241" s="15">
        <f t="shared" si="264"/>
        <v>5.090241401426443E-4</v>
      </c>
      <c r="P241" s="15">
        <f t="shared" si="265"/>
        <v>1.3333553055925318E-3</v>
      </c>
      <c r="Q241" s="5">
        <f t="shared" si="266"/>
        <v>2521.1725673403507</v>
      </c>
      <c r="R241" s="5">
        <f t="shared" si="267"/>
        <v>5487.3625243368751</v>
      </c>
      <c r="S241" s="5">
        <f t="shared" si="268"/>
        <v>3651.3647312264097</v>
      </c>
      <c r="T241" s="5">
        <f t="shared" si="269"/>
        <v>19.101323463479972</v>
      </c>
      <c r="U241" s="5">
        <f t="shared" si="270"/>
        <v>62.096151610324554</v>
      </c>
      <c r="V241" s="5">
        <f t="shared" si="271"/>
        <v>107.42038212625678</v>
      </c>
      <c r="W241" s="15">
        <f t="shared" si="272"/>
        <v>-1.0734613539272964E-2</v>
      </c>
      <c r="X241" s="15">
        <f t="shared" si="273"/>
        <v>-1.217998157191269E-2</v>
      </c>
      <c r="Y241" s="15">
        <f t="shared" si="274"/>
        <v>-9.7425357312937999E-3</v>
      </c>
      <c r="Z241" s="5">
        <f t="shared" si="289"/>
        <v>2815.4568252955487</v>
      </c>
      <c r="AA241" s="5">
        <f t="shared" si="290"/>
        <v>16865.796343722959</v>
      </c>
      <c r="AB241" s="5">
        <f t="shared" si="291"/>
        <v>52455.986389411817</v>
      </c>
      <c r="AC241" s="16">
        <f t="shared" si="275"/>
        <v>1.092533588211998</v>
      </c>
      <c r="AD241" s="16">
        <f t="shared" si="276"/>
        <v>3.0376819316927874</v>
      </c>
      <c r="AE241" s="16">
        <f t="shared" si="277"/>
        <v>14.245155432581779</v>
      </c>
      <c r="AF241" s="15">
        <f t="shared" si="278"/>
        <v>-4.0504037456468023E-3</v>
      </c>
      <c r="AG241" s="15">
        <f t="shared" si="279"/>
        <v>2.9673830763510267E-4</v>
      </c>
      <c r="AH241" s="15">
        <f t="shared" si="280"/>
        <v>9.7937136394747881E-3</v>
      </c>
      <c r="AI241" s="1">
        <f t="shared" si="244"/>
        <v>288454.56552294543</v>
      </c>
      <c r="AJ241" s="1">
        <f t="shared" si="245"/>
        <v>174893.27389332655</v>
      </c>
      <c r="AK241" s="1">
        <f t="shared" si="246"/>
        <v>66804.295274422169</v>
      </c>
      <c r="AL241" s="14">
        <f t="shared" si="281"/>
        <v>84.641884536162792</v>
      </c>
      <c r="AM241" s="14">
        <f t="shared" si="282"/>
        <v>20.292564701858236</v>
      </c>
      <c r="AN241" s="14">
        <f t="shared" si="283"/>
        <v>6.4160784444398082</v>
      </c>
      <c r="AO241" s="11">
        <f t="shared" si="284"/>
        <v>3.2123530522687174E-3</v>
      </c>
      <c r="AP241" s="11">
        <f t="shared" si="285"/>
        <v>4.0467175988777061E-3</v>
      </c>
      <c r="AQ241" s="11">
        <f t="shared" si="286"/>
        <v>3.6708834538856116E-3</v>
      </c>
      <c r="AR241" s="1">
        <f t="shared" si="292"/>
        <v>131989.41801915495</v>
      </c>
      <c r="AS241" s="1">
        <f t="shared" si="287"/>
        <v>88368.801963316946</v>
      </c>
      <c r="AT241" s="1">
        <f t="shared" si="288"/>
        <v>33991.358613254328</v>
      </c>
      <c r="AU241" s="1">
        <f t="shared" si="247"/>
        <v>26397.883603830993</v>
      </c>
      <c r="AV241" s="1">
        <f t="shared" si="248"/>
        <v>17673.760392663389</v>
      </c>
      <c r="AW241" s="1">
        <f t="shared" si="249"/>
        <v>6798.2717226508657</v>
      </c>
      <c r="AX241" s="1">
        <f t="shared" si="308"/>
        <v>90605.485195070389</v>
      </c>
      <c r="AY241" s="1">
        <f t="shared" si="295"/>
        <v>23850.133856219451</v>
      </c>
      <c r="AZ241" s="1">
        <f t="shared" si="296"/>
        <v>6222.8816151637948</v>
      </c>
      <c r="BA241" s="1">
        <f t="shared" si="309"/>
        <v>13302.177946959397</v>
      </c>
      <c r="BB241" s="1">
        <f t="shared" si="310"/>
        <v>29877.143028632443</v>
      </c>
      <c r="BC241" s="1">
        <f t="shared" si="311"/>
        <v>38174.997574609872</v>
      </c>
      <c r="BD241" s="1">
        <f t="shared" si="312"/>
        <v>397.8140932656712</v>
      </c>
      <c r="BE241" s="2">
        <f t="shared" si="318"/>
        <v>0</v>
      </c>
      <c r="BF241" s="2">
        <f t="shared" si="319"/>
        <v>0</v>
      </c>
      <c r="BG241" s="2">
        <f t="shared" si="320"/>
        <v>0</v>
      </c>
      <c r="BH241" s="2">
        <f t="shared" si="297"/>
        <v>0</v>
      </c>
      <c r="BI241" s="2">
        <f t="shared" si="313"/>
        <v>0</v>
      </c>
      <c r="BJ241" s="2">
        <f t="shared" si="298"/>
        <v>0</v>
      </c>
      <c r="BK241" s="2">
        <f t="shared" si="299"/>
        <v>0</v>
      </c>
      <c r="BL241" s="2">
        <f t="shared" si="300"/>
        <v>0</v>
      </c>
      <c r="BM241" s="2">
        <f t="shared" si="301"/>
        <v>0</v>
      </c>
      <c r="BN241" s="2">
        <f t="shared" si="302"/>
        <v>0</v>
      </c>
      <c r="BO241" s="2">
        <f t="shared" si="314"/>
        <v>0</v>
      </c>
      <c r="BP241" s="2">
        <f t="shared" si="315"/>
        <v>0</v>
      </c>
      <c r="BQ241" s="2">
        <f t="shared" si="316"/>
        <v>0</v>
      </c>
      <c r="BR241" s="11">
        <f t="shared" si="317"/>
        <v>2.4587041833942086E-2</v>
      </c>
      <c r="BS241" s="17">
        <f t="shared" si="293"/>
        <v>1.2772367671637403E-3</v>
      </c>
      <c r="BT241" s="17">
        <f t="shared" si="294"/>
        <v>4.8898952182875217E-3</v>
      </c>
      <c r="BU241" s="12">
        <f>(BU$3*temperature!$I351+BU$4*temperature!$I351^2+BU$5*temperature!$I351^6)*(K241/K$56)^$BW$1</f>
        <v>-56.133780690446436</v>
      </c>
      <c r="BV241" s="12">
        <f>(BV$3*temperature!$I351+BV$4*temperature!$I351^2+BV$5*temperature!$I351^6)*(L241/L$56)^$BW$1</f>
        <v>-35.247294660916275</v>
      </c>
      <c r="BW241" s="12">
        <f>(BW$3*temperature!$I351+BW$4*temperature!$I351^2+BW$5*temperature!$I351^6)*(M241/M$56)^$BW$1</f>
        <v>-29.919671022334079</v>
      </c>
      <c r="BX241" s="12">
        <f>(BX$3*temperature!$M351+BX$4*temperature!$M351^2+BX$5*temperature!$M351^6)*(K241/K$56)^$BW$1</f>
        <v>-56.133799654499761</v>
      </c>
      <c r="BY241" s="12">
        <f>(BY$3*temperature!$M351+BY$4*temperature!$M351^2+BY$5*temperature!$M351^6)*(L241/L$56)^$BW$1</f>
        <v>-35.24730592408843</v>
      </c>
      <c r="BZ241" s="12">
        <f>(BZ$3*temperature!$M351+BZ$4*temperature!$M351^2+BZ$5*temperature!$M351^6)*(M241/M$56)^$BW$1</f>
        <v>-29.91968004154117</v>
      </c>
      <c r="CA241" s="19">
        <f t="shared" si="303"/>
        <v>-1.8964053325021268E-5</v>
      </c>
      <c r="CB241" s="19">
        <f t="shared" si="304"/>
        <v>-1.1263172154940548E-5</v>
      </c>
      <c r="CC241" s="19">
        <f t="shared" si="305"/>
        <v>-9.0192070913985845E-6</v>
      </c>
      <c r="CD241" s="19">
        <f t="shared" si="306"/>
        <v>-3.8049424939434001E-2</v>
      </c>
      <c r="CE241" s="19">
        <f t="shared" si="307"/>
        <v>-4.8598124502082077E-5</v>
      </c>
      <c r="CF241" s="19"/>
      <c r="CG241" s="19"/>
      <c r="CH241" s="19"/>
    </row>
    <row r="242" spans="1:86">
      <c r="A242" s="2">
        <f t="shared" si="250"/>
        <v>2196</v>
      </c>
      <c r="B242" s="5">
        <f t="shared" si="251"/>
        <v>1165.399262152245</v>
      </c>
      <c r="C242" s="5">
        <f t="shared" si="252"/>
        <v>2964.1377746637399</v>
      </c>
      <c r="D242" s="5">
        <f t="shared" si="253"/>
        <v>4369.8596349169975</v>
      </c>
      <c r="E242" s="15">
        <f t="shared" si="254"/>
        <v>2.9526947767936471E-7</v>
      </c>
      <c r="F242" s="15">
        <f t="shared" si="255"/>
        <v>5.8170067046509729E-7</v>
      </c>
      <c r="G242" s="15">
        <f t="shared" si="256"/>
        <v>1.1875212264177856E-6</v>
      </c>
      <c r="H242" s="5">
        <f t="shared" si="257"/>
        <v>130481.70281668092</v>
      </c>
      <c r="I242" s="5">
        <f t="shared" si="258"/>
        <v>88408.933663590229</v>
      </c>
      <c r="J242" s="5">
        <f t="shared" si="259"/>
        <v>34035.269077646422</v>
      </c>
      <c r="K242" s="5">
        <f t="shared" si="260"/>
        <v>111963.09029380104</v>
      </c>
      <c r="L242" s="5">
        <f t="shared" si="261"/>
        <v>29826.18905884683</v>
      </c>
      <c r="M242" s="5">
        <f t="shared" si="262"/>
        <v>7788.6412656577013</v>
      </c>
      <c r="N242" s="15">
        <f t="shared" si="263"/>
        <v>-1.1423292505980287E-2</v>
      </c>
      <c r="O242" s="15">
        <f t="shared" si="264"/>
        <v>4.5355681956449345E-4</v>
      </c>
      <c r="P242" s="15">
        <f t="shared" si="265"/>
        <v>1.2906235180170089E-3</v>
      </c>
      <c r="Q242" s="5">
        <f t="shared" si="266"/>
        <v>2465.6185483452787</v>
      </c>
      <c r="R242" s="5">
        <f t="shared" si="267"/>
        <v>5422.9882212484408</v>
      </c>
      <c r="S242" s="5">
        <f t="shared" si="268"/>
        <v>3620.4621043679144</v>
      </c>
      <c r="T242" s="5">
        <f t="shared" si="269"/>
        <v>18.896278138010867</v>
      </c>
      <c r="U242" s="5">
        <f t="shared" si="270"/>
        <v>61.339821628024104</v>
      </c>
      <c r="V242" s="5">
        <f t="shared" si="271"/>
        <v>106.3738352151225</v>
      </c>
      <c r="W242" s="15">
        <f t="shared" si="272"/>
        <v>-1.0734613539272964E-2</v>
      </c>
      <c r="X242" s="15">
        <f t="shared" si="273"/>
        <v>-1.217998157191269E-2</v>
      </c>
      <c r="Y242" s="15">
        <f t="shared" si="274"/>
        <v>-9.7425357312937999E-3</v>
      </c>
      <c r="Z242" s="5">
        <f t="shared" si="289"/>
        <v>2743.3090132629013</v>
      </c>
      <c r="AA242" s="5">
        <f t="shared" si="290"/>
        <v>16673.808282724203</v>
      </c>
      <c r="AB242" s="5">
        <f t="shared" si="291"/>
        <v>52523.670886734501</v>
      </c>
      <c r="AC242" s="16">
        <f t="shared" si="275"/>
        <v>1.0881083860740592</v>
      </c>
      <c r="AD242" s="16">
        <f t="shared" si="276"/>
        <v>3.0385833282883317</v>
      </c>
      <c r="AE242" s="16">
        <f t="shared" si="277"/>
        <v>14.384668405638294</v>
      </c>
      <c r="AF242" s="15">
        <f t="shared" si="278"/>
        <v>-4.0504037456468023E-3</v>
      </c>
      <c r="AG242" s="15">
        <f t="shared" si="279"/>
        <v>2.9673830763510267E-4</v>
      </c>
      <c r="AH242" s="15">
        <f t="shared" si="280"/>
        <v>9.7937136394747881E-3</v>
      </c>
      <c r="AI242" s="1">
        <f t="shared" si="244"/>
        <v>286006.99257448188</v>
      </c>
      <c r="AJ242" s="1">
        <f t="shared" si="245"/>
        <v>175077.7068966573</v>
      </c>
      <c r="AK242" s="1">
        <f t="shared" si="246"/>
        <v>66922.137469630819</v>
      </c>
      <c r="AL242" s="14">
        <f t="shared" si="281"/>
        <v>84.911065156140907</v>
      </c>
      <c r="AM242" s="14">
        <f t="shared" si="282"/>
        <v>20.373861797776556</v>
      </c>
      <c r="AN242" s="14">
        <f t="shared" si="283"/>
        <v>6.4393955938783289</v>
      </c>
      <c r="AO242" s="11">
        <f t="shared" si="284"/>
        <v>3.1802295217460302E-3</v>
      </c>
      <c r="AP242" s="11">
        <f t="shared" si="285"/>
        <v>4.006250422888929E-3</v>
      </c>
      <c r="AQ242" s="11">
        <f t="shared" si="286"/>
        <v>3.6341746193467553E-3</v>
      </c>
      <c r="AR242" s="1">
        <f t="shared" si="292"/>
        <v>130481.70281668092</v>
      </c>
      <c r="AS242" s="1">
        <f t="shared" si="287"/>
        <v>88408.933663590229</v>
      </c>
      <c r="AT242" s="1">
        <f t="shared" si="288"/>
        <v>34035.269077646422</v>
      </c>
      <c r="AU242" s="1">
        <f t="shared" si="247"/>
        <v>26096.340563336184</v>
      </c>
      <c r="AV242" s="1">
        <f t="shared" si="248"/>
        <v>17681.786732718047</v>
      </c>
      <c r="AW242" s="1">
        <f t="shared" si="249"/>
        <v>6807.0538155292852</v>
      </c>
      <c r="AX242" s="1">
        <f t="shared" si="308"/>
        <v>89570.472235040841</v>
      </c>
      <c r="AY242" s="1">
        <f t="shared" si="295"/>
        <v>23860.951247077464</v>
      </c>
      <c r="AZ242" s="1">
        <f t="shared" si="296"/>
        <v>6230.9130125261609</v>
      </c>
      <c r="BA242" s="1">
        <f t="shared" si="309"/>
        <v>13288.792556542754</v>
      </c>
      <c r="BB242" s="1">
        <f t="shared" si="310"/>
        <v>29878.504508298556</v>
      </c>
      <c r="BC242" s="1">
        <f t="shared" si="311"/>
        <v>38180.679115516075</v>
      </c>
      <c r="BD242" s="1">
        <f t="shared" si="312"/>
        <v>386.19716479776395</v>
      </c>
      <c r="BE242" s="2">
        <f t="shared" si="318"/>
        <v>0</v>
      </c>
      <c r="BF242" s="2">
        <f t="shared" si="319"/>
        <v>0</v>
      </c>
      <c r="BG242" s="2">
        <f t="shared" si="320"/>
        <v>0</v>
      </c>
      <c r="BH242" s="2">
        <f t="shared" si="297"/>
        <v>0</v>
      </c>
      <c r="BI242" s="2">
        <f t="shared" si="313"/>
        <v>0</v>
      </c>
      <c r="BJ242" s="2">
        <f t="shared" si="298"/>
        <v>0</v>
      </c>
      <c r="BK242" s="2">
        <f t="shared" si="299"/>
        <v>0</v>
      </c>
      <c r="BL242" s="2">
        <f t="shared" si="300"/>
        <v>0</v>
      </c>
      <c r="BM242" s="2">
        <f t="shared" si="301"/>
        <v>0</v>
      </c>
      <c r="BN242" s="2">
        <f t="shared" si="302"/>
        <v>0</v>
      </c>
      <c r="BO242" s="2">
        <f t="shared" si="314"/>
        <v>0</v>
      </c>
      <c r="BP242" s="2">
        <f t="shared" si="315"/>
        <v>0</v>
      </c>
      <c r="BQ242" s="2">
        <f t="shared" si="316"/>
        <v>0</v>
      </c>
      <c r="BR242" s="11">
        <f t="shared" si="317"/>
        <v>2.4401842459100237E-2</v>
      </c>
      <c r="BS242" s="17">
        <f t="shared" si="293"/>
        <v>1.2465868833140543E-3</v>
      </c>
      <c r="BT242" s="17">
        <f t="shared" si="294"/>
        <v>4.7474710857160407E-3</v>
      </c>
      <c r="BU242" s="12">
        <f>(BU$3*temperature!$I352+BU$4*temperature!$I352^2+BU$5*temperature!$I352^6)*(K242/K$56)^$BW$1</f>
        <v>-56.712233997630086</v>
      </c>
      <c r="BV242" s="12">
        <f>(BV$3*temperature!$I352+BV$4*temperature!$I352^2+BV$5*temperature!$I352^6)*(L242/L$56)^$BW$1</f>
        <v>-35.490204855432019</v>
      </c>
      <c r="BW242" s="12">
        <f>(BW$3*temperature!$I352+BW$4*temperature!$I352^2+BW$5*temperature!$I352^6)*(M242/M$56)^$BW$1</f>
        <v>-30.107684120539439</v>
      </c>
      <c r="BX242" s="12">
        <f>(BX$3*temperature!$M352+BX$4*temperature!$M352^2+BX$5*temperature!$M352^6)*(K242/K$56)^$BW$1</f>
        <v>-56.712252991495284</v>
      </c>
      <c r="BY242" s="12">
        <f>(BY$3*temperature!$M352+BY$4*temperature!$M352^2+BY$5*temperature!$M352^6)*(L242/L$56)^$BW$1</f>
        <v>-35.490216101224028</v>
      </c>
      <c r="BZ242" s="12">
        <f>(BZ$3*temperature!$M352+BZ$4*temperature!$M352^2+BZ$5*temperature!$M352^6)*(M242/M$56)^$BW$1</f>
        <v>-30.107693122653661</v>
      </c>
      <c r="CA242" s="19">
        <f t="shared" si="303"/>
        <v>-1.8993865197103332E-5</v>
      </c>
      <c r="CB242" s="19">
        <f t="shared" si="304"/>
        <v>-1.1245792009617617E-5</v>
      </c>
      <c r="CC242" s="19">
        <f t="shared" si="305"/>
        <v>-9.0021142220564343E-6</v>
      </c>
      <c r="CD242" s="19">
        <f t="shared" si="306"/>
        <v>-3.7789697335767508E-2</v>
      </c>
      <c r="CE242" s="19">
        <f t="shared" si="307"/>
        <v>-4.7108141023175841E-5</v>
      </c>
      <c r="CF242" s="19"/>
      <c r="CG242" s="19"/>
      <c r="CH242" s="19"/>
    </row>
    <row r="243" spans="1:86">
      <c r="A243" s="2">
        <f t="shared" si="250"/>
        <v>2197</v>
      </c>
      <c r="B243" s="5">
        <f t="shared" si="251"/>
        <v>1165.3995890537349</v>
      </c>
      <c r="C243" s="5">
        <f t="shared" si="252"/>
        <v>2964.1394126926243</v>
      </c>
      <c r="D243" s="5">
        <f t="shared" si="253"/>
        <v>4369.8645647530166</v>
      </c>
      <c r="E243" s="15">
        <f t="shared" si="254"/>
        <v>2.8050600379539646E-7</v>
      </c>
      <c r="F243" s="15">
        <f t="shared" si="255"/>
        <v>5.5261563694184238E-7</v>
      </c>
      <c r="G243" s="15">
        <f t="shared" si="256"/>
        <v>1.1281451650968962E-6</v>
      </c>
      <c r="H243" s="5">
        <f t="shared" si="257"/>
        <v>128939.49556858149</v>
      </c>
      <c r="I243" s="5">
        <f t="shared" si="258"/>
        <v>88444.221869935063</v>
      </c>
      <c r="J243" s="5">
        <f t="shared" si="259"/>
        <v>34077.797564025372</v>
      </c>
      <c r="K243" s="5">
        <f t="shared" si="260"/>
        <v>110639.72973705611</v>
      </c>
      <c r="L243" s="5">
        <f t="shared" si="261"/>
        <v>29838.077619160405</v>
      </c>
      <c r="M243" s="5">
        <f t="shared" si="262"/>
        <v>7798.3646996509233</v>
      </c>
      <c r="N243" s="15">
        <f t="shared" si="263"/>
        <v>-1.1819614421791247E-2</v>
      </c>
      <c r="O243" s="15">
        <f t="shared" si="264"/>
        <v>3.9859468100722495E-4</v>
      </c>
      <c r="P243" s="15">
        <f t="shared" si="265"/>
        <v>1.2484120993085934E-3</v>
      </c>
      <c r="Q243" s="5">
        <f t="shared" si="266"/>
        <v>2410.3219368489949</v>
      </c>
      <c r="R243" s="5">
        <f t="shared" si="267"/>
        <v>5359.0745324811842</v>
      </c>
      <c r="S243" s="5">
        <f t="shared" si="268"/>
        <v>3589.6694667196093</v>
      </c>
      <c r="T243" s="5">
        <f t="shared" si="269"/>
        <v>18.693433894868708</v>
      </c>
      <c r="U243" s="5">
        <f t="shared" si="270"/>
        <v>60.592703730970356</v>
      </c>
      <c r="V243" s="5">
        <f t="shared" si="271"/>
        <v>105.3374843246644</v>
      </c>
      <c r="W243" s="15">
        <f t="shared" si="272"/>
        <v>-1.0734613539272964E-2</v>
      </c>
      <c r="X243" s="15">
        <f t="shared" si="273"/>
        <v>-1.217998157191269E-2</v>
      </c>
      <c r="Y243" s="15">
        <f t="shared" si="274"/>
        <v>-9.7425357312937999E-3</v>
      </c>
      <c r="Z243" s="5">
        <f t="shared" si="289"/>
        <v>2671.9935522328888</v>
      </c>
      <c r="AA243" s="5">
        <f t="shared" si="290"/>
        <v>16483.091312244742</v>
      </c>
      <c r="AB243" s="5">
        <f t="shared" si="291"/>
        <v>52589.195097314769</v>
      </c>
      <c r="AC243" s="16">
        <f t="shared" si="275"/>
        <v>1.0837011077914351</v>
      </c>
      <c r="AD243" s="16">
        <f t="shared" si="276"/>
        <v>3.0394849923627763</v>
      </c>
      <c r="AE243" s="16">
        <f t="shared" si="277"/>
        <v>14.525547728801916</v>
      </c>
      <c r="AF243" s="15">
        <f t="shared" si="278"/>
        <v>-4.0504037456468023E-3</v>
      </c>
      <c r="AG243" s="15">
        <f t="shared" si="279"/>
        <v>2.9673830763510267E-4</v>
      </c>
      <c r="AH243" s="15">
        <f t="shared" si="280"/>
        <v>9.7937136394747881E-3</v>
      </c>
      <c r="AI243" s="1">
        <f t="shared" si="244"/>
        <v>283502.63388036989</v>
      </c>
      <c r="AJ243" s="1">
        <f t="shared" si="245"/>
        <v>175251.72293970964</v>
      </c>
      <c r="AK243" s="1">
        <f t="shared" si="246"/>
        <v>67036.977538197025</v>
      </c>
      <c r="AL243" s="14">
        <f t="shared" si="281"/>
        <v>85.178401465512039</v>
      </c>
      <c r="AM243" s="14">
        <f t="shared" si="282"/>
        <v>20.454668362295347</v>
      </c>
      <c r="AN243" s="14">
        <f t="shared" si="283"/>
        <v>6.4625634630292224</v>
      </c>
      <c r="AO243" s="11">
        <f t="shared" si="284"/>
        <v>3.1484272265285699E-3</v>
      </c>
      <c r="AP243" s="11">
        <f t="shared" si="285"/>
        <v>3.9661879186600399E-3</v>
      </c>
      <c r="AQ243" s="11">
        <f t="shared" si="286"/>
        <v>3.5978328731532875E-3</v>
      </c>
      <c r="AR243" s="1">
        <f t="shared" si="292"/>
        <v>128939.49556858149</v>
      </c>
      <c r="AS243" s="1">
        <f t="shared" si="287"/>
        <v>88444.221869935063</v>
      </c>
      <c r="AT243" s="1">
        <f t="shared" si="288"/>
        <v>34077.797564025372</v>
      </c>
      <c r="AU243" s="1">
        <f t="shared" si="247"/>
        <v>25787.899113716299</v>
      </c>
      <c r="AV243" s="1">
        <f t="shared" si="248"/>
        <v>17688.844373987013</v>
      </c>
      <c r="AW243" s="1">
        <f t="shared" si="249"/>
        <v>6815.5595128050745</v>
      </c>
      <c r="AX243" s="1">
        <f t="shared" si="308"/>
        <v>88511.783789644891</v>
      </c>
      <c r="AY243" s="1">
        <f t="shared" si="295"/>
        <v>23870.462095328323</v>
      </c>
      <c r="AZ243" s="1">
        <f t="shared" si="296"/>
        <v>6238.6917597207394</v>
      </c>
      <c r="BA243" s="1">
        <f t="shared" si="309"/>
        <v>13274.939658071758</v>
      </c>
      <c r="BB243" s="1">
        <f t="shared" si="310"/>
        <v>29879.702274425716</v>
      </c>
      <c r="BC243" s="1">
        <f t="shared" si="311"/>
        <v>38186.17417820252</v>
      </c>
      <c r="BD243" s="1">
        <f t="shared" si="312"/>
        <v>374.91570152824625</v>
      </c>
      <c r="BE243" s="2">
        <f t="shared" si="318"/>
        <v>0</v>
      </c>
      <c r="BF243" s="2">
        <f t="shared" si="319"/>
        <v>0</v>
      </c>
      <c r="BG243" s="2">
        <f t="shared" si="320"/>
        <v>0</v>
      </c>
      <c r="BH243" s="2">
        <f t="shared" si="297"/>
        <v>0</v>
      </c>
      <c r="BI243" s="2">
        <f t="shared" si="313"/>
        <v>0</v>
      </c>
      <c r="BJ243" s="2">
        <f t="shared" si="298"/>
        <v>0</v>
      </c>
      <c r="BK243" s="2">
        <f t="shared" si="299"/>
        <v>0</v>
      </c>
      <c r="BL243" s="2">
        <f t="shared" si="300"/>
        <v>0</v>
      </c>
      <c r="BM243" s="2">
        <f t="shared" si="301"/>
        <v>0</v>
      </c>
      <c r="BN243" s="2">
        <f t="shared" si="302"/>
        <v>0</v>
      </c>
      <c r="BO243" s="2">
        <f t="shared" si="314"/>
        <v>0</v>
      </c>
      <c r="BP243" s="2">
        <f t="shared" si="315"/>
        <v>0</v>
      </c>
      <c r="BQ243" s="2">
        <f t="shared" si="316"/>
        <v>0</v>
      </c>
      <c r="BR243" s="11">
        <f t="shared" si="317"/>
        <v>2.4209392908125599E-2</v>
      </c>
      <c r="BS243" s="17">
        <f t="shared" si="293"/>
        <v>1.216892465091232E-3</v>
      </c>
      <c r="BT243" s="17">
        <f t="shared" si="294"/>
        <v>4.6091952288505244E-3</v>
      </c>
      <c r="BU243" s="12">
        <f>(BU$3*temperature!$I353+BU$4*temperature!$I353^2+BU$5*temperature!$I353^6)*(K243/K$56)^$BW$1</f>
        <v>-57.29738857044569</v>
      </c>
      <c r="BV243" s="12">
        <f>(BV$3*temperature!$I353+BV$4*temperature!$I353^2+BV$5*temperature!$I353^6)*(L243/L$56)^$BW$1</f>
        <v>-35.732393792805389</v>
      </c>
      <c r="BW243" s="12">
        <f>(BW$3*temperature!$I353+BW$4*temperature!$I353^2+BW$5*temperature!$I353^6)*(M243/M$56)^$BW$1</f>
        <v>-30.294938500379981</v>
      </c>
      <c r="BX243" s="12">
        <f>(BX$3*temperature!$M353+BX$4*temperature!$M353^2+BX$5*temperature!$M353^6)*(K243/K$56)^$BW$1</f>
        <v>-57.297407596050249</v>
      </c>
      <c r="BY243" s="12">
        <f>(BY$3*temperature!$M353+BY$4*temperature!$M353^2+BY$5*temperature!$M353^6)*(L243/L$56)^$BW$1</f>
        <v>-35.732405021404176</v>
      </c>
      <c r="BZ243" s="12">
        <f>(BZ$3*temperature!$M353+BZ$4*temperature!$M353^2+BZ$5*temperature!$M353^6)*(M243/M$56)^$BW$1</f>
        <v>-30.294947485551919</v>
      </c>
      <c r="CA243" s="19">
        <f t="shared" si="303"/>
        <v>-1.9025604558464693E-5</v>
      </c>
      <c r="CB243" s="19">
        <f t="shared" si="304"/>
        <v>-1.1228598786772181E-5</v>
      </c>
      <c r="CC243" s="19">
        <f t="shared" si="305"/>
        <v>-8.9851719380362738E-6</v>
      </c>
      <c r="CD243" s="19">
        <f t="shared" si="306"/>
        <v>-3.7524514074238666E-2</v>
      </c>
      <c r="CE243" s="19">
        <f t="shared" si="307"/>
        <v>-4.5663298433150919E-5</v>
      </c>
      <c r="CF243" s="19"/>
      <c r="CG243" s="19"/>
      <c r="CH243" s="19"/>
    </row>
    <row r="244" spans="1:86">
      <c r="A244" s="2">
        <f t="shared" si="250"/>
        <v>2198</v>
      </c>
      <c r="B244" s="5">
        <f t="shared" si="251"/>
        <v>1165.3998996102373</v>
      </c>
      <c r="C244" s="5">
        <f t="shared" si="252"/>
        <v>2964.1409688209246</v>
      </c>
      <c r="D244" s="5">
        <f t="shared" si="253"/>
        <v>4369.8692481025182</v>
      </c>
      <c r="E244" s="15">
        <f t="shared" si="254"/>
        <v>2.6648070360562665E-7</v>
      </c>
      <c r="F244" s="15">
        <f t="shared" si="255"/>
        <v>5.2498485509475023E-7</v>
      </c>
      <c r="G244" s="15">
        <f t="shared" si="256"/>
        <v>1.0717379068420515E-6</v>
      </c>
      <c r="H244" s="5">
        <f t="shared" si="257"/>
        <v>127361.52951246988</v>
      </c>
      <c r="I244" s="5">
        <f t="shared" si="258"/>
        <v>88474.704393536755</v>
      </c>
      <c r="J244" s="5">
        <f t="shared" si="259"/>
        <v>34118.956257789228</v>
      </c>
      <c r="K244" s="5">
        <f t="shared" si="260"/>
        <v>109285.68773265328</v>
      </c>
      <c r="L244" s="5">
        <f t="shared" si="261"/>
        <v>29848.345717757882</v>
      </c>
      <c r="M244" s="5">
        <f t="shared" si="262"/>
        <v>7807.7750890611514</v>
      </c>
      <c r="N244" s="15">
        <f t="shared" si="263"/>
        <v>-1.2238298191985963E-2</v>
      </c>
      <c r="O244" s="15">
        <f t="shared" si="264"/>
        <v>3.4412735057975929E-4</v>
      </c>
      <c r="P244" s="15">
        <f t="shared" si="265"/>
        <v>1.2067131729103231E-3</v>
      </c>
      <c r="Q244" s="5">
        <f t="shared" si="266"/>
        <v>2355.2671035743933</v>
      </c>
      <c r="R244" s="5">
        <f t="shared" si="267"/>
        <v>5295.6256253030706</v>
      </c>
      <c r="S244" s="5">
        <f t="shared" si="268"/>
        <v>3558.9902976531907</v>
      </c>
      <c r="T244" s="5">
        <f t="shared" si="269"/>
        <v>18.492767106285346</v>
      </c>
      <c r="U244" s="5">
        <f t="shared" si="270"/>
        <v>59.854685716134775</v>
      </c>
      <c r="V244" s="5">
        <f t="shared" si="271"/>
        <v>104.31123011978676</v>
      </c>
      <c r="W244" s="15">
        <f t="shared" si="272"/>
        <v>-1.0734613539272964E-2</v>
      </c>
      <c r="X244" s="15">
        <f t="shared" si="273"/>
        <v>-1.217998157191269E-2</v>
      </c>
      <c r="Y244" s="15">
        <f t="shared" si="274"/>
        <v>-9.7425357312937999E-3</v>
      </c>
      <c r="Z244" s="5">
        <f t="shared" si="289"/>
        <v>2601.488620845902</v>
      </c>
      <c r="AA244" s="5">
        <f t="shared" si="290"/>
        <v>16293.66013327305</v>
      </c>
      <c r="AB244" s="5">
        <f t="shared" si="291"/>
        <v>52652.578155242074</v>
      </c>
      <c r="AC244" s="16">
        <f t="shared" si="275"/>
        <v>1.0793116807652752</v>
      </c>
      <c r="AD244" s="16">
        <f t="shared" si="276"/>
        <v>3.0403869239954924</v>
      </c>
      <c r="AE244" s="16">
        <f t="shared" si="277"/>
        <v>14.667806783714326</v>
      </c>
      <c r="AF244" s="15">
        <f t="shared" si="278"/>
        <v>-4.0504037456468023E-3</v>
      </c>
      <c r="AG244" s="15">
        <f t="shared" si="279"/>
        <v>2.9673830763510267E-4</v>
      </c>
      <c r="AH244" s="15">
        <f t="shared" si="280"/>
        <v>9.7937136394747881E-3</v>
      </c>
      <c r="AI244" s="1">
        <f t="shared" si="244"/>
        <v>280940.26960604923</v>
      </c>
      <c r="AJ244" s="1">
        <f t="shared" si="245"/>
        <v>175415.39501972566</v>
      </c>
      <c r="AK244" s="1">
        <f t="shared" si="246"/>
        <v>67148.839297182392</v>
      </c>
      <c r="AL244" s="14">
        <f t="shared" si="281"/>
        <v>85.443897683815365</v>
      </c>
      <c r="AM244" s="14">
        <f t="shared" si="282"/>
        <v>20.534984150248693</v>
      </c>
      <c r="AN244" s="14">
        <f t="shared" si="283"/>
        <v>6.485582174068627</v>
      </c>
      <c r="AO244" s="11">
        <f t="shared" si="284"/>
        <v>3.116942954263284E-3</v>
      </c>
      <c r="AP244" s="11">
        <f t="shared" si="285"/>
        <v>3.9265260394734398E-3</v>
      </c>
      <c r="AQ244" s="11">
        <f t="shared" si="286"/>
        <v>3.5618545444217548E-3</v>
      </c>
      <c r="AR244" s="1">
        <f t="shared" si="292"/>
        <v>127361.52951246988</v>
      </c>
      <c r="AS244" s="1">
        <f t="shared" si="287"/>
        <v>88474.704393536755</v>
      </c>
      <c r="AT244" s="1">
        <f t="shared" si="288"/>
        <v>34118.956257789228</v>
      </c>
      <c r="AU244" s="1">
        <f t="shared" si="247"/>
        <v>25472.305902493976</v>
      </c>
      <c r="AV244" s="1">
        <f t="shared" si="248"/>
        <v>17694.940878707352</v>
      </c>
      <c r="AW244" s="1">
        <f t="shared" si="249"/>
        <v>6823.7912515578464</v>
      </c>
      <c r="AX244" s="1">
        <f t="shared" si="308"/>
        <v>87428.550186122622</v>
      </c>
      <c r="AY244" s="1">
        <f t="shared" si="295"/>
        <v>23878.676574206311</v>
      </c>
      <c r="AZ244" s="1">
        <f t="shared" si="296"/>
        <v>6246.2200712489212</v>
      </c>
      <c r="BA244" s="1">
        <f t="shared" si="309"/>
        <v>13260.5926910076</v>
      </c>
      <c r="BB244" s="1">
        <f t="shared" si="310"/>
        <v>29880.737827323315</v>
      </c>
      <c r="BC244" s="1">
        <f t="shared" si="311"/>
        <v>38191.485103508545</v>
      </c>
      <c r="BD244" s="1">
        <f t="shared" si="312"/>
        <v>363.96002496423472</v>
      </c>
      <c r="BE244" s="2">
        <f t="shared" si="318"/>
        <v>0</v>
      </c>
      <c r="BF244" s="2">
        <f t="shared" si="319"/>
        <v>0</v>
      </c>
      <c r="BG244" s="2">
        <f t="shared" si="320"/>
        <v>0</v>
      </c>
      <c r="BH244" s="2">
        <f t="shared" si="297"/>
        <v>0</v>
      </c>
      <c r="BI244" s="2">
        <f t="shared" si="313"/>
        <v>0</v>
      </c>
      <c r="BJ244" s="2">
        <f t="shared" si="298"/>
        <v>0</v>
      </c>
      <c r="BK244" s="2">
        <f t="shared" si="299"/>
        <v>0</v>
      </c>
      <c r="BL244" s="2">
        <f t="shared" si="300"/>
        <v>0</v>
      </c>
      <c r="BM244" s="2">
        <f t="shared" si="301"/>
        <v>0</v>
      </c>
      <c r="BN244" s="2">
        <f t="shared" si="302"/>
        <v>0</v>
      </c>
      <c r="BO244" s="2">
        <f t="shared" si="314"/>
        <v>0</v>
      </c>
      <c r="BP244" s="2">
        <f t="shared" si="315"/>
        <v>0</v>
      </c>
      <c r="BQ244" s="2">
        <f t="shared" si="316"/>
        <v>0</v>
      </c>
      <c r="BR244" s="11">
        <f t="shared" si="317"/>
        <v>2.4008954150950473E-2</v>
      </c>
      <c r="BS244" s="17">
        <f t="shared" si="293"/>
        <v>1.1881285931541841E-3</v>
      </c>
      <c r="BT244" s="17">
        <f t="shared" si="294"/>
        <v>4.4749468241267222E-3</v>
      </c>
      <c r="BU244" s="12">
        <f>(BU$3*temperature!$I354+BU$4*temperature!$I354^2+BU$5*temperature!$I354^6)*(K244/K$56)^$BW$1</f>
        <v>-57.889739855379844</v>
      </c>
      <c r="BV244" s="12">
        <f>(BV$3*temperature!$I354+BV$4*temperature!$I354^2+BV$5*temperature!$I354^6)*(L244/L$56)^$BW$1</f>
        <v>-35.973864582158505</v>
      </c>
      <c r="BW244" s="12">
        <f>(BW$3*temperature!$I354+BW$4*temperature!$I354^2+BW$5*temperature!$I354^6)*(M244/M$56)^$BW$1</f>
        <v>-30.481435575648437</v>
      </c>
      <c r="BX244" s="12">
        <f>(BX$3*temperature!$M354+BX$4*temperature!$M354^2+BX$5*temperature!$M354^6)*(K244/K$56)^$BW$1</f>
        <v>-57.889758914774802</v>
      </c>
      <c r="BY244" s="12">
        <f>(BY$3*temperature!$M354+BY$4*temperature!$M354^2+BY$5*temperature!$M354^6)*(L244/L$56)^$BW$1</f>
        <v>-35.973875793751603</v>
      </c>
      <c r="BZ244" s="12">
        <f>(BZ$3*temperature!$M354+BZ$4*temperature!$M354^2+BZ$5*temperature!$M354^6)*(M244/M$56)^$BW$1</f>
        <v>-30.481444544028623</v>
      </c>
      <c r="CA244" s="19">
        <f t="shared" si="303"/>
        <v>-1.9059394958276243E-5</v>
      </c>
      <c r="CB244" s="19">
        <f t="shared" si="304"/>
        <v>-1.1211593097470995E-5</v>
      </c>
      <c r="CC244" s="19">
        <f t="shared" si="305"/>
        <v>-8.9683801860473977E-6</v>
      </c>
      <c r="CD244" s="19">
        <f t="shared" si="306"/>
        <v>-3.7253678498186574E-2</v>
      </c>
      <c r="CE244" s="19">
        <f t="shared" si="307"/>
        <v>-4.4262160623868689E-5</v>
      </c>
      <c r="CF244" s="19"/>
      <c r="CG244" s="19"/>
      <c r="CH244" s="19"/>
    </row>
    <row r="245" spans="1:86">
      <c r="A245" s="2">
        <f t="shared" si="250"/>
        <v>2199</v>
      </c>
      <c r="B245" s="5">
        <f t="shared" si="251"/>
        <v>1165.4001946389933</v>
      </c>
      <c r="C245" s="5">
        <f t="shared" si="252"/>
        <v>2964.1424471435857</v>
      </c>
      <c r="D245" s="5">
        <f t="shared" si="253"/>
        <v>4369.873697289313</v>
      </c>
      <c r="E245" s="15">
        <f t="shared" si="254"/>
        <v>2.5315666842534528E-7</v>
      </c>
      <c r="F245" s="15">
        <f t="shared" si="255"/>
        <v>4.9873561234001268E-7</v>
      </c>
      <c r="G245" s="15">
        <f t="shared" si="256"/>
        <v>1.0181510114999488E-6</v>
      </c>
      <c r="H245" s="5">
        <f t="shared" si="257"/>
        <v>125746.3957678569</v>
      </c>
      <c r="I245" s="5">
        <f t="shared" si="258"/>
        <v>88500.418990077364</v>
      </c>
      <c r="J245" s="5">
        <f t="shared" si="259"/>
        <v>34158.757329024156</v>
      </c>
      <c r="K245" s="5">
        <f t="shared" si="260"/>
        <v>107899.75524828999</v>
      </c>
      <c r="L245" s="5">
        <f t="shared" si="261"/>
        <v>29857.006054267516</v>
      </c>
      <c r="M245" s="5">
        <f t="shared" si="262"/>
        <v>7816.8751994395761</v>
      </c>
      <c r="N245" s="15">
        <f t="shared" si="263"/>
        <v>-1.2681738232308226E-2</v>
      </c>
      <c r="O245" s="15">
        <f t="shared" si="264"/>
        <v>2.9014460605369941E-4</v>
      </c>
      <c r="P245" s="15">
        <f t="shared" si="265"/>
        <v>1.1655190210555499E-3</v>
      </c>
      <c r="Q245" s="5">
        <f t="shared" si="266"/>
        <v>2300.4365538248089</v>
      </c>
      <c r="R245" s="5">
        <f t="shared" si="267"/>
        <v>5232.645395183582</v>
      </c>
      <c r="S245" s="5">
        <f t="shared" si="268"/>
        <v>3528.4279581386409</v>
      </c>
      <c r="T245" s="5">
        <f t="shared" si="269"/>
        <v>18.294254398127592</v>
      </c>
      <c r="U245" s="5">
        <f t="shared" si="270"/>
        <v>59.125656747119628</v>
      </c>
      <c r="V245" s="5">
        <f t="shared" si="271"/>
        <v>103.29497423316953</v>
      </c>
      <c r="W245" s="15">
        <f t="shared" si="272"/>
        <v>-1.0734613539272964E-2</v>
      </c>
      <c r="X245" s="15">
        <f t="shared" si="273"/>
        <v>-1.217998157191269E-2</v>
      </c>
      <c r="Y245" s="15">
        <f t="shared" si="274"/>
        <v>-9.7425357312937999E-3</v>
      </c>
      <c r="Z245" s="5">
        <f t="shared" si="289"/>
        <v>2531.7708973117847</v>
      </c>
      <c r="AA245" s="5">
        <f t="shared" si="290"/>
        <v>16105.528615122275</v>
      </c>
      <c r="AB245" s="5">
        <f t="shared" si="291"/>
        <v>52713.839170744635</v>
      </c>
      <c r="AC245" s="16">
        <f t="shared" si="275"/>
        <v>1.0749400326907832</v>
      </c>
      <c r="AD245" s="16">
        <f t="shared" si="276"/>
        <v>3.0412891232658747</v>
      </c>
      <c r="AE245" s="16">
        <f t="shared" si="277"/>
        <v>14.811459083073169</v>
      </c>
      <c r="AF245" s="15">
        <f t="shared" si="278"/>
        <v>-4.0504037456468023E-3</v>
      </c>
      <c r="AG245" s="15">
        <f t="shared" si="279"/>
        <v>2.9673830763510267E-4</v>
      </c>
      <c r="AH245" s="15">
        <f t="shared" si="280"/>
        <v>9.7937136394747881E-3</v>
      </c>
      <c r="AI245" s="1">
        <f t="shared" si="244"/>
        <v>278318.54854793829</v>
      </c>
      <c r="AJ245" s="1">
        <f t="shared" si="245"/>
        <v>175568.79639646047</v>
      </c>
      <c r="AK245" s="1">
        <f t="shared" si="246"/>
        <v>67257.746619022</v>
      </c>
      <c r="AL245" s="14">
        <f t="shared" si="281"/>
        <v>85.707558201137033</v>
      </c>
      <c r="AM245" s="14">
        <f t="shared" si="282"/>
        <v>20.614808988734957</v>
      </c>
      <c r="AN245" s="14">
        <f t="shared" si="283"/>
        <v>6.5084518674051557</v>
      </c>
      <c r="AO245" s="11">
        <f t="shared" si="284"/>
        <v>3.085773524720651E-3</v>
      </c>
      <c r="AP245" s="11">
        <f t="shared" si="285"/>
        <v>3.8872607790787052E-3</v>
      </c>
      <c r="AQ245" s="11">
        <f t="shared" si="286"/>
        <v>3.5262359989775374E-3</v>
      </c>
      <c r="AR245" s="1">
        <f t="shared" si="292"/>
        <v>125746.3957678569</v>
      </c>
      <c r="AS245" s="1">
        <f t="shared" si="287"/>
        <v>88500.418990077364</v>
      </c>
      <c r="AT245" s="1">
        <f t="shared" si="288"/>
        <v>34158.757329024156</v>
      </c>
      <c r="AU245" s="1">
        <f t="shared" si="247"/>
        <v>25149.27915357138</v>
      </c>
      <c r="AV245" s="1">
        <f t="shared" si="248"/>
        <v>17700.083798015472</v>
      </c>
      <c r="AW245" s="1">
        <f t="shared" si="249"/>
        <v>6831.7514658048312</v>
      </c>
      <c r="AX245" s="1">
        <f t="shared" si="308"/>
        <v>86319.804198632002</v>
      </c>
      <c r="AY245" s="1">
        <f t="shared" si="295"/>
        <v>23885.60484341401</v>
      </c>
      <c r="AZ245" s="1">
        <f t="shared" si="296"/>
        <v>6253.5001595516605</v>
      </c>
      <c r="BA245" s="1">
        <f t="shared" si="309"/>
        <v>13245.7222342885</v>
      </c>
      <c r="BB245" s="1">
        <f t="shared" si="310"/>
        <v>29881.612635111607</v>
      </c>
      <c r="BC245" s="1">
        <f t="shared" si="311"/>
        <v>38196.614193331974</v>
      </c>
      <c r="BD245" s="1">
        <f t="shared" si="312"/>
        <v>353.32072580943321</v>
      </c>
      <c r="BE245" s="2">
        <f t="shared" si="318"/>
        <v>0</v>
      </c>
      <c r="BF245" s="2">
        <f t="shared" si="319"/>
        <v>0</v>
      </c>
      <c r="BG245" s="2">
        <f t="shared" si="320"/>
        <v>0</v>
      </c>
      <c r="BH245" s="2">
        <f t="shared" si="297"/>
        <v>0</v>
      </c>
      <c r="BI245" s="2">
        <f t="shared" si="313"/>
        <v>0</v>
      </c>
      <c r="BJ245" s="2">
        <f t="shared" si="298"/>
        <v>0</v>
      </c>
      <c r="BK245" s="2">
        <f t="shared" si="299"/>
        <v>0</v>
      </c>
      <c r="BL245" s="2">
        <f t="shared" si="300"/>
        <v>0</v>
      </c>
      <c r="BM245" s="2">
        <f t="shared" si="301"/>
        <v>0</v>
      </c>
      <c r="BN245" s="2">
        <f t="shared" si="302"/>
        <v>0</v>
      </c>
      <c r="BO245" s="2">
        <f t="shared" si="314"/>
        <v>0</v>
      </c>
      <c r="BP245" s="2">
        <f t="shared" si="315"/>
        <v>0</v>
      </c>
      <c r="BQ245" s="2">
        <f t="shared" si="316"/>
        <v>0</v>
      </c>
      <c r="BR245" s="11">
        <f t="shared" si="317"/>
        <v>2.3799688908571398E-2</v>
      </c>
      <c r="BS245" s="17">
        <f t="shared" si="293"/>
        <v>1.1602716835023305E-3</v>
      </c>
      <c r="BT245" s="17">
        <f t="shared" si="294"/>
        <v>4.3446085671133223E-3</v>
      </c>
      <c r="BU245" s="12">
        <f>(BU$3*temperature!$I355+BU$4*temperature!$I355^2+BU$5*temperature!$I355^6)*(K245/K$56)^$BW$1</f>
        <v>-58.48983571024916</v>
      </c>
      <c r="BV245" s="12">
        <f>(BV$3*temperature!$I355+BV$4*temperature!$I355^2+BV$5*temperature!$I355^6)*(L245/L$56)^$BW$1</f>
        <v>-36.2146205539607</v>
      </c>
      <c r="BW245" s="12">
        <f>(BW$3*temperature!$I355+BW$4*temperature!$I355^2+BW$5*temperature!$I355^6)*(M245/M$56)^$BW$1</f>
        <v>-30.667176915307564</v>
      </c>
      <c r="BX245" s="12">
        <f>(BX$3*temperature!$M355+BX$4*temperature!$M355^2+BX$5*temperature!$M355^6)*(K245/K$56)^$BW$1</f>
        <v>-58.489854805622038</v>
      </c>
      <c r="BY245" s="12">
        <f>(BY$3*temperature!$M355+BY$4*temperature!$M355^2+BY$5*temperature!$M355^6)*(L245/L$56)^$BW$1</f>
        <v>-36.214631748736132</v>
      </c>
      <c r="BZ245" s="12">
        <f>(BZ$3*temperature!$M355+BZ$4*temperature!$M355^2+BZ$5*temperature!$M355^6)*(M245/M$56)^$BW$1</f>
        <v>-30.667185867046417</v>
      </c>
      <c r="CA245" s="19">
        <f t="shared" si="303"/>
        <v>-1.9095372877586669E-5</v>
      </c>
      <c r="CB245" s="19">
        <f t="shared" si="304"/>
        <v>-1.1194775431988546E-5</v>
      </c>
      <c r="CC245" s="19">
        <f t="shared" si="305"/>
        <v>-8.9517388524029684E-6</v>
      </c>
      <c r="CD245" s="19">
        <f t="shared" si="306"/>
        <v>-3.6976969065626551E-2</v>
      </c>
      <c r="CE245" s="19">
        <f t="shared" si="307"/>
        <v>-4.2903330148588114E-5</v>
      </c>
      <c r="CF245" s="19"/>
      <c r="CG245" s="19"/>
      <c r="CH245" s="19"/>
    </row>
    <row r="246" spans="1:86">
      <c r="A246" s="2">
        <f t="shared" si="250"/>
        <v>2200</v>
      </c>
      <c r="B246" s="5">
        <f t="shared" si="251"/>
        <v>1165.4004749163826</v>
      </c>
      <c r="C246" s="5">
        <f t="shared" si="252"/>
        <v>2964.1438515508144</v>
      </c>
      <c r="D246" s="5">
        <f t="shared" si="253"/>
        <v>4369.8779240210715</v>
      </c>
      <c r="E246" s="15">
        <f t="shared" si="254"/>
        <v>2.4049883500407801E-7</v>
      </c>
      <c r="F246" s="15">
        <f t="shared" si="255"/>
        <v>4.7379883172301204E-7</v>
      </c>
      <c r="G246" s="15">
        <f t="shared" si="256"/>
        <v>9.6724346092495143E-7</v>
      </c>
      <c r="H246" s="5">
        <f t="shared" si="257"/>
        <v>124092.52369255376</v>
      </c>
      <c r="I246" s="5">
        <f t="shared" si="258"/>
        <v>88521.403350199063</v>
      </c>
      <c r="J246" s="5">
        <f t="shared" si="259"/>
        <v>34197.212930731133</v>
      </c>
      <c r="K246" s="5">
        <f t="shared" si="260"/>
        <v>106480.58445441889</v>
      </c>
      <c r="L246" s="5">
        <f t="shared" si="261"/>
        <v>29864.071308106533</v>
      </c>
      <c r="M246" s="5">
        <f t="shared" si="262"/>
        <v>7825.6677933152796</v>
      </c>
      <c r="N246" s="15">
        <f t="shared" si="263"/>
        <v>-1.3152678526521466E-2</v>
      </c>
      <c r="O246" s="15">
        <f t="shared" si="264"/>
        <v>2.3663638029125522E-4</v>
      </c>
      <c r="P246" s="15">
        <f t="shared" si="265"/>
        <v>1.1248220870065939E-3</v>
      </c>
      <c r="Q246" s="5">
        <f t="shared" si="266"/>
        <v>2245.8106902543282</v>
      </c>
      <c r="R246" s="5">
        <f t="shared" si="267"/>
        <v>5170.1374728969531</v>
      </c>
      <c r="S246" s="5">
        <f t="shared" si="268"/>
        <v>3497.985693082439</v>
      </c>
      <c r="T246" s="5">
        <f t="shared" si="269"/>
        <v>18.097872647174547</v>
      </c>
      <c r="U246" s="5">
        <f t="shared" si="270"/>
        <v>58.405507337512475</v>
      </c>
      <c r="V246" s="5">
        <f t="shared" si="271"/>
        <v>102.28861925583981</v>
      </c>
      <c r="W246" s="15">
        <f t="shared" si="272"/>
        <v>-1.0734613539272964E-2</v>
      </c>
      <c r="X246" s="15">
        <f t="shared" si="273"/>
        <v>-1.217998157191269E-2</v>
      </c>
      <c r="Y246" s="15">
        <f t="shared" si="274"/>
        <v>-9.7425357312937999E-3</v>
      </c>
      <c r="Z246" s="5">
        <f t="shared" si="289"/>
        <v>2462.8153790319175</v>
      </c>
      <c r="AA246" s="5">
        <f t="shared" si="290"/>
        <v>15918.709816005367</v>
      </c>
      <c r="AB246" s="5">
        <f t="shared" si="291"/>
        <v>52772.997227038388</v>
      </c>
      <c r="AC246" s="16">
        <f t="shared" si="275"/>
        <v>1.0705860915560268</v>
      </c>
      <c r="AD246" s="16">
        <f t="shared" si="276"/>
        <v>3.0421915902533416</v>
      </c>
      <c r="AE246" s="16">
        <f t="shared" si="277"/>
        <v>14.956518271915586</v>
      </c>
      <c r="AF246" s="15">
        <f t="shared" si="278"/>
        <v>-4.0504037456468023E-3</v>
      </c>
      <c r="AG246" s="15">
        <f t="shared" si="279"/>
        <v>2.9673830763510267E-4</v>
      </c>
      <c r="AH246" s="15">
        <f t="shared" si="280"/>
        <v>9.7937136394747881E-3</v>
      </c>
      <c r="AI246" s="1">
        <f t="shared" si="244"/>
        <v>275635.97284671589</v>
      </c>
      <c r="AJ246" s="1">
        <f t="shared" si="245"/>
        <v>175712.00055482989</v>
      </c>
      <c r="AK246" s="1">
        <f t="shared" si="246"/>
        <v>67363.723422924639</v>
      </c>
      <c r="AL246" s="14">
        <f t="shared" si="281"/>
        <v>85.969387573962905</v>
      </c>
      <c r="AM246" s="14">
        <f t="shared" si="282"/>
        <v>20.694142775800564</v>
      </c>
      <c r="AN246" s="14">
        <f t="shared" si="283"/>
        <v>6.5311727013048886</v>
      </c>
      <c r="AO246" s="11">
        <f t="shared" si="284"/>
        <v>3.0549157894734446E-3</v>
      </c>
      <c r="AP246" s="11">
        <f t="shared" si="285"/>
        <v>3.8483881712879182E-3</v>
      </c>
      <c r="AQ246" s="11">
        <f t="shared" si="286"/>
        <v>3.4909736389877621E-3</v>
      </c>
      <c r="AR246" s="1">
        <f t="shared" si="292"/>
        <v>124092.52369255376</v>
      </c>
      <c r="AS246" s="1">
        <f t="shared" si="287"/>
        <v>88521.403350199063</v>
      </c>
      <c r="AT246" s="1">
        <f t="shared" si="288"/>
        <v>34197.212930731133</v>
      </c>
      <c r="AU246" s="1">
        <f t="shared" si="247"/>
        <v>24818.504738510754</v>
      </c>
      <c r="AV246" s="1">
        <f t="shared" si="248"/>
        <v>17704.280670039814</v>
      </c>
      <c r="AW246" s="1">
        <f t="shared" si="249"/>
        <v>6839.4425861462269</v>
      </c>
      <c r="AX246" s="1">
        <f t="shared" si="308"/>
        <v>85184.467563535116</v>
      </c>
      <c r="AY246" s="1">
        <f t="shared" si="295"/>
        <v>23891.257046485229</v>
      </c>
      <c r="AZ246" s="1">
        <f t="shared" si="296"/>
        <v>6260.5342346522239</v>
      </c>
      <c r="BA246" s="1">
        <f t="shared" si="309"/>
        <v>13230.295586335109</v>
      </c>
      <c r="BB246" s="1">
        <f t="shared" si="310"/>
        <v>29882.328134278301</v>
      </c>
      <c r="BC246" s="1">
        <f t="shared" si="311"/>
        <v>38201.563711596194</v>
      </c>
      <c r="BD246" s="1">
        <f t="shared" si="312"/>
        <v>342.98865567556919</v>
      </c>
      <c r="BE246" s="2">
        <f t="shared" si="318"/>
        <v>0</v>
      </c>
      <c r="BF246" s="2">
        <f t="shared" si="319"/>
        <v>0</v>
      </c>
      <c r="BG246" s="2">
        <f t="shared" si="320"/>
        <v>0</v>
      </c>
      <c r="BH246" s="2">
        <f t="shared" si="297"/>
        <v>0</v>
      </c>
      <c r="BI246" s="2">
        <f t="shared" si="313"/>
        <v>0</v>
      </c>
      <c r="BJ246" s="2">
        <f t="shared" si="298"/>
        <v>0</v>
      </c>
      <c r="BK246" s="2">
        <f t="shared" si="299"/>
        <v>0</v>
      </c>
      <c r="BL246" s="2">
        <f t="shared" si="300"/>
        <v>0</v>
      </c>
      <c r="BM246" s="2">
        <f t="shared" si="301"/>
        <v>0</v>
      </c>
      <c r="BN246" s="2">
        <f t="shared" si="302"/>
        <v>0</v>
      </c>
      <c r="BO246" s="2">
        <f t="shared" si="314"/>
        <v>0</v>
      </c>
      <c r="BP246" s="2">
        <f t="shared" si="315"/>
        <v>0</v>
      </c>
      <c r="BQ246" s="2">
        <f t="shared" si="316"/>
        <v>0</v>
      </c>
      <c r="BR246" s="11">
        <f t="shared" si="317"/>
        <v>2.3580644108722043E-2</v>
      </c>
      <c r="BS246" s="17">
        <f t="shared" si="293"/>
        <v>1.1332995077770007E-3</v>
      </c>
      <c r="BT246" s="17">
        <f t="shared" si="294"/>
        <v>4.2180665700129339E-3</v>
      </c>
      <c r="BU246" s="12">
        <f>(BU$3*temperature!$I356+BU$4*temperature!$I356^2+BU$5*temperature!$I356^6)*(K246/K$56)^$BW$1</f>
        <v>-59.098284100262994</v>
      </c>
      <c r="BV246" s="12">
        <f>(BV$3*temperature!$I356+BV$4*temperature!$I356^2+BV$5*temperature!$I356^6)*(L246/L$56)^$BW$1</f>
        <v>-36.454665249731484</v>
      </c>
      <c r="BW246" s="12">
        <f>(BW$3*temperature!$I356+BW$4*temperature!$I356^2+BW$5*temperature!$I356^6)*(M246/M$56)^$BW$1</f>
        <v>-30.852164234624656</v>
      </c>
      <c r="BX246" s="12">
        <f>(BX$3*temperature!$M356+BX$4*temperature!$M356^2+BX$5*temperature!$M356^6)*(K246/K$56)^$BW$1</f>
        <v>-59.098303233952727</v>
      </c>
      <c r="BY246" s="12">
        <f>(BY$3*temperature!$M356+BY$4*temperature!$M356^2+BY$5*temperature!$M356^6)*(L246/L$56)^$BW$1</f>
        <v>-36.454676427877708</v>
      </c>
      <c r="BZ246" s="12">
        <f>(BZ$3*temperature!$M356+BZ$4*temperature!$M356^2+BZ$5*temperature!$M356^6)*(M246/M$56)^$BW$1</f>
        <v>-30.85217316987244</v>
      </c>
      <c r="CA246" s="19">
        <f t="shared" si="303"/>
        <v>-1.9133689733052961E-5</v>
      </c>
      <c r="CB246" s="19">
        <f t="shared" si="304"/>
        <v>-1.1178146223755903E-5</v>
      </c>
      <c r="CC246" s="19">
        <f t="shared" si="305"/>
        <v>-8.9352477843362976E-6</v>
      </c>
      <c r="CD246" s="19">
        <f t="shared" si="306"/>
        <v>-3.6694136081752406E-2</v>
      </c>
      <c r="CE246" s="19">
        <f t="shared" si="307"/>
        <v>-4.1585446359752283E-5</v>
      </c>
      <c r="CF246" s="19"/>
      <c r="CG246" s="19"/>
      <c r="CH246" s="19"/>
    </row>
    <row r="247" spans="1:86">
      <c r="A247" s="2">
        <f t="shared" si="250"/>
        <v>2201</v>
      </c>
      <c r="B247" s="5">
        <f t="shared" si="251"/>
        <v>1165.4007411799664</v>
      </c>
      <c r="C247" s="5">
        <f t="shared" si="252"/>
        <v>2964.1451857383136</v>
      </c>
      <c r="D247" s="5">
        <f t="shared" si="253"/>
        <v>4369.8819394201264</v>
      </c>
      <c r="E247" s="15">
        <f t="shared" si="254"/>
        <v>2.2847389325387411E-7</v>
      </c>
      <c r="F247" s="15">
        <f t="shared" si="255"/>
        <v>4.5010889013686141E-7</v>
      </c>
      <c r="G247" s="15">
        <f t="shared" si="256"/>
        <v>9.1888128787870382E-7</v>
      </c>
      <c r="H247" s="5">
        <f t="shared" si="257"/>
        <v>122398.15762154151</v>
      </c>
      <c r="I247" s="5">
        <f t="shared" si="258"/>
        <v>88537.695091020796</v>
      </c>
      <c r="J247" s="5">
        <f t="shared" si="259"/>
        <v>34234.335197334949</v>
      </c>
      <c r="K247" s="5">
        <f t="shared" si="260"/>
        <v>105026.66876426864</v>
      </c>
      <c r="L247" s="5">
        <f t="shared" si="261"/>
        <v>29869.554135543363</v>
      </c>
      <c r="M247" s="5">
        <f t="shared" si="262"/>
        <v>7834.1556298149717</v>
      </c>
      <c r="N247" s="15">
        <f t="shared" si="263"/>
        <v>-1.3654279769403588E-2</v>
      </c>
      <c r="O247" s="15">
        <f t="shared" si="264"/>
        <v>1.8359276537571745E-4</v>
      </c>
      <c r="P247" s="15">
        <f t="shared" si="265"/>
        <v>1.0846149777712366E-3</v>
      </c>
      <c r="Q247" s="5">
        <f t="shared" si="266"/>
        <v>2191.3675297540285</v>
      </c>
      <c r="R247" s="5">
        <f t="shared" si="267"/>
        <v>5108.105231554865</v>
      </c>
      <c r="S247" s="5">
        <f t="shared" si="268"/>
        <v>3467.6666336601947</v>
      </c>
      <c r="T247" s="5">
        <f t="shared" si="269"/>
        <v>17.903598978424149</v>
      </c>
      <c r="U247" s="5">
        <f t="shared" si="270"/>
        <v>57.69412933444336</v>
      </c>
      <c r="V247" s="5">
        <f t="shared" si="271"/>
        <v>101.29206872783507</v>
      </c>
      <c r="W247" s="15">
        <f t="shared" si="272"/>
        <v>-1.0734613539272964E-2</v>
      </c>
      <c r="X247" s="15">
        <f t="shared" si="273"/>
        <v>-1.217998157191269E-2</v>
      </c>
      <c r="Y247" s="15">
        <f t="shared" si="274"/>
        <v>-9.7425357312937999E-3</v>
      </c>
      <c r="Z247" s="5">
        <f t="shared" si="289"/>
        <v>2394.5951670733843</v>
      </c>
      <c r="AA247" s="5">
        <f t="shared" si="290"/>
        <v>15733.216003435587</v>
      </c>
      <c r="AB247" s="5">
        <f t="shared" si="291"/>
        <v>52830.071377593064</v>
      </c>
      <c r="AC247" s="16">
        <f t="shared" si="275"/>
        <v>1.0662497856407509</v>
      </c>
      <c r="AD247" s="16">
        <f t="shared" si="276"/>
        <v>3.0430943250373352</v>
      </c>
      <c r="AE247" s="16">
        <f t="shared" si="277"/>
        <v>15.102998128914299</v>
      </c>
      <c r="AF247" s="15">
        <f t="shared" si="278"/>
        <v>-4.0504037456468023E-3</v>
      </c>
      <c r="AG247" s="15">
        <f t="shared" si="279"/>
        <v>2.9673830763510267E-4</v>
      </c>
      <c r="AH247" s="15">
        <f t="shared" si="280"/>
        <v>9.7937136394747881E-3</v>
      </c>
      <c r="AI247" s="1">
        <f t="shared" si="244"/>
        <v>272890.88030055503</v>
      </c>
      <c r="AJ247" s="1">
        <f t="shared" si="245"/>
        <v>175845.08116938674</v>
      </c>
      <c r="AK247" s="1">
        <f t="shared" si="246"/>
        <v>67466.793666778409</v>
      </c>
      <c r="AL247" s="14">
        <f t="shared" si="281"/>
        <v>86.229390521078869</v>
      </c>
      <c r="AM247" s="14">
        <f t="shared" si="282"/>
        <v>20.772985479131165</v>
      </c>
      <c r="AN247" s="14">
        <f t="shared" si="283"/>
        <v>6.5537448515195003</v>
      </c>
      <c r="AO247" s="11">
        <f t="shared" si="284"/>
        <v>3.02436663157871E-3</v>
      </c>
      <c r="AP247" s="11">
        <f t="shared" si="285"/>
        <v>3.8099042895750391E-3</v>
      </c>
      <c r="AQ247" s="11">
        <f t="shared" si="286"/>
        <v>3.4560639025978846E-3</v>
      </c>
      <c r="AR247" s="1">
        <f t="shared" si="292"/>
        <v>122398.15762154151</v>
      </c>
      <c r="AS247" s="1">
        <f t="shared" si="287"/>
        <v>88537.695091020796</v>
      </c>
      <c r="AT247" s="1">
        <f t="shared" si="288"/>
        <v>34234.335197334949</v>
      </c>
      <c r="AU247" s="1">
        <f t="shared" si="247"/>
        <v>24479.631524308305</v>
      </c>
      <c r="AV247" s="1">
        <f t="shared" si="248"/>
        <v>17707.539018204159</v>
      </c>
      <c r="AW247" s="1">
        <f t="shared" si="249"/>
        <v>6846.8670394669898</v>
      </c>
      <c r="AX247" s="1">
        <f t="shared" si="308"/>
        <v>84021.335011414922</v>
      </c>
      <c r="AY247" s="1">
        <f t="shared" si="295"/>
        <v>23895.643308434694</v>
      </c>
      <c r="AZ247" s="1">
        <f t="shared" si="296"/>
        <v>6267.3245038519772</v>
      </c>
      <c r="BA247" s="1">
        <f t="shared" si="309"/>
        <v>13214.276263909413</v>
      </c>
      <c r="BB247" s="1">
        <f t="shared" si="310"/>
        <v>29882.885730242404</v>
      </c>
      <c r="BC247" s="1">
        <f t="shared" si="311"/>
        <v>38206.335885215944</v>
      </c>
      <c r="BD247" s="1">
        <f t="shared" si="312"/>
        <v>332.95491886415397</v>
      </c>
      <c r="BE247" s="2">
        <f t="shared" si="318"/>
        <v>0</v>
      </c>
      <c r="BF247" s="2">
        <f t="shared" si="319"/>
        <v>0</v>
      </c>
      <c r="BG247" s="2">
        <f t="shared" si="320"/>
        <v>0</v>
      </c>
      <c r="BH247" s="2">
        <f t="shared" si="297"/>
        <v>0</v>
      </c>
      <c r="BI247" s="2">
        <f t="shared" si="313"/>
        <v>0</v>
      </c>
      <c r="BJ247" s="2">
        <f t="shared" si="298"/>
        <v>0</v>
      </c>
      <c r="BK247" s="2">
        <f t="shared" si="299"/>
        <v>0</v>
      </c>
      <c r="BL247" s="2">
        <f t="shared" si="300"/>
        <v>0</v>
      </c>
      <c r="BM247" s="2">
        <f t="shared" si="301"/>
        <v>0</v>
      </c>
      <c r="BN247" s="2">
        <f t="shared" si="302"/>
        <v>0</v>
      </c>
      <c r="BO247" s="2">
        <f t="shared" si="314"/>
        <v>0</v>
      </c>
      <c r="BP247" s="2">
        <f t="shared" si="315"/>
        <v>0</v>
      </c>
      <c r="BQ247" s="2">
        <f t="shared" si="316"/>
        <v>0</v>
      </c>
      <c r="BR247" s="11">
        <f t="shared" si="317"/>
        <v>2.3350729404963272E-2</v>
      </c>
      <c r="BS247" s="17">
        <f t="shared" si="293"/>
        <v>1.1071912255275361E-3</v>
      </c>
      <c r="BT247" s="17">
        <f t="shared" si="294"/>
        <v>4.0952102621484793E-3</v>
      </c>
      <c r="BU247" s="12">
        <f>(BU$3*temperature!$I357+BU$4*temperature!$I357^2+BU$5*temperature!$I357^6)*(K247/K$56)^$BW$1</f>
        <v>-59.715762291931966</v>
      </c>
      <c r="BV247" s="12">
        <f>(BV$3*temperature!$I357+BV$4*temperature!$I357^2+BV$5*temperature!$I357^6)*(L247/L$56)^$BW$1</f>
        <v>-36.694002411598866</v>
      </c>
      <c r="BW247" s="12">
        <f>(BW$3*temperature!$I357+BW$4*temperature!$I357^2+BW$5*temperature!$I357^6)*(M247/M$56)^$BW$1</f>
        <v>-31.036399386205886</v>
      </c>
      <c r="BX247" s="12">
        <f>(BX$3*temperature!$M357+BX$4*temperature!$M357^2+BX$5*temperature!$M357^6)*(K247/K$56)^$BW$1</f>
        <v>-59.71578146644611</v>
      </c>
      <c r="BY247" s="12">
        <f>(BY$3*temperature!$M357+BY$4*temperature!$M357^2+BY$5*temperature!$M357^6)*(L247/L$56)^$BW$1</f>
        <v>-36.694013573304602</v>
      </c>
      <c r="BZ247" s="12">
        <f>(BZ$3*temperature!$M357+BZ$4*temperature!$M357^2+BZ$5*temperature!$M357^6)*(M247/M$56)^$BW$1</f>
        <v>-31.036408305112563</v>
      </c>
      <c r="CA247" s="19">
        <f t="shared" si="303"/>
        <v>-1.9174514143571741E-5</v>
      </c>
      <c r="CB247" s="19">
        <f t="shared" si="304"/>
        <v>-1.1161705735673877E-5</v>
      </c>
      <c r="CC247" s="19">
        <f t="shared" si="305"/>
        <v>-8.918906676314009E-6</v>
      </c>
      <c r="CD247" s="19">
        <f t="shared" si="306"/>
        <v>-3.6404897443328449E-2</v>
      </c>
      <c r="CE247" s="19">
        <f t="shared" si="307"/>
        <v>-4.0307183015483091E-5</v>
      </c>
      <c r="CF247" s="19"/>
      <c r="CG247" s="19"/>
      <c r="CH247" s="19"/>
    </row>
    <row r="248" spans="1:86">
      <c r="A248" s="2">
        <f t="shared" si="250"/>
        <v>2202</v>
      </c>
      <c r="B248" s="5">
        <f t="shared" si="251"/>
        <v>1165.4009941304287</v>
      </c>
      <c r="C248" s="5">
        <f t="shared" si="252"/>
        <v>2964.146453217008</v>
      </c>
      <c r="D248" s="5">
        <f t="shared" si="253"/>
        <v>4369.8857540527333</v>
      </c>
      <c r="E248" s="15">
        <f t="shared" si="254"/>
        <v>2.170501985911804E-7</v>
      </c>
      <c r="F248" s="15">
        <f t="shared" si="255"/>
        <v>4.2760344563001834E-7</v>
      </c>
      <c r="G248" s="15">
        <f t="shared" si="256"/>
        <v>8.7293722348476857E-7</v>
      </c>
      <c r="H248" s="5">
        <f t="shared" si="257"/>
        <v>120661.3291494639</v>
      </c>
      <c r="I248" s="5">
        <f t="shared" si="258"/>
        <v>88549.331748763259</v>
      </c>
      <c r="J248" s="5">
        <f t="shared" si="259"/>
        <v>34270.136243488443</v>
      </c>
      <c r="K248" s="5">
        <f t="shared" si="260"/>
        <v>103536.31904999027</v>
      </c>
      <c r="L248" s="5">
        <f t="shared" si="261"/>
        <v>29873.467167136791</v>
      </c>
      <c r="M248" s="5">
        <f t="shared" si="262"/>
        <v>7842.3414643519054</v>
      </c>
      <c r="N248" s="15">
        <f t="shared" si="263"/>
        <v>-1.4190202658178608E-2</v>
      </c>
      <c r="O248" s="15">
        <f t="shared" si="264"/>
        <v>1.3100401752463853E-4</v>
      </c>
      <c r="P248" s="15">
        <f t="shared" si="265"/>
        <v>1.0448904672994974E-3</v>
      </c>
      <c r="Q248" s="5">
        <f t="shared" si="266"/>
        <v>2137.0823637067601</v>
      </c>
      <c r="R248" s="5">
        <f t="shared" si="267"/>
        <v>5046.5517935682501</v>
      </c>
      <c r="S248" s="5">
        <f t="shared" si="268"/>
        <v>3437.4737996434255</v>
      </c>
      <c r="T248" s="5">
        <f t="shared" si="269"/>
        <v>17.711410762428645</v>
      </c>
      <c r="U248" s="5">
        <f t="shared" si="270"/>
        <v>56.99141590234229</v>
      </c>
      <c r="V248" s="5">
        <f t="shared" si="271"/>
        <v>100.30522712895747</v>
      </c>
      <c r="W248" s="15">
        <f t="shared" si="272"/>
        <v>-1.0734613539272964E-2</v>
      </c>
      <c r="X248" s="15">
        <f t="shared" si="273"/>
        <v>-1.217998157191269E-2</v>
      </c>
      <c r="Y248" s="15">
        <f t="shared" si="274"/>
        <v>-9.7425357312937999E-3</v>
      </c>
      <c r="Z248" s="5">
        <f t="shared" si="289"/>
        <v>2327.0812075970139</v>
      </c>
      <c r="AA248" s="5">
        <f t="shared" si="290"/>
        <v>15549.058674449714</v>
      </c>
      <c r="AB248" s="5">
        <f t="shared" si="291"/>
        <v>52885.080643835092</v>
      </c>
      <c r="AC248" s="16">
        <f t="shared" si="275"/>
        <v>1.0619310435151965</v>
      </c>
      <c r="AD248" s="16">
        <f t="shared" si="276"/>
        <v>3.0439973276973209</v>
      </c>
      <c r="AE248" s="16">
        <f t="shared" si="277"/>
        <v>15.250912567686409</v>
      </c>
      <c r="AF248" s="15">
        <f t="shared" si="278"/>
        <v>-4.0504037456468023E-3</v>
      </c>
      <c r="AG248" s="15">
        <f t="shared" si="279"/>
        <v>2.9673830763510267E-4</v>
      </c>
      <c r="AH248" s="15">
        <f t="shared" si="280"/>
        <v>9.7937136394747881E-3</v>
      </c>
      <c r="AI248" s="1">
        <f t="shared" si="244"/>
        <v>270081.42379480787</v>
      </c>
      <c r="AJ248" s="1">
        <f t="shared" si="245"/>
        <v>175968.11207065225</v>
      </c>
      <c r="AK248" s="1">
        <f t="shared" si="246"/>
        <v>67566.981339567559</v>
      </c>
      <c r="AL248" s="14">
        <f t="shared" si="281"/>
        <v>86.487571919518672</v>
      </c>
      <c r="AM248" s="14">
        <f t="shared" si="282"/>
        <v>20.851337134750544</v>
      </c>
      <c r="AN248" s="14">
        <f t="shared" si="283"/>
        <v>6.5761685109175909</v>
      </c>
      <c r="AO248" s="11">
        <f t="shared" si="284"/>
        <v>2.9941229652629231E-3</v>
      </c>
      <c r="AP248" s="11">
        <f t="shared" si="285"/>
        <v>3.7718052466792886E-3</v>
      </c>
      <c r="AQ248" s="11">
        <f t="shared" si="286"/>
        <v>3.4215032635719058E-3</v>
      </c>
      <c r="AR248" s="1">
        <f t="shared" si="292"/>
        <v>120661.3291494639</v>
      </c>
      <c r="AS248" s="1">
        <f t="shared" si="287"/>
        <v>88549.331748763259</v>
      </c>
      <c r="AT248" s="1">
        <f t="shared" si="288"/>
        <v>34270.136243488443</v>
      </c>
      <c r="AU248" s="1">
        <f t="shared" si="247"/>
        <v>24132.265829892782</v>
      </c>
      <c r="AV248" s="1">
        <f t="shared" si="248"/>
        <v>17709.866349752654</v>
      </c>
      <c r="AW248" s="1">
        <f t="shared" si="249"/>
        <v>6854.0272486976892</v>
      </c>
      <c r="AX248" s="1">
        <f t="shared" si="308"/>
        <v>82829.055239992216</v>
      </c>
      <c r="AY248" s="1">
        <f t="shared" si="295"/>
        <v>23898.77373370943</v>
      </c>
      <c r="AZ248" s="1">
        <f t="shared" si="296"/>
        <v>6273.873171481524</v>
      </c>
      <c r="BA248" s="1">
        <f t="shared" si="309"/>
        <v>13197.623400193834</v>
      </c>
      <c r="BB248" s="1">
        <f t="shared" si="310"/>
        <v>29883.286797928009</v>
      </c>
      <c r="BC248" s="1">
        <f t="shared" si="311"/>
        <v>38210.932905064648</v>
      </c>
      <c r="BD248" s="1">
        <f t="shared" si="312"/>
        <v>323.21086417974118</v>
      </c>
      <c r="BE248" s="2">
        <f t="shared" si="318"/>
        <v>0</v>
      </c>
      <c r="BF248" s="2">
        <f t="shared" si="319"/>
        <v>0</v>
      </c>
      <c r="BG248" s="2">
        <f t="shared" si="320"/>
        <v>0</v>
      </c>
      <c r="BH248" s="2">
        <f t="shared" si="297"/>
        <v>0</v>
      </c>
      <c r="BI248" s="2">
        <f t="shared" si="313"/>
        <v>0</v>
      </c>
      <c r="BJ248" s="2">
        <f t="shared" si="298"/>
        <v>0</v>
      </c>
      <c r="BK248" s="2">
        <f t="shared" si="299"/>
        <v>0</v>
      </c>
      <c r="BL248" s="2">
        <f t="shared" si="300"/>
        <v>0</v>
      </c>
      <c r="BM248" s="2">
        <f t="shared" si="301"/>
        <v>0</v>
      </c>
      <c r="BN248" s="2">
        <f t="shared" si="302"/>
        <v>0</v>
      </c>
      <c r="BO248" s="2">
        <f t="shared" si="314"/>
        <v>0</v>
      </c>
      <c r="BP248" s="2">
        <f t="shared" si="315"/>
        <v>0</v>
      </c>
      <c r="BQ248" s="2">
        <f t="shared" si="316"/>
        <v>0</v>
      </c>
      <c r="BR248" s="11">
        <f t="shared" si="317"/>
        <v>2.3108690683187189E-2</v>
      </c>
      <c r="BS248" s="17">
        <f t="shared" si="293"/>
        <v>1.0819274308538605E-3</v>
      </c>
      <c r="BT248" s="17">
        <f t="shared" si="294"/>
        <v>3.9759322933480383E-3</v>
      </c>
      <c r="BU248" s="12">
        <f>(BU$3*temperature!$I358+BU$4*temperature!$I358^2+BU$5*temperature!$I358^6)*(K248/K$56)^$BW$1</f>
        <v>-60.34302790971212</v>
      </c>
      <c r="BV248" s="12">
        <f>(BV$3*temperature!$I358+BV$4*temperature!$I358^2+BV$5*temperature!$I358^6)*(L248/L$56)^$BW$1</f>
        <v>-36.932635971662719</v>
      </c>
      <c r="BW248" s="12">
        <f>(BW$3*temperature!$I358+BW$4*temperature!$I358^2+BW$5*temperature!$I358^6)*(M248/M$56)^$BW$1</f>
        <v>-31.219884350893562</v>
      </c>
      <c r="BX248" s="12">
        <f>(BX$3*temperature!$M358+BX$4*temperature!$M358^2+BX$5*temperature!$M358^6)*(K248/K$56)^$BW$1</f>
        <v>-60.343047127746956</v>
      </c>
      <c r="BY248" s="12">
        <f>(BY$3*temperature!$M358+BY$4*temperature!$M358^2+BY$5*temperature!$M358^6)*(L248/L$56)^$BW$1</f>
        <v>-36.932647117116908</v>
      </c>
      <c r="BZ248" s="12">
        <f>(BZ$3*temperature!$M358+BZ$4*temperature!$M358^2+BZ$5*temperature!$M358^6)*(M248/M$56)^$BW$1</f>
        <v>-31.219893253608756</v>
      </c>
      <c r="CA248" s="19">
        <f t="shared" si="303"/>
        <v>-1.9218034836399056E-5</v>
      </c>
      <c r="CB248" s="19">
        <f t="shared" si="304"/>
        <v>-1.1145454188010717E-5</v>
      </c>
      <c r="CC248" s="19">
        <f t="shared" si="305"/>
        <v>-8.9027151943810168E-6</v>
      </c>
      <c r="CD248" s="19">
        <f t="shared" si="306"/>
        <v>-3.6108934100338261E-2</v>
      </c>
      <c r="CE248" s="19">
        <f t="shared" si="307"/>
        <v>-3.9067246302050326E-5</v>
      </c>
      <c r="CF248" s="19"/>
      <c r="CG248" s="19"/>
      <c r="CH248" s="19"/>
    </row>
    <row r="249" spans="1:86">
      <c r="A249" s="2">
        <f t="shared" si="250"/>
        <v>2203</v>
      </c>
      <c r="B249" s="5">
        <f t="shared" si="251"/>
        <v>1165.4012344334201</v>
      </c>
      <c r="C249" s="5">
        <f t="shared" si="252"/>
        <v>2964.1476573222826</v>
      </c>
      <c r="D249" s="5">
        <f t="shared" si="253"/>
        <v>4369.8893779568734</v>
      </c>
      <c r="E249" s="15">
        <f t="shared" si="254"/>
        <v>2.0619768866162136E-7</v>
      </c>
      <c r="F249" s="15">
        <f t="shared" si="255"/>
        <v>4.0622327334851738E-7</v>
      </c>
      <c r="G249" s="15">
        <f t="shared" si="256"/>
        <v>8.2929036231053014E-7</v>
      </c>
      <c r="H249" s="5">
        <f t="shared" si="257"/>
        <v>118879.8238810787</v>
      </c>
      <c r="I249" s="5">
        <f t="shared" si="258"/>
        <v>88556.350772552425</v>
      </c>
      <c r="J249" s="5">
        <f t="shared" si="259"/>
        <v>34304.62816319018</v>
      </c>
      <c r="K249" s="5">
        <f t="shared" si="260"/>
        <v>102007.63511193136</v>
      </c>
      <c r="L249" s="5">
        <f t="shared" si="261"/>
        <v>29875.823005575719</v>
      </c>
      <c r="M249" s="5">
        <f t="shared" si="262"/>
        <v>7850.2280483880777</v>
      </c>
      <c r="N249" s="15">
        <f t="shared" si="263"/>
        <v>-1.4764712055494456E-2</v>
      </c>
      <c r="O249" s="15">
        <f t="shared" si="264"/>
        <v>7.8860562978899651E-5</v>
      </c>
      <c r="P249" s="15">
        <f t="shared" si="265"/>
        <v>1.0056415003123487E-3</v>
      </c>
      <c r="Q249" s="5">
        <f t="shared" si="266"/>
        <v>2082.927347802939</v>
      </c>
      <c r="R249" s="5">
        <f t="shared" si="267"/>
        <v>4985.4800375386676</v>
      </c>
      <c r="S249" s="5">
        <f t="shared" si="268"/>
        <v>3407.4101017206503</v>
      </c>
      <c r="T249" s="5">
        <f t="shared" si="269"/>
        <v>17.521285612658655</v>
      </c>
      <c r="U249" s="5">
        <f t="shared" si="270"/>
        <v>56.29726150689455</v>
      </c>
      <c r="V249" s="5">
        <f t="shared" si="271"/>
        <v>99.327999869618054</v>
      </c>
      <c r="W249" s="15">
        <f t="shared" si="272"/>
        <v>-1.0734613539272964E-2</v>
      </c>
      <c r="X249" s="15">
        <f t="shared" si="273"/>
        <v>-1.217998157191269E-2</v>
      </c>
      <c r="Y249" s="15">
        <f t="shared" si="274"/>
        <v>-9.7425357312937999E-3</v>
      </c>
      <c r="Z249" s="5">
        <f t="shared" si="289"/>
        <v>2260.2419801713972</v>
      </c>
      <c r="AA249" s="5">
        <f t="shared" si="290"/>
        <v>15366.248575652435</v>
      </c>
      <c r="AB249" s="5">
        <f t="shared" si="291"/>
        <v>52938.044013307241</v>
      </c>
      <c r="AC249" s="16">
        <f t="shared" si="275"/>
        <v>1.0576297940389239</v>
      </c>
      <c r="AD249" s="16">
        <f t="shared" si="276"/>
        <v>3.0449005983127875</v>
      </c>
      <c r="AE249" s="16">
        <f t="shared" si="277"/>
        <v>15.400275638114998</v>
      </c>
      <c r="AF249" s="15">
        <f t="shared" si="278"/>
        <v>-4.0504037456468023E-3</v>
      </c>
      <c r="AG249" s="15">
        <f t="shared" si="279"/>
        <v>2.9673830763510267E-4</v>
      </c>
      <c r="AH249" s="15">
        <f t="shared" si="280"/>
        <v>9.7937136394747881E-3</v>
      </c>
      <c r="AI249" s="1">
        <f t="shared" ref="AI249:AI312" si="321">(1-$AI$5)*AI248+AU248</f>
        <v>267205.54724521987</v>
      </c>
      <c r="AJ249" s="1">
        <f t="shared" ref="AJ249:AJ312" si="322">(1-$AI$5)*AJ248+AV248</f>
        <v>176081.16721333968</v>
      </c>
      <c r="AK249" s="1">
        <f t="shared" ref="AK249:AK312" si="323">(1-$AI$5)*AK248+AW248</f>
        <v>67664.310454308492</v>
      </c>
      <c r="AL249" s="14">
        <f t="shared" si="281"/>
        <v>86.743936800559794</v>
      </c>
      <c r="AM249" s="14">
        <f t="shared" si="282"/>
        <v>20.929197845727622</v>
      </c>
      <c r="AN249" s="14">
        <f t="shared" si="283"/>
        <v>6.5984438891192756</v>
      </c>
      <c r="AO249" s="11">
        <f t="shared" si="284"/>
        <v>2.9641817356102938E-3</v>
      </c>
      <c r="AP249" s="11">
        <f t="shared" si="285"/>
        <v>3.7340871942124956E-3</v>
      </c>
      <c r="AQ249" s="11">
        <f t="shared" si="286"/>
        <v>3.3872882309361869E-3</v>
      </c>
      <c r="AR249" s="1">
        <f t="shared" si="292"/>
        <v>118879.8238810787</v>
      </c>
      <c r="AS249" s="1">
        <f t="shared" si="287"/>
        <v>88556.350772552425</v>
      </c>
      <c r="AT249" s="1">
        <f t="shared" si="288"/>
        <v>34304.62816319018</v>
      </c>
      <c r="AU249" s="1">
        <f t="shared" ref="AU249:AU312" si="324">$AU$5*AR249</f>
        <v>23775.96477621574</v>
      </c>
      <c r="AV249" s="1">
        <f t="shared" ref="AV249:AV312" si="325">$AU$5*AS249</f>
        <v>17711.270154510486</v>
      </c>
      <c r="AW249" s="1">
        <f t="shared" ref="AW249:AW312" si="326">$AU$5*AT249</f>
        <v>6860.9256326380364</v>
      </c>
      <c r="AX249" s="1">
        <f t="shared" si="308"/>
        <v>81606.108089545087</v>
      </c>
      <c r="AY249" s="1">
        <f t="shared" si="295"/>
        <v>23900.658404460577</v>
      </c>
      <c r="AZ249" s="1">
        <f t="shared" si="296"/>
        <v>6280.1824387104634</v>
      </c>
      <c r="BA249" s="1">
        <f t="shared" si="309"/>
        <v>13180.291016678953</v>
      </c>
      <c r="BB249" s="1">
        <f t="shared" si="310"/>
        <v>29883.53268235108</v>
      </c>
      <c r="BC249" s="1">
        <f t="shared" si="311"/>
        <v>38215.356926946639</v>
      </c>
      <c r="BD249" s="1">
        <f t="shared" si="312"/>
        <v>313.74807672591152</v>
      </c>
      <c r="BE249" s="2">
        <f t="shared" si="318"/>
        <v>0</v>
      </c>
      <c r="BF249" s="2">
        <f t="shared" si="319"/>
        <v>0</v>
      </c>
      <c r="BG249" s="2">
        <f t="shared" si="320"/>
        <v>0</v>
      </c>
      <c r="BH249" s="2">
        <f t="shared" si="297"/>
        <v>0</v>
      </c>
      <c r="BI249" s="2">
        <f t="shared" si="313"/>
        <v>0</v>
      </c>
      <c r="BJ249" s="2">
        <f t="shared" si="298"/>
        <v>0</v>
      </c>
      <c r="BK249" s="2">
        <f t="shared" si="299"/>
        <v>0</v>
      </c>
      <c r="BL249" s="2">
        <f t="shared" si="300"/>
        <v>0</v>
      </c>
      <c r="BM249" s="2">
        <f t="shared" si="301"/>
        <v>0</v>
      </c>
      <c r="BN249" s="2">
        <f t="shared" si="302"/>
        <v>0</v>
      </c>
      <c r="BO249" s="2">
        <f t="shared" si="314"/>
        <v>0</v>
      </c>
      <c r="BP249" s="2">
        <f t="shared" si="315"/>
        <v>0</v>
      </c>
      <c r="BQ249" s="2">
        <f t="shared" si="316"/>
        <v>0</v>
      </c>
      <c r="BR249" s="11">
        <f t="shared" si="317"/>
        <v>2.2853077129152494E-2</v>
      </c>
      <c r="BS249" s="17">
        <f t="shared" si="293"/>
        <v>1.0574902165393558E-3</v>
      </c>
      <c r="BT249" s="17">
        <f t="shared" si="294"/>
        <v>3.8601284401437266E-3</v>
      </c>
      <c r="BU249" s="12">
        <f>(BU$3*temperature!$I359+BU$4*temperature!$I359^2+BU$5*temperature!$I359^6)*(K249/K$56)^$BW$1</f>
        <v>-60.980932328472626</v>
      </c>
      <c r="BV249" s="12">
        <f>(BV$3*temperature!$I359+BV$4*temperature!$I359^2+BV$5*temperature!$I359^6)*(L249/L$56)^$BW$1</f>
        <v>-37.170570041103112</v>
      </c>
      <c r="BW249" s="12">
        <f>(BW$3*temperature!$I359+BW$4*temperature!$I359^2+BW$5*temperature!$I359^6)*(M249/M$56)^$BW$1</f>
        <v>-31.402621228481909</v>
      </c>
      <c r="BX249" s="12">
        <f>(BX$3*temperature!$M359+BX$4*temperature!$M359^2+BX$5*temperature!$M359^6)*(K249/K$56)^$BW$1</f>
        <v>-60.980951592936755</v>
      </c>
      <c r="BY249" s="12">
        <f>(BY$3*temperature!$M359+BY$4*temperature!$M359^2+BY$5*temperature!$M359^6)*(L249/L$56)^$BW$1</f>
        <v>-37.170581170494849</v>
      </c>
      <c r="BZ249" s="12">
        <f>(BZ$3*temperature!$M359+BZ$4*temperature!$M359^2+BZ$5*temperature!$M359^6)*(M249/M$56)^$BW$1</f>
        <v>-31.402630115154874</v>
      </c>
      <c r="CA249" s="19">
        <f t="shared" si="303"/>
        <v>-1.9264464128809777E-5</v>
      </c>
      <c r="CB249" s="19">
        <f t="shared" si="304"/>
        <v>-1.1129391737085825E-5</v>
      </c>
      <c r="CC249" s="19">
        <f t="shared" si="305"/>
        <v>-8.8866729655023846E-6</v>
      </c>
      <c r="CD249" s="19">
        <f t="shared" si="306"/>
        <v>-3.5805884330402174E-2</v>
      </c>
      <c r="CE249" s="19">
        <f t="shared" si="307"/>
        <v>-3.7864372373940123E-5</v>
      </c>
      <c r="CF249" s="19"/>
      <c r="CG249" s="19"/>
      <c r="CH249" s="19"/>
    </row>
    <row r="250" spans="1:86">
      <c r="A250" s="2">
        <f t="shared" ref="A250:A313" si="327">1+A249</f>
        <v>2204</v>
      </c>
      <c r="B250" s="5">
        <f t="shared" ref="B250:B313" si="328">B249*(1+E250)</f>
        <v>1165.4014627213089</v>
      </c>
      <c r="C250" s="5">
        <f t="shared" ref="C250:C313" si="329">C249*(1+F250)</f>
        <v>2964.1488012227583</v>
      </c>
      <c r="D250" s="5">
        <f t="shared" ref="D250:D313" si="330">D249*(1+G250)</f>
        <v>4369.8928206686614</v>
      </c>
      <c r="E250" s="15">
        <f t="shared" ref="E250:E313" si="331">E249*$E$5</f>
        <v>1.9588780422854028E-7</v>
      </c>
      <c r="F250" s="15">
        <f t="shared" ref="F250:F313" si="332">F249*$E$5</f>
        <v>3.8591210968109148E-7</v>
      </c>
      <c r="G250" s="15">
        <f t="shared" ref="G250:G313" si="333">G249*$E$5</f>
        <v>7.8782584419500355E-7</v>
      </c>
      <c r="H250" s="5">
        <f t="shared" ref="H250:H313" si="334">AR250</f>
        <v>117051.14125747143</v>
      </c>
      <c r="I250" s="5">
        <f t="shared" ref="I250:I313" si="335">AS250</f>
        <v>88558.789519487866</v>
      </c>
      <c r="J250" s="5">
        <f t="shared" ref="J250:J313" si="336">AT250</f>
        <v>34337.823029238491</v>
      </c>
      <c r="K250" s="5">
        <f t="shared" ref="K250:K313" si="337">H250/B250*1000</f>
        <v>100438.47120643502</v>
      </c>
      <c r="L250" s="5">
        <f t="shared" ref="L250:L313" si="338">I250/C250*1000</f>
        <v>29876.634223948528</v>
      </c>
      <c r="M250" s="5">
        <f t="shared" ref="M250:M313" si="339">J250/D250*1000</f>
        <v>7857.8181292749123</v>
      </c>
      <c r="N250" s="15">
        <f t="shared" ref="N250:N313" si="340">K250/K249-1</f>
        <v>-1.5382808392474967E-2</v>
      </c>
      <c r="O250" s="15">
        <f t="shared" ref="O250:O313" si="341">L250/L249-1</f>
        <v>2.7153005045521539E-5</v>
      </c>
      <c r="P250" s="15">
        <f t="shared" ref="P250:P313" si="342">M250/M249-1</f>
        <v>9.6686119690403416E-4</v>
      </c>
      <c r="Q250" s="5">
        <f t="shared" ref="Q250:Q313" si="343">T250*H250/1000</f>
        <v>2028.8710035135052</v>
      </c>
      <c r="R250" s="5">
        <f t="shared" ref="R250:R313" si="344">U250*I250/1000</f>
        <v>4924.8926050804639</v>
      </c>
      <c r="S250" s="5">
        <f t="shared" ref="S250:S313" si="345">V250*J250/1000</f>
        <v>3377.4783438134259</v>
      </c>
      <c r="T250" s="5">
        <f t="shared" ref="T250:T313" si="346">T249*(1+W250)</f>
        <v>17.333201382895542</v>
      </c>
      <c r="U250" s="5">
        <f t="shared" ref="U250:U313" si="347">U249*(1+X250)</f>
        <v>55.611561899191422</v>
      </c>
      <c r="V250" s="5">
        <f t="shared" ref="V250:V313" si="348">V249*(1+Y250)</f>
        <v>98.360293281770353</v>
      </c>
      <c r="W250" s="15">
        <f t="shared" ref="W250:W313" si="349">T$5-1</f>
        <v>-1.0734613539272964E-2</v>
      </c>
      <c r="X250" s="15">
        <f t="shared" ref="X250:X313" si="350">U$5-1</f>
        <v>-1.217998157191269E-2</v>
      </c>
      <c r="Y250" s="15">
        <f t="shared" ref="Y250:Y313" si="351">V$5-1</f>
        <v>-9.7425357312937999E-3</v>
      </c>
      <c r="Z250" s="5">
        <f t="shared" si="289"/>
        <v>2194.0431200284106</v>
      </c>
      <c r="AA250" s="5">
        <f t="shared" si="290"/>
        <v>15184.795723082962</v>
      </c>
      <c r="AB250" s="5">
        <f t="shared" si="291"/>
        <v>52988.980438312792</v>
      </c>
      <c r="AC250" s="16">
        <f t="shared" ref="AC250:AC313" si="352">AC249*(1+AF250)</f>
        <v>1.053345966359641</v>
      </c>
      <c r="AD250" s="16">
        <f t="shared" ref="AD250:AD313" si="353">AD249*(1+AG250)</f>
        <v>3.0458041369632478</v>
      </c>
      <c r="AE250" s="16">
        <f t="shared" ref="AE250:AE313" si="354">AE249*(1+AH250)</f>
        <v>15.551101527683675</v>
      </c>
      <c r="AF250" s="15">
        <f t="shared" ref="AF250:AF313" si="355">AC$5-1</f>
        <v>-4.0504037456468023E-3</v>
      </c>
      <c r="AG250" s="15">
        <f t="shared" ref="AG250:AG313" si="356">AD$5-1</f>
        <v>2.9673830763510267E-4</v>
      </c>
      <c r="AH250" s="15">
        <f t="shared" ref="AH250:AH313" si="357">AE$5-1</f>
        <v>9.7937136394747881E-3</v>
      </c>
      <c r="AI250" s="1">
        <f t="shared" si="321"/>
        <v>264260.95729691361</v>
      </c>
      <c r="AJ250" s="1">
        <f t="shared" si="322"/>
        <v>176184.32064651619</v>
      </c>
      <c r="AK250" s="1">
        <f t="shared" si="323"/>
        <v>67758.805041515676</v>
      </c>
      <c r="AL250" s="14">
        <f t="shared" ref="AL250:AL313" si="358">AL249*(1+AO250)</f>
        <v>86.99849034576755</v>
      </c>
      <c r="AM250" s="14">
        <f t="shared" ref="AM250:AM313" si="359">AM249*(1+AP250)</f>
        <v>21.006567780891885</v>
      </c>
      <c r="AN250" s="14">
        <f t="shared" ref="AN250:AN313" si="360">AN249*(1+AQ250)</f>
        <v>6.6205712121341005</v>
      </c>
      <c r="AO250" s="11">
        <f t="shared" ref="AO250:AO313" si="361">AO$5*AO249</f>
        <v>2.9345399182541909E-3</v>
      </c>
      <c r="AP250" s="11">
        <f t="shared" ref="AP250:AP313" si="362">AP$5*AP249</f>
        <v>3.6967463222703704E-3</v>
      </c>
      <c r="AQ250" s="11">
        <f t="shared" ref="AQ250:AQ313" si="363">AQ$5*AQ249</f>
        <v>3.3534153486268251E-3</v>
      </c>
      <c r="AR250" s="1">
        <f t="shared" si="292"/>
        <v>117051.14125747143</v>
      </c>
      <c r="AS250" s="1">
        <f t="shared" si="287"/>
        <v>88558.789519487866</v>
      </c>
      <c r="AT250" s="1">
        <f t="shared" si="288"/>
        <v>34337.823029238491</v>
      </c>
      <c r="AU250" s="1">
        <f t="shared" si="324"/>
        <v>23410.228251494289</v>
      </c>
      <c r="AV250" s="1">
        <f t="shared" si="325"/>
        <v>17711.757903897575</v>
      </c>
      <c r="AW250" s="1">
        <f t="shared" si="326"/>
        <v>6867.5646058476987</v>
      </c>
      <c r="AX250" s="1">
        <f t="shared" si="308"/>
        <v>80350.776965148005</v>
      </c>
      <c r="AY250" s="1">
        <f t="shared" si="295"/>
        <v>23901.307379158825</v>
      </c>
      <c r="AZ250" s="1">
        <f t="shared" si="296"/>
        <v>6286.2545034199293</v>
      </c>
      <c r="BA250" s="1">
        <f t="shared" si="309"/>
        <v>13162.227135643461</v>
      </c>
      <c r="BB250" s="1">
        <f t="shared" si="310"/>
        <v>29883.624699222884</v>
      </c>
      <c r="BC250" s="1">
        <f t="shared" si="311"/>
        <v>38219.610072578158</v>
      </c>
      <c r="BD250" s="1">
        <f t="shared" si="312"/>
        <v>304.55836962169241</v>
      </c>
      <c r="BE250" s="2">
        <f t="shared" si="318"/>
        <v>0</v>
      </c>
      <c r="BF250" s="2">
        <f t="shared" si="319"/>
        <v>0</v>
      </c>
      <c r="BG250" s="2">
        <f t="shared" si="320"/>
        <v>0</v>
      </c>
      <c r="BH250" s="2">
        <f t="shared" si="297"/>
        <v>0</v>
      </c>
      <c r="BI250" s="2">
        <f t="shared" si="313"/>
        <v>0</v>
      </c>
      <c r="BJ250" s="2">
        <f t="shared" si="298"/>
        <v>0</v>
      </c>
      <c r="BK250" s="2">
        <f t="shared" si="299"/>
        <v>0</v>
      </c>
      <c r="BL250" s="2">
        <f t="shared" si="300"/>
        <v>0</v>
      </c>
      <c r="BM250" s="2">
        <f t="shared" si="301"/>
        <v>0</v>
      </c>
      <c r="BN250" s="2">
        <f t="shared" si="302"/>
        <v>0</v>
      </c>
      <c r="BO250" s="2">
        <f t="shared" si="314"/>
        <v>0</v>
      </c>
      <c r="BP250" s="2">
        <f t="shared" si="315"/>
        <v>0</v>
      </c>
      <c r="BQ250" s="2">
        <f t="shared" si="316"/>
        <v>0</v>
      </c>
      <c r="BR250" s="11">
        <f t="shared" si="317"/>
        <v>2.2582199946547837E-2</v>
      </c>
      <c r="BS250" s="17">
        <f t="shared" si="293"/>
        <v>1.0338632597238888E-3</v>
      </c>
      <c r="BT250" s="17">
        <f t="shared" si="294"/>
        <v>3.7476975147026472E-3</v>
      </c>
      <c r="BU250" s="12">
        <f>(BU$3*temperature!$I360+BU$4*temperature!$I360^2+BU$5*temperature!$I360^6)*(K250/K$56)^$BW$1</f>
        <v>-61.630437021313192</v>
      </c>
      <c r="BV250" s="12">
        <f>(BV$3*temperature!$I360+BV$4*temperature!$I360^2+BV$5*temperature!$I360^6)*(L250/L$56)^$BW$1</f>
        <v>-37.407808898960724</v>
      </c>
      <c r="BW250" s="12">
        <f>(BW$3*temperature!$I360+BW$4*temperature!$I360^2+BW$5*temperature!$I360^6)*(M250/M$56)^$BW$1</f>
        <v>-31.584612228197422</v>
      </c>
      <c r="BX250" s="12">
        <f>(BX$3*temperature!$M360+BX$4*temperature!$M360^2+BX$5*temperature!$M360^6)*(K250/K$56)^$BW$1</f>
        <v>-61.630456335355326</v>
      </c>
      <c r="BY250" s="12">
        <f>(BY$3*temperature!$M360+BY$4*temperature!$M360^2+BY$5*temperature!$M360^6)*(L250/L$56)^$BW$1</f>
        <v>-37.407820012479107</v>
      </c>
      <c r="BZ250" s="12">
        <f>(BZ$3*temperature!$M360+BZ$4*temperature!$M360^2+BZ$5*temperature!$M360^6)*(M250/M$56)^$BW$1</f>
        <v>-31.584621098976939</v>
      </c>
      <c r="CA250" s="19">
        <f t="shared" si="303"/>
        <v>-1.9314042134510601E-5</v>
      </c>
      <c r="CB250" s="19">
        <f t="shared" si="304"/>
        <v>-1.1113518382899201E-5</v>
      </c>
      <c r="CC250" s="19">
        <f t="shared" si="305"/>
        <v>-8.8707795171671933E-6</v>
      </c>
      <c r="CD250" s="19">
        <f t="shared" si="306"/>
        <v>-3.5495336666233661E-2</v>
      </c>
      <c r="CE250" s="19">
        <f t="shared" si="307"/>
        <v>-3.6697324470749203E-5</v>
      </c>
      <c r="CF250" s="19"/>
      <c r="CG250" s="19"/>
      <c r="CH250" s="19"/>
    </row>
    <row r="251" spans="1:86">
      <c r="A251" s="2">
        <f t="shared" si="327"/>
        <v>2205</v>
      </c>
      <c r="B251" s="5">
        <f t="shared" si="328"/>
        <v>1165.4016795948457</v>
      </c>
      <c r="C251" s="5">
        <f t="shared" si="329"/>
        <v>2964.1498879286301</v>
      </c>
      <c r="D251" s="5">
        <f t="shared" si="330"/>
        <v>4369.8960912474367</v>
      </c>
      <c r="E251" s="15">
        <f t="shared" si="331"/>
        <v>1.8609341401711326E-7</v>
      </c>
      <c r="F251" s="15">
        <f t="shared" si="332"/>
        <v>3.6661650419703692E-7</v>
      </c>
      <c r="G251" s="15">
        <f t="shared" si="333"/>
        <v>7.4843455198525335E-7</v>
      </c>
      <c r="H251" s="5">
        <f t="shared" si="334"/>
        <v>115172.44563809695</v>
      </c>
      <c r="I251" s="5">
        <f t="shared" si="335"/>
        <v>88556.685251084869</v>
      </c>
      <c r="J251" s="5">
        <f t="shared" si="336"/>
        <v>34369.732893048465</v>
      </c>
      <c r="K251" s="5">
        <f t="shared" si="337"/>
        <v>98826.394070529306</v>
      </c>
      <c r="L251" s="5">
        <f t="shared" si="338"/>
        <v>29875.913364478656</v>
      </c>
      <c r="M251" s="5">
        <f t="shared" si="339"/>
        <v>7865.1144501784329</v>
      </c>
      <c r="N251" s="15">
        <f t="shared" si="340"/>
        <v>-1.6050394998469719E-2</v>
      </c>
      <c r="O251" s="15">
        <f t="shared" si="341"/>
        <v>-2.4127867432000016E-5</v>
      </c>
      <c r="P251" s="15">
        <f t="shared" si="342"/>
        <v>9.2854285801524661E-4</v>
      </c>
      <c r="Q251" s="5">
        <f t="shared" si="343"/>
        <v>1974.8776077724017</v>
      </c>
      <c r="R251" s="5">
        <f t="shared" si="344"/>
        <v>4864.7919075759601</v>
      </c>
      <c r="S251" s="5">
        <f t="shared" si="345"/>
        <v>3347.6812253881726</v>
      </c>
      <c r="T251" s="5">
        <f t="shared" si="346"/>
        <v>17.147136164651766</v>
      </c>
      <c r="U251" s="5">
        <f t="shared" si="347"/>
        <v>54.934214100073987</v>
      </c>
      <c r="V251" s="5">
        <f t="shared" si="348"/>
        <v>97.402014609932166</v>
      </c>
      <c r="W251" s="15">
        <f t="shared" si="349"/>
        <v>-1.0734613539272964E-2</v>
      </c>
      <c r="X251" s="15">
        <f t="shared" si="350"/>
        <v>-1.217998157191269E-2</v>
      </c>
      <c r="Y251" s="15">
        <f t="shared" si="351"/>
        <v>-9.7425357312937999E-3</v>
      </c>
      <c r="Z251" s="5">
        <f t="shared" si="289"/>
        <v>2128.4469574632685</v>
      </c>
      <c r="AA251" s="5">
        <f t="shared" si="290"/>
        <v>15004.709421907108</v>
      </c>
      <c r="AB251" s="5">
        <f t="shared" si="291"/>
        <v>53037.908835079703</v>
      </c>
      <c r="AC251" s="16">
        <f t="shared" si="352"/>
        <v>1.0490794899120359</v>
      </c>
      <c r="AD251" s="16">
        <f t="shared" si="353"/>
        <v>3.0467079437282383</v>
      </c>
      <c r="AE251" s="16">
        <f t="shared" si="354"/>
        <v>15.703404562824208</v>
      </c>
      <c r="AF251" s="15">
        <f t="shared" si="355"/>
        <v>-4.0504037456468023E-3</v>
      </c>
      <c r="AG251" s="15">
        <f t="shared" si="356"/>
        <v>2.9673830763510267E-4</v>
      </c>
      <c r="AH251" s="15">
        <f t="shared" si="357"/>
        <v>9.7937136394747881E-3</v>
      </c>
      <c r="AI251" s="1">
        <f t="shared" si="321"/>
        <v>261245.08981871654</v>
      </c>
      <c r="AJ251" s="1">
        <f t="shared" si="322"/>
        <v>176277.64648576215</v>
      </c>
      <c r="AK251" s="1">
        <f t="shared" si="323"/>
        <v>67850.489143211802</v>
      </c>
      <c r="AL251" s="14">
        <f t="shared" si="358"/>
        <v>87.251237883087583</v>
      </c>
      <c r="AM251" s="14">
        <f t="shared" si="359"/>
        <v>21.083447173557541</v>
      </c>
      <c r="AN251" s="14">
        <f t="shared" si="360"/>
        <v>6.642550722002353</v>
      </c>
      <c r="AO251" s="11">
        <f t="shared" si="361"/>
        <v>2.9051945190716488E-3</v>
      </c>
      <c r="AP251" s="11">
        <f t="shared" si="362"/>
        <v>3.6597788590476666E-3</v>
      </c>
      <c r="AQ251" s="11">
        <f t="shared" si="363"/>
        <v>3.3198811951405567E-3</v>
      </c>
      <c r="AR251" s="1">
        <f t="shared" si="292"/>
        <v>115172.44563809695</v>
      </c>
      <c r="AS251" s="1">
        <f t="shared" si="287"/>
        <v>88556.685251084869</v>
      </c>
      <c r="AT251" s="1">
        <f t="shared" si="288"/>
        <v>34369.732893048465</v>
      </c>
      <c r="AU251" s="1">
        <f t="shared" si="324"/>
        <v>23034.489127619392</v>
      </c>
      <c r="AV251" s="1">
        <f t="shared" si="325"/>
        <v>17711.337050216975</v>
      </c>
      <c r="AW251" s="1">
        <f t="shared" si="326"/>
        <v>6873.9465786096935</v>
      </c>
      <c r="AX251" s="1">
        <f t="shared" si="308"/>
        <v>79061.115256423436</v>
      </c>
      <c r="AY251" s="1">
        <f t="shared" si="295"/>
        <v>23900.730691582925</v>
      </c>
      <c r="AZ251" s="1">
        <f t="shared" si="296"/>
        <v>6292.0915601427469</v>
      </c>
      <c r="BA251" s="1">
        <f t="shared" si="309"/>
        <v>13143.372689344933</v>
      </c>
      <c r="BB251" s="1">
        <f t="shared" si="310"/>
        <v>29883.56413557455</v>
      </c>
      <c r="BC251" s="1">
        <f t="shared" si="311"/>
        <v>38223.694430581658</v>
      </c>
      <c r="BD251" s="1">
        <f t="shared" si="312"/>
        <v>295.63377555753669</v>
      </c>
      <c r="BE251" s="2">
        <f t="shared" si="318"/>
        <v>0</v>
      </c>
      <c r="BF251" s="2">
        <f t="shared" si="319"/>
        <v>0</v>
      </c>
      <c r="BG251" s="2">
        <f t="shared" si="320"/>
        <v>0</v>
      </c>
      <c r="BH251" s="2">
        <f t="shared" si="297"/>
        <v>0</v>
      </c>
      <c r="BI251" s="2">
        <f t="shared" si="313"/>
        <v>0</v>
      </c>
      <c r="BJ251" s="2">
        <f t="shared" si="298"/>
        <v>0</v>
      </c>
      <c r="BK251" s="2">
        <f t="shared" si="299"/>
        <v>0</v>
      </c>
      <c r="BL251" s="2">
        <f t="shared" si="300"/>
        <v>0</v>
      </c>
      <c r="BM251" s="2">
        <f t="shared" si="301"/>
        <v>0</v>
      </c>
      <c r="BN251" s="2">
        <f t="shared" si="302"/>
        <v>0</v>
      </c>
      <c r="BO251" s="2">
        <f t="shared" si="314"/>
        <v>0</v>
      </c>
      <c r="BP251" s="2">
        <f t="shared" si="315"/>
        <v>0</v>
      </c>
      <c r="BQ251" s="2">
        <f t="shared" si="316"/>
        <v>0</v>
      </c>
      <c r="BR251" s="11">
        <f t="shared" si="317"/>
        <v>2.2294080137883671E-2</v>
      </c>
      <c r="BS251" s="17">
        <f t="shared" si="293"/>
        <v>1.0110319344282842E-3</v>
      </c>
      <c r="BT251" s="17">
        <f t="shared" si="294"/>
        <v>3.6385412764103368E-3</v>
      </c>
      <c r="BU251" s="12">
        <f>(BU$3*temperature!$I361+BU$4*temperature!$I361^2+BU$5*temperature!$I361^6)*(K251/K$56)^$BW$1</f>
        <v>-62.292633682808237</v>
      </c>
      <c r="BV251" s="12">
        <f>(BV$3*temperature!$I361+BV$4*temperature!$I361^2+BV$5*temperature!$I361^6)*(L251/L$56)^$BW$1</f>
        <v>-37.644356980500596</v>
      </c>
      <c r="BW251" s="12">
        <f>(BW$3*temperature!$I361+BW$4*temperature!$I361^2+BW$5*temperature!$I361^6)*(M251/M$56)^$BW$1</f>
        <v>-31.765859658878696</v>
      </c>
      <c r="BX251" s="12">
        <f>(BX$3*temperature!$M361+BX$4*temperature!$M361^2+BX$5*temperature!$M361^6)*(K251/K$56)^$BW$1</f>
        <v>-62.292653049850173</v>
      </c>
      <c r="BY251" s="12">
        <f>(BY$3*temperature!$M361+BY$4*temperature!$M361^2+BY$5*temperature!$M361^6)*(L251/L$56)^$BW$1</f>
        <v>-37.644368078334757</v>
      </c>
      <c r="BZ251" s="12">
        <f>(BZ$3*temperature!$M361+BZ$4*temperature!$M361^2+BZ$5*temperature!$M361^6)*(M251/M$56)^$BW$1</f>
        <v>-31.765868513913034</v>
      </c>
      <c r="CA251" s="19">
        <f t="shared" si="303"/>
        <v>-1.9367041936391161E-5</v>
      </c>
      <c r="CB251" s="19">
        <f t="shared" si="304"/>
        <v>-1.1097834160977982E-5</v>
      </c>
      <c r="CC251" s="19">
        <f t="shared" si="305"/>
        <v>-8.855034337784673E-6</v>
      </c>
      <c r="CD251" s="19">
        <f t="shared" si="306"/>
        <v>-3.5176821563006506E-2</v>
      </c>
      <c r="CE251" s="19">
        <f t="shared" si="307"/>
        <v>-3.5564889951885047E-5</v>
      </c>
      <c r="CF251" s="19"/>
      <c r="CG251" s="19"/>
      <c r="CH251" s="19"/>
    </row>
    <row r="252" spans="1:86">
      <c r="A252" s="2">
        <f t="shared" si="327"/>
        <v>2206</v>
      </c>
      <c r="B252" s="5">
        <f t="shared" si="328"/>
        <v>1165.4018856247442</v>
      </c>
      <c r="C252" s="5">
        <f t="shared" si="329"/>
        <v>2964.1509202995862</v>
      </c>
      <c r="D252" s="5">
        <f t="shared" si="330"/>
        <v>4369.8991982995985</v>
      </c>
      <c r="E252" s="15">
        <f t="shared" si="331"/>
        <v>1.7678874331625759E-7</v>
      </c>
      <c r="F252" s="15">
        <f t="shared" si="332"/>
        <v>3.4828567898718508E-7</v>
      </c>
      <c r="G252" s="15">
        <f t="shared" si="333"/>
        <v>7.1101282438599068E-7</v>
      </c>
      <c r="H252" s="5">
        <f t="shared" si="334"/>
        <v>113240.50623387052</v>
      </c>
      <c r="I252" s="5">
        <f t="shared" si="335"/>
        <v>88550.075131224236</v>
      </c>
      <c r="J252" s="5">
        <f t="shared" si="336"/>
        <v>34400.369784867973</v>
      </c>
      <c r="K252" s="5">
        <f t="shared" si="337"/>
        <v>97168.631380036764</v>
      </c>
      <c r="L252" s="5">
        <f t="shared" si="338"/>
        <v>29873.672937771498</v>
      </c>
      <c r="M252" s="5">
        <f t="shared" si="339"/>
        <v>7872.1197500971502</v>
      </c>
      <c r="N252" s="15">
        <f t="shared" si="340"/>
        <v>-1.6774493353561515E-2</v>
      </c>
      <c r="O252" s="15">
        <f t="shared" si="341"/>
        <v>-7.4991069890506523E-5</v>
      </c>
      <c r="P252" s="15">
        <f t="shared" si="342"/>
        <v>8.9067997205782845E-4</v>
      </c>
      <c r="Q252" s="5">
        <f t="shared" si="343"/>
        <v>1920.906439829962</v>
      </c>
      <c r="R252" s="5">
        <f t="shared" si="344"/>
        <v>4805.1801328669417</v>
      </c>
      <c r="S252" s="5">
        <f t="shared" si="345"/>
        <v>3318.0213437654402</v>
      </c>
      <c r="T252" s="5">
        <f t="shared" si="346"/>
        <v>16.963068284618938</v>
      </c>
      <c r="U252" s="5">
        <f t="shared" si="347"/>
        <v>54.265116384667579</v>
      </c>
      <c r="V252" s="5">
        <f t="shared" si="348"/>
        <v>96.453072002294903</v>
      </c>
      <c r="W252" s="15">
        <f t="shared" si="349"/>
        <v>-1.0734613539272964E-2</v>
      </c>
      <c r="X252" s="15">
        <f t="shared" si="350"/>
        <v>-1.217998157191269E-2</v>
      </c>
      <c r="Y252" s="15">
        <f t="shared" si="351"/>
        <v>-9.7425357312937999E-3</v>
      </c>
      <c r="Z252" s="5">
        <f t="shared" si="289"/>
        <v>2063.4119523656186</v>
      </c>
      <c r="AA252" s="5">
        <f t="shared" si="290"/>
        <v>14825.998285941305</v>
      </c>
      <c r="AB252" s="5">
        <f t="shared" si="291"/>
        <v>53084.848083485573</v>
      </c>
      <c r="AC252" s="16">
        <f t="shared" si="352"/>
        <v>1.044830294416615</v>
      </c>
      <c r="AD252" s="16">
        <f t="shared" si="353"/>
        <v>3.0476120186873188</v>
      </c>
      <c r="AE252" s="16">
        <f t="shared" si="354"/>
        <v>15.857199210277329</v>
      </c>
      <c r="AF252" s="15">
        <f t="shared" si="355"/>
        <v>-4.0504037456468023E-3</v>
      </c>
      <c r="AG252" s="15">
        <f t="shared" si="356"/>
        <v>2.9673830763510267E-4</v>
      </c>
      <c r="AH252" s="15">
        <f t="shared" si="357"/>
        <v>9.7937136394747881E-3</v>
      </c>
      <c r="AI252" s="1">
        <f t="shared" si="321"/>
        <v>258155.06996446429</v>
      </c>
      <c r="AJ252" s="1">
        <f t="shared" si="322"/>
        <v>176361.21888740291</v>
      </c>
      <c r="AK252" s="1">
        <f t="shared" si="323"/>
        <v>67939.386807500312</v>
      </c>
      <c r="AL252" s="14">
        <f t="shared" si="358"/>
        <v>87.502184882986953</v>
      </c>
      <c r="AM252" s="14">
        <f t="shared" si="359"/>
        <v>21.159836320256758</v>
      </c>
      <c r="AN252" s="14">
        <f t="shared" si="360"/>
        <v>6.6643826764397991</v>
      </c>
      <c r="AO252" s="11">
        <f t="shared" si="361"/>
        <v>2.8761425738809323E-3</v>
      </c>
      <c r="AP252" s="11">
        <f t="shared" si="362"/>
        <v>3.6231810704571901E-3</v>
      </c>
      <c r="AQ252" s="11">
        <f t="shared" si="363"/>
        <v>3.286682383189151E-3</v>
      </c>
      <c r="AR252" s="1">
        <f t="shared" si="292"/>
        <v>113240.50623387052</v>
      </c>
      <c r="AS252" s="1">
        <f t="shared" si="287"/>
        <v>88550.075131224236</v>
      </c>
      <c r="AT252" s="1">
        <f t="shared" si="288"/>
        <v>34400.369784867973</v>
      </c>
      <c r="AU252" s="1">
        <f t="shared" si="324"/>
        <v>22648.101246774106</v>
      </c>
      <c r="AV252" s="1">
        <f t="shared" si="325"/>
        <v>17710.015026244848</v>
      </c>
      <c r="AW252" s="1">
        <f t="shared" si="326"/>
        <v>6880.0739569735952</v>
      </c>
      <c r="AX252" s="1">
        <f t="shared" si="308"/>
        <v>77734.9051040294</v>
      </c>
      <c r="AY252" s="1">
        <f t="shared" si="295"/>
        <v>23898.938350217199</v>
      </c>
      <c r="AZ252" s="1">
        <f t="shared" si="296"/>
        <v>6297.6958000777195</v>
      </c>
      <c r="BA252" s="1">
        <f t="shared" si="309"/>
        <v>13123.660167281627</v>
      </c>
      <c r="BB252" s="1">
        <f t="shared" si="310"/>
        <v>29883.352250408039</v>
      </c>
      <c r="BC252" s="1">
        <f t="shared" si="311"/>
        <v>38227.612057498838</v>
      </c>
      <c r="BD252" s="1">
        <f t="shared" si="312"/>
        <v>286.96653808414243</v>
      </c>
      <c r="BE252" s="2">
        <f t="shared" si="318"/>
        <v>0</v>
      </c>
      <c r="BF252" s="2">
        <f t="shared" si="319"/>
        <v>0</v>
      </c>
      <c r="BG252" s="2">
        <f t="shared" si="320"/>
        <v>0</v>
      </c>
      <c r="BH252" s="2">
        <f t="shared" si="297"/>
        <v>0</v>
      </c>
      <c r="BI252" s="2">
        <f t="shared" si="313"/>
        <v>0</v>
      </c>
      <c r="BJ252" s="2">
        <f t="shared" si="298"/>
        <v>0</v>
      </c>
      <c r="BK252" s="2">
        <f t="shared" si="299"/>
        <v>0</v>
      </c>
      <c r="BL252" s="2">
        <f t="shared" si="300"/>
        <v>0</v>
      </c>
      <c r="BM252" s="2">
        <f t="shared" si="301"/>
        <v>0</v>
      </c>
      <c r="BN252" s="2">
        <f t="shared" si="302"/>
        <v>0</v>
      </c>
      <c r="BO252" s="2">
        <f t="shared" si="314"/>
        <v>0</v>
      </c>
      <c r="BP252" s="2">
        <f t="shared" si="315"/>
        <v>0</v>
      </c>
      <c r="BQ252" s="2">
        <f t="shared" si="316"/>
        <v>0</v>
      </c>
      <c r="BR252" s="11">
        <f t="shared" si="317"/>
        <v>2.1986381801289728E-2</v>
      </c>
      <c r="BS252" s="17">
        <f t="shared" si="293"/>
        <v>9.8898345796145037E-4</v>
      </c>
      <c r="BT252" s="17">
        <f t="shared" si="294"/>
        <v>3.5325643460294531E-3</v>
      </c>
      <c r="BU252" s="12">
        <f>(BU$3*temperature!$I362+BU$4*temperature!$I362^2+BU$5*temperature!$I362^6)*(K252/K$56)^$BW$1</f>
        <v>-62.968769225933187</v>
      </c>
      <c r="BV252" s="12">
        <f>(BV$3*temperature!$I362+BV$4*temperature!$I362^2+BV$5*temperature!$I362^6)*(L252/L$56)^$BW$1</f>
        <v>-37.880218865051305</v>
      </c>
      <c r="BW252" s="12">
        <f>(BW$3*temperature!$I362+BW$4*temperature!$I362^2+BW$5*temperature!$I362^6)*(M252/M$56)^$BW$1</f>
        <v>-31.946365918775392</v>
      </c>
      <c r="BX252" s="12">
        <f>(BX$3*temperature!$M362+BX$4*temperature!$M362^2+BX$5*temperature!$M362^6)*(K252/K$56)^$BW$1</f>
        <v>-62.968788649709204</v>
      </c>
      <c r="BY252" s="12">
        <f>(BY$3*temperature!$M362+BY$4*temperature!$M362^2+BY$5*temperature!$M362^6)*(L252/L$56)^$BW$1</f>
        <v>-37.880229947390227</v>
      </c>
      <c r="BZ252" s="12">
        <f>(BZ$3*temperature!$M362+BZ$4*temperature!$M362^2+BZ$5*temperature!$M362^6)*(M252/M$56)^$BW$1</f>
        <v>-31.946374758212276</v>
      </c>
      <c r="CA252" s="19">
        <f t="shared" si="303"/>
        <v>-1.942377601693579E-5</v>
      </c>
      <c r="CB252" s="19">
        <f t="shared" si="304"/>
        <v>-1.1082338922108192E-5</v>
      </c>
      <c r="CC252" s="19">
        <f t="shared" si="305"/>
        <v>-8.8394368837896309E-6</v>
      </c>
      <c r="CD252" s="19">
        <f t="shared" si="306"/>
        <v>-3.484980070805857E-2</v>
      </c>
      <c r="CE252" s="19">
        <f t="shared" si="307"/>
        <v>-3.4465876413523164E-5</v>
      </c>
      <c r="CF252" s="19"/>
      <c r="CG252" s="19"/>
      <c r="CH252" s="19"/>
    </row>
    <row r="253" spans="1:86">
      <c r="A253" s="2">
        <f t="shared" si="327"/>
        <v>2207</v>
      </c>
      <c r="B253" s="5">
        <f t="shared" si="328"/>
        <v>1165.4020813531824</v>
      </c>
      <c r="C253" s="5">
        <f t="shared" si="329"/>
        <v>2964.1519010523361</v>
      </c>
      <c r="D253" s="5">
        <f t="shared" si="330"/>
        <v>4369.9021500012504</v>
      </c>
      <c r="E253" s="15">
        <f t="shared" si="331"/>
        <v>1.6794930615044471E-7</v>
      </c>
      <c r="F253" s="15">
        <f t="shared" si="332"/>
        <v>3.3087139503782582E-7</v>
      </c>
      <c r="G253" s="15">
        <f t="shared" si="333"/>
        <v>6.7546218316669107E-7</v>
      </c>
      <c r="H253" s="5">
        <f t="shared" si="334"/>
        <v>111251.62267662375</v>
      </c>
      <c r="I253" s="5">
        <f t="shared" si="335"/>
        <v>88538.996225775816</v>
      </c>
      <c r="J253" s="5">
        <f t="shared" si="336"/>
        <v>34429.745714435201</v>
      </c>
      <c r="K253" s="5">
        <f t="shared" si="337"/>
        <v>95462.007882675331</v>
      </c>
      <c r="L253" s="5">
        <f t="shared" si="338"/>
        <v>29869.925422628516</v>
      </c>
      <c r="M253" s="5">
        <f t="shared" si="339"/>
        <v>7878.8367639823127</v>
      </c>
      <c r="N253" s="15">
        <f t="shared" si="340"/>
        <v>-1.7563523053923169E-2</v>
      </c>
      <c r="O253" s="15">
        <f t="shared" si="341"/>
        <v>-1.2544540976899832E-4</v>
      </c>
      <c r="P253" s="15">
        <f t="shared" si="342"/>
        <v>8.5326622287218434E-4</v>
      </c>
      <c r="Q253" s="5">
        <f t="shared" si="343"/>
        <v>1866.9108437114064</v>
      </c>
      <c r="R253" s="5">
        <f t="shared" si="344"/>
        <v>4746.0592518870289</v>
      </c>
      <c r="S253" s="5">
        <f t="shared" si="345"/>
        <v>3288.5011964287069</v>
      </c>
      <c r="T253" s="5">
        <f t="shared" si="346"/>
        <v>16.780976302143255</v>
      </c>
      <c r="U253" s="5">
        <f t="shared" si="347"/>
        <v>53.604168267104633</v>
      </c>
      <c r="V253" s="5">
        <f t="shared" si="348"/>
        <v>95.513374501919486</v>
      </c>
      <c r="W253" s="15">
        <f t="shared" si="349"/>
        <v>-1.0734613539272964E-2</v>
      </c>
      <c r="X253" s="15">
        <f t="shared" si="350"/>
        <v>-1.217998157191269E-2</v>
      </c>
      <c r="Y253" s="15">
        <f t="shared" si="351"/>
        <v>-9.7425357312937999E-3</v>
      </c>
      <c r="Z253" s="5">
        <f t="shared" si="289"/>
        <v>1998.891994721871</v>
      </c>
      <c r="AA253" s="5">
        <f t="shared" si="290"/>
        <v>14648.670257018139</v>
      </c>
      <c r="AB253" s="5">
        <f t="shared" si="291"/>
        <v>53129.817027398938</v>
      </c>
      <c r="AC253" s="16">
        <f t="shared" si="352"/>
        <v>1.0405983098785447</v>
      </c>
      <c r="AD253" s="16">
        <f t="shared" si="353"/>
        <v>3.0485163619200724</v>
      </c>
      <c r="AE253" s="16">
        <f t="shared" si="354"/>
        <v>16.012500078466893</v>
      </c>
      <c r="AF253" s="15">
        <f t="shared" si="355"/>
        <v>-4.0504037456468023E-3</v>
      </c>
      <c r="AG253" s="15">
        <f t="shared" si="356"/>
        <v>2.9673830763510267E-4</v>
      </c>
      <c r="AH253" s="15">
        <f t="shared" si="357"/>
        <v>9.7937136394747881E-3</v>
      </c>
      <c r="AI253" s="1">
        <f t="shared" si="321"/>
        <v>254987.66421479196</v>
      </c>
      <c r="AJ253" s="1">
        <f t="shared" si="322"/>
        <v>176435.11202490749</v>
      </c>
      <c r="AK253" s="1">
        <f t="shared" si="323"/>
        <v>68025.522083723874</v>
      </c>
      <c r="AL253" s="14">
        <f t="shared" si="358"/>
        <v>87.751336954644017</v>
      </c>
      <c r="AM253" s="14">
        <f t="shared" si="359"/>
        <v>21.235735579482192</v>
      </c>
      <c r="AN253" s="14">
        <f t="shared" si="360"/>
        <v>6.6860673484859108</v>
      </c>
      <c r="AO253" s="11">
        <f t="shared" si="361"/>
        <v>2.8473811481421231E-3</v>
      </c>
      <c r="AP253" s="11">
        <f t="shared" si="362"/>
        <v>3.5869492597526182E-3</v>
      </c>
      <c r="AQ253" s="11">
        <f t="shared" si="363"/>
        <v>3.2538155593572595E-3</v>
      </c>
      <c r="AR253" s="1">
        <f t="shared" si="292"/>
        <v>111251.62267662375</v>
      </c>
      <c r="AS253" s="1">
        <f t="shared" ref="AS253:AS316" si="364">MAX(0.3*C253,AM253*AJ253^$AR$5*C253^(1-$AR$5)*(1-BJ252+BV252/100))</f>
        <v>88538.996225775816</v>
      </c>
      <c r="AT253" s="1">
        <f t="shared" ref="AT253:AT316" si="365">MAX(0.3*D253,AN253*AK253^$AR$5*D253^(1-$AR$5)*(1-BK252+BW252/100))</f>
        <v>34429.745714435201</v>
      </c>
      <c r="AU253" s="1">
        <f t="shared" si="324"/>
        <v>22250.324535324751</v>
      </c>
      <c r="AV253" s="1">
        <f t="shared" si="325"/>
        <v>17707.799245155165</v>
      </c>
      <c r="AW253" s="1">
        <f t="shared" si="326"/>
        <v>6885.9491428870406</v>
      </c>
      <c r="AX253" s="1">
        <f t="shared" si="308"/>
        <v>76369.606306140267</v>
      </c>
      <c r="AY253" s="1">
        <f t="shared" si="295"/>
        <v>23895.94033810281</v>
      </c>
      <c r="AZ253" s="1">
        <f t="shared" si="296"/>
        <v>6303.0694111858502</v>
      </c>
      <c r="BA253" s="1">
        <f t="shared" si="309"/>
        <v>13103.011922184003</v>
      </c>
      <c r="BB253" s="1">
        <f t="shared" si="310"/>
        <v>29882.990275379922</v>
      </c>
      <c r="BC253" s="1">
        <f t="shared" si="311"/>
        <v>38231.364978828729</v>
      </c>
      <c r="BD253" s="1">
        <f t="shared" si="312"/>
        <v>278.54910249097816</v>
      </c>
      <c r="BE253" s="2">
        <f t="shared" si="318"/>
        <v>0</v>
      </c>
      <c r="BF253" s="2">
        <f t="shared" si="319"/>
        <v>0</v>
      </c>
      <c r="BG253" s="2">
        <f t="shared" si="320"/>
        <v>0</v>
      </c>
      <c r="BH253" s="2">
        <f t="shared" si="297"/>
        <v>0</v>
      </c>
      <c r="BI253" s="2">
        <f t="shared" si="313"/>
        <v>0</v>
      </c>
      <c r="BJ253" s="2">
        <f t="shared" si="298"/>
        <v>0</v>
      </c>
      <c r="BK253" s="2">
        <f t="shared" si="299"/>
        <v>0</v>
      </c>
      <c r="BL253" s="2">
        <f t="shared" si="300"/>
        <v>0</v>
      </c>
      <c r="BM253" s="2">
        <f t="shared" si="301"/>
        <v>0</v>
      </c>
      <c r="BN253" s="2">
        <f t="shared" si="302"/>
        <v>0</v>
      </c>
      <c r="BO253" s="2">
        <f t="shared" si="314"/>
        <v>0</v>
      </c>
      <c r="BP253" s="2">
        <f t="shared" si="315"/>
        <v>0</v>
      </c>
      <c r="BQ253" s="2">
        <f t="shared" si="316"/>
        <v>0</v>
      </c>
      <c r="BR253" s="11">
        <f t="shared" si="317"/>
        <v>2.1656326018074185E-2</v>
      </c>
      <c r="BS253" s="17">
        <f t="shared" si="293"/>
        <v>9.6770708061523242E-4</v>
      </c>
      <c r="BT253" s="17">
        <f t="shared" si="294"/>
        <v>3.4296741223586924E-3</v>
      </c>
      <c r="BU253" s="12">
        <f>(BU$3*temperature!$I363+BU$4*temperature!$I363^2+BU$5*temperature!$I363^6)*(K253/K$56)^$BW$1</f>
        <v>-63.660277142139059</v>
      </c>
      <c r="BV253" s="12">
        <f>(BV$3*temperature!$I363+BV$4*temperature!$I363^2+BV$5*temperature!$I363^6)*(L253/L$56)^$BW$1</f>
        <v>-38.115399263185829</v>
      </c>
      <c r="BW253" s="12">
        <f>(BW$3*temperature!$I363+BW$4*temperature!$I363^2+BW$5*temperature!$I363^6)*(M253/M$56)^$BW$1</f>
        <v>-32.126133484868006</v>
      </c>
      <c r="BX253" s="12">
        <f>(BX$3*temperature!$M363+BX$4*temperature!$M363^2+BX$5*temperature!$M363^6)*(K253/K$56)^$BW$1</f>
        <v>-63.660296626743538</v>
      </c>
      <c r="BY253" s="12">
        <f>(BY$3*temperature!$M363+BY$4*temperature!$M363^2+BY$5*temperature!$M363^6)*(L253/L$56)^$BW$1</f>
        <v>-38.115410330218324</v>
      </c>
      <c r="BZ253" s="12">
        <f>(BZ$3*temperature!$M363+BZ$4*temperature!$M363^2+BZ$5*temperature!$M363^6)*(M253/M$56)^$BW$1</f>
        <v>-32.126142308854511</v>
      </c>
      <c r="CA253" s="19">
        <f t="shared" si="303"/>
        <v>-1.9484604479202972E-5</v>
      </c>
      <c r="CB253" s="19">
        <f t="shared" si="304"/>
        <v>-1.1067032495759577E-5</v>
      </c>
      <c r="CC253" s="19">
        <f t="shared" si="305"/>
        <v>-8.8239865050354638E-6</v>
      </c>
      <c r="CD253" s="19">
        <f t="shared" si="306"/>
        <v>-3.4513654254521159E-2</v>
      </c>
      <c r="CE253" s="19">
        <f t="shared" si="307"/>
        <v>-3.3399107600006165E-5</v>
      </c>
      <c r="CF253" s="19"/>
      <c r="CG253" s="19"/>
      <c r="CH253" s="19"/>
    </row>
    <row r="254" spans="1:86">
      <c r="A254" s="2">
        <f t="shared" si="327"/>
        <v>2208</v>
      </c>
      <c r="B254" s="5">
        <f t="shared" si="328"/>
        <v>1165.4022672952299</v>
      </c>
      <c r="C254" s="5">
        <f t="shared" si="329"/>
        <v>2964.152832767757</v>
      </c>
      <c r="D254" s="5">
        <f t="shared" si="330"/>
        <v>4369.9049541197146</v>
      </c>
      <c r="E254" s="15">
        <f t="shared" si="331"/>
        <v>1.5955184084292248E-7</v>
      </c>
      <c r="F254" s="15">
        <f t="shared" si="332"/>
        <v>3.1432782528593453E-7</v>
      </c>
      <c r="G254" s="15">
        <f t="shared" si="333"/>
        <v>6.4168907400835651E-7</v>
      </c>
      <c r="H254" s="5">
        <f t="shared" si="334"/>
        <v>109201.53187312963</v>
      </c>
      <c r="I254" s="5">
        <f t="shared" si="335"/>
        <v>88523.485504106633</v>
      </c>
      <c r="J254" s="5">
        <f t="shared" si="336"/>
        <v>34457.87267213274</v>
      </c>
      <c r="K254" s="5">
        <f t="shared" si="337"/>
        <v>93702.865472000776</v>
      </c>
      <c r="L254" s="5">
        <f t="shared" si="338"/>
        <v>29864.683266499604</v>
      </c>
      <c r="M254" s="5">
        <f t="shared" si="339"/>
        <v>7885.2682229730617</v>
      </c>
      <c r="N254" s="15">
        <f t="shared" si="340"/>
        <v>-1.8427670333904689E-2</v>
      </c>
      <c r="O254" s="15">
        <f t="shared" si="341"/>
        <v>-1.7549947161710211E-4</v>
      </c>
      <c r="P254" s="15">
        <f t="shared" si="342"/>
        <v>8.162954993748972E-4</v>
      </c>
      <c r="Q254" s="5">
        <f t="shared" si="343"/>
        <v>1812.8370499139064</v>
      </c>
      <c r="R254" s="5">
        <f t="shared" si="344"/>
        <v>4687.4310252413097</v>
      </c>
      <c r="S254" s="5">
        <f t="shared" si="345"/>
        <v>3259.1231833357442</v>
      </c>
      <c r="T254" s="5">
        <f t="shared" si="346"/>
        <v>16.600839006728048</v>
      </c>
      <c r="U254" s="5">
        <f t="shared" si="347"/>
        <v>52.951270485433589</v>
      </c>
      <c r="V254" s="5">
        <f t="shared" si="348"/>
        <v>94.582832038018083</v>
      </c>
      <c r="W254" s="15">
        <f t="shared" si="349"/>
        <v>-1.0734613539272964E-2</v>
      </c>
      <c r="X254" s="15">
        <f t="shared" si="350"/>
        <v>-1.217998157191269E-2</v>
      </c>
      <c r="Y254" s="15">
        <f t="shared" si="351"/>
        <v>-9.7425357312937999E-3</v>
      </c>
      <c r="Z254" s="5">
        <f t="shared" ref="Z254:Z317" si="366">Q253*AC254*(1-BE253)</f>
        <v>1934.8355320135531</v>
      </c>
      <c r="AA254" s="5">
        <f t="shared" ref="AA254:AA317" si="367">R253*AD254*(1-BF253)</f>
        <v>14472.732624207007</v>
      </c>
      <c r="AB254" s="5">
        <f t="shared" ref="AB254:AB317" si="368">S253*AE254*(1-BG253)</f>
        <v>53172.834475702344</v>
      </c>
      <c r="AC254" s="16">
        <f t="shared" si="352"/>
        <v>1.036383466586499</v>
      </c>
      <c r="AD254" s="16">
        <f t="shared" si="353"/>
        <v>3.0494209735061064</v>
      </c>
      <c r="AE254" s="16">
        <f t="shared" si="354"/>
        <v>16.169321918887466</v>
      </c>
      <c r="AF254" s="15">
        <f t="shared" si="355"/>
        <v>-4.0504037456468023E-3</v>
      </c>
      <c r="AG254" s="15">
        <f t="shared" si="356"/>
        <v>2.9673830763510267E-4</v>
      </c>
      <c r="AH254" s="15">
        <f t="shared" si="357"/>
        <v>9.7937136394747881E-3</v>
      </c>
      <c r="AI254" s="1">
        <f t="shared" si="321"/>
        <v>251739.22232863752</v>
      </c>
      <c r="AJ254" s="1">
        <f t="shared" si="322"/>
        <v>176499.4000675719</v>
      </c>
      <c r="AK254" s="1">
        <f t="shared" si="323"/>
        <v>68108.919018238536</v>
      </c>
      <c r="AL254" s="14">
        <f t="shared" si="358"/>
        <v>87.99869984218725</v>
      </c>
      <c r="AM254" s="14">
        <f t="shared" si="359"/>
        <v>21.311145370439149</v>
      </c>
      <c r="AN254" s="14">
        <f t="shared" si="360"/>
        <v>6.7076050261556306</v>
      </c>
      <c r="AO254" s="11">
        <f t="shared" si="361"/>
        <v>2.8189073366607018E-3</v>
      </c>
      <c r="AP254" s="11">
        <f t="shared" si="362"/>
        <v>3.551079767155092E-3</v>
      </c>
      <c r="AQ254" s="11">
        <f t="shared" si="363"/>
        <v>3.2212774037636868E-3</v>
      </c>
      <c r="AR254" s="1">
        <f t="shared" ref="AR254:AR317" si="369">MAX(0.3*B254,AL254*AI254^$AR$5*B254^(1-$AR$5)*(1-BI253+BU253/100))</f>
        <v>109201.53187312963</v>
      </c>
      <c r="AS254" s="1">
        <f t="shared" si="364"/>
        <v>88523.485504106633</v>
      </c>
      <c r="AT254" s="1">
        <f t="shared" si="365"/>
        <v>34457.87267213274</v>
      </c>
      <c r="AU254" s="1">
        <f t="shared" si="324"/>
        <v>21840.306374625929</v>
      </c>
      <c r="AV254" s="1">
        <f t="shared" si="325"/>
        <v>17704.697100821326</v>
      </c>
      <c r="AW254" s="1">
        <f t="shared" si="326"/>
        <v>6891.5745344265488</v>
      </c>
      <c r="AX254" s="1">
        <f t="shared" si="308"/>
        <v>74962.292377600636</v>
      </c>
      <c r="AY254" s="1">
        <f t="shared" si="295"/>
        <v>23891.746613199681</v>
      </c>
      <c r="AZ254" s="1">
        <f t="shared" si="296"/>
        <v>6308.214578378449</v>
      </c>
      <c r="BA254" s="1">
        <f t="shared" si="309"/>
        <v>13081.33802592439</v>
      </c>
      <c r="BB254" s="1">
        <f t="shared" si="310"/>
        <v>29882.479415525937</v>
      </c>
      <c r="BC254" s="1">
        <f t="shared" si="311"/>
        <v>38234.955190098881</v>
      </c>
      <c r="BD254" s="1">
        <f t="shared" si="312"/>
        <v>270.37410607933163</v>
      </c>
      <c r="BE254" s="2">
        <f t="shared" si="318"/>
        <v>0</v>
      </c>
      <c r="BF254" s="2">
        <f t="shared" si="319"/>
        <v>0</v>
      </c>
      <c r="BG254" s="2">
        <f t="shared" si="320"/>
        <v>0</v>
      </c>
      <c r="BH254" s="2">
        <f t="shared" si="297"/>
        <v>0</v>
      </c>
      <c r="BI254" s="2">
        <f t="shared" si="313"/>
        <v>0</v>
      </c>
      <c r="BJ254" s="2">
        <f t="shared" si="298"/>
        <v>0</v>
      </c>
      <c r="BK254" s="2">
        <f t="shared" si="299"/>
        <v>0</v>
      </c>
      <c r="BL254" s="2">
        <f t="shared" si="300"/>
        <v>0</v>
      </c>
      <c r="BM254" s="2">
        <f t="shared" si="301"/>
        <v>0</v>
      </c>
      <c r="BN254" s="2">
        <f t="shared" si="302"/>
        <v>0</v>
      </c>
      <c r="BO254" s="2">
        <f t="shared" si="314"/>
        <v>0</v>
      </c>
      <c r="BP254" s="2">
        <f t="shared" si="315"/>
        <v>0</v>
      </c>
      <c r="BQ254" s="2">
        <f t="shared" si="316"/>
        <v>0</v>
      </c>
      <c r="BR254" s="11">
        <f t="shared" si="317"/>
        <v>2.1300578395901021E-2</v>
      </c>
      <c r="BS254" s="17">
        <f t="shared" si="293"/>
        <v>9.4719433137255651E-4</v>
      </c>
      <c r="BT254" s="17">
        <f t="shared" si="294"/>
        <v>3.3297807013191187E-3</v>
      </c>
      <c r="BU254" s="12">
        <f>(BU$3*temperature!$I364+BU$4*temperature!$I364^2+BU$5*temperature!$I364^6)*(K254/K$56)^$BW$1</f>
        <v>-64.368817272515571</v>
      </c>
      <c r="BV254" s="12">
        <f>(BV$3*temperature!$I364+BV$4*temperature!$I364^2+BV$5*temperature!$I364^6)*(L254/L$56)^$BW$1</f>
        <v>-38.349903003078879</v>
      </c>
      <c r="BW254" s="12">
        <f>(BW$3*temperature!$I364+BW$4*temperature!$I364^2+BW$5*temperature!$I364^6)*(M254/M$56)^$BW$1</f>
        <v>-32.305164901585627</v>
      </c>
      <c r="BX254" s="12">
        <f>(BX$3*temperature!$M364+BX$4*temperature!$M364^2+BX$5*temperature!$M364^6)*(K254/K$56)^$BW$1</f>
        <v>-64.368836822460878</v>
      </c>
      <c r="BY254" s="12">
        <f>(BY$3*temperature!$M364+BY$4*temperature!$M364^2+BY$5*temperature!$M364^6)*(L254/L$56)^$BW$1</f>
        <v>-38.349914054993548</v>
      </c>
      <c r="BZ254" s="12">
        <f>(BZ$3*temperature!$M364+BZ$4*temperature!$M364^2+BZ$5*temperature!$M364^6)*(M254/M$56)^$BW$1</f>
        <v>-32.305173710268186</v>
      </c>
      <c r="CA254" s="19">
        <f t="shared" si="303"/>
        <v>-1.9549945307062444E-5</v>
      </c>
      <c r="CB254" s="19">
        <f t="shared" si="304"/>
        <v>-1.1051914668769314E-5</v>
      </c>
      <c r="CC254" s="19">
        <f t="shared" si="305"/>
        <v>-8.8086825584809958E-6</v>
      </c>
      <c r="CD254" s="19">
        <f t="shared" si="306"/>
        <v>-3.4167664455499187E-2</v>
      </c>
      <c r="CE254" s="19">
        <f t="shared" si="307"/>
        <v>-3.2363418088488419E-5</v>
      </c>
      <c r="CF254" s="19"/>
      <c r="CG254" s="19"/>
      <c r="CH254" s="19"/>
    </row>
    <row r="255" spans="1:86">
      <c r="A255" s="2">
        <f t="shared" si="327"/>
        <v>2209</v>
      </c>
      <c r="B255" s="5">
        <f t="shared" si="328"/>
        <v>1165.4024439402031</v>
      </c>
      <c r="C255" s="5">
        <f t="shared" si="329"/>
        <v>2964.1537178976851</v>
      </c>
      <c r="D255" s="5">
        <f t="shared" si="330"/>
        <v>4369.9076180339653</v>
      </c>
      <c r="E255" s="15">
        <f t="shared" si="331"/>
        <v>1.5157424880077635E-7</v>
      </c>
      <c r="F255" s="15">
        <f t="shared" si="332"/>
        <v>2.9861143402163779E-7</v>
      </c>
      <c r="G255" s="15">
        <f t="shared" si="333"/>
        <v>6.0960462030793871E-7</v>
      </c>
      <c r="H255" s="5">
        <f t="shared" si="334"/>
        <v>107085.29017136338</v>
      </c>
      <c r="I255" s="5">
        <f t="shared" si="335"/>
        <v>88503.579842736042</v>
      </c>
      <c r="J255" s="5">
        <f t="shared" si="336"/>
        <v>34484.762630706515</v>
      </c>
      <c r="K255" s="5">
        <f t="shared" si="337"/>
        <v>91886.962077503544</v>
      </c>
      <c r="L255" s="5">
        <f t="shared" si="338"/>
        <v>29857.958886662222</v>
      </c>
      <c r="M255" s="5">
        <f t="shared" si="339"/>
        <v>7891.4168547620957</v>
      </c>
      <c r="N255" s="15">
        <f t="shared" si="340"/>
        <v>-1.9379379545653719E-2</v>
      </c>
      <c r="O255" s="15">
        <f t="shared" si="341"/>
        <v>-2.2516159898222643E-4</v>
      </c>
      <c r="P255" s="15">
        <f t="shared" si="342"/>
        <v>7.7976190728934469E-4</v>
      </c>
      <c r="Q255" s="5">
        <f t="shared" si="343"/>
        <v>1758.6226788540871</v>
      </c>
      <c r="R255" s="5">
        <f t="shared" si="344"/>
        <v>4629.2970097415337</v>
      </c>
      <c r="S255" s="5">
        <f t="shared" si="345"/>
        <v>3229.889609236543</v>
      </c>
      <c r="T255" s="5">
        <f t="shared" si="346"/>
        <v>16.422635415563136</v>
      </c>
      <c r="U255" s="5">
        <f t="shared" si="347"/>
        <v>52.306324986711644</v>
      </c>
      <c r="V255" s="5">
        <f t="shared" si="348"/>
        <v>93.661355417320735</v>
      </c>
      <c r="W255" s="15">
        <f t="shared" si="349"/>
        <v>-1.0734613539272964E-2</v>
      </c>
      <c r="X255" s="15">
        <f t="shared" si="350"/>
        <v>-1.217998157191269E-2</v>
      </c>
      <c r="Y255" s="15">
        <f t="shared" si="351"/>
        <v>-9.7425357312937999E-3</v>
      </c>
      <c r="Z255" s="5">
        <f t="shared" si="366"/>
        <v>1871.184470489286</v>
      </c>
      <c r="AA255" s="5">
        <f t="shared" si="367"/>
        <v>14298.192042909006</v>
      </c>
      <c r="AB255" s="5">
        <f t="shared" si="368"/>
        <v>53213.919204082005</v>
      </c>
      <c r="AC255" s="16">
        <f t="shared" si="352"/>
        <v>1.0321856951115107</v>
      </c>
      <c r="AD255" s="16">
        <f t="shared" si="353"/>
        <v>3.0503258535250515</v>
      </c>
      <c r="AE255" s="16">
        <f t="shared" si="354"/>
        <v>16.327679627505532</v>
      </c>
      <c r="AF255" s="15">
        <f t="shared" si="355"/>
        <v>-4.0504037456468023E-3</v>
      </c>
      <c r="AG255" s="15">
        <f t="shared" si="356"/>
        <v>2.9673830763510267E-4</v>
      </c>
      <c r="AH255" s="15">
        <f t="shared" si="357"/>
        <v>9.7937136394747881E-3</v>
      </c>
      <c r="AI255" s="1">
        <f t="shared" si="321"/>
        <v>248405.60647039971</v>
      </c>
      <c r="AJ255" s="1">
        <f t="shared" si="322"/>
        <v>176554.15716163605</v>
      </c>
      <c r="AK255" s="1">
        <f t="shared" si="323"/>
        <v>68189.601650841229</v>
      </c>
      <c r="AL255" s="14">
        <f t="shared" si="358"/>
        <v>88.244279420982977</v>
      </c>
      <c r="AM255" s="14">
        <f t="shared" si="359"/>
        <v>21.386066171807617</v>
      </c>
      <c r="AN255" s="14">
        <f t="shared" si="360"/>
        <v>6.7289960120947168</v>
      </c>
      <c r="AO255" s="11">
        <f t="shared" si="361"/>
        <v>2.7907182632940946E-3</v>
      </c>
      <c r="AP255" s="11">
        <f t="shared" si="362"/>
        <v>3.5155689694835409E-3</v>
      </c>
      <c r="AQ255" s="11">
        <f t="shared" si="363"/>
        <v>3.1890646297260501E-3</v>
      </c>
      <c r="AR255" s="1">
        <f t="shared" si="369"/>
        <v>107085.29017136338</v>
      </c>
      <c r="AS255" s="1">
        <f t="shared" si="364"/>
        <v>88503.579842736042</v>
      </c>
      <c r="AT255" s="1">
        <f t="shared" si="365"/>
        <v>34484.762630706515</v>
      </c>
      <c r="AU255" s="1">
        <f t="shared" si="324"/>
        <v>21417.058034272675</v>
      </c>
      <c r="AV255" s="1">
        <f t="shared" si="325"/>
        <v>17700.715968547211</v>
      </c>
      <c r="AW255" s="1">
        <f t="shared" si="326"/>
        <v>6896.9525261413037</v>
      </c>
      <c r="AX255" s="1">
        <f t="shared" si="308"/>
        <v>73509.569662002832</v>
      </c>
      <c r="AY255" s="1">
        <f t="shared" si="295"/>
        <v>23886.367109329771</v>
      </c>
      <c r="AZ255" s="1">
        <f t="shared" si="296"/>
        <v>6313.1334838096764</v>
      </c>
      <c r="BA255" s="1">
        <f t="shared" si="309"/>
        <v>13058.533523901255</v>
      </c>
      <c r="BB255" s="1">
        <f t="shared" si="310"/>
        <v>29881.820850035983</v>
      </c>
      <c r="BC255" s="1">
        <f t="shared" si="311"/>
        <v>38238.384657978873</v>
      </c>
      <c r="BD255" s="1">
        <f t="shared" si="312"/>
        <v>262.43436755912165</v>
      </c>
      <c r="BE255" s="2">
        <f t="shared" si="318"/>
        <v>0</v>
      </c>
      <c r="BF255" s="2">
        <f t="shared" si="319"/>
        <v>0</v>
      </c>
      <c r="BG255" s="2">
        <f t="shared" si="320"/>
        <v>0</v>
      </c>
      <c r="BH255" s="2">
        <f t="shared" si="297"/>
        <v>0</v>
      </c>
      <c r="BI255" s="2">
        <f t="shared" si="313"/>
        <v>0</v>
      </c>
      <c r="BJ255" s="2">
        <f t="shared" si="298"/>
        <v>0</v>
      </c>
      <c r="BK255" s="2">
        <f t="shared" si="299"/>
        <v>0</v>
      </c>
      <c r="BL255" s="2">
        <f t="shared" si="300"/>
        <v>0</v>
      </c>
      <c r="BM255" s="2">
        <f t="shared" si="301"/>
        <v>0</v>
      </c>
      <c r="BN255" s="2">
        <f t="shared" si="302"/>
        <v>0</v>
      </c>
      <c r="BO255" s="2">
        <f t="shared" si="314"/>
        <v>0</v>
      </c>
      <c r="BP255" s="2">
        <f t="shared" si="315"/>
        <v>0</v>
      </c>
      <c r="BQ255" s="2">
        <f t="shared" si="316"/>
        <v>0</v>
      </c>
      <c r="BR255" s="11">
        <f t="shared" si="317"/>
        <v>2.0915100352500299E-2</v>
      </c>
      <c r="BS255" s="17">
        <f t="shared" ref="BS255:BS318" si="370">BS254/(1+BR254)</f>
        <v>9.2743933706594098E-4</v>
      </c>
      <c r="BT255" s="17">
        <f t="shared" ref="BT255:BT318" si="371">BT254/(1+BR$5)</f>
        <v>3.2327967973972025E-3</v>
      </c>
      <c r="BU255" s="12">
        <f>(BU$3*temperature!$I365+BU$4*temperature!$I365^2+BU$5*temperature!$I365^6)*(K255/K$56)^$BW$1</f>
        <v>-65.096326848341491</v>
      </c>
      <c r="BV255" s="12">
        <f>(BV$3*temperature!$I365+BV$4*temperature!$I365^2+BV$5*temperature!$I365^6)*(L255/L$56)^$BW$1</f>
        <v>-38.583735015832609</v>
      </c>
      <c r="BW255" s="12">
        <f>(BW$3*temperature!$I365+BW$4*temperature!$I365^2+BW$5*temperature!$I365^6)*(M255/M$56)^$BW$1</f>
        <v>-32.483462768768064</v>
      </c>
      <c r="BX255" s="12">
        <f>(BX$3*temperature!$M365+BX$4*temperature!$M365^2+BX$5*temperature!$M365^6)*(K255/K$56)^$BW$1</f>
        <v>-65.096346468629008</v>
      </c>
      <c r="BY255" s="12">
        <f>(BY$3*temperature!$M365+BY$4*temperature!$M365^2+BY$5*temperature!$M365^6)*(L255/L$56)^$BW$1</f>
        <v>-38.583746052817744</v>
      </c>
      <c r="BZ255" s="12">
        <f>(BZ$3*temperature!$M365+BZ$4*temperature!$M365^2+BZ$5*temperature!$M365^6)*(M255/M$56)^$BW$1</f>
        <v>-32.483471562292365</v>
      </c>
      <c r="CA255" s="19">
        <f t="shared" si="303"/>
        <v>-1.9620287517341239E-5</v>
      </c>
      <c r="CB255" s="19">
        <f t="shared" si="304"/>
        <v>-1.1036985135604027E-5</v>
      </c>
      <c r="CC255" s="19">
        <f t="shared" si="305"/>
        <v>-8.7935243016090681E-6</v>
      </c>
      <c r="CD255" s="19">
        <f t="shared" si="306"/>
        <v>-3.3810994754404251E-2</v>
      </c>
      <c r="CE255" s="19">
        <f t="shared" si="307"/>
        <v>-3.1357646560564689E-5</v>
      </c>
      <c r="CF255" s="19"/>
      <c r="CG255" s="19"/>
      <c r="CH255" s="19"/>
    </row>
    <row r="256" spans="1:86">
      <c r="A256" s="2">
        <f t="shared" si="327"/>
        <v>2210</v>
      </c>
      <c r="B256" s="5">
        <f t="shared" si="328"/>
        <v>1165.4026117529531</v>
      </c>
      <c r="C256" s="5">
        <f t="shared" si="329"/>
        <v>2964.1545587713681</v>
      </c>
      <c r="D256" s="5">
        <f t="shared" si="330"/>
        <v>4369.9101487540456</v>
      </c>
      <c r="E256" s="15">
        <f t="shared" si="331"/>
        <v>1.4399553636073751E-7</v>
      </c>
      <c r="F256" s="15">
        <f t="shared" si="332"/>
        <v>2.8368086232055587E-7</v>
      </c>
      <c r="G256" s="15">
        <f t="shared" si="333"/>
        <v>5.7912438929254173E-7</v>
      </c>
      <c r="H256" s="5">
        <f t="shared" si="334"/>
        <v>104897.12251924633</v>
      </c>
      <c r="I256" s="5">
        <f t="shared" si="335"/>
        <v>88479.316031470808</v>
      </c>
      <c r="J256" s="5">
        <f t="shared" si="336"/>
        <v>34510.427547636791</v>
      </c>
      <c r="K256" s="5">
        <f t="shared" si="337"/>
        <v>90009.342231921182</v>
      </c>
      <c r="L256" s="5">
        <f t="shared" si="338"/>
        <v>29849.764672239351</v>
      </c>
      <c r="M256" s="5">
        <f t="shared" si="339"/>
        <v>7897.2853841117185</v>
      </c>
      <c r="N256" s="15">
        <f t="shared" si="340"/>
        <v>-2.043401809278067E-2</v>
      </c>
      <c r="O256" s="15">
        <f t="shared" si="341"/>
        <v>-2.7443987226238864E-4</v>
      </c>
      <c r="P256" s="15">
        <f t="shared" si="342"/>
        <v>7.4365978348756023E-4</v>
      </c>
      <c r="Q256" s="5">
        <f t="shared" si="343"/>
        <v>1704.1948179419676</v>
      </c>
      <c r="R256" s="5">
        <f t="shared" si="344"/>
        <v>4571.6585649078406</v>
      </c>
      <c r="S256" s="5">
        <f t="shared" si="345"/>
        <v>3200.8026860031378</v>
      </c>
      <c r="T256" s="5">
        <f t="shared" si="346"/>
        <v>16.246344771080686</v>
      </c>
      <c r="U256" s="5">
        <f t="shared" si="347"/>
        <v>51.669234912279023</v>
      </c>
      <c r="V256" s="5">
        <f t="shared" si="348"/>
        <v>92.748856315526083</v>
      </c>
      <c r="W256" s="15">
        <f t="shared" si="349"/>
        <v>-1.0734613539272964E-2</v>
      </c>
      <c r="X256" s="15">
        <f t="shared" si="350"/>
        <v>-1.217998157191269E-2</v>
      </c>
      <c r="Y256" s="15">
        <f t="shared" si="351"/>
        <v>-9.7425357312937999E-3</v>
      </c>
      <c r="Z256" s="5">
        <f t="shared" si="366"/>
        <v>1807.8727773751536</v>
      </c>
      <c r="AA256" s="5">
        <f t="shared" si="367"/>
        <v>14125.054553851107</v>
      </c>
      <c r="AB256" s="5">
        <f t="shared" si="368"/>
        <v>53253.089957689277</v>
      </c>
      <c r="AC256" s="16">
        <f t="shared" si="352"/>
        <v>1.028004926305828</v>
      </c>
      <c r="AD256" s="16">
        <f t="shared" si="353"/>
        <v>3.0512310020565621</v>
      </c>
      <c r="AE256" s="16">
        <f t="shared" si="354"/>
        <v>16.487588246174408</v>
      </c>
      <c r="AF256" s="15">
        <f t="shared" si="355"/>
        <v>-4.0504037456468023E-3</v>
      </c>
      <c r="AG256" s="15">
        <f t="shared" si="356"/>
        <v>2.9673830763510267E-4</v>
      </c>
      <c r="AH256" s="15">
        <f t="shared" si="357"/>
        <v>9.7937136394747881E-3</v>
      </c>
      <c r="AI256" s="1">
        <f t="shared" si="321"/>
        <v>244982.10385763244</v>
      </c>
      <c r="AJ256" s="1">
        <f t="shared" si="322"/>
        <v>176599.45741401965</v>
      </c>
      <c r="AK256" s="1">
        <f t="shared" si="323"/>
        <v>68267.594011898414</v>
      </c>
      <c r="AL256" s="14">
        <f t="shared" si="358"/>
        <v>88.488081693972234</v>
      </c>
      <c r="AM256" s="14">
        <f t="shared" si="359"/>
        <v>21.460498520514417</v>
      </c>
      <c r="AN256" s="14">
        <f t="shared" si="360"/>
        <v>6.7502406232386987</v>
      </c>
      <c r="AO256" s="11">
        <f t="shared" si="361"/>
        <v>2.7628110806611535E-3</v>
      </c>
      <c r="AP256" s="11">
        <f t="shared" si="362"/>
        <v>3.4804132797887056E-3</v>
      </c>
      <c r="AQ256" s="11">
        <f t="shared" si="363"/>
        <v>3.1571739834287895E-3</v>
      </c>
      <c r="AR256" s="1">
        <f t="shared" si="369"/>
        <v>104897.12251924633</v>
      </c>
      <c r="AS256" s="1">
        <f t="shared" si="364"/>
        <v>88479.316031470808</v>
      </c>
      <c r="AT256" s="1">
        <f t="shared" si="365"/>
        <v>34510.427547636791</v>
      </c>
      <c r="AU256" s="1">
        <f t="shared" si="324"/>
        <v>20979.424503849266</v>
      </c>
      <c r="AV256" s="1">
        <f t="shared" si="325"/>
        <v>17695.863206294162</v>
      </c>
      <c r="AW256" s="1">
        <f t="shared" si="326"/>
        <v>6902.0855095273582</v>
      </c>
      <c r="AX256" s="1">
        <f t="shared" si="308"/>
        <v>72007.473785536946</v>
      </c>
      <c r="AY256" s="1">
        <f t="shared" si="295"/>
        <v>23879.811737791482</v>
      </c>
      <c r="AZ256" s="1">
        <f t="shared" si="296"/>
        <v>6317.8283072893746</v>
      </c>
      <c r="BA256" s="1">
        <f t="shared" si="309"/>
        <v>13034.47487368878</v>
      </c>
      <c r="BB256" s="1">
        <f t="shared" si="310"/>
        <v>29881.015733091812</v>
      </c>
      <c r="BC256" s="1">
        <f t="shared" si="311"/>
        <v>38241.655321448423</v>
      </c>
      <c r="BD256" s="1">
        <f t="shared" si="312"/>
        <v>254.72287518706423</v>
      </c>
      <c r="BE256" s="2">
        <f t="shared" si="318"/>
        <v>0</v>
      </c>
      <c r="BF256" s="2">
        <f t="shared" si="319"/>
        <v>0</v>
      </c>
      <c r="BG256" s="2">
        <f t="shared" si="320"/>
        <v>0</v>
      </c>
      <c r="BH256" s="2">
        <f t="shared" si="297"/>
        <v>0</v>
      </c>
      <c r="BI256" s="2">
        <f t="shared" si="313"/>
        <v>0</v>
      </c>
      <c r="BJ256" s="2">
        <f t="shared" si="298"/>
        <v>0</v>
      </c>
      <c r="BK256" s="2">
        <f t="shared" si="299"/>
        <v>0</v>
      </c>
      <c r="BL256" s="2">
        <f t="shared" si="300"/>
        <v>0</v>
      </c>
      <c r="BM256" s="2">
        <f t="shared" si="301"/>
        <v>0</v>
      </c>
      <c r="BN256" s="2">
        <f t="shared" si="302"/>
        <v>0</v>
      </c>
      <c r="BO256" s="2">
        <f t="shared" si="314"/>
        <v>0</v>
      </c>
      <c r="BP256" s="2">
        <f t="shared" si="315"/>
        <v>0</v>
      </c>
      <c r="BQ256" s="2">
        <f t="shared" si="316"/>
        <v>0</v>
      </c>
      <c r="BR256" s="11">
        <f t="shared" si="317"/>
        <v>2.0494949727503736E-2</v>
      </c>
      <c r="BS256" s="17">
        <f t="shared" si="370"/>
        <v>9.0843923921363862E-4</v>
      </c>
      <c r="BT256" s="17">
        <f t="shared" si="371"/>
        <v>3.1386376673759246E-3</v>
      </c>
      <c r="BU256" s="12">
        <f>(BU$3*temperature!$I366+BU$4*temperature!$I366^2+BU$5*temperature!$I366^6)*(K256/K$56)^$BW$1</f>
        <v>-65.845086856353248</v>
      </c>
      <c r="BV256" s="12">
        <f>(BV$3*temperature!$I366+BV$4*temperature!$I366^2+BV$5*temperature!$I366^6)*(L256/L$56)^$BW$1</f>
        <v>-38.816900319508719</v>
      </c>
      <c r="BW256" s="12">
        <f>(BW$3*temperature!$I366+BW$4*temperature!$I366^2+BW$5*temperature!$I366^6)*(M256/M$56)^$BW$1</f>
        <v>-32.661029728677654</v>
      </c>
      <c r="BX256" s="12">
        <f>(BX$3*temperature!$M366+BX$4*temperature!$M366^2+BX$5*temperature!$M366^6)*(K256/K$56)^$BW$1</f>
        <v>-65.845106552561759</v>
      </c>
      <c r="BY256" s="12">
        <f>(BY$3*temperature!$M366+BY$4*temperature!$M366^2+BY$5*temperature!$M366^6)*(L256/L$56)^$BW$1</f>
        <v>-38.816911341752245</v>
      </c>
      <c r="BZ256" s="12">
        <f>(BZ$3*temperature!$M366+BZ$4*temperature!$M366^2+BZ$5*temperature!$M366^6)*(M256/M$56)^$BW$1</f>
        <v>-32.661038507188664</v>
      </c>
      <c r="CA256" s="19">
        <f t="shared" si="303"/>
        <v>-1.9696208511277291E-5</v>
      </c>
      <c r="CB256" s="19">
        <f t="shared" si="304"/>
        <v>-1.1022243526781494E-5</v>
      </c>
      <c r="CC256" s="19">
        <f t="shared" si="305"/>
        <v>-8.7785110096660901E-6</v>
      </c>
      <c r="CD256" s="19">
        <f t="shared" si="306"/>
        <v>-3.3442663339292231E-2</v>
      </c>
      <c r="CE256" s="19">
        <f t="shared" si="307"/>
        <v>-3.0380627641224479E-5</v>
      </c>
      <c r="CF256" s="19"/>
      <c r="CG256" s="19"/>
      <c r="CH256" s="19"/>
    </row>
    <row r="257" spans="1:86">
      <c r="A257" s="2">
        <f t="shared" si="327"/>
        <v>2211</v>
      </c>
      <c r="B257" s="5">
        <f t="shared" si="328"/>
        <v>1165.4027711750887</v>
      </c>
      <c r="C257" s="5">
        <f t="shared" si="329"/>
        <v>2964.1553576015936</v>
      </c>
      <c r="D257" s="5">
        <f t="shared" si="330"/>
        <v>4369.9125529395151</v>
      </c>
      <c r="E257" s="15">
        <f t="shared" si="331"/>
        <v>1.3679575954270063E-7</v>
      </c>
      <c r="F257" s="15">
        <f t="shared" si="332"/>
        <v>2.6949681920452804E-7</v>
      </c>
      <c r="G257" s="15">
        <f t="shared" si="333"/>
        <v>5.5016816982791466E-7</v>
      </c>
      <c r="H257" s="5">
        <f t="shared" si="334"/>
        <v>102630.22683468182</v>
      </c>
      <c r="I257" s="5">
        <f t="shared" si="335"/>
        <v>88450.730782443061</v>
      </c>
      <c r="J257" s="5">
        <f t="shared" si="336"/>
        <v>34534.879368272559</v>
      </c>
      <c r="K257" s="5">
        <f t="shared" si="337"/>
        <v>88064.169206667153</v>
      </c>
      <c r="L257" s="5">
        <f t="shared" si="338"/>
        <v>29840.112987199085</v>
      </c>
      <c r="M257" s="5">
        <f t="shared" si="339"/>
        <v>7902.8765335457192</v>
      </c>
      <c r="N257" s="15">
        <f t="shared" si="340"/>
        <v>-2.1610790358205567E-2</v>
      </c>
      <c r="O257" s="15">
        <f t="shared" si="341"/>
        <v>-3.23342081461786E-4</v>
      </c>
      <c r="P257" s="15">
        <f t="shared" si="342"/>
        <v>7.0798371365032864E-4</v>
      </c>
      <c r="Q257" s="5">
        <f t="shared" si="343"/>
        <v>1649.4675189249672</v>
      </c>
      <c r="R257" s="5">
        <f t="shared" si="344"/>
        <v>4514.5168594513225</v>
      </c>
      <c r="S257" s="5">
        <f t="shared" si="345"/>
        <v>3171.8645349783969</v>
      </c>
      <c r="T257" s="5">
        <f t="shared" si="346"/>
        <v>16.071946538537347</v>
      </c>
      <c r="U257" s="5">
        <f t="shared" si="347"/>
        <v>51.039904583212639</v>
      </c>
      <c r="V257" s="5">
        <f t="shared" si="348"/>
        <v>91.845247268835436</v>
      </c>
      <c r="W257" s="15">
        <f t="shared" si="349"/>
        <v>-1.0734613539272964E-2</v>
      </c>
      <c r="X257" s="15">
        <f t="shared" si="350"/>
        <v>-1.217998157191269E-2</v>
      </c>
      <c r="Y257" s="15">
        <f t="shared" si="351"/>
        <v>-9.7425357312937999E-3</v>
      </c>
      <c r="Z257" s="5">
        <f t="shared" si="366"/>
        <v>1744.8246821925347</v>
      </c>
      <c r="AA257" s="5">
        <f t="shared" si="367"/>
        <v>13953.325602012839</v>
      </c>
      <c r="AB257" s="5">
        <f t="shared" si="368"/>
        <v>53290.365454808241</v>
      </c>
      <c r="AC257" s="16">
        <f t="shared" si="352"/>
        <v>1.0238410913017755</v>
      </c>
      <c r="AD257" s="16">
        <f t="shared" si="353"/>
        <v>3.0521364191803162</v>
      </c>
      <c r="AE257" s="16">
        <f t="shared" si="354"/>
        <v>16.64906296406301</v>
      </c>
      <c r="AF257" s="15">
        <f t="shared" si="355"/>
        <v>-4.0504037456468023E-3</v>
      </c>
      <c r="AG257" s="15">
        <f t="shared" si="356"/>
        <v>2.9673830763510267E-4</v>
      </c>
      <c r="AH257" s="15">
        <f t="shared" si="357"/>
        <v>9.7937136394747881E-3</v>
      </c>
      <c r="AI257" s="1">
        <f t="shared" si="321"/>
        <v>241463.31797571847</v>
      </c>
      <c r="AJ257" s="1">
        <f t="shared" si="322"/>
        <v>176635.37487891185</v>
      </c>
      <c r="AK257" s="1">
        <f t="shared" si="323"/>
        <v>68342.92012023594</v>
      </c>
      <c r="AL257" s="14">
        <f t="shared" si="358"/>
        <v>88.730112788056687</v>
      </c>
      <c r="AM257" s="14">
        <f t="shared" si="359"/>
        <v>21.534443010515684</v>
      </c>
      <c r="AN257" s="14">
        <f t="shared" si="360"/>
        <v>6.7713391904754969</v>
      </c>
      <c r="AO257" s="11">
        <f t="shared" si="361"/>
        <v>2.7351829698545418E-3</v>
      </c>
      <c r="AP257" s="11">
        <f t="shared" si="362"/>
        <v>3.4456091469908185E-3</v>
      </c>
      <c r="AQ257" s="11">
        <f t="shared" si="363"/>
        <v>3.1256022435945017E-3</v>
      </c>
      <c r="AR257" s="1">
        <f t="shared" si="369"/>
        <v>102630.22683468182</v>
      </c>
      <c r="AS257" s="1">
        <f t="shared" si="364"/>
        <v>88450.730782443061</v>
      </c>
      <c r="AT257" s="1">
        <f t="shared" si="365"/>
        <v>34534.879368272559</v>
      </c>
      <c r="AU257" s="1">
        <f t="shared" si="324"/>
        <v>20526.045366936363</v>
      </c>
      <c r="AV257" s="1">
        <f t="shared" si="325"/>
        <v>17690.146156488612</v>
      </c>
      <c r="AW257" s="1">
        <f t="shared" si="326"/>
        <v>6906.9758736545118</v>
      </c>
      <c r="AX257" s="1">
        <f t="shared" si="308"/>
        <v>70451.33536533374</v>
      </c>
      <c r="AY257" s="1">
        <f t="shared" si="295"/>
        <v>23872.090389759269</v>
      </c>
      <c r="AZ257" s="1">
        <f t="shared" si="296"/>
        <v>6322.3012268365756</v>
      </c>
      <c r="BA257" s="1">
        <f t="shared" si="309"/>
        <v>13009.015259535587</v>
      </c>
      <c r="BB257" s="1">
        <f t="shared" si="310"/>
        <v>29880.065194782623</v>
      </c>
      <c r="BC257" s="1">
        <f t="shared" si="311"/>
        <v>38244.769093034614</v>
      </c>
      <c r="BD257" s="1">
        <f t="shared" si="312"/>
        <v>247.23277309566276</v>
      </c>
      <c r="BE257" s="2">
        <f t="shared" si="318"/>
        <v>0</v>
      </c>
      <c r="BF257" s="2">
        <f t="shared" si="319"/>
        <v>0</v>
      </c>
      <c r="BG257" s="2">
        <f t="shared" si="320"/>
        <v>0</v>
      </c>
      <c r="BH257" s="2">
        <f t="shared" si="297"/>
        <v>0</v>
      </c>
      <c r="BI257" s="2">
        <f t="shared" si="313"/>
        <v>0</v>
      </c>
      <c r="BJ257" s="2">
        <f t="shared" si="298"/>
        <v>0</v>
      </c>
      <c r="BK257" s="2">
        <f t="shared" si="299"/>
        <v>0</v>
      </c>
      <c r="BL257" s="2">
        <f t="shared" si="300"/>
        <v>0</v>
      </c>
      <c r="BM257" s="2">
        <f t="shared" si="301"/>
        <v>0</v>
      </c>
      <c r="BN257" s="2">
        <f t="shared" si="302"/>
        <v>0</v>
      </c>
      <c r="BO257" s="2">
        <f t="shared" si="314"/>
        <v>0</v>
      </c>
      <c r="BP257" s="2">
        <f t="shared" si="315"/>
        <v>0</v>
      </c>
      <c r="BQ257" s="2">
        <f t="shared" si="316"/>
        <v>0</v>
      </c>
      <c r="BR257" s="11">
        <f t="shared" si="317"/>
        <v>2.0034009389312074E-2</v>
      </c>
      <c r="BS257" s="17">
        <f t="shared" si="370"/>
        <v>8.9019474271402653E-4</v>
      </c>
      <c r="BT257" s="17">
        <f t="shared" si="371"/>
        <v>3.0472210362873053E-3</v>
      </c>
      <c r="BU257" s="12">
        <f>(BU$3*temperature!$I367+BU$4*temperature!$I367^2+BU$5*temperature!$I367^6)*(K257/K$56)^$BW$1</f>
        <v>-66.617809587275914</v>
      </c>
      <c r="BV257" s="12">
        <f>(BV$3*temperature!$I367+BV$4*temperature!$I367^2+BV$5*temperature!$I367^6)*(L257/L$56)^$BW$1</f>
        <v>-39.049404001530817</v>
      </c>
      <c r="BW257" s="12">
        <f>(BW$3*temperature!$I367+BW$4*temperature!$I367^2+BW$5*temperature!$I367^6)*(M257/M$56)^$BW$1</f>
        <v>-32.837868451811509</v>
      </c>
      <c r="BX257" s="12">
        <f>(BX$3*temperature!$M367+BX$4*temperature!$M367^2+BX$5*temperature!$M367^6)*(K257/K$56)^$BW$1</f>
        <v>-66.617829365672819</v>
      </c>
      <c r="BY257" s="12">
        <f>(BY$3*temperature!$M367+BY$4*temperature!$M367^2+BY$5*temperature!$M367^6)*(L257/L$56)^$BW$1</f>
        <v>-39.049415009220226</v>
      </c>
      <c r="BZ257" s="12">
        <f>(BZ$3*temperature!$M367+BZ$4*temperature!$M367^2+BZ$5*temperature!$M367^6)*(M257/M$56)^$BW$1</f>
        <v>-32.837877215453332</v>
      </c>
      <c r="CA257" s="19">
        <f t="shared" si="303"/>
        <v>-1.9778396904257534E-5</v>
      </c>
      <c r="CB257" s="19">
        <f t="shared" si="304"/>
        <v>-1.1007689408870647E-5</v>
      </c>
      <c r="CC257" s="19">
        <f t="shared" si="305"/>
        <v>-8.7636418228953517E-6</v>
      </c>
      <c r="CD257" s="19">
        <f t="shared" si="306"/>
        <v>-3.3061508463315258E-2</v>
      </c>
      <c r="CE257" s="19">
        <f t="shared" si="307"/>
        <v>-2.9431181020238536E-5</v>
      </c>
      <c r="CF257" s="19"/>
      <c r="CG257" s="19"/>
      <c r="CH257" s="19"/>
    </row>
    <row r="258" spans="1:86">
      <c r="A258" s="2">
        <f t="shared" si="327"/>
        <v>2212</v>
      </c>
      <c r="B258" s="5">
        <f t="shared" si="328"/>
        <v>1165.402922626138</v>
      </c>
      <c r="C258" s="5">
        <f t="shared" si="329"/>
        <v>2964.156116490512</v>
      </c>
      <c r="D258" s="5">
        <f t="shared" si="330"/>
        <v>4369.914836916967</v>
      </c>
      <c r="E258" s="15">
        <f t="shared" si="331"/>
        <v>1.299559715655656E-7</v>
      </c>
      <c r="F258" s="15">
        <f t="shared" si="332"/>
        <v>2.5602197824430163E-7</v>
      </c>
      <c r="G258" s="15">
        <f t="shared" si="333"/>
        <v>5.2265976133651891E-7</v>
      </c>
      <c r="H258" s="5">
        <f t="shared" si="334"/>
        <v>100276.51660066043</v>
      </c>
      <c r="I258" s="5">
        <f t="shared" si="335"/>
        <v>88417.86074259982</v>
      </c>
      <c r="J258" s="5">
        <f t="shared" si="336"/>
        <v>34558.130029872191</v>
      </c>
      <c r="K258" s="5">
        <f t="shared" si="337"/>
        <v>86044.504139989353</v>
      </c>
      <c r="L258" s="5">
        <f t="shared" si="338"/>
        <v>29829.016174520657</v>
      </c>
      <c r="M258" s="5">
        <f t="shared" si="339"/>
        <v>7908.1930242497383</v>
      </c>
      <c r="N258" s="15">
        <f t="shared" si="340"/>
        <v>-2.293401601209788E-2</v>
      </c>
      <c r="O258" s="15">
        <f t="shared" si="341"/>
        <v>-3.7187569240060281E-4</v>
      </c>
      <c r="P258" s="15">
        <f t="shared" si="342"/>
        <v>6.7272855414768351E-4</v>
      </c>
      <c r="Q258" s="5">
        <f t="shared" si="343"/>
        <v>1594.3384940447099</v>
      </c>
      <c r="R258" s="5">
        <f t="shared" si="344"/>
        <v>4457.8728777563874</v>
      </c>
      <c r="S258" s="5">
        <f t="shared" si="345"/>
        <v>3143.0771893530487</v>
      </c>
      <c r="T258" s="5">
        <f t="shared" si="346"/>
        <v>15.899420403622292</v>
      </c>
      <c r="U258" s="5">
        <f t="shared" si="347"/>
        <v>50.418239485956924</v>
      </c>
      <c r="V258" s="5">
        <f t="shared" si="348"/>
        <v>90.950441665569286</v>
      </c>
      <c r="W258" s="15">
        <f t="shared" si="349"/>
        <v>-1.0734613539272964E-2</v>
      </c>
      <c r="X258" s="15">
        <f t="shared" si="350"/>
        <v>-1.217998157191269E-2</v>
      </c>
      <c r="Y258" s="15">
        <f t="shared" si="351"/>
        <v>-9.7425357312937999E-3</v>
      </c>
      <c r="Z258" s="5">
        <f t="shared" si="366"/>
        <v>1681.9523326704959</v>
      </c>
      <c r="AA258" s="5">
        <f t="shared" si="367"/>
        <v>13783.010055528974</v>
      </c>
      <c r="AB258" s="5">
        <f t="shared" si="368"/>
        <v>53325.764391701188</v>
      </c>
      <c r="AC258" s="16">
        <f t="shared" si="352"/>
        <v>1.0196941215106197</v>
      </c>
      <c r="AD258" s="16">
        <f t="shared" si="353"/>
        <v>3.053042104976015</v>
      </c>
      <c r="AE258" s="16">
        <f t="shared" si="354"/>
        <v>16.812119119098629</v>
      </c>
      <c r="AF258" s="15">
        <f t="shared" si="355"/>
        <v>-4.0504037456468023E-3</v>
      </c>
      <c r="AG258" s="15">
        <f t="shared" si="356"/>
        <v>2.9673830763510267E-4</v>
      </c>
      <c r="AH258" s="15">
        <f t="shared" si="357"/>
        <v>9.7937136394747881E-3</v>
      </c>
      <c r="AI258" s="1">
        <f t="shared" si="321"/>
        <v>237843.03154508298</v>
      </c>
      <c r="AJ258" s="1">
        <f t="shared" si="322"/>
        <v>176661.9835475093</v>
      </c>
      <c r="AK258" s="1">
        <f t="shared" si="323"/>
        <v>68415.603981866851</v>
      </c>
      <c r="AL258" s="14">
        <f t="shared" si="358"/>
        <v>88.970378950533743</v>
      </c>
      <c r="AM258" s="14">
        <f t="shared" si="359"/>
        <v>21.607900291589946</v>
      </c>
      <c r="AN258" s="14">
        <f t="shared" si="360"/>
        <v>6.7922920583117277</v>
      </c>
      <c r="AO258" s="11">
        <f t="shared" si="361"/>
        <v>2.7078311401559961E-3</v>
      </c>
      <c r="AP258" s="11">
        <f t="shared" si="362"/>
        <v>3.4111530555209105E-3</v>
      </c>
      <c r="AQ258" s="11">
        <f t="shared" si="363"/>
        <v>3.0943462211585567E-3</v>
      </c>
      <c r="AR258" s="1">
        <f t="shared" si="369"/>
        <v>100276.51660066043</v>
      </c>
      <c r="AS258" s="1">
        <f t="shared" si="364"/>
        <v>88417.86074259982</v>
      </c>
      <c r="AT258" s="1">
        <f t="shared" si="365"/>
        <v>34558.130029872191</v>
      </c>
      <c r="AU258" s="1">
        <f t="shared" si="324"/>
        <v>20055.303320132087</v>
      </c>
      <c r="AV258" s="1">
        <f t="shared" si="325"/>
        <v>17683.572148519965</v>
      </c>
      <c r="AW258" s="1">
        <f t="shared" si="326"/>
        <v>6911.6260059744382</v>
      </c>
      <c r="AX258" s="1">
        <f t="shared" si="308"/>
        <v>68835.603311991494</v>
      </c>
      <c r="AY258" s="1">
        <f t="shared" si="295"/>
        <v>23863.212939616529</v>
      </c>
      <c r="AZ258" s="1">
        <f t="shared" si="296"/>
        <v>6326.5544193997903</v>
      </c>
      <c r="BA258" s="1">
        <f t="shared" si="309"/>
        <v>12981.97832985787</v>
      </c>
      <c r="BB258" s="1">
        <f t="shared" si="310"/>
        <v>29878.970342118151</v>
      </c>
      <c r="BC258" s="1">
        <f t="shared" si="311"/>
        <v>38247.727860137311</v>
      </c>
      <c r="BD258" s="1">
        <f t="shared" si="312"/>
        <v>239.95734500395943</v>
      </c>
      <c r="BE258" s="2">
        <f t="shared" si="318"/>
        <v>0</v>
      </c>
      <c r="BF258" s="2">
        <f t="shared" si="319"/>
        <v>0</v>
      </c>
      <c r="BG258" s="2">
        <f t="shared" si="320"/>
        <v>0</v>
      </c>
      <c r="BH258" s="2">
        <f t="shared" si="297"/>
        <v>0</v>
      </c>
      <c r="BI258" s="2">
        <f t="shared" si="313"/>
        <v>0</v>
      </c>
      <c r="BJ258" s="2">
        <f t="shared" si="298"/>
        <v>0</v>
      </c>
      <c r="BK258" s="2">
        <f t="shared" si="299"/>
        <v>0</v>
      </c>
      <c r="BL258" s="2">
        <f t="shared" si="300"/>
        <v>0</v>
      </c>
      <c r="BM258" s="2">
        <f t="shared" si="301"/>
        <v>0</v>
      </c>
      <c r="BN258" s="2">
        <f t="shared" si="302"/>
        <v>0</v>
      </c>
      <c r="BO258" s="2">
        <f t="shared" si="314"/>
        <v>0</v>
      </c>
      <c r="BP258" s="2">
        <f t="shared" si="315"/>
        <v>0</v>
      </c>
      <c r="BQ258" s="2">
        <f t="shared" si="316"/>
        <v>0</v>
      </c>
      <c r="BR258" s="11">
        <f t="shared" si="317"/>
        <v>1.9524611623956439E-2</v>
      </c>
      <c r="BS258" s="17">
        <f t="shared" si="370"/>
        <v>8.7271084544228135E-4</v>
      </c>
      <c r="BT258" s="17">
        <f t="shared" si="371"/>
        <v>2.9584670255216558E-3</v>
      </c>
      <c r="BU258" s="12">
        <f>(BU$3*temperature!$I368+BU$4*temperature!$I368^2+BU$5*temperature!$I368^6)*(K258/K$56)^$BW$1</f>
        <v>-67.417756001956946</v>
      </c>
      <c r="BV258" s="12">
        <f>(BV$3*temperature!$I368+BV$4*temperature!$I368^2+BV$5*temperature!$I368^6)*(L258/L$56)^$BW$1</f>
        <v>-39.281251199022897</v>
      </c>
      <c r="BW258" s="12">
        <f>(BW$3*temperature!$I368+BW$4*temperature!$I368^2+BW$5*temperature!$I368^6)*(M258/M$56)^$BW$1</f>
        <v>-33.013981621191299</v>
      </c>
      <c r="BX258" s="12">
        <f>(BX$3*temperature!$M368+BX$4*temperature!$M368^2+BX$5*temperature!$M368^6)*(K258/K$56)^$BW$1</f>
        <v>-67.417775869639897</v>
      </c>
      <c r="BY258" s="12">
        <f>(BY$3*temperature!$M368+BY$4*temperature!$M368^2+BY$5*temperature!$M368^6)*(L258/L$56)^$BW$1</f>
        <v>-39.28126219234521</v>
      </c>
      <c r="BZ258" s="12">
        <f>(BZ$3*temperature!$M368+BZ$4*temperature!$M368^2+BZ$5*temperature!$M368^6)*(M258/M$56)^$BW$1</f>
        <v>-33.013990370107223</v>
      </c>
      <c r="CA258" s="19">
        <f t="shared" si="303"/>
        <v>-1.9867682951257848E-5</v>
      </c>
      <c r="CB258" s="19">
        <f t="shared" si="304"/>
        <v>-1.0993322312913278E-5</v>
      </c>
      <c r="CC258" s="19">
        <f t="shared" si="305"/>
        <v>-8.7489159241727066E-6</v>
      </c>
      <c r="CD258" s="19">
        <f t="shared" si="306"/>
        <v>-3.2666142547681271E-2</v>
      </c>
      <c r="CE258" s="19">
        <f t="shared" si="307"/>
        <v>-2.8508096880125001E-5</v>
      </c>
      <c r="CF258" s="19"/>
      <c r="CG258" s="19"/>
      <c r="CH258" s="19"/>
    </row>
    <row r="259" spans="1:86">
      <c r="A259" s="2">
        <f t="shared" si="327"/>
        <v>2213</v>
      </c>
      <c r="B259" s="5">
        <f t="shared" si="328"/>
        <v>1165.4030665046537</v>
      </c>
      <c r="C259" s="5">
        <f t="shared" si="329"/>
        <v>2964.1568374351696</v>
      </c>
      <c r="D259" s="5">
        <f t="shared" si="330"/>
        <v>4369.9170066966808</v>
      </c>
      <c r="E259" s="15">
        <f t="shared" si="331"/>
        <v>1.2345817298728732E-7</v>
      </c>
      <c r="F259" s="15">
        <f t="shared" si="332"/>
        <v>2.4322087933208651E-7</v>
      </c>
      <c r="G259" s="15">
        <f t="shared" si="333"/>
        <v>4.9652677326969291E-7</v>
      </c>
      <c r="H259" s="5">
        <f t="shared" si="334"/>
        <v>97826.276701419047</v>
      </c>
      <c r="I259" s="5">
        <f t="shared" si="335"/>
        <v>88380.742510347074</v>
      </c>
      <c r="J259" s="5">
        <f t="shared" si="336"/>
        <v>34580.1914667366</v>
      </c>
      <c r="K259" s="5">
        <f t="shared" si="337"/>
        <v>83942.010719797952</v>
      </c>
      <c r="L259" s="5">
        <f t="shared" si="338"/>
        <v>29816.486561764155</v>
      </c>
      <c r="M259" s="5">
        <f t="shared" si="339"/>
        <v>7913.2375772226733</v>
      </c>
      <c r="N259" s="15">
        <f t="shared" si="340"/>
        <v>-2.4434953065343601E-2</v>
      </c>
      <c r="O259" s="15">
        <f t="shared" si="341"/>
        <v>-4.2004780456705859E-4</v>
      </c>
      <c r="P259" s="15">
        <f t="shared" si="342"/>
        <v>6.3788945938303421E-4</v>
      </c>
      <c r="Q259" s="5">
        <f t="shared" si="343"/>
        <v>1538.6846847843326</v>
      </c>
      <c r="R259" s="5">
        <f t="shared" si="344"/>
        <v>4401.7274263874251</v>
      </c>
      <c r="S259" s="5">
        <f t="shared" si="345"/>
        <v>3114.4425965832843</v>
      </c>
      <c r="T259" s="5">
        <f t="shared" si="346"/>
        <v>15.728746270090975</v>
      </c>
      <c r="U259" s="5">
        <f t="shared" si="347"/>
        <v>49.804146258129691</v>
      </c>
      <c r="V259" s="5">
        <f t="shared" si="348"/>
        <v>90.064353737865531</v>
      </c>
      <c r="W259" s="15">
        <f t="shared" si="349"/>
        <v>-1.0734613539272964E-2</v>
      </c>
      <c r="X259" s="15">
        <f t="shared" si="350"/>
        <v>-1.217998157191269E-2</v>
      </c>
      <c r="Y259" s="15">
        <f t="shared" si="351"/>
        <v>-9.7425357312937999E-3</v>
      </c>
      <c r="Z259" s="5">
        <f t="shared" si="366"/>
        <v>1619.1526964512041</v>
      </c>
      <c r="AA259" s="5">
        <f t="shared" si="367"/>
        <v>13614.112224626044</v>
      </c>
      <c r="AB259" s="5">
        <f t="shared" si="368"/>
        <v>53359.305448851992</v>
      </c>
      <c r="AC259" s="16">
        <f t="shared" si="352"/>
        <v>1.0155639486214389</v>
      </c>
      <c r="AD259" s="16">
        <f t="shared" si="353"/>
        <v>3.0539480595233841</v>
      </c>
      <c r="AE259" s="16">
        <f t="shared" si="354"/>
        <v>16.97677219942382</v>
      </c>
      <c r="AF259" s="15">
        <f t="shared" si="355"/>
        <v>-4.0504037456468023E-3</v>
      </c>
      <c r="AG259" s="15">
        <f t="shared" si="356"/>
        <v>2.9673830763510267E-4</v>
      </c>
      <c r="AH259" s="15">
        <f t="shared" si="357"/>
        <v>9.7937136394747881E-3</v>
      </c>
      <c r="AI259" s="1">
        <f t="shared" si="321"/>
        <v>234114.03171070677</v>
      </c>
      <c r="AJ259" s="1">
        <f t="shared" si="322"/>
        <v>176679.35734127834</v>
      </c>
      <c r="AK259" s="1">
        <f t="shared" si="323"/>
        <v>68485.669589654601</v>
      </c>
      <c r="AL259" s="14">
        <f t="shared" si="358"/>
        <v>89.208886545580739</v>
      </c>
      <c r="AM259" s="14">
        <f t="shared" si="359"/>
        <v>21.680871068141961</v>
      </c>
      <c r="AN259" s="14">
        <f t="shared" si="360"/>
        <v>6.8130995845427327</v>
      </c>
      <c r="AO259" s="11">
        <f t="shared" si="361"/>
        <v>2.680752828754436E-3</v>
      </c>
      <c r="AP259" s="11">
        <f t="shared" si="362"/>
        <v>3.3770415249657014E-3</v>
      </c>
      <c r="AQ259" s="11">
        <f t="shared" si="363"/>
        <v>3.063402758946971E-3</v>
      </c>
      <c r="AR259" s="1">
        <f t="shared" si="369"/>
        <v>97826.276701419047</v>
      </c>
      <c r="AS259" s="1">
        <f t="shared" si="364"/>
        <v>88380.742510347074</v>
      </c>
      <c r="AT259" s="1">
        <f t="shared" si="365"/>
        <v>34580.1914667366</v>
      </c>
      <c r="AU259" s="1">
        <f t="shared" si="324"/>
        <v>19565.255340283809</v>
      </c>
      <c r="AV259" s="1">
        <f t="shared" si="325"/>
        <v>17676.148502069416</v>
      </c>
      <c r="AW259" s="1">
        <f t="shared" si="326"/>
        <v>6916.0382933473202</v>
      </c>
      <c r="AX259" s="1">
        <f t="shared" si="308"/>
        <v>67153.608575838356</v>
      </c>
      <c r="AY259" s="1">
        <f t="shared" si="295"/>
        <v>23853.189249411327</v>
      </c>
      <c r="AZ259" s="1">
        <f t="shared" si="296"/>
        <v>6330.590061778139</v>
      </c>
      <c r="BA259" s="1">
        <f t="shared" si="309"/>
        <v>12953.149678132157</v>
      </c>
      <c r="BB259" s="1">
        <f t="shared" si="310"/>
        <v>29877.732260164241</v>
      </c>
      <c r="BC259" s="1">
        <f t="shared" si="311"/>
        <v>38250.533486466979</v>
      </c>
      <c r="BD259" s="1">
        <f t="shared" si="312"/>
        <v>232.88999409396638</v>
      </c>
      <c r="BE259" s="2">
        <f t="shared" si="318"/>
        <v>0</v>
      </c>
      <c r="BF259" s="2">
        <f t="shared" si="319"/>
        <v>0</v>
      </c>
      <c r="BG259" s="2">
        <f t="shared" si="320"/>
        <v>0</v>
      </c>
      <c r="BH259" s="2">
        <f t="shared" si="297"/>
        <v>0</v>
      </c>
      <c r="BI259" s="2">
        <f t="shared" si="313"/>
        <v>0</v>
      </c>
      <c r="BJ259" s="2">
        <f t="shared" si="298"/>
        <v>0</v>
      </c>
      <c r="BK259" s="2">
        <f t="shared" si="299"/>
        <v>0</v>
      </c>
      <c r="BL259" s="2">
        <f t="shared" si="300"/>
        <v>0</v>
      </c>
      <c r="BM259" s="2">
        <f t="shared" si="301"/>
        <v>0</v>
      </c>
      <c r="BN259" s="2">
        <f t="shared" si="302"/>
        <v>0</v>
      </c>
      <c r="BO259" s="2">
        <f t="shared" si="314"/>
        <v>0</v>
      </c>
      <c r="BP259" s="2">
        <f t="shared" si="315"/>
        <v>0</v>
      </c>
      <c r="BQ259" s="2">
        <f t="shared" si="316"/>
        <v>0</v>
      </c>
      <c r="BR259" s="11">
        <f t="shared" si="317"/>
        <v>1.895700858101898E-2</v>
      </c>
      <c r="BS259" s="17">
        <f t="shared" si="370"/>
        <v>8.5599782044709855E-4</v>
      </c>
      <c r="BT259" s="17">
        <f t="shared" si="371"/>
        <v>2.8722980830307335E-3</v>
      </c>
      <c r="BU259" s="12">
        <f>(BU$3*temperature!$I369+BU$4*temperature!$I369^2+BU$5*temperature!$I369^6)*(K259/K$56)^$BW$1</f>
        <v>-68.248895926215582</v>
      </c>
      <c r="BV259" s="12">
        <f>(BV$3*temperature!$I369+BV$4*temperature!$I369^2+BV$5*temperature!$I369^6)*(L259/L$56)^$BW$1</f>
        <v>-39.51244707651491</v>
      </c>
      <c r="BW259" s="12">
        <f>(BW$3*temperature!$I369+BW$4*temperature!$I369^2+BW$5*temperature!$I369^6)*(M259/M$56)^$BW$1</f>
        <v>-33.189371914707223</v>
      </c>
      <c r="BX259" s="12">
        <f>(BX$3*temperature!$M369+BX$4*temperature!$M369^2+BX$5*temperature!$M369^6)*(K259/K$56)^$BW$1</f>
        <v>-68.248915891296008</v>
      </c>
      <c r="BY259" s="12">
        <f>(BY$3*temperature!$M369+BY$4*temperature!$M369^2+BY$5*temperature!$M369^6)*(L259/L$56)^$BW$1</f>
        <v>-39.512458055656651</v>
      </c>
      <c r="BZ259" s="12">
        <f>(BZ$3*temperature!$M369+BZ$4*temperature!$M369^2+BZ$5*temperature!$M369^6)*(M259/M$56)^$BW$1</f>
        <v>-33.189380649039656</v>
      </c>
      <c r="CA259" s="19">
        <f t="shared" si="303"/>
        <v>-1.9965080426231907E-5</v>
      </c>
      <c r="CB259" s="19">
        <f t="shared" si="304"/>
        <v>-1.0979141741529475E-5</v>
      </c>
      <c r="CC259" s="19">
        <f t="shared" si="305"/>
        <v>-8.7343324324251626E-6</v>
      </c>
      <c r="CD259" s="19">
        <f t="shared" si="306"/>
        <v>-3.2254890692327572E-2</v>
      </c>
      <c r="CE259" s="19">
        <f t="shared" si="307"/>
        <v>-2.7610116131391807E-5</v>
      </c>
      <c r="CF259" s="19"/>
      <c r="CG259" s="19"/>
      <c r="CH259" s="19"/>
    </row>
    <row r="260" spans="1:86">
      <c r="A260" s="2">
        <f t="shared" si="327"/>
        <v>2214</v>
      </c>
      <c r="B260" s="5">
        <f t="shared" si="328"/>
        <v>1165.4032031892605</v>
      </c>
      <c r="C260" s="5">
        <f t="shared" si="329"/>
        <v>2964.15752233276</v>
      </c>
      <c r="D260" s="5">
        <f t="shared" si="330"/>
        <v>4369.9190679884323</v>
      </c>
      <c r="E260" s="15">
        <f t="shared" si="331"/>
        <v>1.1728526433792295E-7</v>
      </c>
      <c r="F260" s="15">
        <f t="shared" si="332"/>
        <v>2.3105983536548216E-7</v>
      </c>
      <c r="G260" s="15">
        <f t="shared" si="333"/>
        <v>4.7170043460620825E-7</v>
      </c>
      <c r="H260" s="5">
        <f t="shared" si="334"/>
        <v>95267.694928530356</v>
      </c>
      <c r="I260" s="5">
        <f t="shared" si="335"/>
        <v>88339.412657282781</v>
      </c>
      <c r="J260" s="5">
        <f t="shared" si="336"/>
        <v>34601.075616679853</v>
      </c>
      <c r="K260" s="5">
        <f t="shared" si="337"/>
        <v>81746.553182468793</v>
      </c>
      <c r="L260" s="5">
        <f t="shared" si="338"/>
        <v>29802.536468359016</v>
      </c>
      <c r="M260" s="5">
        <f t="shared" si="339"/>
        <v>7918.0129147351636</v>
      </c>
      <c r="N260" s="15">
        <f t="shared" si="340"/>
        <v>-2.6154454944589012E-2</v>
      </c>
      <c r="O260" s="15">
        <f t="shared" si="341"/>
        <v>-4.6786509792973163E-4</v>
      </c>
      <c r="P260" s="15">
        <f t="shared" si="342"/>
        <v>6.0346191630022972E-4</v>
      </c>
      <c r="Q260" s="5">
        <f t="shared" si="343"/>
        <v>1482.3562119134358</v>
      </c>
      <c r="R260" s="5">
        <f t="shared" si="344"/>
        <v>4346.0811406528819</v>
      </c>
      <c r="S260" s="5">
        <f t="shared" si="345"/>
        <v>3085.9626208653722</v>
      </c>
      <c r="T260" s="5">
        <f t="shared" si="346"/>
        <v>15.559904257424266</v>
      </c>
      <c r="U260" s="5">
        <f t="shared" si="347"/>
        <v>49.197532674500827</v>
      </c>
      <c r="V260" s="5">
        <f t="shared" si="348"/>
        <v>89.186898553458491</v>
      </c>
      <c r="W260" s="15">
        <f t="shared" si="349"/>
        <v>-1.0734613539272964E-2</v>
      </c>
      <c r="X260" s="15">
        <f t="shared" si="350"/>
        <v>-1.217998157191269E-2</v>
      </c>
      <c r="Y260" s="15">
        <f t="shared" si="351"/>
        <v>-9.7425357312937999E-3</v>
      </c>
      <c r="Z260" s="5">
        <f t="shared" si="366"/>
        <v>1556.3034008454033</v>
      </c>
      <c r="AA260" s="5">
        <f t="shared" si="367"/>
        <v>13446.635880667583</v>
      </c>
      <c r="AB260" s="5">
        <f t="shared" si="368"/>
        <v>53391.007298894881</v>
      </c>
      <c r="AC260" s="16">
        <f t="shared" si="352"/>
        <v>1.0114505045999989</v>
      </c>
      <c r="AD260" s="16">
        <f t="shared" si="353"/>
        <v>3.0548542829021725</v>
      </c>
      <c r="AE260" s="16">
        <f t="shared" si="354"/>
        <v>17.143037844867575</v>
      </c>
      <c r="AF260" s="15">
        <f t="shared" si="355"/>
        <v>-4.0504037456468023E-3</v>
      </c>
      <c r="AG260" s="15">
        <f t="shared" si="356"/>
        <v>2.9673830763510267E-4</v>
      </c>
      <c r="AH260" s="15">
        <f t="shared" si="357"/>
        <v>9.7937136394747881E-3</v>
      </c>
      <c r="AI260" s="1">
        <f t="shared" si="321"/>
        <v>230267.88387991989</v>
      </c>
      <c r="AJ260" s="1">
        <f t="shared" si="322"/>
        <v>176687.57010921993</v>
      </c>
      <c r="AK260" s="1">
        <f t="shared" si="323"/>
        <v>68553.140924036459</v>
      </c>
      <c r="AL260" s="14">
        <f t="shared" si="358"/>
        <v>89.445642050788265</v>
      </c>
      <c r="AM260" s="14">
        <f t="shared" si="359"/>
        <v>21.753356098017559</v>
      </c>
      <c r="AN260" s="14">
        <f t="shared" si="360"/>
        <v>6.8337621399263595</v>
      </c>
      <c r="AO260" s="11">
        <f t="shared" si="361"/>
        <v>2.6539453004668914E-3</v>
      </c>
      <c r="AP260" s="11">
        <f t="shared" si="362"/>
        <v>3.3432711097160445E-3</v>
      </c>
      <c r="AQ260" s="11">
        <f t="shared" si="363"/>
        <v>3.0327687313575014E-3</v>
      </c>
      <c r="AR260" s="1">
        <f t="shared" si="369"/>
        <v>95267.694928530356</v>
      </c>
      <c r="AS260" s="1">
        <f t="shared" si="364"/>
        <v>88339.412657282781</v>
      </c>
      <c r="AT260" s="1">
        <f t="shared" si="365"/>
        <v>34601.075616679853</v>
      </c>
      <c r="AU260" s="1">
        <f t="shared" si="324"/>
        <v>19053.538985706073</v>
      </c>
      <c r="AV260" s="1">
        <f t="shared" si="325"/>
        <v>17667.882531456558</v>
      </c>
      <c r="AW260" s="1">
        <f t="shared" si="326"/>
        <v>6920.2151233359709</v>
      </c>
      <c r="AX260" s="1">
        <f t="shared" si="308"/>
        <v>65397.24254597503</v>
      </c>
      <c r="AY260" s="1">
        <f t="shared" si="295"/>
        <v>23842.02917468721</v>
      </c>
      <c r="AZ260" s="1">
        <f t="shared" si="296"/>
        <v>6334.41033178813</v>
      </c>
      <c r="BA260" s="1">
        <f t="shared" si="309"/>
        <v>12922.265022169142</v>
      </c>
      <c r="BB260" s="1">
        <f t="shared" si="310"/>
        <v>29876.352013333733</v>
      </c>
      <c r="BC260" s="1">
        <f t="shared" si="311"/>
        <v>38253.187813626471</v>
      </c>
      <c r="BD260" s="1">
        <f t="shared" si="312"/>
        <v>226.02421717896632</v>
      </c>
      <c r="BE260" s="2">
        <f t="shared" si="318"/>
        <v>0</v>
      </c>
      <c r="BF260" s="2">
        <f t="shared" si="319"/>
        <v>0</v>
      </c>
      <c r="BG260" s="2">
        <f t="shared" si="320"/>
        <v>0</v>
      </c>
      <c r="BH260" s="2">
        <f t="shared" si="297"/>
        <v>0</v>
      </c>
      <c r="BI260" s="2">
        <f t="shared" si="313"/>
        <v>0</v>
      </c>
      <c r="BJ260" s="2">
        <f t="shared" si="298"/>
        <v>0</v>
      </c>
      <c r="BK260" s="2">
        <f t="shared" si="299"/>
        <v>0</v>
      </c>
      <c r="BL260" s="2">
        <f t="shared" si="300"/>
        <v>0</v>
      </c>
      <c r="BM260" s="2">
        <f t="shared" si="301"/>
        <v>0</v>
      </c>
      <c r="BN260" s="2">
        <f t="shared" si="302"/>
        <v>0</v>
      </c>
      <c r="BO260" s="2">
        <f t="shared" si="314"/>
        <v>0</v>
      </c>
      <c r="BP260" s="2">
        <f t="shared" si="315"/>
        <v>0</v>
      </c>
      <c r="BQ260" s="2">
        <f t="shared" si="316"/>
        <v>0</v>
      </c>
      <c r="BR260" s="11">
        <f t="shared" si="317"/>
        <v>1.8318610120309858E-2</v>
      </c>
      <c r="BS260" s="17">
        <f t="shared" si="370"/>
        <v>8.400725577609458E-4</v>
      </c>
      <c r="BT260" s="17">
        <f t="shared" si="371"/>
        <v>2.7886389155638187E-3</v>
      </c>
      <c r="BU260" s="12">
        <f>(BU$3*temperature!$I370+BU$4*temperature!$I370^2+BU$5*temperature!$I370^6)*(K260/K$56)^$BW$1</f>
        <v>-69.11613117407633</v>
      </c>
      <c r="BV260" s="12">
        <f>(BV$3*temperature!$I370+BV$4*temperature!$I370^2+BV$5*temperature!$I370^6)*(L260/L$56)^$BW$1</f>
        <v>-39.742996800258609</v>
      </c>
      <c r="BW260" s="12">
        <f>(BW$3*temperature!$I370+BW$4*temperature!$I370^2+BW$5*temperature!$I370^6)*(M260/M$56)^$BW$1</f>
        <v>-33.36404198495206</v>
      </c>
      <c r="BX260" s="12">
        <f>(BX$3*temperature!$M370+BX$4*temperature!$M370^2+BX$5*temperature!$M370^6)*(K260/K$56)^$BW$1</f>
        <v>-69.116151245921358</v>
      </c>
      <c r="BY260" s="12">
        <f>(BY$3*temperature!$M370+BY$4*temperature!$M370^2+BY$5*temperature!$M370^6)*(L260/L$56)^$BW$1</f>
        <v>-39.743007765405721</v>
      </c>
      <c r="BZ260" s="12">
        <f>(BZ$3*temperature!$M370+BZ$4*temperature!$M370^2+BZ$5*temperature!$M370^6)*(M260/M$56)^$BW$1</f>
        <v>-33.364050704842498</v>
      </c>
      <c r="CA260" s="19">
        <f t="shared" si="303"/>
        <v>-2.0071845028724056E-5</v>
      </c>
      <c r="CB260" s="19">
        <f t="shared" si="304"/>
        <v>-1.0965147112074192E-5</v>
      </c>
      <c r="CC260" s="19">
        <f t="shared" si="305"/>
        <v>-8.7198904381580178E-6</v>
      </c>
      <c r="CD260" s="19">
        <f t="shared" si="306"/>
        <v>-3.1825706528504256E-2</v>
      </c>
      <c r="CE260" s="19">
        <f t="shared" si="307"/>
        <v>-2.6735902685949803E-5</v>
      </c>
      <c r="CF260" s="19"/>
      <c r="CG260" s="19"/>
      <c r="CH260" s="19"/>
    </row>
    <row r="261" spans="1:86">
      <c r="A261" s="2">
        <f t="shared" si="327"/>
        <v>2215</v>
      </c>
      <c r="B261" s="5">
        <f t="shared" si="328"/>
        <v>1165.4033330396521</v>
      </c>
      <c r="C261" s="5">
        <f t="shared" si="329"/>
        <v>2964.1581729856216</v>
      </c>
      <c r="D261" s="5">
        <f t="shared" si="330"/>
        <v>4369.9210262165188</v>
      </c>
      <c r="E261" s="15">
        <f t="shared" si="331"/>
        <v>1.114210011210268E-7</v>
      </c>
      <c r="F261" s="15">
        <f t="shared" si="332"/>
        <v>2.1950684359720804E-7</v>
      </c>
      <c r="G261" s="15">
        <f t="shared" si="333"/>
        <v>4.4811541287589782E-7</v>
      </c>
      <c r="H261" s="5">
        <f t="shared" si="334"/>
        <v>92586.211238913267</v>
      </c>
      <c r="I261" s="5">
        <f t="shared" si="335"/>
        <v>88293.907756253291</v>
      </c>
      <c r="J261" s="5">
        <f t="shared" si="336"/>
        <v>34620.794429163871</v>
      </c>
      <c r="K261" s="5">
        <f t="shared" si="337"/>
        <v>79445.637929853998</v>
      </c>
      <c r="L261" s="5">
        <f t="shared" si="338"/>
        <v>29787.17821502759</v>
      </c>
      <c r="M261" s="5">
        <f t="shared" si="339"/>
        <v>7922.5217621698266</v>
      </c>
      <c r="N261" s="15">
        <f t="shared" si="340"/>
        <v>-2.814693908229815E-2</v>
      </c>
      <c r="O261" s="15">
        <f t="shared" si="341"/>
        <v>-5.1533376522272523E-4</v>
      </c>
      <c r="P261" s="15">
        <f t="shared" si="342"/>
        <v>5.6944178839013482E-4</v>
      </c>
      <c r="Q261" s="5">
        <f t="shared" si="343"/>
        <v>1425.167948410623</v>
      </c>
      <c r="R261" s="5">
        <f t="shared" si="344"/>
        <v>4290.9344912706456</v>
      </c>
      <c r="S261" s="5">
        <f t="shared" si="345"/>
        <v>3057.639045689516</v>
      </c>
      <c r="T261" s="5">
        <f t="shared" si="346"/>
        <v>15.392874698512729</v>
      </c>
      <c r="U261" s="5">
        <f t="shared" si="347"/>
        <v>48.598307633141836</v>
      </c>
      <c r="V261" s="5">
        <f t="shared" si="348"/>
        <v>88.317992007538152</v>
      </c>
      <c r="W261" s="15">
        <f t="shared" si="349"/>
        <v>-1.0734613539272964E-2</v>
      </c>
      <c r="X261" s="15">
        <f t="shared" si="350"/>
        <v>-1.217998157191269E-2</v>
      </c>
      <c r="Y261" s="15">
        <f t="shared" si="351"/>
        <v>-9.7425357312937999E-3</v>
      </c>
      <c r="Z261" s="5">
        <f t="shared" si="366"/>
        <v>1493.2570469377777</v>
      </c>
      <c r="AA261" s="5">
        <f t="shared" si="367"/>
        <v>13280.584275409446</v>
      </c>
      <c r="AB261" s="5">
        <f t="shared" si="368"/>
        <v>53420.888616605618</v>
      </c>
      <c r="AC261" s="16">
        <f t="shared" si="352"/>
        <v>1.0073537216876307</v>
      </c>
      <c r="AD261" s="16">
        <f t="shared" si="353"/>
        <v>3.0557607751921529</v>
      </c>
      <c r="AE261" s="16">
        <f t="shared" si="354"/>
        <v>17.310931848430887</v>
      </c>
      <c r="AF261" s="15">
        <f t="shared" si="355"/>
        <v>-4.0504037456468023E-3</v>
      </c>
      <c r="AG261" s="15">
        <f t="shared" si="356"/>
        <v>2.9673830763510267E-4</v>
      </c>
      <c r="AH261" s="15">
        <f t="shared" si="357"/>
        <v>9.7937136394747881E-3</v>
      </c>
      <c r="AI261" s="1">
        <f t="shared" si="321"/>
        <v>226294.63447763398</v>
      </c>
      <c r="AJ261" s="1">
        <f t="shared" si="322"/>
        <v>176686.69562975451</v>
      </c>
      <c r="AK261" s="1">
        <f t="shared" si="323"/>
        <v>68618.041954968794</v>
      </c>
      <c r="AL261" s="14">
        <f t="shared" si="358"/>
        <v>89.68065205374252</v>
      </c>
      <c r="AM261" s="14">
        <f t="shared" si="359"/>
        <v>21.825356191329611</v>
      </c>
      <c r="AN261" s="14">
        <f t="shared" si="360"/>
        <v>6.8542801078605073</v>
      </c>
      <c r="AO261" s="11">
        <f t="shared" si="361"/>
        <v>2.6274058474622226E-3</v>
      </c>
      <c r="AP261" s="11">
        <f t="shared" si="362"/>
        <v>3.3098383986188838E-3</v>
      </c>
      <c r="AQ261" s="11">
        <f t="shared" si="363"/>
        <v>3.0024410440439263E-3</v>
      </c>
      <c r="AR261" s="1">
        <f t="shared" si="369"/>
        <v>92586.211238913267</v>
      </c>
      <c r="AS261" s="1">
        <f t="shared" si="364"/>
        <v>88293.907756253291</v>
      </c>
      <c r="AT261" s="1">
        <f t="shared" si="365"/>
        <v>34620.794429163871</v>
      </c>
      <c r="AU261" s="1">
        <f t="shared" si="324"/>
        <v>18517.242247782655</v>
      </c>
      <c r="AV261" s="1">
        <f t="shared" si="325"/>
        <v>17658.78155125066</v>
      </c>
      <c r="AW261" s="1">
        <f t="shared" si="326"/>
        <v>6924.1588858327741</v>
      </c>
      <c r="AX261" s="1">
        <f t="shared" si="308"/>
        <v>63556.510343883208</v>
      </c>
      <c r="AY261" s="1">
        <f t="shared" si="295"/>
        <v>23829.742572022071</v>
      </c>
      <c r="AZ261" s="1">
        <f t="shared" si="296"/>
        <v>6338.0174097358613</v>
      </c>
      <c r="BA261" s="1">
        <f t="shared" si="309"/>
        <v>12888.993430168173</v>
      </c>
      <c r="BB261" s="1">
        <f t="shared" si="310"/>
        <v>29874.830646876089</v>
      </c>
      <c r="BC261" s="1">
        <f t="shared" si="311"/>
        <v>38255.692662878726</v>
      </c>
      <c r="BD261" s="1">
        <f t="shared" si="312"/>
        <v>219.35357019526549</v>
      </c>
      <c r="BE261" s="2">
        <f t="shared" si="318"/>
        <v>0</v>
      </c>
      <c r="BF261" s="2">
        <f t="shared" si="319"/>
        <v>0</v>
      </c>
      <c r="BG261" s="2">
        <f t="shared" si="320"/>
        <v>0</v>
      </c>
      <c r="BH261" s="2">
        <f t="shared" si="297"/>
        <v>0</v>
      </c>
      <c r="BI261" s="2">
        <f t="shared" si="313"/>
        <v>0</v>
      </c>
      <c r="BJ261" s="2">
        <f t="shared" si="298"/>
        <v>0</v>
      </c>
      <c r="BK261" s="2">
        <f t="shared" si="299"/>
        <v>0</v>
      </c>
      <c r="BL261" s="2">
        <f t="shared" si="300"/>
        <v>0</v>
      </c>
      <c r="BM261" s="2">
        <f t="shared" si="301"/>
        <v>0</v>
      </c>
      <c r="BN261" s="2">
        <f t="shared" si="302"/>
        <v>0</v>
      </c>
      <c r="BO261" s="2">
        <f t="shared" si="314"/>
        <v>0</v>
      </c>
      <c r="BP261" s="2">
        <f t="shared" si="315"/>
        <v>0</v>
      </c>
      <c r="BQ261" s="2">
        <f t="shared" si="316"/>
        <v>0</v>
      </c>
      <c r="BR261" s="11">
        <f t="shared" si="317"/>
        <v>1.7592861194089621E-2</v>
      </c>
      <c r="BS261" s="17">
        <f t="shared" si="370"/>
        <v>8.2496042929206112E-4</v>
      </c>
      <c r="BT261" s="17">
        <f t="shared" si="371"/>
        <v>2.7074164228774937E-3</v>
      </c>
      <c r="BU261" s="12">
        <f>(BU$3*temperature!$I371+BU$4*temperature!$I371^2+BU$5*temperature!$I371^6)*(K261/K$56)^$BW$1</f>
        <v>-70.025613530403632</v>
      </c>
      <c r="BV261" s="12">
        <f>(BV$3*temperature!$I371+BV$4*temperature!$I371^2+BV$5*temperature!$I371^6)*(L261/L$56)^$BW$1</f>
        <v>-39.972905508131973</v>
      </c>
      <c r="BW261" s="12">
        <f>(BW$3*temperature!$I371+BW$4*temperature!$I371^2+BW$5*temperature!$I371^6)*(M261/M$56)^$BW$1</f>
        <v>-33.537994435782259</v>
      </c>
      <c r="BX261" s="12">
        <f>(BX$3*temperature!$M371+BX$4*temperature!$M371^2+BX$5*temperature!$M371^6)*(K261/K$56)^$BW$1</f>
        <v>-70.025633719960723</v>
      </c>
      <c r="BY261" s="12">
        <f>(BY$3*temperature!$M371+BY$4*temperature!$M371^2+BY$5*temperature!$M371^6)*(L261/L$56)^$BW$1</f>
        <v>-39.972916459469758</v>
      </c>
      <c r="BZ261" s="12">
        <f>(BZ$3*temperature!$M371+BZ$4*temperature!$M371^2+BZ$5*temperature!$M371^6)*(M261/M$56)^$BW$1</f>
        <v>-33.538003141371235</v>
      </c>
      <c r="CA261" s="19">
        <f t="shared" si="303"/>
        <v>-2.0189557091043753E-5</v>
      </c>
      <c r="CB261" s="19">
        <f t="shared" si="304"/>
        <v>-1.0951337785058968E-5</v>
      </c>
      <c r="CC261" s="19">
        <f t="shared" si="305"/>
        <v>-8.7055889750331517E-6</v>
      </c>
      <c r="CD261" s="19">
        <f t="shared" si="306"/>
        <v>-3.1376054121424621E-2</v>
      </c>
      <c r="CE261" s="19">
        <f t="shared" si="307"/>
        <v>-2.58840030775014E-5</v>
      </c>
      <c r="CF261" s="19"/>
      <c r="CG261" s="19"/>
      <c r="CH261" s="19"/>
    </row>
    <row r="262" spans="1:86">
      <c r="A262" s="2">
        <f t="shared" si="327"/>
        <v>2216</v>
      </c>
      <c r="B262" s="5">
        <f t="shared" si="328"/>
        <v>1165.4034563975379</v>
      </c>
      <c r="C262" s="5">
        <f t="shared" si="329"/>
        <v>2964.158791105976</v>
      </c>
      <c r="D262" s="5">
        <f t="shared" si="330"/>
        <v>4369.9228865340356</v>
      </c>
      <c r="E262" s="15">
        <f t="shared" si="331"/>
        <v>1.0584995106497545E-7</v>
      </c>
      <c r="F262" s="15">
        <f t="shared" si="332"/>
        <v>2.0853150141734763E-7</v>
      </c>
      <c r="G262" s="15">
        <f t="shared" si="333"/>
        <v>4.257096422321029E-7</v>
      </c>
      <c r="H262" s="5">
        <f t="shared" si="334"/>
        <v>89763.592952864667</v>
      </c>
      <c r="I262" s="5">
        <f t="shared" si="335"/>
        <v>88244.264417405211</v>
      </c>
      <c r="J262" s="5">
        <f t="shared" si="336"/>
        <v>34639.359875538867</v>
      </c>
      <c r="K262" s="5">
        <f t="shared" si="337"/>
        <v>77023.619983365541</v>
      </c>
      <c r="L262" s="5">
        <f t="shared" si="338"/>
        <v>29770.424135907993</v>
      </c>
      <c r="M262" s="5">
        <f t="shared" si="339"/>
        <v>7926.7668503442992</v>
      </c>
      <c r="N262" s="15">
        <f t="shared" si="340"/>
        <v>-3.0486481191414949E-2</v>
      </c>
      <c r="O262" s="15">
        <f t="shared" si="341"/>
        <v>-5.6245942461052856E-4</v>
      </c>
      <c r="P262" s="15">
        <f t="shared" si="342"/>
        <v>5.358253725149531E-4</v>
      </c>
      <c r="Q262" s="5">
        <f t="shared" si="343"/>
        <v>1366.8875113960166</v>
      </c>
      <c r="R262" s="5">
        <f t="shared" si="344"/>
        <v>4236.2877911947944</v>
      </c>
      <c r="S262" s="5">
        <f t="shared" si="345"/>
        <v>3029.4735765032256</v>
      </c>
      <c r="T262" s="5">
        <f t="shared" si="346"/>
        <v>15.227638137365743</v>
      </c>
      <c r="U262" s="5">
        <f t="shared" si="347"/>
        <v>48.006381141744022</v>
      </c>
      <c r="V262" s="5">
        <f t="shared" si="348"/>
        <v>87.457550814688588</v>
      </c>
      <c r="W262" s="15">
        <f t="shared" si="349"/>
        <v>-1.0734613539272964E-2</v>
      </c>
      <c r="X262" s="15">
        <f t="shared" si="350"/>
        <v>-1.217998157191269E-2</v>
      </c>
      <c r="Y262" s="15">
        <f t="shared" si="351"/>
        <v>-9.7425357312937999E-3</v>
      </c>
      <c r="Z262" s="5">
        <f t="shared" si="366"/>
        <v>1429.8332818653519</v>
      </c>
      <c r="AA262" s="5">
        <f t="shared" si="367"/>
        <v>13115.960160599789</v>
      </c>
      <c r="AB262" s="5">
        <f t="shared" si="368"/>
        <v>53448.968091459545</v>
      </c>
      <c r="AC262" s="16">
        <f t="shared" si="352"/>
        <v>1.0032735324001159</v>
      </c>
      <c r="AD262" s="16">
        <f t="shared" si="353"/>
        <v>3.0566675364731211</v>
      </c>
      <c r="AE262" s="16">
        <f t="shared" si="354"/>
        <v>17.480470157786883</v>
      </c>
      <c r="AF262" s="15">
        <f t="shared" si="355"/>
        <v>-4.0504037456468023E-3</v>
      </c>
      <c r="AG262" s="15">
        <f t="shared" si="356"/>
        <v>2.9673830763510267E-4</v>
      </c>
      <c r="AH262" s="15">
        <f t="shared" si="357"/>
        <v>9.7937136394747881E-3</v>
      </c>
      <c r="AI262" s="1">
        <f t="shared" si="321"/>
        <v>222182.41327765325</v>
      </c>
      <c r="AJ262" s="1">
        <f t="shared" si="322"/>
        <v>176676.80761802974</v>
      </c>
      <c r="AK262" s="1">
        <f t="shared" si="323"/>
        <v>68680.396645304689</v>
      </c>
      <c r="AL262" s="14">
        <f t="shared" si="358"/>
        <v>89.913923248656644</v>
      </c>
      <c r="AM262" s="14">
        <f t="shared" si="359"/>
        <v>21.896872209295353</v>
      </c>
      <c r="AN262" s="14">
        <f t="shared" si="360"/>
        <v>6.8746538840644904</v>
      </c>
      <c r="AO262" s="11">
        <f t="shared" si="361"/>
        <v>2.6011317889876001E-3</v>
      </c>
      <c r="AP262" s="11">
        <f t="shared" si="362"/>
        <v>3.276740014632695E-3</v>
      </c>
      <c r="AQ262" s="11">
        <f t="shared" si="363"/>
        <v>2.9724166336034868E-3</v>
      </c>
      <c r="AR262" s="1">
        <f t="shared" si="369"/>
        <v>89763.592952864667</v>
      </c>
      <c r="AS262" s="1">
        <f t="shared" si="364"/>
        <v>88244.264417405211</v>
      </c>
      <c r="AT262" s="1">
        <f t="shared" si="365"/>
        <v>34639.359875538867</v>
      </c>
      <c r="AU262" s="1">
        <f t="shared" si="324"/>
        <v>17952.718590572935</v>
      </c>
      <c r="AV262" s="1">
        <f t="shared" si="325"/>
        <v>17648.852883481042</v>
      </c>
      <c r="AW262" s="1">
        <f t="shared" si="326"/>
        <v>6927.8719751077733</v>
      </c>
      <c r="AX262" s="1">
        <f t="shared" si="308"/>
        <v>61618.895986692434</v>
      </c>
      <c r="AY262" s="1">
        <f t="shared" ref="AY262:AY325" si="372">(AS262-AV262)/C262*1000</f>
        <v>23816.339308726394</v>
      </c>
      <c r="AZ262" s="1">
        <f t="shared" ref="AZ262:AZ325" si="373">(AT262-AW262)/D262*1000</f>
        <v>6341.4134802754388</v>
      </c>
      <c r="BA262" s="1">
        <f t="shared" si="309"/>
        <v>12852.912900869111</v>
      </c>
      <c r="BB262" s="1">
        <f t="shared" si="310"/>
        <v>29873.169188623859</v>
      </c>
      <c r="BC262" s="1">
        <f t="shared" si="311"/>
        <v>38258.049837156788</v>
      </c>
      <c r="BD262" s="1">
        <f t="shared" si="312"/>
        <v>212.87162016571759</v>
      </c>
      <c r="BE262" s="2">
        <f t="shared" si="318"/>
        <v>0</v>
      </c>
      <c r="BF262" s="2">
        <f t="shared" si="319"/>
        <v>0</v>
      </c>
      <c r="BG262" s="2">
        <f t="shared" si="320"/>
        <v>0</v>
      </c>
      <c r="BH262" s="2">
        <f t="shared" ref="BH262:BH325" si="374">(BE262*Z262+BF262*AA262+BG262*AB262)/(Z262+AA262+AB262)</f>
        <v>0</v>
      </c>
      <c r="BI262" s="2">
        <f t="shared" si="313"/>
        <v>0</v>
      </c>
      <c r="BJ262" s="2">
        <f t="shared" ref="BJ262:BJ325" si="375">BJ$5*BF262^2</f>
        <v>0</v>
      </c>
      <c r="BK262" s="2">
        <f t="shared" ref="BK262:BK325" si="376">BK$5*BG262^2</f>
        <v>0</v>
      </c>
      <c r="BL262" s="2">
        <f t="shared" ref="BL262:BL325" si="377">BI262*AR262</f>
        <v>0</v>
      </c>
      <c r="BM262" s="2">
        <f t="shared" ref="BM262:BM325" si="378">BJ262*AS262</f>
        <v>0</v>
      </c>
      <c r="BN262" s="2">
        <f t="shared" ref="BN262:BN325" si="379">BK262*AT262</f>
        <v>0</v>
      </c>
      <c r="BO262" s="2">
        <f t="shared" si="314"/>
        <v>0</v>
      </c>
      <c r="BP262" s="2">
        <f t="shared" si="315"/>
        <v>0</v>
      </c>
      <c r="BQ262" s="2">
        <f t="shared" si="316"/>
        <v>0</v>
      </c>
      <c r="BR262" s="11">
        <f t="shared" si="317"/>
        <v>1.6757544424874177E-2</v>
      </c>
      <c r="BS262" s="17">
        <f t="shared" si="370"/>
        <v>8.1069793308496203E-4</v>
      </c>
      <c r="BT262" s="17">
        <f t="shared" si="371"/>
        <v>2.6285596338616441E-3</v>
      </c>
      <c r="BU262" s="12">
        <f>(BU$3*temperature!$I372+BU$4*temperature!$I372^2+BU$5*temperature!$I372^6)*(K262/K$56)^$BW$1</f>
        <v>-70.985209955905731</v>
      </c>
      <c r="BV262" s="12">
        <f>(BV$3*temperature!$I372+BV$4*temperature!$I372^2+BV$5*temperature!$I372^6)*(L262/L$56)^$BW$1</f>
        <v>-40.202178273727</v>
      </c>
      <c r="BW262" s="12">
        <f>(BW$3*temperature!$I372+BW$4*temperature!$I372^2+BW$5*temperature!$I372^6)*(M262/M$56)^$BW$1</f>
        <v>-33.711231794555438</v>
      </c>
      <c r="BX262" s="12">
        <f>(BX$3*temperature!$M372+BX$4*temperature!$M372^2+BX$5*temperature!$M372^6)*(K262/K$56)^$BW$1</f>
        <v>-70.985230276149835</v>
      </c>
      <c r="BY262" s="12">
        <f>(BY$3*temperature!$M372+BY$4*temperature!$M372^2+BY$5*temperature!$M372^6)*(L262/L$56)^$BW$1</f>
        <v>-40.202189211440086</v>
      </c>
      <c r="BZ262" s="12">
        <f>(BZ$3*temperature!$M372+BZ$4*temperature!$M372^2+BZ$5*temperature!$M372^6)*(M262/M$56)^$BW$1</f>
        <v>-33.711240485982501</v>
      </c>
      <c r="CA262" s="19">
        <f t="shared" ref="CA262:CA325" si="380">BX262-BU262</f>
        <v>-2.0320244104254925E-5</v>
      </c>
      <c r="CB262" s="19">
        <f t="shared" ref="CB262:CB325" si="381">BY262-BV262</f>
        <v>-1.0937713085468204E-5</v>
      </c>
      <c r="CC262" s="19">
        <f t="shared" ref="CC262:CC325" si="382">BZ262-BW262</f>
        <v>-8.6914270625015888E-6</v>
      </c>
      <c r="CD262" s="19">
        <f t="shared" ref="CD262:CD325" si="383">SUMPRODUCT(CA262:CC262,AR262:AT262)/100</f>
        <v>-3.0902740359629463E-2</v>
      </c>
      <c r="CE262" s="19">
        <f t="shared" ref="CE262:CE325" si="384">CD262*BS262</f>
        <v>-2.5052787736212841E-5</v>
      </c>
      <c r="CF262" s="19"/>
      <c r="CG262" s="19"/>
      <c r="CH262" s="19"/>
    </row>
    <row r="263" spans="1:86">
      <c r="A263" s="2">
        <f t="shared" si="327"/>
        <v>2217</v>
      </c>
      <c r="B263" s="5">
        <f t="shared" si="328"/>
        <v>1165.4035735875418</v>
      </c>
      <c r="C263" s="5">
        <f t="shared" si="329"/>
        <v>2964.1593783204348</v>
      </c>
      <c r="D263" s="5">
        <f t="shared" si="330"/>
        <v>4369.9246538364287</v>
      </c>
      <c r="E263" s="15">
        <f t="shared" si="331"/>
        <v>1.0055745351172668E-7</v>
      </c>
      <c r="F263" s="15">
        <f t="shared" si="332"/>
        <v>1.9810492634648024E-7</v>
      </c>
      <c r="G263" s="15">
        <f t="shared" si="333"/>
        <v>4.0442416012049771E-7</v>
      </c>
      <c r="H263" s="5">
        <f t="shared" si="334"/>
        <v>86776.585665884006</v>
      </c>
      <c r="I263" s="5">
        <f t="shared" si="335"/>
        <v>88190.519334528115</v>
      </c>
      <c r="J263" s="5">
        <f t="shared" si="336"/>
        <v>34656.783961997156</v>
      </c>
      <c r="K263" s="5">
        <f t="shared" si="337"/>
        <v>74460.545370350708</v>
      </c>
      <c r="L263" s="5">
        <f t="shared" si="338"/>
        <v>29752.286594150351</v>
      </c>
      <c r="M263" s="5">
        <f t="shared" si="339"/>
        <v>7930.7509184560877</v>
      </c>
      <c r="N263" s="15">
        <f t="shared" si="340"/>
        <v>-3.3276475626156876E-2</v>
      </c>
      <c r="O263" s="15">
        <f t="shared" si="341"/>
        <v>-6.0924700551256983E-4</v>
      </c>
      <c r="P263" s="15">
        <f t="shared" si="342"/>
        <v>5.026094733209252E-4</v>
      </c>
      <c r="Q263" s="5">
        <f t="shared" si="343"/>
        <v>1307.217700735881</v>
      </c>
      <c r="R263" s="5">
        <f t="shared" si="344"/>
        <v>4182.1412026865301</v>
      </c>
      <c r="S263" s="5">
        <f t="shared" si="345"/>
        <v>3001.4678435262313</v>
      </c>
      <c r="T263" s="5">
        <f t="shared" si="346"/>
        <v>15.064175326845227</v>
      </c>
      <c r="U263" s="5">
        <f t="shared" si="347"/>
        <v>47.421664304103366</v>
      </c>
      <c r="V263" s="5">
        <f t="shared" si="348"/>
        <v>86.605492500905044</v>
      </c>
      <c r="W263" s="15">
        <f t="shared" si="349"/>
        <v>-1.0734613539272964E-2</v>
      </c>
      <c r="X263" s="15">
        <f t="shared" si="350"/>
        <v>-1.217998157191269E-2</v>
      </c>
      <c r="Y263" s="15">
        <f t="shared" si="351"/>
        <v>-9.7425357312937999E-3</v>
      </c>
      <c r="Z263" s="5">
        <f t="shared" si="366"/>
        <v>1365.8074919195174</v>
      </c>
      <c r="AA263" s="5">
        <f t="shared" si="367"/>
        <v>12952.765808108023</v>
      </c>
      <c r="AB263" s="5">
        <f t="shared" si="368"/>
        <v>53475.264443436739</v>
      </c>
      <c r="AC263" s="16">
        <f t="shared" si="352"/>
        <v>0.99920986952657409</v>
      </c>
      <c r="AD263" s="16">
        <f t="shared" si="353"/>
        <v>3.057574566824897</v>
      </c>
      <c r="AE263" s="16">
        <f t="shared" si="354"/>
        <v>17.651668876795632</v>
      </c>
      <c r="AF263" s="15">
        <f t="shared" si="355"/>
        <v>-4.0504037456468023E-3</v>
      </c>
      <c r="AG263" s="15">
        <f t="shared" si="356"/>
        <v>2.9673830763510267E-4</v>
      </c>
      <c r="AH263" s="15">
        <f t="shared" si="357"/>
        <v>9.7937136394747881E-3</v>
      </c>
      <c r="AI263" s="1">
        <f t="shared" si="321"/>
        <v>217916.89054046088</v>
      </c>
      <c r="AJ263" s="1">
        <f t="shared" si="322"/>
        <v>176657.97973970781</v>
      </c>
      <c r="AK263" s="1">
        <f t="shared" si="323"/>
        <v>68740.22895588199</v>
      </c>
      <c r="AL263" s="14">
        <f t="shared" si="358"/>
        <v>90.145462433050966</v>
      </c>
      <c r="AM263" s="14">
        <f t="shared" si="359"/>
        <v>21.967905063085215</v>
      </c>
      <c r="AN263" s="14">
        <f t="shared" si="360"/>
        <v>6.8948838762641982</v>
      </c>
      <c r="AO263" s="11">
        <f t="shared" si="361"/>
        <v>2.575120471097724E-3</v>
      </c>
      <c r="AP263" s="11">
        <f t="shared" si="362"/>
        <v>3.243972614486368E-3</v>
      </c>
      <c r="AQ263" s="11">
        <f t="shared" si="363"/>
        <v>2.942692467267452E-3</v>
      </c>
      <c r="AR263" s="1">
        <f t="shared" si="369"/>
        <v>86776.585665884006</v>
      </c>
      <c r="AS263" s="1">
        <f t="shared" si="364"/>
        <v>88190.519334528115</v>
      </c>
      <c r="AT263" s="1">
        <f t="shared" si="365"/>
        <v>34656.783961997156</v>
      </c>
      <c r="AU263" s="1">
        <f t="shared" si="324"/>
        <v>17355.317133176803</v>
      </c>
      <c r="AV263" s="1">
        <f t="shared" si="325"/>
        <v>17638.103866905625</v>
      </c>
      <c r="AW263" s="1">
        <f t="shared" si="326"/>
        <v>6931.3567923994315</v>
      </c>
      <c r="AX263" s="1">
        <f t="shared" ref="AX263:AX326" si="385">(AR263-AU263)/B263*1000</f>
        <v>59568.436296280575</v>
      </c>
      <c r="AY263" s="1">
        <f t="shared" si="372"/>
        <v>23801.82927532028</v>
      </c>
      <c r="AZ263" s="1">
        <f t="shared" si="373"/>
        <v>6344.6007347648701</v>
      </c>
      <c r="BA263" s="1">
        <f t="shared" ref="BA263:BA326" si="386">LN(AX263)*B263</f>
        <v>12813.47374891419</v>
      </c>
      <c r="BB263" s="1">
        <f t="shared" ref="BB263:BB326" si="387">LN(AY263)*C263</f>
        <v>29871.36865107602</v>
      </c>
      <c r="BC263" s="1">
        <f t="shared" ref="BC263:BC326" si="388">LN(AZ263)*D263</f>
        <v>38260.261123392986</v>
      </c>
      <c r="BD263" s="1">
        <f t="shared" ref="BD263:BD326" si="389">SUM(BA263:BC263)*BT263</f>
        <v>206.5718754177835</v>
      </c>
      <c r="BE263" s="2">
        <f t="shared" si="318"/>
        <v>0</v>
      </c>
      <c r="BF263" s="2">
        <f t="shared" si="319"/>
        <v>0</v>
      </c>
      <c r="BG263" s="2">
        <f t="shared" si="320"/>
        <v>0</v>
      </c>
      <c r="BH263" s="2">
        <f t="shared" si="374"/>
        <v>0</v>
      </c>
      <c r="BI263" s="2">
        <f t="shared" ref="BI263:BI326" si="390">BI$5*BE263^2</f>
        <v>0</v>
      </c>
      <c r="BJ263" s="2">
        <f t="shared" si="375"/>
        <v>0</v>
      </c>
      <c r="BK263" s="2">
        <f t="shared" si="376"/>
        <v>0</v>
      </c>
      <c r="BL263" s="2">
        <f t="shared" si="377"/>
        <v>0</v>
      </c>
      <c r="BM263" s="2">
        <f t="shared" si="378"/>
        <v>0</v>
      </c>
      <c r="BN263" s="2">
        <f t="shared" si="379"/>
        <v>0</v>
      </c>
      <c r="BO263" s="2">
        <f t="shared" ref="BO263:BO326" si="391">2*BI$5*BE263*AR263/Z263*1000</f>
        <v>0</v>
      </c>
      <c r="BP263" s="2">
        <f t="shared" ref="BP263:BP326" si="392">2*BJ$5*BF263*AS263/AA263*1000</f>
        <v>0</v>
      </c>
      <c r="BQ263" s="2">
        <f t="shared" ref="BQ263:BQ326" si="393">2*BK$5*BG263*AT263/AB263*1000</f>
        <v>0</v>
      </c>
      <c r="BR263" s="11">
        <f t="shared" ref="BR263:BR326" si="394">SUM(H263:J263)*SUM(B262:D262)/SUM(H262:J262)/SUM(B263:D263)-1+BR$5</f>
        <v>1.5782135865388874E-2</v>
      </c>
      <c r="BS263" s="17">
        <f t="shared" si="370"/>
        <v>7.9733653074935467E-4</v>
      </c>
      <c r="BT263" s="17">
        <f t="shared" si="371"/>
        <v>2.5519996445258681E-3</v>
      </c>
      <c r="BU263" s="12">
        <f>(BU$3*temperature!$I373+BU$4*temperature!$I373^2+BU$5*temperature!$I373^6)*(K263/K$56)^$BW$1</f>
        <v>-72.005204062195887</v>
      </c>
      <c r="BV263" s="12">
        <f>(BV$3*temperature!$I373+BV$4*temperature!$I373^2+BV$5*temperature!$I373^6)*(L263/L$56)^$BW$1</f>
        <v>-40.430820062649879</v>
      </c>
      <c r="BW263" s="12">
        <f>(BW$3*temperature!$I373+BW$4*temperature!$I373^2+BW$5*temperature!$I373^6)*(M263/M$56)^$BW$1</f>
        <v>-33.883756478567427</v>
      </c>
      <c r="BX263" s="12">
        <f>(BX$3*temperature!$M373+BX$4*temperature!$M373^2+BX$5*temperature!$M373^6)*(K263/K$56)^$BW$1</f>
        <v>-72.005224528759754</v>
      </c>
      <c r="BY263" s="12">
        <f>(BY$3*temperature!$M373+BY$4*temperature!$M373^2+BY$5*temperature!$M373^6)*(L263/L$56)^$BW$1</f>
        <v>-40.430830986922224</v>
      </c>
      <c r="BZ263" s="12">
        <f>(BZ$3*temperature!$M373+BZ$4*temperature!$M373^2+BZ$5*temperature!$M373^6)*(M263/M$56)^$BW$1</f>
        <v>-33.883765155971112</v>
      </c>
      <c r="CA263" s="19">
        <f t="shared" si="380"/>
        <v>-2.0466563867671539E-5</v>
      </c>
      <c r="CB263" s="19">
        <f t="shared" si="381"/>
        <v>-1.0924272345391728E-5</v>
      </c>
      <c r="CC263" s="19">
        <f t="shared" si="382"/>
        <v>-8.6774036844872171E-6</v>
      </c>
      <c r="CD263" s="19">
        <f t="shared" si="383"/>
        <v>-3.0401666890855172E-2</v>
      </c>
      <c r="CE263" s="19">
        <f t="shared" si="384"/>
        <v>-2.4240359607751981E-5</v>
      </c>
      <c r="CF263" s="19"/>
      <c r="CG263" s="19"/>
      <c r="CH263" s="19"/>
    </row>
    <row r="264" spans="1:86">
      <c r="A264" s="2">
        <f t="shared" si="327"/>
        <v>2218</v>
      </c>
      <c r="B264" s="5">
        <f t="shared" si="328"/>
        <v>1165.4036849180568</v>
      </c>
      <c r="C264" s="5">
        <f t="shared" si="329"/>
        <v>2964.1599361742815</v>
      </c>
      <c r="D264" s="5">
        <f t="shared" si="330"/>
        <v>4369.9263327743811</v>
      </c>
      <c r="E264" s="15">
        <f t="shared" si="331"/>
        <v>9.5529580836140336E-8</v>
      </c>
      <c r="F264" s="15">
        <f t="shared" si="332"/>
        <v>1.8819968002915621E-7</v>
      </c>
      <c r="G264" s="15">
        <f t="shared" si="333"/>
        <v>3.8420295211447282E-7</v>
      </c>
      <c r="H264" s="5">
        <f t="shared" si="334"/>
        <v>83594.884985631288</v>
      </c>
      <c r="I264" s="5">
        <f t="shared" si="335"/>
        <v>88132.70934490177</v>
      </c>
      <c r="J264" s="5">
        <f t="shared" si="336"/>
        <v>34673.078746093881</v>
      </c>
      <c r="K264" s="5">
        <f t="shared" si="337"/>
        <v>71730.410730174684</v>
      </c>
      <c r="L264" s="5">
        <f t="shared" si="338"/>
        <v>29732.778002070634</v>
      </c>
      <c r="M264" s="5">
        <f t="shared" si="339"/>
        <v>7934.4767178444908</v>
      </c>
      <c r="N264" s="15">
        <f t="shared" si="340"/>
        <v>-3.6665520331565116E-2</v>
      </c>
      <c r="O264" s="15">
        <f t="shared" si="341"/>
        <v>-6.5570059692665605E-4</v>
      </c>
      <c r="P264" s="15">
        <f t="shared" si="342"/>
        <v>4.6979150230685995E-4</v>
      </c>
      <c r="Q264" s="5">
        <f t="shared" si="343"/>
        <v>1245.7700337950282</v>
      </c>
      <c r="R264" s="5">
        <f t="shared" si="344"/>
        <v>4128.4947447459908</v>
      </c>
      <c r="S264" s="5">
        <f t="shared" si="345"/>
        <v>2973.6234047763805</v>
      </c>
      <c r="T264" s="5">
        <f t="shared" si="346"/>
        <v>14.902467226423692</v>
      </c>
      <c r="U264" s="5">
        <f t="shared" si="347"/>
        <v>46.84406930676996</v>
      </c>
      <c r="V264" s="5">
        <f t="shared" si="348"/>
        <v>85.761735395688675</v>
      </c>
      <c r="W264" s="15">
        <f t="shared" si="349"/>
        <v>-1.0734613539272964E-2</v>
      </c>
      <c r="X264" s="15">
        <f t="shared" si="350"/>
        <v>-1.217998157191269E-2</v>
      </c>
      <c r="Y264" s="15">
        <f t="shared" si="351"/>
        <v>-9.7425357312937999E-3</v>
      </c>
      <c r="Z264" s="5">
        <f t="shared" si="366"/>
        <v>1300.8942522744992</v>
      </c>
      <c r="AA264" s="5">
        <f t="shared" si="367"/>
        <v>12791.003030837102</v>
      </c>
      <c r="AB264" s="5">
        <f t="shared" si="368"/>
        <v>53499.796443011779</v>
      </c>
      <c r="AC264" s="16">
        <f t="shared" si="352"/>
        <v>0.99516266612835635</v>
      </c>
      <c r="AD264" s="16">
        <f t="shared" si="353"/>
        <v>3.058481866327325</v>
      </c>
      <c r="AE264" s="16">
        <f t="shared" si="354"/>
        <v>17.824544267033797</v>
      </c>
      <c r="AF264" s="15">
        <f t="shared" si="355"/>
        <v>-4.0504037456468023E-3</v>
      </c>
      <c r="AG264" s="15">
        <f t="shared" si="356"/>
        <v>2.9673830763510267E-4</v>
      </c>
      <c r="AH264" s="15">
        <f t="shared" si="357"/>
        <v>9.7937136394747881E-3</v>
      </c>
      <c r="AI264" s="1">
        <f t="shared" si="321"/>
        <v>213480.5186195916</v>
      </c>
      <c r="AJ264" s="1">
        <f t="shared" si="322"/>
        <v>176630.28563264266</v>
      </c>
      <c r="AK264" s="1">
        <f t="shared" si="323"/>
        <v>68797.562852693227</v>
      </c>
      <c r="AL264" s="14">
        <f t="shared" si="358"/>
        <v>90.375276504482002</v>
      </c>
      <c r="AM264" s="14">
        <f t="shared" si="359"/>
        <v>22.038455712683277</v>
      </c>
      <c r="AN264" s="14">
        <f t="shared" si="360"/>
        <v>6.9149705038811105</v>
      </c>
      <c r="AO264" s="11">
        <f t="shared" si="361"/>
        <v>2.5493692663867465E-3</v>
      </c>
      <c r="AP264" s="11">
        <f t="shared" si="362"/>
        <v>3.2115328883415041E-3</v>
      </c>
      <c r="AQ264" s="11">
        <f t="shared" si="363"/>
        <v>2.9132655425947772E-3</v>
      </c>
      <c r="AR264" s="1">
        <f t="shared" si="369"/>
        <v>83594.884985631288</v>
      </c>
      <c r="AS264" s="1">
        <f t="shared" si="364"/>
        <v>88132.70934490177</v>
      </c>
      <c r="AT264" s="1">
        <f t="shared" si="365"/>
        <v>34673.078746093881</v>
      </c>
      <c r="AU264" s="1">
        <f t="shared" si="324"/>
        <v>16718.976997126258</v>
      </c>
      <c r="AV264" s="1">
        <f t="shared" si="325"/>
        <v>17626.541868980356</v>
      </c>
      <c r="AW264" s="1">
        <f t="shared" si="326"/>
        <v>6934.6157492187767</v>
      </c>
      <c r="AX264" s="1">
        <f t="shared" si="385"/>
        <v>57384.328584139737</v>
      </c>
      <c r="AY264" s="1">
        <f t="shared" si="372"/>
        <v>23786.222401656509</v>
      </c>
      <c r="AZ264" s="1">
        <f t="shared" si="373"/>
        <v>6347.5813742755918</v>
      </c>
      <c r="BA264" s="1">
        <f t="shared" si="386"/>
        <v>12769.941788480219</v>
      </c>
      <c r="BB264" s="1">
        <f t="shared" si="387"/>
        <v>29869.430033929511</v>
      </c>
      <c r="BC264" s="1">
        <f t="shared" si="388"/>
        <v>38262.328295275853</v>
      </c>
      <c r="BD264" s="1">
        <f t="shared" si="389"/>
        <v>200.44767955521553</v>
      </c>
      <c r="BE264" s="2">
        <f t="shared" si="318"/>
        <v>0</v>
      </c>
      <c r="BF264" s="2">
        <f t="shared" si="319"/>
        <v>0</v>
      </c>
      <c r="BG264" s="2">
        <f t="shared" si="320"/>
        <v>0</v>
      </c>
      <c r="BH264" s="2">
        <f t="shared" si="374"/>
        <v>0</v>
      </c>
      <c r="BI264" s="2">
        <f t="shared" si="390"/>
        <v>0</v>
      </c>
      <c r="BJ264" s="2">
        <f t="shared" si="375"/>
        <v>0</v>
      </c>
      <c r="BK264" s="2">
        <f t="shared" si="376"/>
        <v>0</v>
      </c>
      <c r="BL264" s="2">
        <f t="shared" si="377"/>
        <v>0</v>
      </c>
      <c r="BM264" s="2">
        <f t="shared" si="378"/>
        <v>0</v>
      </c>
      <c r="BN264" s="2">
        <f t="shared" si="379"/>
        <v>0</v>
      </c>
      <c r="BO264" s="2">
        <f t="shared" si="391"/>
        <v>0</v>
      </c>
      <c r="BP264" s="2">
        <f t="shared" si="392"/>
        <v>0</v>
      </c>
      <c r="BQ264" s="2">
        <f t="shared" si="393"/>
        <v>0</v>
      </c>
      <c r="BR264" s="11">
        <f t="shared" si="394"/>
        <v>1.4623542081586643E-2</v>
      </c>
      <c r="BS264" s="17">
        <f t="shared" si="370"/>
        <v>7.8494836894337492E-4</v>
      </c>
      <c r="BT264" s="17">
        <f t="shared" si="371"/>
        <v>2.4776695577921051E-3</v>
      </c>
      <c r="BU264" s="12">
        <f>(BU$3*temperature!$I374+BU$4*temperature!$I374^2+BU$5*temperature!$I374^6)*(K264/K$56)^$BW$1</f>
        <v>-73.09939179493324</v>
      </c>
      <c r="BV264" s="12">
        <f>(BV$3*temperature!$I374+BV$4*temperature!$I374^2+BV$5*temperature!$I374^6)*(L264/L$56)^$BW$1</f>
        <v>-40.65883567820616</v>
      </c>
      <c r="BW264" s="12">
        <f>(BW$3*temperature!$I374+BW$4*temperature!$I374^2+BW$5*temperature!$I374^6)*(M264/M$56)^$BW$1</f>
        <v>-34.05557075356591</v>
      </c>
      <c r="BX264" s="12">
        <f>(BX$3*temperature!$M374+BX$4*temperature!$M374^2+BX$5*temperature!$M374^6)*(K264/K$56)^$BW$1</f>
        <v>-73.099412427025754</v>
      </c>
      <c r="BY264" s="12">
        <f>(BY$3*temperature!$M374+BY$4*temperature!$M374^2+BY$5*temperature!$M374^6)*(L264/L$56)^$BW$1</f>
        <v>-40.658846589220914</v>
      </c>
      <c r="BZ264" s="12">
        <f>(BZ$3*temperature!$M374+BZ$4*temperature!$M374^2+BZ$5*temperature!$M374^6)*(M264/M$56)^$BW$1</f>
        <v>-34.055579417083678</v>
      </c>
      <c r="CA264" s="19">
        <f t="shared" si="380"/>
        <v>-2.0632092514460965E-5</v>
      </c>
      <c r="CB264" s="19">
        <f t="shared" si="381"/>
        <v>-1.0911014754810822E-5</v>
      </c>
      <c r="CC264" s="19">
        <f t="shared" si="382"/>
        <v>-8.6635177680705056E-6</v>
      </c>
      <c r="CD264" s="19">
        <f t="shared" si="383"/>
        <v>-2.9867455265934373E-2</v>
      </c>
      <c r="CE264" s="19">
        <f t="shared" si="384"/>
        <v>-2.34444102954844E-5</v>
      </c>
      <c r="CF264" s="19"/>
      <c r="CG264" s="19"/>
      <c r="CH264" s="19"/>
    </row>
    <row r="265" spans="1:86">
      <c r="A265" s="2">
        <f t="shared" si="327"/>
        <v>2219</v>
      </c>
      <c r="B265" s="5">
        <f t="shared" si="328"/>
        <v>1165.4037906820558</v>
      </c>
      <c r="C265" s="5">
        <f t="shared" si="329"/>
        <v>2964.160466135535</v>
      </c>
      <c r="D265" s="5">
        <f t="shared" si="330"/>
        <v>4369.927927766048</v>
      </c>
      <c r="E265" s="15">
        <f t="shared" si="331"/>
        <v>9.0753101794333311E-8</v>
      </c>
      <c r="F265" s="15">
        <f t="shared" si="332"/>
        <v>1.7878969602769838E-7</v>
      </c>
      <c r="G265" s="15">
        <f t="shared" si="333"/>
        <v>3.6499280450874916E-7</v>
      </c>
      <c r="H265" s="5">
        <f t="shared" si="334"/>
        <v>80177.978081317837</v>
      </c>
      <c r="I265" s="5">
        <f t="shared" si="335"/>
        <v>88070.871507248914</v>
      </c>
      <c r="J265" s="5">
        <f t="shared" si="336"/>
        <v>34688.256358057624</v>
      </c>
      <c r="K265" s="5">
        <f t="shared" si="337"/>
        <v>68798.453139056161</v>
      </c>
      <c r="L265" s="5">
        <f t="shared" si="338"/>
        <v>29711.910847414259</v>
      </c>
      <c r="M265" s="5">
        <f t="shared" si="339"/>
        <v>7937.9470168494554</v>
      </c>
      <c r="N265" s="15">
        <f t="shared" si="340"/>
        <v>-4.0874680087188531E-2</v>
      </c>
      <c r="O265" s="15">
        <f t="shared" si="341"/>
        <v>-7.018232421780457E-4</v>
      </c>
      <c r="P265" s="15">
        <f t="shared" si="342"/>
        <v>4.3736961218376891E-4</v>
      </c>
      <c r="Q265" s="5">
        <f t="shared" si="343"/>
        <v>1182.02344097124</v>
      </c>
      <c r="R265" s="5">
        <f t="shared" si="344"/>
        <v>4075.3483010729792</v>
      </c>
      <c r="S265" s="5">
        <f t="shared" si="345"/>
        <v>2945.9417493922092</v>
      </c>
      <c r="T265" s="5">
        <f t="shared" si="346"/>
        <v>14.742494999966352</v>
      </c>
      <c r="U265" s="5">
        <f t="shared" si="347"/>
        <v>46.273509405860104</v>
      </c>
      <c r="V265" s="5">
        <f t="shared" si="348"/>
        <v>84.926198624218415</v>
      </c>
      <c r="W265" s="15">
        <f t="shared" si="349"/>
        <v>-1.0734613539272964E-2</v>
      </c>
      <c r="X265" s="15">
        <f t="shared" si="350"/>
        <v>-1.217998157191269E-2</v>
      </c>
      <c r="Y265" s="15">
        <f t="shared" si="351"/>
        <v>-9.7425357312937999E-3</v>
      </c>
      <c r="Z265" s="5">
        <f t="shared" si="366"/>
        <v>1234.7223651688314</v>
      </c>
      <c r="AA265" s="5">
        <f t="shared" si="367"/>
        <v>12630.673204777737</v>
      </c>
      <c r="AB265" s="5">
        <f t="shared" si="368"/>
        <v>53522.582936644198</v>
      </c>
      <c r="AC265" s="16">
        <f t="shared" si="352"/>
        <v>0.99113185553794225</v>
      </c>
      <c r="AD265" s="16">
        <f t="shared" si="353"/>
        <v>3.0593894350602717</v>
      </c>
      <c r="AE265" s="16">
        <f t="shared" si="354"/>
        <v>17.999112749339268</v>
      </c>
      <c r="AF265" s="15">
        <f t="shared" si="355"/>
        <v>-4.0504037456468023E-3</v>
      </c>
      <c r="AG265" s="15">
        <f t="shared" si="356"/>
        <v>2.9673830763510267E-4</v>
      </c>
      <c r="AH265" s="15">
        <f t="shared" si="357"/>
        <v>9.7937136394747881E-3</v>
      </c>
      <c r="AI265" s="1">
        <f t="shared" si="321"/>
        <v>208851.44375475869</v>
      </c>
      <c r="AJ265" s="1">
        <f t="shared" si="322"/>
        <v>176593.79893835876</v>
      </c>
      <c r="AK265" s="1">
        <f t="shared" si="323"/>
        <v>68852.422316642682</v>
      </c>
      <c r="AL265" s="14">
        <f t="shared" si="358"/>
        <v>90.60337245732012</v>
      </c>
      <c r="AM265" s="14">
        <f t="shared" si="359"/>
        <v>22.108525165759524</v>
      </c>
      <c r="AN265" s="14">
        <f t="shared" si="360"/>
        <v>6.9349141977251572</v>
      </c>
      <c r="AO265" s="11">
        <f t="shared" si="361"/>
        <v>2.5238755737228792E-3</v>
      </c>
      <c r="AP265" s="11">
        <f t="shared" si="362"/>
        <v>3.1794175594580892E-3</v>
      </c>
      <c r="AQ265" s="11">
        <f t="shared" si="363"/>
        <v>2.8841328871688295E-3</v>
      </c>
      <c r="AR265" s="1">
        <f t="shared" si="369"/>
        <v>80177.978081317837</v>
      </c>
      <c r="AS265" s="1">
        <f t="shared" si="364"/>
        <v>88070.871507248914</v>
      </c>
      <c r="AT265" s="1">
        <f t="shared" si="365"/>
        <v>34688.256358057624</v>
      </c>
      <c r="AU265" s="1">
        <f t="shared" si="324"/>
        <v>16035.595616263568</v>
      </c>
      <c r="AV265" s="1">
        <f t="shared" si="325"/>
        <v>17614.174301449784</v>
      </c>
      <c r="AW265" s="1">
        <f t="shared" si="326"/>
        <v>6937.6512716115249</v>
      </c>
      <c r="AX265" s="1">
        <f t="shared" si="385"/>
        <v>55038.762511244924</v>
      </c>
      <c r="AY265" s="1">
        <f t="shared" si="372"/>
        <v>23769.528677931412</v>
      </c>
      <c r="AZ265" s="1">
        <f t="shared" si="373"/>
        <v>6350.3576134795649</v>
      </c>
      <c r="BA265" s="1">
        <f t="shared" si="386"/>
        <v>12721.306527576926</v>
      </c>
      <c r="BB265" s="1">
        <f t="shared" si="387"/>
        <v>29867.354327218094</v>
      </c>
      <c r="BC265" s="1">
        <f t="shared" si="388"/>
        <v>38264.253116588705</v>
      </c>
      <c r="BD265" s="1">
        <f t="shared" si="389"/>
        <v>194.49204233561301</v>
      </c>
      <c r="BE265" s="2">
        <f t="shared" si="318"/>
        <v>0</v>
      </c>
      <c r="BF265" s="2">
        <f t="shared" si="319"/>
        <v>0</v>
      </c>
      <c r="BG265" s="2">
        <f t="shared" si="320"/>
        <v>0</v>
      </c>
      <c r="BH265" s="2">
        <f t="shared" si="374"/>
        <v>0</v>
      </c>
      <c r="BI265" s="2">
        <f t="shared" si="390"/>
        <v>0</v>
      </c>
      <c r="BJ265" s="2">
        <f t="shared" si="375"/>
        <v>0</v>
      </c>
      <c r="BK265" s="2">
        <f t="shared" si="376"/>
        <v>0</v>
      </c>
      <c r="BL265" s="2">
        <f t="shared" si="377"/>
        <v>0</v>
      </c>
      <c r="BM265" s="2">
        <f t="shared" si="378"/>
        <v>0</v>
      </c>
      <c r="BN265" s="2">
        <f t="shared" si="379"/>
        <v>0</v>
      </c>
      <c r="BO265" s="2">
        <f t="shared" si="391"/>
        <v>0</v>
      </c>
      <c r="BP265" s="2">
        <f t="shared" si="392"/>
        <v>0</v>
      </c>
      <c r="BQ265" s="2">
        <f t="shared" si="393"/>
        <v>0</v>
      </c>
      <c r="BR265" s="11">
        <f t="shared" si="394"/>
        <v>1.3218948175804907E-2</v>
      </c>
      <c r="BS265" s="17">
        <f t="shared" si="370"/>
        <v>7.7363508374050395E-4</v>
      </c>
      <c r="BT265" s="17">
        <f t="shared" si="371"/>
        <v>2.4055044250408785E-3</v>
      </c>
      <c r="BU265" s="12">
        <f>(BU$3*temperature!$I375+BU$4*temperature!$I375^2+BU$5*temperature!$I375^6)*(K265/K$56)^$BW$1</f>
        <v>-74.286865596428001</v>
      </c>
      <c r="BV265" s="12">
        <f>(BV$3*temperature!$I375+BV$4*temperature!$I375^2+BV$5*temperature!$I375^6)*(L265/L$56)^$BW$1</f>
        <v>-40.886229692306479</v>
      </c>
      <c r="BW265" s="12">
        <f>(BW$3*temperature!$I375+BW$4*temperature!$I375^2+BW$5*temperature!$I375^6)*(M265/M$56)^$BW$1</f>
        <v>-34.226676681207891</v>
      </c>
      <c r="BX265" s="12">
        <f>(BX$3*temperature!$M375+BX$4*temperature!$M375^2+BX$5*temperature!$M375^6)*(K265/K$56)^$BW$1</f>
        <v>-74.286886418221016</v>
      </c>
      <c r="BY265" s="12">
        <f>(BY$3*temperature!$M375+BY$4*temperature!$M375^2+BY$5*temperature!$M375^6)*(L265/L$56)^$BW$1</f>
        <v>-40.886240590246018</v>
      </c>
      <c r="BZ265" s="12">
        <f>(BZ$3*temperature!$M375+BZ$4*temperature!$M375^2+BZ$5*temperature!$M375^6)*(M265/M$56)^$BW$1</f>
        <v>-34.226685330976146</v>
      </c>
      <c r="CA265" s="19">
        <f t="shared" si="380"/>
        <v>-2.082179301510223E-5</v>
      </c>
      <c r="CB265" s="19">
        <f t="shared" si="381"/>
        <v>-1.0897939539233903E-5</v>
      </c>
      <c r="CC265" s="19">
        <f t="shared" si="382"/>
        <v>-8.6497682545427779E-6</v>
      </c>
      <c r="CD265" s="19">
        <f t="shared" si="383"/>
        <v>-2.9292856754836082E-2</v>
      </c>
      <c r="CE265" s="19">
        <f t="shared" si="384"/>
        <v>-2.26619816885262E-5</v>
      </c>
      <c r="CF265" s="19"/>
      <c r="CG265" s="19"/>
      <c r="CH265" s="19"/>
    </row>
    <row r="266" spans="1:86">
      <c r="A266" s="2">
        <f t="shared" si="327"/>
        <v>2220</v>
      </c>
      <c r="B266" s="5">
        <f t="shared" si="328"/>
        <v>1165.4038911578643</v>
      </c>
      <c r="C266" s="5">
        <f t="shared" si="329"/>
        <v>2964.1609695988163</v>
      </c>
      <c r="D266" s="5">
        <f t="shared" si="330"/>
        <v>4369.9294430086848</v>
      </c>
      <c r="E266" s="15">
        <f t="shared" si="331"/>
        <v>8.6215446704616637E-8</v>
      </c>
      <c r="F266" s="15">
        <f t="shared" si="332"/>
        <v>1.6985021122631347E-7</v>
      </c>
      <c r="G266" s="15">
        <f t="shared" si="333"/>
        <v>3.467431642833117E-7</v>
      </c>
      <c r="H266" s="5">
        <f t="shared" si="334"/>
        <v>76470.016766393106</v>
      </c>
      <c r="I266" s="5">
        <f t="shared" si="335"/>
        <v>88005.043204550093</v>
      </c>
      <c r="J266" s="5">
        <f t="shared" si="336"/>
        <v>34702.329028690729</v>
      </c>
      <c r="K266" s="5">
        <f t="shared" si="337"/>
        <v>65616.750850572324</v>
      </c>
      <c r="L266" s="5">
        <f t="shared" si="338"/>
        <v>29689.697728008716</v>
      </c>
      <c r="M266" s="5">
        <f t="shared" si="339"/>
        <v>7941.1646071791647</v>
      </c>
      <c r="N266" s="15">
        <f t="shared" si="340"/>
        <v>-4.6246712583100424E-2</v>
      </c>
      <c r="O266" s="15">
        <f t="shared" si="341"/>
        <v>-7.4761665513933817E-4</v>
      </c>
      <c r="P266" s="15">
        <f t="shared" si="342"/>
        <v>4.0534288310056787E-4</v>
      </c>
      <c r="Q266" s="5">
        <f t="shared" si="343"/>
        <v>1115.2570783602794</v>
      </c>
      <c r="R266" s="5">
        <f t="shared" si="344"/>
        <v>4022.7016288047389</v>
      </c>
      <c r="S266" s="5">
        <f t="shared" si="345"/>
        <v>2918.4243013790315</v>
      </c>
      <c r="T266" s="5">
        <f t="shared" si="346"/>
        <v>14.58424001353705</v>
      </c>
      <c r="U266" s="5">
        <f t="shared" si="347"/>
        <v>45.709898914028997</v>
      </c>
      <c r="V266" s="5">
        <f t="shared" si="348"/>
        <v>84.098802099599013</v>
      </c>
      <c r="W266" s="15">
        <f t="shared" si="349"/>
        <v>-1.0734613539272964E-2</v>
      </c>
      <c r="X266" s="15">
        <f t="shared" si="350"/>
        <v>-1.217998157191269E-2</v>
      </c>
      <c r="Y266" s="15">
        <f t="shared" si="351"/>
        <v>-9.7425357312937999E-3</v>
      </c>
      <c r="Z266" s="5">
        <f t="shared" si="366"/>
        <v>1166.7958719348812</v>
      </c>
      <c r="AA266" s="5">
        <f t="shared" si="367"/>
        <v>12471.777292721143</v>
      </c>
      <c r="AB266" s="5">
        <f t="shared" si="368"/>
        <v>53543.64287965565</v>
      </c>
      <c r="AC266" s="16">
        <f t="shared" si="352"/>
        <v>0.9871173713578415</v>
      </c>
      <c r="AD266" s="16">
        <f t="shared" si="353"/>
        <v>3.0602972731036284</v>
      </c>
      <c r="AE266" s="16">
        <f t="shared" si="354"/>
        <v>18.175390905370918</v>
      </c>
      <c r="AF266" s="15">
        <f t="shared" si="355"/>
        <v>-4.0504037456468023E-3</v>
      </c>
      <c r="AG266" s="15">
        <f t="shared" si="356"/>
        <v>2.9673830763510267E-4</v>
      </c>
      <c r="AH266" s="15">
        <f t="shared" si="357"/>
        <v>9.7937136394747881E-3</v>
      </c>
      <c r="AI266" s="1">
        <f t="shared" si="321"/>
        <v>204001.8949955464</v>
      </c>
      <c r="AJ266" s="1">
        <f t="shared" si="322"/>
        <v>176548.59334597268</v>
      </c>
      <c r="AK266" s="1">
        <f t="shared" si="323"/>
        <v>68904.831356589944</v>
      </c>
      <c r="AL266" s="14">
        <f t="shared" si="358"/>
        <v>90.829757379575639</v>
      </c>
      <c r="AM266" s="14">
        <f t="shared" si="359"/>
        <v>22.178114476554001</v>
      </c>
      <c r="AN266" s="14">
        <f t="shared" si="360"/>
        <v>6.9547153996914366</v>
      </c>
      <c r="AO266" s="11">
        <f t="shared" si="361"/>
        <v>2.4986368179856504E-3</v>
      </c>
      <c r="AP266" s="11">
        <f t="shared" si="362"/>
        <v>3.1476233838635083E-3</v>
      </c>
      <c r="AQ266" s="11">
        <f t="shared" si="363"/>
        <v>2.855291558297141E-3</v>
      </c>
      <c r="AR266" s="1">
        <f t="shared" si="369"/>
        <v>76470.016766393106</v>
      </c>
      <c r="AS266" s="1">
        <f t="shared" si="364"/>
        <v>88005.043204550093</v>
      </c>
      <c r="AT266" s="1">
        <f t="shared" si="365"/>
        <v>34702.329028690729</v>
      </c>
      <c r="AU266" s="1">
        <f t="shared" si="324"/>
        <v>15294.003353278622</v>
      </c>
      <c r="AV266" s="1">
        <f t="shared" si="325"/>
        <v>17601.008640910019</v>
      </c>
      <c r="AW266" s="1">
        <f t="shared" si="326"/>
        <v>6940.4658057381457</v>
      </c>
      <c r="AX266" s="1">
        <f t="shared" si="385"/>
        <v>52493.400680457875</v>
      </c>
      <c r="AY266" s="1">
        <f t="shared" si="372"/>
        <v>23751.758182406975</v>
      </c>
      <c r="AZ266" s="1">
        <f t="shared" si="373"/>
        <v>6352.9316857433323</v>
      </c>
      <c r="BA266" s="1">
        <f t="shared" si="386"/>
        <v>12666.125459269626</v>
      </c>
      <c r="BB266" s="1">
        <f t="shared" si="387"/>
        <v>29865.14251529182</v>
      </c>
      <c r="BC266" s="1">
        <f t="shared" si="388"/>
        <v>38266.037345357327</v>
      </c>
      <c r="BD266" s="1">
        <f t="shared" si="389"/>
        <v>188.6973548334403</v>
      </c>
      <c r="BE266" s="2">
        <f t="shared" si="318"/>
        <v>0</v>
      </c>
      <c r="BF266" s="2">
        <f t="shared" si="319"/>
        <v>0</v>
      </c>
      <c r="BG266" s="2">
        <f t="shared" si="320"/>
        <v>0</v>
      </c>
      <c r="BH266" s="2">
        <f t="shared" si="374"/>
        <v>0</v>
      </c>
      <c r="BI266" s="2">
        <f t="shared" si="390"/>
        <v>0</v>
      </c>
      <c r="BJ266" s="2">
        <f t="shared" si="375"/>
        <v>0</v>
      </c>
      <c r="BK266" s="2">
        <f t="shared" si="376"/>
        <v>0</v>
      </c>
      <c r="BL266" s="2">
        <f t="shared" si="377"/>
        <v>0</v>
      </c>
      <c r="BM266" s="2">
        <f t="shared" si="378"/>
        <v>0</v>
      </c>
      <c r="BN266" s="2">
        <f t="shared" si="379"/>
        <v>0</v>
      </c>
      <c r="BO266" s="2">
        <f t="shared" si="391"/>
        <v>0</v>
      </c>
      <c r="BP266" s="2">
        <f t="shared" si="392"/>
        <v>0</v>
      </c>
      <c r="BQ266" s="2">
        <f t="shared" si="393"/>
        <v>0</v>
      </c>
      <c r="BR266" s="11">
        <f t="shared" si="394"/>
        <v>1.147324221257226E-2</v>
      </c>
      <c r="BS266" s="17">
        <f t="shared" si="370"/>
        <v>7.635418634179249E-4</v>
      </c>
      <c r="BT266" s="17">
        <f t="shared" si="371"/>
        <v>2.335441189360076E-3</v>
      </c>
      <c r="BU266" s="12">
        <f>(BU$3*temperature!$I376+BU$4*temperature!$I376^2+BU$5*temperature!$I376^6)*(K266/K$56)^$BW$1</f>
        <v>-75.595068419750035</v>
      </c>
      <c r="BV266" s="12">
        <f>(BV$3*temperature!$I376+BV$4*temperature!$I376^2+BV$5*temperature!$I376^6)*(L266/L$56)^$BW$1</f>
        <v>-41.113006355276852</v>
      </c>
      <c r="BW266" s="12">
        <f>(BW$3*temperature!$I376+BW$4*temperature!$I376^2+BW$5*temperature!$I376^6)*(M266/M$56)^$BW$1</f>
        <v>-34.397076050698395</v>
      </c>
      <c r="BX266" s="12">
        <f>(BX$3*temperature!$M376+BX$4*temperature!$M376^2+BX$5*temperature!$M376^6)*(K266/K$56)^$BW$1</f>
        <v>-75.595089462568367</v>
      </c>
      <c r="BY266" s="12">
        <f>(BY$3*temperature!$M376+BY$4*temperature!$M376^2+BY$5*temperature!$M376^6)*(L266/L$56)^$BW$1</f>
        <v>-41.113017240322648</v>
      </c>
      <c r="BZ266" s="12">
        <f>(BZ$3*temperature!$M376+BZ$4*temperature!$M376^2+BZ$5*temperature!$M376^6)*(M266/M$56)^$BW$1</f>
        <v>-34.397084686852374</v>
      </c>
      <c r="CA266" s="19">
        <f t="shared" si="380"/>
        <v>-2.1042818332261959E-5</v>
      </c>
      <c r="CB266" s="19">
        <f t="shared" si="381"/>
        <v>-1.0885045796271697E-5</v>
      </c>
      <c r="CC266" s="19">
        <f t="shared" si="382"/>
        <v>-8.6361539786139474E-6</v>
      </c>
      <c r="CD266" s="19">
        <f t="shared" si="383"/>
        <v>-2.8667782531729313E-2</v>
      </c>
      <c r="CE266" s="19">
        <f t="shared" si="384"/>
        <v>-2.1889052094336437E-5</v>
      </c>
      <c r="CF266" s="19"/>
      <c r="CG266" s="19"/>
      <c r="CH266" s="19"/>
    </row>
    <row r="267" spans="1:86">
      <c r="A267" s="2">
        <f t="shared" si="327"/>
        <v>2221</v>
      </c>
      <c r="B267" s="5">
        <f t="shared" si="328"/>
        <v>1165.4039866098906</v>
      </c>
      <c r="C267" s="5">
        <f t="shared" si="329"/>
        <v>2964.1614478890151</v>
      </c>
      <c r="D267" s="5">
        <f t="shared" si="330"/>
        <v>4369.9308824896889</v>
      </c>
      <c r="E267" s="15">
        <f t="shared" si="331"/>
        <v>8.1904674369385801E-8</v>
      </c>
      <c r="F267" s="15">
        <f t="shared" si="332"/>
        <v>1.6135770066499779E-7</v>
      </c>
      <c r="G267" s="15">
        <f t="shared" si="333"/>
        <v>3.2940600606914611E-7</v>
      </c>
      <c r="H267" s="5">
        <f t="shared" si="334"/>
        <v>72391.070176005596</v>
      </c>
      <c r="I267" s="5">
        <f t="shared" si="335"/>
        <v>87935.262281934571</v>
      </c>
      <c r="J267" s="5">
        <f t="shared" si="336"/>
        <v>34715.3091265884</v>
      </c>
      <c r="K267" s="5">
        <f t="shared" si="337"/>
        <v>62116.717471156131</v>
      </c>
      <c r="L267" s="5">
        <f t="shared" si="338"/>
        <v>29666.151398251051</v>
      </c>
      <c r="M267" s="5">
        <f t="shared" si="339"/>
        <v>7944.1323124108494</v>
      </c>
      <c r="N267" s="15">
        <f t="shared" si="340"/>
        <v>-5.334054694946333E-2</v>
      </c>
      <c r="O267" s="15">
        <f t="shared" si="341"/>
        <v>-7.9308081791118479E-4</v>
      </c>
      <c r="P267" s="15">
        <f t="shared" si="342"/>
        <v>3.7371158746690725E-4</v>
      </c>
      <c r="Q267" s="5">
        <f t="shared" si="343"/>
        <v>1044.43547284841</v>
      </c>
      <c r="R267" s="5">
        <f t="shared" si="344"/>
        <v>3970.5543684081631</v>
      </c>
      <c r="S267" s="5">
        <f t="shared" si="345"/>
        <v>2891.072423972003</v>
      </c>
      <c r="T267" s="5">
        <f t="shared" si="346"/>
        <v>14.427683833227729</v>
      </c>
      <c r="U267" s="5">
        <f t="shared" si="347"/>
        <v>45.153153187602129</v>
      </c>
      <c r="V267" s="5">
        <f t="shared" si="348"/>
        <v>83.279466515184666</v>
      </c>
      <c r="W267" s="15">
        <f t="shared" si="349"/>
        <v>-1.0734613539272964E-2</v>
      </c>
      <c r="X267" s="15">
        <f t="shared" si="350"/>
        <v>-1.217998157191269E-2</v>
      </c>
      <c r="Y267" s="15">
        <f t="shared" si="351"/>
        <v>-9.7425357312937999E-3</v>
      </c>
      <c r="Z267" s="5">
        <f t="shared" si="366"/>
        <v>1096.4305880757313</v>
      </c>
      <c r="AA267" s="5">
        <f t="shared" si="367"/>
        <v>12314.315870393266</v>
      </c>
      <c r="AB267" s="5">
        <f t="shared" si="368"/>
        <v>53562.995379269574</v>
      </c>
      <c r="AC267" s="16">
        <f t="shared" si="352"/>
        <v>0.98311914745950069</v>
      </c>
      <c r="AD267" s="16">
        <f t="shared" si="353"/>
        <v>3.0612053805373094</v>
      </c>
      <c r="AE267" s="16">
        <f t="shared" si="354"/>
        <v>18.353395479183636</v>
      </c>
      <c r="AF267" s="15">
        <f t="shared" si="355"/>
        <v>-4.0504037456468023E-3</v>
      </c>
      <c r="AG267" s="15">
        <f t="shared" si="356"/>
        <v>2.9673830763510267E-4</v>
      </c>
      <c r="AH267" s="15">
        <f t="shared" si="357"/>
        <v>9.7937136394747881E-3</v>
      </c>
      <c r="AI267" s="1">
        <f t="shared" si="321"/>
        <v>198895.70884927039</v>
      </c>
      <c r="AJ267" s="1">
        <f t="shared" si="322"/>
        <v>176494.74265228544</v>
      </c>
      <c r="AK267" s="1">
        <f t="shared" si="323"/>
        <v>68954.814026669104</v>
      </c>
      <c r="AL267" s="14">
        <f t="shared" si="358"/>
        <v>91.054438449773372</v>
      </c>
      <c r="AM267" s="14">
        <f t="shared" si="359"/>
        <v>22.247224744773042</v>
      </c>
      <c r="AN267" s="14">
        <f t="shared" si="360"/>
        <v>6.9743745624608229</v>
      </c>
      <c r="AO267" s="11">
        <f t="shared" si="361"/>
        <v>2.4736504498057937E-3</v>
      </c>
      <c r="AP267" s="11">
        <f t="shared" si="362"/>
        <v>3.1161471500248733E-3</v>
      </c>
      <c r="AQ267" s="11">
        <f t="shared" si="363"/>
        <v>2.8267386427141697E-3</v>
      </c>
      <c r="AR267" s="1">
        <f t="shared" si="369"/>
        <v>72391.070176005596</v>
      </c>
      <c r="AS267" s="1">
        <f t="shared" si="364"/>
        <v>87935.262281934571</v>
      </c>
      <c r="AT267" s="1">
        <f t="shared" si="365"/>
        <v>34715.3091265884</v>
      </c>
      <c r="AU267" s="1">
        <f t="shared" si="324"/>
        <v>14478.214035201119</v>
      </c>
      <c r="AV267" s="1">
        <f t="shared" si="325"/>
        <v>17587.052456386915</v>
      </c>
      <c r="AW267" s="1">
        <f t="shared" si="326"/>
        <v>6943.0618253176799</v>
      </c>
      <c r="AX267" s="1">
        <f t="shared" si="385"/>
        <v>49693.3739769249</v>
      </c>
      <c r="AY267" s="1">
        <f t="shared" si="372"/>
        <v>23732.921118600843</v>
      </c>
      <c r="AZ267" s="1">
        <f t="shared" si="373"/>
        <v>6355.3058499286799</v>
      </c>
      <c r="BA267" s="1">
        <f t="shared" si="386"/>
        <v>12602.243878942112</v>
      </c>
      <c r="BB267" s="1">
        <f t="shared" si="387"/>
        <v>29862.795581988914</v>
      </c>
      <c r="BC267" s="1">
        <f t="shared" si="388"/>
        <v>38267.682739150034</v>
      </c>
      <c r="BD267" s="1">
        <f t="shared" si="389"/>
        <v>183.05487840313972</v>
      </c>
      <c r="BE267" s="2">
        <f t="shared" si="318"/>
        <v>0</v>
      </c>
      <c r="BF267" s="2">
        <f t="shared" si="319"/>
        <v>0</v>
      </c>
      <c r="BG267" s="2">
        <f t="shared" si="320"/>
        <v>0</v>
      </c>
      <c r="BH267" s="2">
        <f t="shared" si="374"/>
        <v>0</v>
      </c>
      <c r="BI267" s="2">
        <f t="shared" si="390"/>
        <v>0</v>
      </c>
      <c r="BJ267" s="2">
        <f t="shared" si="375"/>
        <v>0</v>
      </c>
      <c r="BK267" s="2">
        <f t="shared" si="376"/>
        <v>0</v>
      </c>
      <c r="BL267" s="2">
        <f t="shared" si="377"/>
        <v>0</v>
      </c>
      <c r="BM267" s="2">
        <f t="shared" si="378"/>
        <v>0</v>
      </c>
      <c r="BN267" s="2">
        <f t="shared" si="379"/>
        <v>0</v>
      </c>
      <c r="BO267" s="2">
        <f t="shared" si="391"/>
        <v>0</v>
      </c>
      <c r="BP267" s="2">
        <f t="shared" si="392"/>
        <v>0</v>
      </c>
      <c r="BQ267" s="2">
        <f t="shared" si="393"/>
        <v>0</v>
      </c>
      <c r="BR267" s="11">
        <f t="shared" si="394"/>
        <v>9.2356269243859257E-3</v>
      </c>
      <c r="BS267" s="17">
        <f t="shared" si="370"/>
        <v>7.5488093164748115E-4</v>
      </c>
      <c r="BT267" s="17">
        <f t="shared" si="371"/>
        <v>2.2674186304466755E-3</v>
      </c>
      <c r="BU267" s="12">
        <f>(BU$3*temperature!$I377+BU$4*temperature!$I377^2+BU$5*temperature!$I377^6)*(K267/K$56)^$BW$1</f>
        <v>-77.065350659386482</v>
      </c>
      <c r="BV267" s="12">
        <f>(BV$3*temperature!$I377+BV$4*temperature!$I377^2+BV$5*temperature!$I377^6)*(L267/L$56)^$BW$1</f>
        <v>-41.339169474652877</v>
      </c>
      <c r="BW267" s="12">
        <f>(BW$3*temperature!$I377+BW$4*temperature!$I377^2+BW$5*temperature!$I377^6)*(M267/M$56)^$BW$1</f>
        <v>-34.566770287111474</v>
      </c>
      <c r="BX267" s="12">
        <f>(BX$3*temperature!$M377+BX$4*temperature!$M377^2+BX$5*temperature!$M377^6)*(K267/K$56)^$BW$1</f>
        <v>-77.065371965360498</v>
      </c>
      <c r="BY267" s="12">
        <f>(BY$3*temperature!$M377+BY$4*temperature!$M377^2+BY$5*temperature!$M377^6)*(L267/L$56)^$BW$1</f>
        <v>-41.339180346985557</v>
      </c>
      <c r="BZ267" s="12">
        <f>(BZ$3*temperature!$M377+BZ$4*temperature!$M377^2+BZ$5*temperature!$M377^6)*(M267/M$56)^$BW$1</f>
        <v>-34.56677890978532</v>
      </c>
      <c r="CA267" s="19">
        <f t="shared" si="380"/>
        <v>-2.1305974016172513E-5</v>
      </c>
      <c r="CB267" s="19">
        <f t="shared" si="381"/>
        <v>-1.0872332680378349E-5</v>
      </c>
      <c r="CC267" s="19">
        <f t="shared" si="382"/>
        <v>-8.6226738460482011E-6</v>
      </c>
      <c r="CD267" s="19">
        <f t="shared" si="383"/>
        <v>-2.7977624741017271E-2</v>
      </c>
      <c r="CE267" s="19">
        <f t="shared" si="384"/>
        <v>-2.1119775429782738E-5</v>
      </c>
      <c r="CF267" s="19"/>
      <c r="CG267" s="19"/>
      <c r="CH267" s="19"/>
    </row>
    <row r="268" spans="1:86">
      <c r="A268" s="2">
        <f t="shared" si="327"/>
        <v>2222</v>
      </c>
      <c r="B268" s="5">
        <f t="shared" si="328"/>
        <v>1165.4040772893229</v>
      </c>
      <c r="C268" s="5">
        <f t="shared" si="329"/>
        <v>2964.1619022647774</v>
      </c>
      <c r="D268" s="5">
        <f t="shared" si="330"/>
        <v>4369.932249997094</v>
      </c>
      <c r="E268" s="15">
        <f t="shared" si="331"/>
        <v>7.7809440650916511E-8</v>
      </c>
      <c r="F268" s="15">
        <f t="shared" si="332"/>
        <v>1.5328981563174789E-7</v>
      </c>
      <c r="G268" s="15">
        <f t="shared" si="333"/>
        <v>3.1293570576568881E-7</v>
      </c>
      <c r="H268" s="5">
        <f t="shared" si="334"/>
        <v>67821.262566589081</v>
      </c>
      <c r="I268" s="5">
        <f t="shared" si="335"/>
        <v>87861.567235633105</v>
      </c>
      <c r="J268" s="5">
        <f t="shared" si="336"/>
        <v>34727.209208955072</v>
      </c>
      <c r="K268" s="5">
        <f t="shared" si="337"/>
        <v>58195.491064642803</v>
      </c>
      <c r="L268" s="5">
        <f t="shared" si="338"/>
        <v>29641.28483282313</v>
      </c>
      <c r="M268" s="5">
        <f t="shared" si="339"/>
        <v>7946.8529996038642</v>
      </c>
      <c r="N268" s="15">
        <f t="shared" si="340"/>
        <v>-6.3126748581557757E-2</v>
      </c>
      <c r="O268" s="15">
        <f t="shared" si="341"/>
        <v>-8.3821339324074984E-4</v>
      </c>
      <c r="P268" s="15">
        <f t="shared" si="342"/>
        <v>3.4247757791794342E-4</v>
      </c>
      <c r="Q268" s="5">
        <f t="shared" si="343"/>
        <v>967.99987405541515</v>
      </c>
      <c r="R268" s="5">
        <f t="shared" si="344"/>
        <v>3918.9060553205823</v>
      </c>
      <c r="S268" s="5">
        <f t="shared" si="345"/>
        <v>2863.8874249210321</v>
      </c>
      <c r="T268" s="5">
        <f t="shared" si="346"/>
        <v>14.272808223011213</v>
      </c>
      <c r="U268" s="5">
        <f t="shared" si="347"/>
        <v>44.603188613863381</v>
      </c>
      <c r="V268" s="5">
        <f t="shared" si="348"/>
        <v>82.468113336977396</v>
      </c>
      <c r="W268" s="15">
        <f t="shared" si="349"/>
        <v>-1.0734613539272964E-2</v>
      </c>
      <c r="X268" s="15">
        <f t="shared" si="350"/>
        <v>-1.217998157191269E-2</v>
      </c>
      <c r="Y268" s="15">
        <f t="shared" si="351"/>
        <v>-9.7425357312937999E-3</v>
      </c>
      <c r="Z268" s="5">
        <f t="shared" si="366"/>
        <v>1022.6455388031826</v>
      </c>
      <c r="AA268" s="5">
        <f t="shared" si="367"/>
        <v>12158.289156171102</v>
      </c>
      <c r="AB268" s="5">
        <f t="shared" si="368"/>
        <v>53580.659752022322</v>
      </c>
      <c r="AC268" s="16">
        <f t="shared" si="352"/>
        <v>0.97913711798221359</v>
      </c>
      <c r="AD268" s="16">
        <f t="shared" si="353"/>
        <v>3.0621137574412534</v>
      </c>
      <c r="AE268" s="16">
        <f t="shared" si="354"/>
        <v>18.533143378818792</v>
      </c>
      <c r="AF268" s="15">
        <f t="shared" si="355"/>
        <v>-4.0504037456468023E-3</v>
      </c>
      <c r="AG268" s="15">
        <f t="shared" si="356"/>
        <v>2.9673830763510267E-4</v>
      </c>
      <c r="AH268" s="15">
        <f t="shared" si="357"/>
        <v>9.7937136394747881E-3</v>
      </c>
      <c r="AI268" s="1">
        <f t="shared" si="321"/>
        <v>193484.35199954448</v>
      </c>
      <c r="AJ268" s="1">
        <f t="shared" si="322"/>
        <v>176432.3208434438</v>
      </c>
      <c r="AK268" s="1">
        <f t="shared" si="323"/>
        <v>69002.394449319865</v>
      </c>
      <c r="AL268" s="14">
        <f t="shared" si="358"/>
        <v>91.277422933875187</v>
      </c>
      <c r="AM268" s="14">
        <f t="shared" si="359"/>
        <v>22.315857114497586</v>
      </c>
      <c r="AN268" s="14">
        <f t="shared" si="360"/>
        <v>6.9938921492044486</v>
      </c>
      <c r="AO268" s="11">
        <f t="shared" si="361"/>
        <v>2.4489139453077358E-3</v>
      </c>
      <c r="AP268" s="11">
        <f t="shared" si="362"/>
        <v>3.0849856785246247E-3</v>
      </c>
      <c r="AQ268" s="11">
        <f t="shared" si="363"/>
        <v>2.7984712562870279E-3</v>
      </c>
      <c r="AR268" s="1">
        <f t="shared" si="369"/>
        <v>67821.262566589081</v>
      </c>
      <c r="AS268" s="1">
        <f t="shared" si="364"/>
        <v>87861.567235633105</v>
      </c>
      <c r="AT268" s="1">
        <f t="shared" si="365"/>
        <v>34727.209208955072</v>
      </c>
      <c r="AU268" s="1">
        <f t="shared" si="324"/>
        <v>13564.252513317817</v>
      </c>
      <c r="AV268" s="1">
        <f t="shared" si="325"/>
        <v>17572.31344712662</v>
      </c>
      <c r="AW268" s="1">
        <f t="shared" si="326"/>
        <v>6945.4418417910147</v>
      </c>
      <c r="AX268" s="1">
        <f t="shared" si="385"/>
        <v>46556.392851714241</v>
      </c>
      <c r="AY268" s="1">
        <f t="shared" si="372"/>
        <v>23713.027866258504</v>
      </c>
      <c r="AZ268" s="1">
        <f t="shared" si="373"/>
        <v>6357.4823996830919</v>
      </c>
      <c r="BA268" s="1">
        <f t="shared" si="386"/>
        <v>12526.252033584557</v>
      </c>
      <c r="BB268" s="1">
        <f t="shared" si="387"/>
        <v>29860.31451755029</v>
      </c>
      <c r="BC268" s="1">
        <f t="shared" si="388"/>
        <v>38269.191062068858</v>
      </c>
      <c r="BD268" s="1">
        <f t="shared" si="389"/>
        <v>177.55375482035859</v>
      </c>
      <c r="BE268" s="2">
        <f t="shared" ref="BE268:BE331" si="395">BE267</f>
        <v>0</v>
      </c>
      <c r="BF268" s="2">
        <f t="shared" ref="BF268:BF331" si="396">BF267</f>
        <v>0</v>
      </c>
      <c r="BG268" s="2">
        <f t="shared" ref="BG268:BG331" si="397">BG267</f>
        <v>0</v>
      </c>
      <c r="BH268" s="2">
        <f t="shared" si="374"/>
        <v>0</v>
      </c>
      <c r="BI268" s="2">
        <f t="shared" si="390"/>
        <v>0</v>
      </c>
      <c r="BJ268" s="2">
        <f t="shared" si="375"/>
        <v>0</v>
      </c>
      <c r="BK268" s="2">
        <f t="shared" si="376"/>
        <v>0</v>
      </c>
      <c r="BL268" s="2">
        <f t="shared" si="377"/>
        <v>0</v>
      </c>
      <c r="BM268" s="2">
        <f t="shared" si="378"/>
        <v>0</v>
      </c>
      <c r="BN268" s="2">
        <f t="shared" si="379"/>
        <v>0</v>
      </c>
      <c r="BO268" s="2">
        <f t="shared" si="391"/>
        <v>0</v>
      </c>
      <c r="BP268" s="2">
        <f t="shared" si="392"/>
        <v>0</v>
      </c>
      <c r="BQ268" s="2">
        <f t="shared" si="393"/>
        <v>0</v>
      </c>
      <c r="BR268" s="11">
        <f t="shared" si="394"/>
        <v>6.2530432890436083E-3</v>
      </c>
      <c r="BS268" s="17">
        <f t="shared" si="370"/>
        <v>7.4797293269160273E-4</v>
      </c>
      <c r="BT268" s="17">
        <f t="shared" si="371"/>
        <v>2.2013773111132771E-3</v>
      </c>
      <c r="BU268" s="12">
        <f>(BU$3*temperature!$I378+BU$4*temperature!$I378^2+BU$5*temperature!$I378^6)*(K268/K$56)^$BW$1</f>
        <v>-78.763886006686178</v>
      </c>
      <c r="BV268" s="12">
        <f>(BV$3*temperature!$I378+BV$4*temperature!$I378^2+BV$5*temperature!$I378^6)*(L268/L$56)^$BW$1</f>
        <v>-41.564722246724628</v>
      </c>
      <c r="BW268" s="12">
        <f>(BW$3*temperature!$I378+BW$4*temperature!$I378^2+BW$5*temperature!$I378^6)*(M268/M$56)^$BW$1</f>
        <v>-34.735760324092297</v>
      </c>
      <c r="BX268" s="12">
        <f>(BX$3*temperature!$M378+BX$4*temperature!$M378^2+BX$5*temperature!$M378^6)*(K268/K$56)^$BW$1</f>
        <v>-78.763907635279821</v>
      </c>
      <c r="BY268" s="12">
        <f>(BY$3*temperature!$M378+BY$4*temperature!$M378^2+BY$5*temperature!$M378^6)*(L268/L$56)^$BW$1</f>
        <v>-41.564733106523775</v>
      </c>
      <c r="BZ268" s="12">
        <f>(BZ$3*temperature!$M378+BZ$4*temperature!$M378^2+BZ$5*temperature!$M378^6)*(M268/M$56)^$BW$1</f>
        <v>-34.735768933418925</v>
      </c>
      <c r="CA268" s="19">
        <f t="shared" si="380"/>
        <v>-2.1628593643185923E-5</v>
      </c>
      <c r="CB268" s="19">
        <f t="shared" si="381"/>
        <v>-1.0859799147056037E-5</v>
      </c>
      <c r="CC268" s="19">
        <f t="shared" si="382"/>
        <v>-8.6093266276066061E-6</v>
      </c>
      <c r="CD268" s="19">
        <f t="shared" si="383"/>
        <v>-2.7200153882902291E-2</v>
      </c>
      <c r="CE268" s="19">
        <f t="shared" si="384"/>
        <v>-2.034497886945731E-5</v>
      </c>
      <c r="CF268" s="19"/>
      <c r="CG268" s="19"/>
      <c r="CH268" s="19"/>
    </row>
    <row r="269" spans="1:86">
      <c r="A269" s="2">
        <f t="shared" si="327"/>
        <v>2223</v>
      </c>
      <c r="B269" s="5">
        <f t="shared" si="328"/>
        <v>1165.4041634347905</v>
      </c>
      <c r="C269" s="5">
        <f t="shared" si="329"/>
        <v>2964.1623339218177</v>
      </c>
      <c r="D269" s="5">
        <f t="shared" si="330"/>
        <v>4369.9335491295351</v>
      </c>
      <c r="E269" s="15">
        <f t="shared" si="331"/>
        <v>7.3918968618370677E-8</v>
      </c>
      <c r="F269" s="15">
        <f t="shared" si="332"/>
        <v>1.4562532485016048E-7</v>
      </c>
      <c r="G269" s="15">
        <f t="shared" si="333"/>
        <v>2.9728892047740438E-7</v>
      </c>
      <c r="H269" s="5">
        <f t="shared" si="334"/>
        <v>62569.72454338317</v>
      </c>
      <c r="I269" s="5">
        <f t="shared" si="335"/>
        <v>87783.997479052457</v>
      </c>
      <c r="J269" s="5">
        <f t="shared" si="336"/>
        <v>34738.042093012533</v>
      </c>
      <c r="K269" s="5">
        <f t="shared" si="337"/>
        <v>53689.29209843537</v>
      </c>
      <c r="L269" s="5">
        <f t="shared" si="338"/>
        <v>29615.111316426246</v>
      </c>
      <c r="M269" s="5">
        <f t="shared" si="339"/>
        <v>7949.3295956255779</v>
      </c>
      <c r="N269" s="15">
        <f t="shared" si="340"/>
        <v>-7.7432097981646186E-2</v>
      </c>
      <c r="O269" s="15">
        <f t="shared" si="341"/>
        <v>-8.8300883529524032E-4</v>
      </c>
      <c r="P269" s="15">
        <f t="shared" si="342"/>
        <v>3.1164487651103023E-4</v>
      </c>
      <c r="Q269" s="5">
        <f t="shared" si="343"/>
        <v>883.45917873763847</v>
      </c>
      <c r="R269" s="5">
        <f t="shared" si="344"/>
        <v>3867.7561343137927</v>
      </c>
      <c r="S269" s="5">
        <f t="shared" si="345"/>
        <v>2836.8705631986631</v>
      </c>
      <c r="T269" s="5">
        <f t="shared" si="346"/>
        <v>14.11959514261703</v>
      </c>
      <c r="U269" s="5">
        <f t="shared" si="347"/>
        <v>44.059922598497977</v>
      </c>
      <c r="V269" s="5">
        <f t="shared" si="348"/>
        <v>81.664664796099501</v>
      </c>
      <c r="W269" s="15">
        <f t="shared" si="349"/>
        <v>-1.0734613539272964E-2</v>
      </c>
      <c r="X269" s="15">
        <f t="shared" si="350"/>
        <v>-1.217998157191269E-2</v>
      </c>
      <c r="Y269" s="15">
        <f t="shared" si="351"/>
        <v>-9.7425357312937999E-3</v>
      </c>
      <c r="Z269" s="5">
        <f t="shared" si="366"/>
        <v>943.96561555987728</v>
      </c>
      <c r="AA269" s="5">
        <f t="shared" si="367"/>
        <v>12003.697046208377</v>
      </c>
      <c r="AB269" s="5">
        <f t="shared" si="368"/>
        <v>53596.655602144521</v>
      </c>
      <c r="AC269" s="16">
        <f t="shared" si="352"/>
        <v>0.9751712173320366</v>
      </c>
      <c r="AD269" s="16">
        <f t="shared" si="353"/>
        <v>3.0630224038954226</v>
      </c>
      <c r="AE269" s="16">
        <f t="shared" si="354"/>
        <v>18.714651677910272</v>
      </c>
      <c r="AF269" s="15">
        <f t="shared" si="355"/>
        <v>-4.0504037456468023E-3</v>
      </c>
      <c r="AG269" s="15">
        <f t="shared" si="356"/>
        <v>2.9673830763510267E-4</v>
      </c>
      <c r="AH269" s="15">
        <f t="shared" si="357"/>
        <v>9.7937136394747881E-3</v>
      </c>
      <c r="AI269" s="1">
        <f t="shared" si="321"/>
        <v>187700.16931290788</v>
      </c>
      <c r="AJ269" s="1">
        <f t="shared" si="322"/>
        <v>176361.40220622605</v>
      </c>
      <c r="AK269" s="1">
        <f t="shared" si="323"/>
        <v>69047.596846178902</v>
      </c>
      <c r="AL269" s="14">
        <f t="shared" si="358"/>
        <v>91.49871818225057</v>
      </c>
      <c r="AM269" s="14">
        <f t="shared" si="359"/>
        <v>22.384012773103787</v>
      </c>
      <c r="AN269" s="14">
        <f t="shared" si="360"/>
        <v>7.0132686332920775</v>
      </c>
      <c r="AO269" s="11">
        <f t="shared" si="361"/>
        <v>2.4244248058546583E-3</v>
      </c>
      <c r="AP269" s="11">
        <f t="shared" si="362"/>
        <v>3.0541358217393783E-3</v>
      </c>
      <c r="AQ269" s="11">
        <f t="shared" si="363"/>
        <v>2.7704865437241577E-3</v>
      </c>
      <c r="AR269" s="1">
        <f t="shared" si="369"/>
        <v>62569.72454338317</v>
      </c>
      <c r="AS269" s="1">
        <f t="shared" si="364"/>
        <v>87783.997479052457</v>
      </c>
      <c r="AT269" s="1">
        <f t="shared" si="365"/>
        <v>34738.042093012533</v>
      </c>
      <c r="AU269" s="1">
        <f t="shared" si="324"/>
        <v>12513.944908676634</v>
      </c>
      <c r="AV269" s="1">
        <f t="shared" si="325"/>
        <v>17556.799495810494</v>
      </c>
      <c r="AW269" s="1">
        <f t="shared" si="326"/>
        <v>6947.6084186025073</v>
      </c>
      <c r="AX269" s="1">
        <f t="shared" si="385"/>
        <v>42951.433678748297</v>
      </c>
      <c r="AY269" s="1">
        <f t="shared" si="372"/>
        <v>23692.089053140997</v>
      </c>
      <c r="AZ269" s="1">
        <f t="shared" si="373"/>
        <v>6359.4636765004616</v>
      </c>
      <c r="BA269" s="1">
        <f t="shared" si="386"/>
        <v>12432.328027614425</v>
      </c>
      <c r="BB269" s="1">
        <f t="shared" si="387"/>
        <v>29857.700328171974</v>
      </c>
      <c r="BC269" s="1">
        <f t="shared" si="388"/>
        <v>38270.564094311216</v>
      </c>
      <c r="BD269" s="1">
        <f t="shared" si="389"/>
        <v>172.17889358202763</v>
      </c>
      <c r="BE269" s="2">
        <f t="shared" si="395"/>
        <v>0</v>
      </c>
      <c r="BF269" s="2">
        <f t="shared" si="396"/>
        <v>0</v>
      </c>
      <c r="BG269" s="2">
        <f t="shared" si="397"/>
        <v>0</v>
      </c>
      <c r="BH269" s="2">
        <f t="shared" si="374"/>
        <v>0</v>
      </c>
      <c r="BI269" s="2">
        <f t="shared" si="390"/>
        <v>0</v>
      </c>
      <c r="BJ269" s="2">
        <f t="shared" si="375"/>
        <v>0</v>
      </c>
      <c r="BK269" s="2">
        <f t="shared" si="376"/>
        <v>0</v>
      </c>
      <c r="BL269" s="2">
        <f t="shared" si="377"/>
        <v>0</v>
      </c>
      <c r="BM269" s="2">
        <f t="shared" si="378"/>
        <v>0</v>
      </c>
      <c r="BN269" s="2">
        <f t="shared" si="379"/>
        <v>0</v>
      </c>
      <c r="BO269" s="2">
        <f t="shared" si="391"/>
        <v>0</v>
      </c>
      <c r="BP269" s="2">
        <f t="shared" si="392"/>
        <v>0</v>
      </c>
      <c r="BQ269" s="2">
        <f t="shared" si="393"/>
        <v>0</v>
      </c>
      <c r="BR269" s="11">
        <f t="shared" si="394"/>
        <v>2.0691488203824215E-3</v>
      </c>
      <c r="BS269" s="17">
        <f t="shared" si="370"/>
        <v>7.4332488997675458E-4</v>
      </c>
      <c r="BT269" s="17">
        <f t="shared" si="371"/>
        <v>2.1372595253526961E-3</v>
      </c>
      <c r="BU269" s="12">
        <f>(BU$3*temperature!$I379+BU$4*temperature!$I379^2+BU$5*temperature!$I379^6)*(K269/K$56)^$BW$1</f>
        <v>-80.805350698839987</v>
      </c>
      <c r="BV269" s="12">
        <f>(BV$3*temperature!$I379+BV$4*temperature!$I379^2+BV$5*temperature!$I379^6)*(L269/L$56)^$BW$1</f>
        <v>-41.789667012929755</v>
      </c>
      <c r="BW269" s="12">
        <f>(BW$3*temperature!$I379+BW$4*temperature!$I379^2+BW$5*temperature!$I379^6)*(M269/M$56)^$BW$1</f>
        <v>-34.904046419736083</v>
      </c>
      <c r="BX269" s="12">
        <f>(BX$3*temperature!$M379+BX$4*temperature!$M379^2+BX$5*temperature!$M379^6)*(K269/K$56)^$BW$1</f>
        <v>-80.805372739621546</v>
      </c>
      <c r="BY269" s="12">
        <f>(BY$3*temperature!$M379+BY$4*temperature!$M379^2+BY$5*temperature!$M379^6)*(L269/L$56)^$BW$1</f>
        <v>-41.789677860373978</v>
      </c>
      <c r="BZ269" s="12">
        <f>(BZ$3*temperature!$M379+BZ$4*temperature!$M379^2+BZ$5*temperature!$M379^6)*(M269/M$56)^$BW$1</f>
        <v>-34.904055015847199</v>
      </c>
      <c r="CA269" s="19">
        <f t="shared" si="380"/>
        <v>-2.2040781558985145E-5</v>
      </c>
      <c r="CB269" s="19">
        <f t="shared" si="381"/>
        <v>-1.0847444222861213E-5</v>
      </c>
      <c r="CC269" s="19">
        <f t="shared" si="382"/>
        <v>-8.5961111153665115E-6</v>
      </c>
      <c r="CD269" s="19">
        <f t="shared" si="383"/>
        <v>-2.6299297169422059E-2</v>
      </c>
      <c r="CE269" s="19">
        <f t="shared" si="384"/>
        <v>-1.9548922174926624E-5</v>
      </c>
      <c r="CF269" s="19"/>
      <c r="CG269" s="19"/>
      <c r="CH269" s="19"/>
    </row>
    <row r="270" spans="1:86">
      <c r="A270" s="2">
        <f t="shared" si="327"/>
        <v>2224</v>
      </c>
      <c r="B270" s="5">
        <f t="shared" si="328"/>
        <v>1165.4042452729907</v>
      </c>
      <c r="C270" s="5">
        <f t="shared" si="329"/>
        <v>2964.1627439960653</v>
      </c>
      <c r="D270" s="5">
        <f t="shared" si="330"/>
        <v>4369.9347833057209</v>
      </c>
      <c r="E270" s="15">
        <f t="shared" si="331"/>
        <v>7.0223020187452136E-8</v>
      </c>
      <c r="F270" s="15">
        <f t="shared" si="332"/>
        <v>1.3834405860765245E-7</v>
      </c>
      <c r="G270" s="15">
        <f t="shared" si="333"/>
        <v>2.8242447445353414E-7</v>
      </c>
      <c r="H270" s="5">
        <f t="shared" si="334"/>
        <v>56307.490653413566</v>
      </c>
      <c r="I270" s="5">
        <f t="shared" si="335"/>
        <v>87702.593730575827</v>
      </c>
      <c r="J270" s="5">
        <f t="shared" si="336"/>
        <v>34747.820960005723</v>
      </c>
      <c r="K270" s="5">
        <f t="shared" si="337"/>
        <v>48315.844808188245</v>
      </c>
      <c r="L270" s="5">
        <f t="shared" si="338"/>
        <v>29587.644574582861</v>
      </c>
      <c r="M270" s="5">
        <f t="shared" si="339"/>
        <v>7951.5651109374385</v>
      </c>
      <c r="N270" s="15">
        <f t="shared" si="340"/>
        <v>-0.10008415235565604</v>
      </c>
      <c r="O270" s="15">
        <f t="shared" si="341"/>
        <v>-9.2745698471008442E-4</v>
      </c>
      <c r="P270" s="15">
        <f t="shared" si="342"/>
        <v>2.8122060923108094E-4</v>
      </c>
      <c r="Q270" s="5">
        <f t="shared" si="343"/>
        <v>786.50453541493266</v>
      </c>
      <c r="R270" s="5">
        <f t="shared" si="344"/>
        <v>3817.1039782599955</v>
      </c>
      <c r="S270" s="5">
        <f t="shared" si="345"/>
        <v>2810.0230579956269</v>
      </c>
      <c r="T270" s="5">
        <f t="shared" si="346"/>
        <v>13.96802674543004</v>
      </c>
      <c r="U270" s="5">
        <f t="shared" si="347"/>
        <v>43.523273553188375</v>
      </c>
      <c r="V270" s="5">
        <f t="shared" si="348"/>
        <v>80.869043881339365</v>
      </c>
      <c r="W270" s="15">
        <f t="shared" si="349"/>
        <v>-1.0734613539272964E-2</v>
      </c>
      <c r="X270" s="15">
        <f t="shared" si="350"/>
        <v>-1.217998157191269E-2</v>
      </c>
      <c r="Y270" s="15">
        <f t="shared" si="351"/>
        <v>-9.7425357312937999E-3</v>
      </c>
      <c r="Z270" s="5">
        <f t="shared" si="366"/>
        <v>858.03444290688401</v>
      </c>
      <c r="AA270" s="5">
        <f t="shared" si="367"/>
        <v>11850.539157968038</v>
      </c>
      <c r="AB270" s="5">
        <f t="shared" si="368"/>
        <v>53611.002931700757</v>
      </c>
      <c r="AC270" s="16">
        <f t="shared" si="352"/>
        <v>0.97122138018070792</v>
      </c>
      <c r="AD270" s="16">
        <f t="shared" si="353"/>
        <v>3.0639313199798028</v>
      </c>
      <c r="AE270" s="16">
        <f t="shared" si="354"/>
        <v>18.897937617306241</v>
      </c>
      <c r="AF270" s="15">
        <f t="shared" si="355"/>
        <v>-4.0504037456468023E-3</v>
      </c>
      <c r="AG270" s="15">
        <f t="shared" si="356"/>
        <v>2.9673830763510267E-4</v>
      </c>
      <c r="AH270" s="15">
        <f t="shared" si="357"/>
        <v>9.7937136394747881E-3</v>
      </c>
      <c r="AI270" s="1">
        <f t="shared" si="321"/>
        <v>181444.09729029372</v>
      </c>
      <c r="AJ270" s="1">
        <f t="shared" si="322"/>
        <v>176282.06148141396</v>
      </c>
      <c r="AK270" s="1">
        <f t="shared" si="323"/>
        <v>69090.445580163519</v>
      </c>
      <c r="AL270" s="14">
        <f t="shared" si="358"/>
        <v>91.718331626694862</v>
      </c>
      <c r="AM270" s="14">
        <f t="shared" si="359"/>
        <v>22.451692950195948</v>
      </c>
      <c r="AN270" s="14">
        <f t="shared" si="360"/>
        <v>7.0325044980043758</v>
      </c>
      <c r="AO270" s="11">
        <f t="shared" si="361"/>
        <v>2.4001805577961118E-3</v>
      </c>
      <c r="AP270" s="11">
        <f t="shared" si="362"/>
        <v>3.0235944635219844E-3</v>
      </c>
      <c r="AQ270" s="11">
        <f t="shared" si="363"/>
        <v>2.7427816782869159E-3</v>
      </c>
      <c r="AR270" s="1">
        <f t="shared" si="369"/>
        <v>56307.490653413566</v>
      </c>
      <c r="AS270" s="1">
        <f t="shared" si="364"/>
        <v>87702.593730575827</v>
      </c>
      <c r="AT270" s="1">
        <f t="shared" si="365"/>
        <v>34747.820960005723</v>
      </c>
      <c r="AU270" s="1">
        <f t="shared" si="324"/>
        <v>11261.498130682714</v>
      </c>
      <c r="AV270" s="1">
        <f t="shared" si="325"/>
        <v>17540.518746115165</v>
      </c>
      <c r="AW270" s="1">
        <f t="shared" si="326"/>
        <v>6949.5641920011449</v>
      </c>
      <c r="AX270" s="1">
        <f t="shared" si="385"/>
        <v>38652.675846550599</v>
      </c>
      <c r="AY270" s="1">
        <f t="shared" si="372"/>
        <v>23670.115659666291</v>
      </c>
      <c r="AZ270" s="1">
        <f t="shared" si="373"/>
        <v>6361.2520887499504</v>
      </c>
      <c r="BA270" s="1">
        <f t="shared" si="386"/>
        <v>12309.43233497628</v>
      </c>
      <c r="BB270" s="1">
        <f t="shared" si="387"/>
        <v>29854.954049726377</v>
      </c>
      <c r="BC270" s="1">
        <f t="shared" si="388"/>
        <v>38271.8036458114</v>
      </c>
      <c r="BD270" s="1">
        <f t="shared" si="389"/>
        <v>166.90583818038419</v>
      </c>
      <c r="BE270" s="2">
        <f t="shared" si="395"/>
        <v>0</v>
      </c>
      <c r="BF270" s="2">
        <f t="shared" si="396"/>
        <v>0</v>
      </c>
      <c r="BG270" s="2">
        <f t="shared" si="397"/>
        <v>0</v>
      </c>
      <c r="BH270" s="2">
        <f t="shared" si="374"/>
        <v>0</v>
      </c>
      <c r="BI270" s="2">
        <f t="shared" si="390"/>
        <v>0</v>
      </c>
      <c r="BJ270" s="2">
        <f t="shared" si="375"/>
        <v>0</v>
      </c>
      <c r="BK270" s="2">
        <f t="shared" si="376"/>
        <v>0</v>
      </c>
      <c r="BL270" s="2">
        <f t="shared" si="377"/>
        <v>0</v>
      </c>
      <c r="BM270" s="2">
        <f t="shared" si="378"/>
        <v>0</v>
      </c>
      <c r="BN270" s="2">
        <f t="shared" si="379"/>
        <v>0</v>
      </c>
      <c r="BO270" s="2">
        <f t="shared" si="391"/>
        <v>0</v>
      </c>
      <c r="BP270" s="2">
        <f t="shared" si="392"/>
        <v>0</v>
      </c>
      <c r="BQ270" s="2">
        <f t="shared" si="393"/>
        <v>0</v>
      </c>
      <c r="BR270" s="11">
        <f t="shared" si="394"/>
        <v>-4.2202966408824427E-3</v>
      </c>
      <c r="BS270" s="17">
        <f t="shared" si="370"/>
        <v>7.4179001604009382E-4</v>
      </c>
      <c r="BT270" s="17">
        <f t="shared" si="371"/>
        <v>2.0750092479152387E-3</v>
      </c>
      <c r="BU270" s="12">
        <f>(BU$3*temperature!$I380+BU$4*temperature!$I380^2+BU$5*temperature!$I380^6)*(K270/K$56)^$BW$1</f>
        <v>-83.411689059207845</v>
      </c>
      <c r="BV270" s="12">
        <f>(BV$3*temperature!$I380+BV$4*temperature!$I380^2+BV$5*temperature!$I380^6)*(L270/L$56)^$BW$1</f>
        <v>-42.014004890161253</v>
      </c>
      <c r="BW270" s="12">
        <f>(BW$3*temperature!$I380+BW$4*temperature!$I380^2+BW$5*temperature!$I380^6)*(M270/M$56)^$BW$1</f>
        <v>-35.07162787682131</v>
      </c>
      <c r="BX270" s="12">
        <f>(BX$3*temperature!$M380+BX$4*temperature!$M380^2+BX$5*temperature!$M380^6)*(K270/K$56)^$BW$1</f>
        <v>-83.41171166012316</v>
      </c>
      <c r="BY270" s="12">
        <f>(BY$3*temperature!$M380+BY$4*temperature!$M380^2+BY$5*temperature!$M380^6)*(L270/L$56)^$BW$1</f>
        <v>-42.014015725428003</v>
      </c>
      <c r="BZ270" s="12">
        <f>(BZ$3*temperature!$M380+BZ$4*temperature!$M380^2+BZ$5*temperature!$M380^6)*(M270/M$56)^$BW$1</f>
        <v>-35.071636459847319</v>
      </c>
      <c r="CA270" s="19">
        <f t="shared" si="380"/>
        <v>-2.2600915315251768E-5</v>
      </c>
      <c r="CB270" s="19">
        <f t="shared" si="381"/>
        <v>-1.0835266749609218E-5</v>
      </c>
      <c r="CC270" s="19">
        <f t="shared" si="382"/>
        <v>-8.583026009034711E-6</v>
      </c>
      <c r="CD270" s="19">
        <f t="shared" si="383"/>
        <v>-2.521123276632535E-2</v>
      </c>
      <c r="CE270" s="19">
        <f t="shared" si="384"/>
        <v>-1.8701440758123022E-5</v>
      </c>
      <c r="CF270" s="19"/>
      <c r="CG270" s="19"/>
      <c r="CH270" s="19"/>
    </row>
    <row r="271" spans="1:86">
      <c r="A271" s="2">
        <f t="shared" si="327"/>
        <v>2225</v>
      </c>
      <c r="B271" s="5">
        <f t="shared" si="328"/>
        <v>1165.4043230192863</v>
      </c>
      <c r="C271" s="5">
        <f t="shared" si="329"/>
        <v>2964.1631335666543</v>
      </c>
      <c r="D271" s="5">
        <f t="shared" si="330"/>
        <v>4369.9359557734288</v>
      </c>
      <c r="E271" s="15">
        <f t="shared" si="331"/>
        <v>6.6711869178079529E-8</v>
      </c>
      <c r="F271" s="15">
        <f t="shared" si="332"/>
        <v>1.3142685567726982E-7</v>
      </c>
      <c r="G271" s="15">
        <f t="shared" si="333"/>
        <v>2.6830325073085743E-7</v>
      </c>
      <c r="H271" s="5">
        <f t="shared" si="334"/>
        <v>48401.618840329094</v>
      </c>
      <c r="I271" s="5">
        <f t="shared" si="335"/>
        <v>87617.398604168731</v>
      </c>
      <c r="J271" s="5">
        <f t="shared" si="336"/>
        <v>34756.559513692315</v>
      </c>
      <c r="K271" s="5">
        <f t="shared" si="337"/>
        <v>41532.039897476934</v>
      </c>
      <c r="L271" s="5">
        <f t="shared" si="338"/>
        <v>29558.898972858606</v>
      </c>
      <c r="M271" s="5">
        <f t="shared" si="339"/>
        <v>7953.5626758495137</v>
      </c>
      <c r="N271" s="15">
        <f t="shared" si="340"/>
        <v>-0.14040538745918063</v>
      </c>
      <c r="O271" s="15">
        <f t="shared" si="341"/>
        <v>-9.7154072713678818E-4</v>
      </c>
      <c r="P271" s="15">
        <f t="shared" si="342"/>
        <v>2.5121656984583574E-4</v>
      </c>
      <c r="Q271" s="5">
        <f t="shared" si="343"/>
        <v>668.81770149220063</v>
      </c>
      <c r="R271" s="5">
        <f t="shared" si="344"/>
        <v>3766.9489143706155</v>
      </c>
      <c r="S271" s="5">
        <f t="shared" si="345"/>
        <v>2783.3461015885282</v>
      </c>
      <c r="T271" s="5">
        <f t="shared" si="346"/>
        <v>13.81808537641162</v>
      </c>
      <c r="U271" s="5">
        <f t="shared" si="347"/>
        <v>42.993160883361227</v>
      </c>
      <c r="V271" s="5">
        <f t="shared" si="348"/>
        <v>80.081174331769844</v>
      </c>
      <c r="W271" s="15">
        <f t="shared" si="349"/>
        <v>-1.0734613539272964E-2</v>
      </c>
      <c r="X271" s="15">
        <f t="shared" si="350"/>
        <v>-1.217998157191269E-2</v>
      </c>
      <c r="Y271" s="15">
        <f t="shared" si="351"/>
        <v>-9.7425357312937999E-3</v>
      </c>
      <c r="Z271" s="5">
        <f t="shared" si="366"/>
        <v>760.77603841224538</v>
      </c>
      <c r="AA271" s="5">
        <f t="shared" si="367"/>
        <v>11698.814887323853</v>
      </c>
      <c r="AB271" s="5">
        <f t="shared" si="368"/>
        <v>53623.722301005684</v>
      </c>
      <c r="AC271" s="16">
        <f t="shared" si="352"/>
        <v>0.96728754146457174</v>
      </c>
      <c r="AD271" s="16">
        <f t="shared" si="353"/>
        <v>3.0648405057744039</v>
      </c>
      <c r="AE271" s="16">
        <f t="shared" si="354"/>
        <v>19.083018606706798</v>
      </c>
      <c r="AF271" s="15">
        <f t="shared" si="355"/>
        <v>-4.0504037456468023E-3</v>
      </c>
      <c r="AG271" s="15">
        <f t="shared" si="356"/>
        <v>2.9673830763510267E-4</v>
      </c>
      <c r="AH271" s="15">
        <f t="shared" si="357"/>
        <v>9.7937136394747881E-3</v>
      </c>
      <c r="AI271" s="1">
        <f t="shared" si="321"/>
        <v>174561.18569194706</v>
      </c>
      <c r="AJ271" s="1">
        <f t="shared" si="322"/>
        <v>176194.37407938775</v>
      </c>
      <c r="AK271" s="1">
        <f t="shared" si="323"/>
        <v>69130.965214148309</v>
      </c>
      <c r="AL271" s="14">
        <f t="shared" si="358"/>
        <v>91.93627077749511</v>
      </c>
      <c r="AM271" s="14">
        <f t="shared" si="359"/>
        <v>22.518898916551848</v>
      </c>
      <c r="AN271" s="14">
        <f t="shared" si="360"/>
        <v>7.0516002362490768</v>
      </c>
      <c r="AO271" s="11">
        <f t="shared" si="361"/>
        <v>2.3761787522181507E-3</v>
      </c>
      <c r="AP271" s="11">
        <f t="shared" si="362"/>
        <v>2.9933585188867645E-3</v>
      </c>
      <c r="AQ271" s="11">
        <f t="shared" si="363"/>
        <v>2.7153538615040467E-3</v>
      </c>
      <c r="AR271" s="1">
        <f t="shared" si="369"/>
        <v>48401.618840329094</v>
      </c>
      <c r="AS271" s="1">
        <f t="shared" si="364"/>
        <v>87617.398604168731</v>
      </c>
      <c r="AT271" s="1">
        <f t="shared" si="365"/>
        <v>34756.559513692315</v>
      </c>
      <c r="AU271" s="1">
        <f t="shared" si="324"/>
        <v>9680.3237680658185</v>
      </c>
      <c r="AV271" s="1">
        <f t="shared" si="325"/>
        <v>17523.479720833748</v>
      </c>
      <c r="AW271" s="1">
        <f t="shared" si="326"/>
        <v>6951.3119027384637</v>
      </c>
      <c r="AX271" s="1">
        <f t="shared" si="385"/>
        <v>33225.631917981547</v>
      </c>
      <c r="AY271" s="1">
        <f t="shared" si="372"/>
        <v>23647.119178286888</v>
      </c>
      <c r="AZ271" s="1">
        <f t="shared" si="373"/>
        <v>6362.8501406796113</v>
      </c>
      <c r="BA271" s="1">
        <f t="shared" si="386"/>
        <v>12133.114029754497</v>
      </c>
      <c r="BB271" s="1">
        <f t="shared" si="387"/>
        <v>29852.076768432216</v>
      </c>
      <c r="BC271" s="1">
        <f t="shared" si="388"/>
        <v>38272.911576712257</v>
      </c>
      <c r="BD271" s="1">
        <f t="shared" si="389"/>
        <v>161.68573266800323</v>
      </c>
      <c r="BE271" s="2">
        <f t="shared" si="395"/>
        <v>0</v>
      </c>
      <c r="BF271" s="2">
        <f t="shared" si="396"/>
        <v>0</v>
      </c>
      <c r="BG271" s="2">
        <f t="shared" si="397"/>
        <v>0</v>
      </c>
      <c r="BH271" s="2">
        <f t="shared" si="374"/>
        <v>0</v>
      </c>
      <c r="BI271" s="2">
        <f t="shared" si="390"/>
        <v>0</v>
      </c>
      <c r="BJ271" s="2">
        <f t="shared" si="375"/>
        <v>0</v>
      </c>
      <c r="BK271" s="2">
        <f t="shared" si="376"/>
        <v>0</v>
      </c>
      <c r="BL271" s="2">
        <f t="shared" si="377"/>
        <v>0</v>
      </c>
      <c r="BM271" s="2">
        <f t="shared" si="378"/>
        <v>0</v>
      </c>
      <c r="BN271" s="2">
        <f t="shared" si="379"/>
        <v>0</v>
      </c>
      <c r="BO271" s="2">
        <f t="shared" si="391"/>
        <v>0</v>
      </c>
      <c r="BP271" s="2">
        <f t="shared" si="392"/>
        <v>0</v>
      </c>
      <c r="BQ271" s="2">
        <f t="shared" si="393"/>
        <v>0</v>
      </c>
      <c r="BR271" s="11">
        <f t="shared" si="394"/>
        <v>-1.465459201752109E-2</v>
      </c>
      <c r="BS271" s="17">
        <f t="shared" si="370"/>
        <v>7.4493385789826147E-4</v>
      </c>
      <c r="BT271" s="17">
        <f t="shared" si="371"/>
        <v>2.0145720853546006E-3</v>
      </c>
      <c r="BU271" s="12">
        <f>(BU$3*temperature!$I381+BU$4*temperature!$I381^2+BU$5*temperature!$I381^6)*(K271/K$56)^$BW$1</f>
        <v>-87.089492841533513</v>
      </c>
      <c r="BV271" s="12">
        <f>(BV$3*temperature!$I381+BV$4*temperature!$I381^2+BV$5*temperature!$I381^6)*(L271/L$56)^$BW$1</f>
        <v>-42.23773517472835</v>
      </c>
      <c r="BW271" s="12">
        <f>(BW$3*temperature!$I381+BW$4*temperature!$I381^2+BW$5*temperature!$I381^6)*(M271/M$56)^$BW$1</f>
        <v>-35.238502590721609</v>
      </c>
      <c r="BX271" s="12">
        <f>(BX$3*temperature!$M381+BX$4*temperature!$M381^2+BX$5*temperature!$M381^6)*(K271/K$56)^$BW$1</f>
        <v>-87.089516284002997</v>
      </c>
      <c r="BY271" s="12">
        <f>(BY$3*temperature!$M381+BY$4*temperature!$M381^2+BY$5*temperature!$M381^6)*(L271/L$56)^$BW$1</f>
        <v>-42.237745997993883</v>
      </c>
      <c r="BZ271" s="12">
        <f>(BZ$3*temperature!$M381+BZ$4*temperature!$M381^2+BZ$5*temperature!$M381^6)*(M271/M$56)^$BW$1</f>
        <v>-35.23851116079161</v>
      </c>
      <c r="CA271" s="19">
        <f t="shared" si="380"/>
        <v>-2.3442469483825334E-5</v>
      </c>
      <c r="CB271" s="19">
        <f t="shared" si="381"/>
        <v>-1.0823265533588255E-5</v>
      </c>
      <c r="CC271" s="19">
        <f t="shared" si="382"/>
        <v>-8.5700700012125708E-6</v>
      </c>
      <c r="CD271" s="19">
        <f t="shared" si="383"/>
        <v>-2.3808259911209769E-2</v>
      </c>
      <c r="CE271" s="19">
        <f t="shared" si="384"/>
        <v>-1.7735578905502012E-5</v>
      </c>
      <c r="CF271" s="19"/>
      <c r="CG271" s="19"/>
      <c r="CH271" s="19"/>
    </row>
    <row r="272" spans="1:86">
      <c r="A272" s="2">
        <f t="shared" si="327"/>
        <v>2226</v>
      </c>
      <c r="B272" s="5">
        <f t="shared" si="328"/>
        <v>1165.4043968782721</v>
      </c>
      <c r="C272" s="5">
        <f t="shared" si="329"/>
        <v>2964.1635036587622</v>
      </c>
      <c r="D272" s="5">
        <f t="shared" si="330"/>
        <v>4369.9370696180504</v>
      </c>
      <c r="E272" s="15">
        <f t="shared" si="331"/>
        <v>6.337627571917555E-8</v>
      </c>
      <c r="F272" s="15">
        <f t="shared" si="332"/>
        <v>1.2485551289340633E-7</v>
      </c>
      <c r="G272" s="15">
        <f t="shared" si="333"/>
        <v>2.5488808819431452E-7</v>
      </c>
      <c r="H272" s="5">
        <f t="shared" si="334"/>
        <v>37416.533684161099</v>
      </c>
      <c r="I272" s="5">
        <f t="shared" si="335"/>
        <v>87528.457561677613</v>
      </c>
      <c r="J272" s="5">
        <f t="shared" si="336"/>
        <v>34764.272236351855</v>
      </c>
      <c r="K272" s="5">
        <f t="shared" si="337"/>
        <v>32106.051585516114</v>
      </c>
      <c r="L272" s="5">
        <f t="shared" si="338"/>
        <v>29528.88983810725</v>
      </c>
      <c r="M272" s="5">
        <f t="shared" si="339"/>
        <v>7955.3255990916114</v>
      </c>
      <c r="N272" s="15">
        <f t="shared" si="340"/>
        <v>-0.22695702727891887</v>
      </c>
      <c r="O272" s="15">
        <f t="shared" si="341"/>
        <v>-1.015231818306539E-3</v>
      </c>
      <c r="P272" s="15">
        <f t="shared" si="342"/>
        <v>2.2165202110624449E-4</v>
      </c>
      <c r="Q272" s="5">
        <f t="shared" si="343"/>
        <v>511.47479490770144</v>
      </c>
      <c r="R272" s="5">
        <f t="shared" si="344"/>
        <v>3717.2902639645904</v>
      </c>
      <c r="S272" s="5">
        <f t="shared" si="345"/>
        <v>2756.8408792114692</v>
      </c>
      <c r="T272" s="5">
        <f t="shared" si="346"/>
        <v>13.669753570043163</v>
      </c>
      <c r="U272" s="5">
        <f t="shared" si="347"/>
        <v>42.469504976083613</v>
      </c>
      <c r="V272" s="5">
        <f t="shared" si="348"/>
        <v>79.300980629438612</v>
      </c>
      <c r="W272" s="15">
        <f t="shared" si="349"/>
        <v>-1.0734613539272964E-2</v>
      </c>
      <c r="X272" s="15">
        <f t="shared" si="350"/>
        <v>-1.217998157191269E-2</v>
      </c>
      <c r="Y272" s="15">
        <f t="shared" si="351"/>
        <v>-9.7425357312937999E-3</v>
      </c>
      <c r="Z272" s="5">
        <f t="shared" si="366"/>
        <v>644.3186658933937</v>
      </c>
      <c r="AA272" s="5">
        <f t="shared" si="367"/>
        <v>11548.523488674018</v>
      </c>
      <c r="AB272" s="5">
        <f t="shared" si="368"/>
        <v>53634.835073074362</v>
      </c>
      <c r="AC272" s="16">
        <f t="shared" si="352"/>
        <v>0.96336963638350614</v>
      </c>
      <c r="AD272" s="16">
        <f t="shared" si="353"/>
        <v>3.0657499613592591</v>
      </c>
      <c r="AE272" s="16">
        <f t="shared" si="354"/>
        <v>19.269912226317654</v>
      </c>
      <c r="AF272" s="15">
        <f t="shared" si="355"/>
        <v>-4.0504037456468023E-3</v>
      </c>
      <c r="AG272" s="15">
        <f t="shared" si="356"/>
        <v>2.9673830763510267E-4</v>
      </c>
      <c r="AH272" s="15">
        <f t="shared" si="357"/>
        <v>9.7937136394747881E-3</v>
      </c>
      <c r="AI272" s="1">
        <f t="shared" si="321"/>
        <v>166785.39089081818</v>
      </c>
      <c r="AJ272" s="1">
        <f t="shared" si="322"/>
        <v>176098.41639228273</v>
      </c>
      <c r="AK272" s="1">
        <f t="shared" si="323"/>
        <v>69169.180595471946</v>
      </c>
      <c r="AL272" s="14">
        <f t="shared" si="358"/>
        <v>92.152543220542981</v>
      </c>
      <c r="AM272" s="14">
        <f t="shared" si="359"/>
        <v>22.585631983080578</v>
      </c>
      <c r="AN272" s="14">
        <f t="shared" si="360"/>
        <v>7.0705563502810458</v>
      </c>
      <c r="AO272" s="11">
        <f t="shared" si="361"/>
        <v>2.3524169646959693E-3</v>
      </c>
      <c r="AP272" s="11">
        <f t="shared" si="362"/>
        <v>2.9634249336978969E-3</v>
      </c>
      <c r="AQ272" s="11">
        <f t="shared" si="363"/>
        <v>2.6882003228890063E-3</v>
      </c>
      <c r="AR272" s="1">
        <f t="shared" si="369"/>
        <v>37416.533684161099</v>
      </c>
      <c r="AS272" s="1">
        <f t="shared" si="364"/>
        <v>87528.457561677613</v>
      </c>
      <c r="AT272" s="1">
        <f t="shared" si="365"/>
        <v>34764.272236351855</v>
      </c>
      <c r="AU272" s="1">
        <f t="shared" si="324"/>
        <v>7483.3067368322199</v>
      </c>
      <c r="AV272" s="1">
        <f t="shared" si="325"/>
        <v>17505.691512335525</v>
      </c>
      <c r="AW272" s="1">
        <f t="shared" si="326"/>
        <v>6952.8544472703716</v>
      </c>
      <c r="AX272" s="1">
        <f t="shared" si="385"/>
        <v>25684.841268412893</v>
      </c>
      <c r="AY272" s="1">
        <f t="shared" si="372"/>
        <v>23623.111870485802</v>
      </c>
      <c r="AZ272" s="1">
        <f t="shared" si="373"/>
        <v>6364.2604792732882</v>
      </c>
      <c r="BA272" s="1">
        <f t="shared" si="386"/>
        <v>11833.115653231323</v>
      </c>
      <c r="BB272" s="1">
        <f t="shared" si="387"/>
        <v>29849.069653915103</v>
      </c>
      <c r="BC272" s="1">
        <f t="shared" si="388"/>
        <v>38273.889830074302</v>
      </c>
      <c r="BD272" s="1">
        <f t="shared" si="389"/>
        <v>156.3857058504465</v>
      </c>
      <c r="BE272" s="2">
        <f t="shared" si="395"/>
        <v>0</v>
      </c>
      <c r="BF272" s="2">
        <f t="shared" si="396"/>
        <v>0</v>
      </c>
      <c r="BG272" s="2">
        <f t="shared" si="397"/>
        <v>0</v>
      </c>
      <c r="BH272" s="2">
        <f t="shared" si="374"/>
        <v>0</v>
      </c>
      <c r="BI272" s="2">
        <f t="shared" si="390"/>
        <v>0</v>
      </c>
      <c r="BJ272" s="2">
        <f t="shared" si="375"/>
        <v>0</v>
      </c>
      <c r="BK272" s="2">
        <f t="shared" si="376"/>
        <v>0</v>
      </c>
      <c r="BL272" s="2">
        <f t="shared" si="377"/>
        <v>0</v>
      </c>
      <c r="BM272" s="2">
        <f t="shared" si="378"/>
        <v>0</v>
      </c>
      <c r="BN272" s="2">
        <f t="shared" si="379"/>
        <v>0</v>
      </c>
      <c r="BO272" s="2">
        <f t="shared" si="391"/>
        <v>0</v>
      </c>
      <c r="BP272" s="2">
        <f t="shared" si="392"/>
        <v>0</v>
      </c>
      <c r="BQ272" s="2">
        <f t="shared" si="393"/>
        <v>0</v>
      </c>
      <c r="BR272" s="11">
        <f t="shared" si="394"/>
        <v>-3.4800499841636162E-2</v>
      </c>
      <c r="BS272" s="17">
        <f t="shared" si="370"/>
        <v>7.5601291878300164E-4</v>
      </c>
      <c r="BT272" s="17">
        <f t="shared" si="371"/>
        <v>1.9558952284996121E-3</v>
      </c>
      <c r="BU272" s="12">
        <f>(BU$3*temperature!$I382+BU$4*temperature!$I382^2+BU$5*temperature!$I382^6)*(K272/K$56)^$BW$1</f>
        <v>-93.368929048126418</v>
      </c>
      <c r="BV272" s="12">
        <f>(BV$3*temperature!$I382+BV$4*temperature!$I382^2+BV$5*temperature!$I382^6)*(L272/L$56)^$BW$1</f>
        <v>-42.460854302332578</v>
      </c>
      <c r="BW272" s="12">
        <f>(BW$3*temperature!$I382+BW$4*temperature!$I382^2+BW$5*temperature!$I382^6)*(M272/M$56)^$BW$1</f>
        <v>-35.404666257940946</v>
      </c>
      <c r="BX272" s="12">
        <f>(BX$3*temperature!$M382+BX$4*temperature!$M382^2+BX$5*temperature!$M382^6)*(K272/K$56)^$BW$1</f>
        <v>-93.36895401731671</v>
      </c>
      <c r="BY272" s="12">
        <f>(BY$3*temperature!$M382+BY$4*temperature!$M382^2+BY$5*temperature!$M382^6)*(L272/L$56)^$BW$1</f>
        <v>-42.460865113771767</v>
      </c>
      <c r="BZ272" s="12">
        <f>(BZ$3*temperature!$M382+BZ$4*temperature!$M382^2+BZ$5*temperature!$M382^6)*(M272/M$56)^$BW$1</f>
        <v>-35.404674815182581</v>
      </c>
      <c r="CA272" s="19">
        <f t="shared" si="380"/>
        <v>-2.496919029226774E-5</v>
      </c>
      <c r="CB272" s="19">
        <f t="shared" si="381"/>
        <v>-1.0811439189239991E-5</v>
      </c>
      <c r="CC272" s="19">
        <f t="shared" si="382"/>
        <v>-8.5572416352874825E-6</v>
      </c>
      <c r="CD272" s="19">
        <f t="shared" si="383"/>
        <v>-2.1780554236942938E-2</v>
      </c>
      <c r="CE272" s="19">
        <f t="shared" si="384"/>
        <v>-1.6466380381382704E-5</v>
      </c>
      <c r="CF272" s="19"/>
      <c r="CG272" s="19"/>
      <c r="CH272" s="19"/>
    </row>
    <row r="273" spans="1:86">
      <c r="A273" s="2">
        <f t="shared" si="327"/>
        <v>2227</v>
      </c>
      <c r="B273" s="5">
        <f t="shared" si="328"/>
        <v>1165.4044670443129</v>
      </c>
      <c r="C273" s="5">
        <f t="shared" si="329"/>
        <v>2964.1638552463087</v>
      </c>
      <c r="D273" s="5">
        <f t="shared" si="330"/>
        <v>4369.9381277707107</v>
      </c>
      <c r="E273" s="15">
        <f t="shared" si="331"/>
        <v>6.0207461933216772E-8</v>
      </c>
      <c r="F273" s="15">
        <f t="shared" si="332"/>
        <v>1.1861273724873601E-7</v>
      </c>
      <c r="G273" s="15">
        <f t="shared" si="333"/>
        <v>2.4214368378459877E-7</v>
      </c>
      <c r="H273" s="5">
        <f t="shared" si="334"/>
        <v>19045.32599518853</v>
      </c>
      <c r="I273" s="5">
        <f t="shared" si="335"/>
        <v>87435.820570138094</v>
      </c>
      <c r="J273" s="5">
        <f t="shared" si="336"/>
        <v>34770.97483564305</v>
      </c>
      <c r="K273" s="5">
        <f t="shared" si="337"/>
        <v>16342.245575470542</v>
      </c>
      <c r="L273" s="5">
        <f t="shared" si="338"/>
        <v>29497.634017560937</v>
      </c>
      <c r="M273" s="5">
        <f t="shared" si="339"/>
        <v>7956.857470057862</v>
      </c>
      <c r="N273" s="15">
        <f t="shared" si="340"/>
        <v>-0.49099173618586722</v>
      </c>
      <c r="O273" s="15">
        <f t="shared" si="341"/>
        <v>-1.0584827508813843E-3</v>
      </c>
      <c r="P273" s="15">
        <f t="shared" si="342"/>
        <v>1.9255917902660791E-4</v>
      </c>
      <c r="Q273" s="5">
        <f t="shared" si="343"/>
        <v>257.5502109872287</v>
      </c>
      <c r="R273" s="5">
        <f t="shared" si="344"/>
        <v>3668.1274089369631</v>
      </c>
      <c r="S273" s="5">
        <f t="shared" si="345"/>
        <v>2730.5086027579546</v>
      </c>
      <c r="T273" s="5">
        <f t="shared" si="346"/>
        <v>13.523014048291653</v>
      </c>
      <c r="U273" s="5">
        <f t="shared" si="347"/>
        <v>41.952227188106662</v>
      </c>
      <c r="V273" s="5">
        <f t="shared" si="348"/>
        <v>78.528387992129666</v>
      </c>
      <c r="W273" s="15">
        <f t="shared" si="349"/>
        <v>-1.0734613539272964E-2</v>
      </c>
      <c r="X273" s="15">
        <f t="shared" si="350"/>
        <v>-1.217998157191269E-2</v>
      </c>
      <c r="Y273" s="15">
        <f t="shared" si="351"/>
        <v>-9.7425357312937999E-3</v>
      </c>
      <c r="Z273" s="5">
        <f t="shared" si="366"/>
        <v>490.74349413510078</v>
      </c>
      <c r="AA273" s="5">
        <f t="shared" si="367"/>
        <v>11399.664196687963</v>
      </c>
      <c r="AB273" s="5">
        <f t="shared" si="368"/>
        <v>53644.363808489288</v>
      </c>
      <c r="AC273" s="16">
        <f t="shared" si="352"/>
        <v>0.95946760039985601</v>
      </c>
      <c r="AD273" s="16">
        <f t="shared" si="353"/>
        <v>3.0666596868144254</v>
      </c>
      <c r="AE273" s="16">
        <f t="shared" si="354"/>
        <v>19.458636228520025</v>
      </c>
      <c r="AF273" s="15">
        <f t="shared" si="355"/>
        <v>-4.0504037456468023E-3</v>
      </c>
      <c r="AG273" s="15">
        <f t="shared" si="356"/>
        <v>2.9673830763510267E-4</v>
      </c>
      <c r="AH273" s="15">
        <f t="shared" si="357"/>
        <v>9.7937136394747881E-3</v>
      </c>
      <c r="AI273" s="1">
        <f t="shared" si="321"/>
        <v>157590.15853856859</v>
      </c>
      <c r="AJ273" s="1">
        <f t="shared" si="322"/>
        <v>175994.26626538998</v>
      </c>
      <c r="AK273" s="1">
        <f t="shared" si="323"/>
        <v>69205.116983195127</v>
      </c>
      <c r="AL273" s="14">
        <f t="shared" si="358"/>
        <v>92.36715661449476</v>
      </c>
      <c r="AM273" s="14">
        <f t="shared" si="359"/>
        <v>22.651893499792944</v>
      </c>
      <c r="AN273" s="14">
        <f t="shared" si="360"/>
        <v>7.0893733514262385</v>
      </c>
      <c r="AO273" s="11">
        <f t="shared" si="361"/>
        <v>2.3288927950490096E-3</v>
      </c>
      <c r="AP273" s="11">
        <f t="shared" si="362"/>
        <v>2.9337906843609177E-3</v>
      </c>
      <c r="AQ273" s="11">
        <f t="shared" si="363"/>
        <v>2.6613183196601163E-3</v>
      </c>
      <c r="AR273" s="1">
        <f t="shared" si="369"/>
        <v>19045.32599518853</v>
      </c>
      <c r="AS273" s="1">
        <f t="shared" si="364"/>
        <v>87435.820570138094</v>
      </c>
      <c r="AT273" s="1">
        <f t="shared" si="365"/>
        <v>34770.97483564305</v>
      </c>
      <c r="AU273" s="1">
        <f t="shared" si="324"/>
        <v>3809.0651990377064</v>
      </c>
      <c r="AV273" s="1">
        <f t="shared" si="325"/>
        <v>17487.164114027619</v>
      </c>
      <c r="AW273" s="1">
        <f t="shared" si="326"/>
        <v>6954.1949671286102</v>
      </c>
      <c r="AX273" s="1">
        <f t="shared" si="385"/>
        <v>13073.796460376436</v>
      </c>
      <c r="AY273" s="1">
        <f t="shared" si="372"/>
        <v>23598.107214048752</v>
      </c>
      <c r="AZ273" s="1">
        <f t="shared" si="373"/>
        <v>6365.4859760462905</v>
      </c>
      <c r="BA273" s="1">
        <f t="shared" si="386"/>
        <v>11046.129186051779</v>
      </c>
      <c r="BB273" s="1">
        <f t="shared" si="387"/>
        <v>29845.934016407271</v>
      </c>
      <c r="BC273" s="1">
        <f t="shared" si="388"/>
        <v>38274.740488547111</v>
      </c>
      <c r="BD273" s="1">
        <f t="shared" si="389"/>
        <v>150.33201319883926</v>
      </c>
      <c r="BE273" s="2">
        <f t="shared" si="395"/>
        <v>0</v>
      </c>
      <c r="BF273" s="2">
        <f t="shared" si="396"/>
        <v>0</v>
      </c>
      <c r="BG273" s="2">
        <f t="shared" si="397"/>
        <v>0</v>
      </c>
      <c r="BH273" s="2">
        <f t="shared" si="374"/>
        <v>0</v>
      </c>
      <c r="BI273" s="2">
        <f t="shared" si="390"/>
        <v>0</v>
      </c>
      <c r="BJ273" s="2">
        <f t="shared" si="375"/>
        <v>0</v>
      </c>
      <c r="BK273" s="2">
        <f t="shared" si="376"/>
        <v>0</v>
      </c>
      <c r="BL273" s="2">
        <f t="shared" si="377"/>
        <v>0</v>
      </c>
      <c r="BM273" s="2">
        <f t="shared" si="378"/>
        <v>0</v>
      </c>
      <c r="BN273" s="2">
        <f t="shared" si="379"/>
        <v>0</v>
      </c>
      <c r="BO273" s="2">
        <f t="shared" si="391"/>
        <v>0</v>
      </c>
      <c r="BP273" s="2">
        <f t="shared" si="392"/>
        <v>0</v>
      </c>
      <c r="BQ273" s="2">
        <f t="shared" si="393"/>
        <v>0</v>
      </c>
      <c r="BR273" s="11">
        <f t="shared" si="394"/>
        <v>-8.556728941797534E-2</v>
      </c>
      <c r="BS273" s="17">
        <f t="shared" si="370"/>
        <v>7.8327114618165444E-4</v>
      </c>
      <c r="BT273" s="17">
        <f t="shared" si="371"/>
        <v>1.898927406310303E-3</v>
      </c>
      <c r="BU273" s="12">
        <f>(BU$3*temperature!$I383+BU$4*temperature!$I383^2+BU$5*temperature!$I383^6)*(K273/K$56)^$BW$1</f>
        <v>-111.11793532902584</v>
      </c>
      <c r="BV273" s="12">
        <f>(BV$3*temperature!$I383+BV$4*temperature!$I383^2+BV$5*temperature!$I383^6)*(L273/L$56)^$BW$1</f>
        <v>-42.683353824550537</v>
      </c>
      <c r="BW273" s="12">
        <f>(BW$3*temperature!$I383+BW$4*temperature!$I383^2+BW$5*temperature!$I383^6)*(M273/M$56)^$BW$1</f>
        <v>-35.570110829420365</v>
      </c>
      <c r="BX273" s="12">
        <f>(BX$3*temperature!$M383+BX$4*temperature!$M383^2+BX$5*temperature!$M383^6)*(K273/K$56)^$BW$1</f>
        <v>-111.11796485311625</v>
      </c>
      <c r="BY273" s="12">
        <f>(BY$3*temperature!$M383+BY$4*temperature!$M383^2+BY$5*temperature!$M383^6)*(L273/L$56)^$BW$1</f>
        <v>-42.683364624336626</v>
      </c>
      <c r="BZ273" s="12">
        <f>(BZ$3*temperature!$M383+BZ$4*temperature!$M383^2+BZ$5*temperature!$M383^6)*(M273/M$56)^$BW$1</f>
        <v>-35.57011937395972</v>
      </c>
      <c r="CA273" s="19">
        <f t="shared" si="380"/>
        <v>-2.95240904080174E-5</v>
      </c>
      <c r="CB273" s="19">
        <f t="shared" si="381"/>
        <v>-1.0799786089421559E-5</v>
      </c>
      <c r="CC273" s="19">
        <f t="shared" si="382"/>
        <v>-8.5445393551708548E-6</v>
      </c>
      <c r="CD273" s="19">
        <f t="shared" si="383"/>
        <v>-1.8036860481434543E-2</v>
      </c>
      <c r="CE273" s="19">
        <f t="shared" si="384"/>
        <v>-1.4127752382811822E-5</v>
      </c>
      <c r="CF273" s="19"/>
      <c r="CG273" s="19"/>
      <c r="CH273" s="19"/>
    </row>
    <row r="274" spans="1:86">
      <c r="A274" s="2">
        <f t="shared" si="327"/>
        <v>2228</v>
      </c>
      <c r="B274" s="5">
        <f t="shared" si="328"/>
        <v>1165.4045337020557</v>
      </c>
      <c r="C274" s="5">
        <f t="shared" si="329"/>
        <v>2964.1641892545176</v>
      </c>
      <c r="D274" s="5">
        <f t="shared" si="330"/>
        <v>4369.9391330159815</v>
      </c>
      <c r="E274" s="15">
        <f t="shared" si="331"/>
        <v>5.7197088836555931E-8</v>
      </c>
      <c r="F274" s="15">
        <f t="shared" si="332"/>
        <v>1.126821003862992E-7</v>
      </c>
      <c r="G274" s="15">
        <f t="shared" si="333"/>
        <v>2.3003649959536881E-7</v>
      </c>
      <c r="H274" s="5">
        <f t="shared" si="334"/>
        <v>349.62136011061671</v>
      </c>
      <c r="I274" s="5">
        <f t="shared" si="335"/>
        <v>87339.545311101261</v>
      </c>
      <c r="J274" s="5">
        <f t="shared" si="336"/>
        <v>34776.685113530781</v>
      </c>
      <c r="K274" s="5">
        <f t="shared" si="337"/>
        <v>300</v>
      </c>
      <c r="L274" s="5">
        <f t="shared" si="338"/>
        <v>29465.150961515061</v>
      </c>
      <c r="M274" s="5">
        <f t="shared" si="339"/>
        <v>7958.1623576365719</v>
      </c>
      <c r="N274" s="15">
        <f t="shared" si="340"/>
        <v>-0.98164266969220582</v>
      </c>
      <c r="O274" s="15">
        <f t="shared" si="341"/>
        <v>-1.1012088639562601E-3</v>
      </c>
      <c r="P274" s="15">
        <f t="shared" si="342"/>
        <v>1.6399534409416994E-4</v>
      </c>
      <c r="Q274" s="5">
        <f t="shared" si="343"/>
        <v>4.6771820139713434</v>
      </c>
      <c r="R274" s="5">
        <f t="shared" si="344"/>
        <v>3619.4599176300994</v>
      </c>
      <c r="S274" s="5">
        <f t="shared" si="345"/>
        <v>2704.350575311164</v>
      </c>
      <c r="T274" s="5">
        <f t="shared" si="346"/>
        <v>13.377849718597083</v>
      </c>
      <c r="U274" s="5">
        <f t="shared" si="347"/>
        <v>41.44124983405483</v>
      </c>
      <c r="V274" s="5">
        <f t="shared" si="348"/>
        <v>77.763322366195439</v>
      </c>
      <c r="W274" s="15">
        <f t="shared" si="349"/>
        <v>-1.0734613539272964E-2</v>
      </c>
      <c r="X274" s="15">
        <f t="shared" si="350"/>
        <v>-1.217998157191269E-2</v>
      </c>
      <c r="Y274" s="15">
        <f t="shared" si="351"/>
        <v>-9.7425357312937999E-3</v>
      </c>
      <c r="Z274" s="5">
        <f t="shared" si="366"/>
        <v>246.11018326254944</v>
      </c>
      <c r="AA274" s="5">
        <f t="shared" si="367"/>
        <v>11252.236430175171</v>
      </c>
      <c r="AB274" s="5">
        <f t="shared" si="368"/>
        <v>53652.33295464507</v>
      </c>
      <c r="AC274" s="16">
        <f t="shared" si="352"/>
        <v>0.95558136923736969</v>
      </c>
      <c r="AD274" s="16">
        <f t="shared" si="353"/>
        <v>3.0675696822199834</v>
      </c>
      <c r="AE274" s="16">
        <f t="shared" si="354"/>
        <v>19.649208539556859</v>
      </c>
      <c r="AF274" s="15">
        <f t="shared" si="355"/>
        <v>-4.0504037456468023E-3</v>
      </c>
      <c r="AG274" s="15">
        <f t="shared" si="356"/>
        <v>2.9673830763510267E-4</v>
      </c>
      <c r="AH274" s="15">
        <f t="shared" si="357"/>
        <v>9.7937136394747881E-3</v>
      </c>
      <c r="AI274" s="1">
        <f t="shared" si="321"/>
        <v>145640.20788374942</v>
      </c>
      <c r="AJ274" s="1">
        <f t="shared" si="322"/>
        <v>175882.00375287858</v>
      </c>
      <c r="AK274" s="1">
        <f t="shared" si="323"/>
        <v>69238.800252004221</v>
      </c>
      <c r="AL274" s="14">
        <f t="shared" si="358"/>
        <v>92.580118687978043</v>
      </c>
      <c r="AM274" s="14">
        <f t="shared" si="359"/>
        <v>22.717684854784444</v>
      </c>
      <c r="AN274" s="14">
        <f t="shared" si="360"/>
        <v>7.1080517598095483</v>
      </c>
      <c r="AO274" s="11">
        <f t="shared" si="361"/>
        <v>2.3056038670985195E-3</v>
      </c>
      <c r="AP274" s="11">
        <f t="shared" si="362"/>
        <v>2.9044527775173084E-3</v>
      </c>
      <c r="AQ274" s="11">
        <f t="shared" si="363"/>
        <v>2.6347051364635152E-3</v>
      </c>
      <c r="AR274" s="1">
        <f t="shared" si="369"/>
        <v>349.62136011061671</v>
      </c>
      <c r="AS274" s="1">
        <f t="shared" si="364"/>
        <v>87339.545311101261</v>
      </c>
      <c r="AT274" s="1">
        <f t="shared" si="365"/>
        <v>34776.685113530781</v>
      </c>
      <c r="AU274" s="1">
        <f t="shared" si="324"/>
        <v>69.924272022123347</v>
      </c>
      <c r="AV274" s="1">
        <f t="shared" si="325"/>
        <v>17467.909062220253</v>
      </c>
      <c r="AW274" s="1">
        <f t="shared" si="326"/>
        <v>6955.3370227061569</v>
      </c>
      <c r="AX274" s="1">
        <f t="shared" si="385"/>
        <v>240.00000000000003</v>
      </c>
      <c r="AY274" s="1">
        <f t="shared" si="372"/>
        <v>23572.120769212048</v>
      </c>
      <c r="AZ274" s="1">
        <f t="shared" si="373"/>
        <v>6366.5298861092579</v>
      </c>
      <c r="BA274" s="1">
        <f t="shared" si="386"/>
        <v>6387.1614488467094</v>
      </c>
      <c r="BB274" s="1">
        <f t="shared" si="387"/>
        <v>29842.671417046742</v>
      </c>
      <c r="BC274" s="1">
        <f t="shared" si="388"/>
        <v>38275.465884049052</v>
      </c>
      <c r="BD274" s="1">
        <f t="shared" si="389"/>
        <v>137.35937253553649</v>
      </c>
      <c r="BE274" s="2">
        <f t="shared" si="395"/>
        <v>0</v>
      </c>
      <c r="BF274" s="2">
        <f t="shared" si="396"/>
        <v>0</v>
      </c>
      <c r="BG274" s="2">
        <f t="shared" si="397"/>
        <v>0</v>
      </c>
      <c r="BH274" s="2">
        <f t="shared" si="374"/>
        <v>0</v>
      </c>
      <c r="BI274" s="2">
        <f t="shared" si="390"/>
        <v>0</v>
      </c>
      <c r="BJ274" s="2">
        <f t="shared" si="375"/>
        <v>0</v>
      </c>
      <c r="BK274" s="2">
        <f t="shared" si="376"/>
        <v>0</v>
      </c>
      <c r="BL274" s="2">
        <f t="shared" si="377"/>
        <v>0</v>
      </c>
      <c r="BM274" s="2">
        <f t="shared" si="378"/>
        <v>0</v>
      </c>
      <c r="BN274" s="2">
        <f t="shared" si="379"/>
        <v>0</v>
      </c>
      <c r="BO274" s="2">
        <f t="shared" si="391"/>
        <v>0</v>
      </c>
      <c r="BP274" s="2">
        <f t="shared" si="392"/>
        <v>0</v>
      </c>
      <c r="BQ274" s="2">
        <f t="shared" si="393"/>
        <v>0</v>
      </c>
      <c r="BR274" s="11">
        <f t="shared" si="394"/>
        <v>-0.10299828481927856</v>
      </c>
      <c r="BS274" s="17">
        <f t="shared" si="370"/>
        <v>8.5656509999856899E-4</v>
      </c>
      <c r="BT274" s="17">
        <f t="shared" si="371"/>
        <v>1.843618841077964E-3</v>
      </c>
      <c r="BU274" s="12">
        <f>(BU$3*temperature!$I384+BU$4*temperature!$I384^2+BU$5*temperature!$I384^6)*(K274/K$56)^$BW$1</f>
        <v>-303.43827601872238</v>
      </c>
      <c r="BV274" s="12">
        <f>(BV$3*temperature!$I384+BV$4*temperature!$I384^2+BV$5*temperature!$I384^6)*(L274/L$56)^$BW$1</f>
        <v>-42.905215778966166</v>
      </c>
      <c r="BW274" s="12">
        <f>(BW$3*temperature!$I384+BW$4*temperature!$I384^2+BW$5*temperature!$I384^6)*(M274/M$56)^$BW$1</f>
        <v>-35.73482095165312</v>
      </c>
      <c r="BX274" s="12">
        <f>(BX$3*temperature!$M384+BX$4*temperature!$M384^2+BX$5*temperature!$M384^6)*(K274/K$56)^$BW$1</f>
        <v>-303.43835612723933</v>
      </c>
      <c r="BY274" s="12">
        <f>(BY$3*temperature!$M384+BY$4*temperature!$M384^2+BY$5*temperature!$M384^6)*(L274/L$56)^$BW$1</f>
        <v>-42.905226567270418</v>
      </c>
      <c r="BZ274" s="12">
        <f>(BZ$3*temperature!$M384+BZ$4*temperature!$M384^2+BZ$5*temperature!$M384^6)*(M274/M$56)^$BW$1</f>
        <v>-35.734829483614533</v>
      </c>
      <c r="CA274" s="19">
        <f t="shared" si="380"/>
        <v>-8.0108516954169318E-5</v>
      </c>
      <c r="CB274" s="19">
        <f t="shared" si="381"/>
        <v>-1.0788304251718728E-5</v>
      </c>
      <c r="CC274" s="19">
        <f t="shared" si="382"/>
        <v>-8.5319614129275578E-6</v>
      </c>
      <c r="CD274" s="19">
        <f t="shared" si="383"/>
        <v>-1.2669665721350722E-2</v>
      </c>
      <c r="CE274" s="19">
        <f t="shared" si="384"/>
        <v>-1.0852393485557223E-5</v>
      </c>
      <c r="CF274" s="19"/>
      <c r="CG274" s="19"/>
      <c r="CH274" s="19"/>
    </row>
    <row r="275" spans="1:86">
      <c r="A275" s="2">
        <f t="shared" si="327"/>
        <v>2229</v>
      </c>
      <c r="B275" s="5">
        <f t="shared" si="328"/>
        <v>1165.4045970269151</v>
      </c>
      <c r="C275" s="5">
        <f t="shared" si="329"/>
        <v>2964.164506562352</v>
      </c>
      <c r="D275" s="5">
        <f t="shared" si="330"/>
        <v>4369.9400879992081</v>
      </c>
      <c r="E275" s="15">
        <f t="shared" si="331"/>
        <v>5.4337234394728134E-8</v>
      </c>
      <c r="F275" s="15">
        <f t="shared" si="332"/>
        <v>1.0704799536698424E-7</v>
      </c>
      <c r="G275" s="15">
        <f t="shared" si="333"/>
        <v>2.1853467461560036E-7</v>
      </c>
      <c r="H275" s="5">
        <f t="shared" si="334"/>
        <v>349.62137910807451</v>
      </c>
      <c r="I275" s="5">
        <f t="shared" si="335"/>
        <v>87239.704477291642</v>
      </c>
      <c r="J275" s="5">
        <f t="shared" si="336"/>
        <v>34781.424952741349</v>
      </c>
      <c r="K275" s="5">
        <f t="shared" si="337"/>
        <v>300</v>
      </c>
      <c r="L275" s="5">
        <f t="shared" si="338"/>
        <v>29431.465184928842</v>
      </c>
      <c r="M275" s="5">
        <f t="shared" si="339"/>
        <v>7959.2452647711561</v>
      </c>
      <c r="N275" s="15">
        <f t="shared" si="340"/>
        <v>0</v>
      </c>
      <c r="O275" s="15">
        <f t="shared" si="341"/>
        <v>-1.1432412693291871E-3</v>
      </c>
      <c r="P275" s="15">
        <f t="shared" si="342"/>
        <v>1.3607502409707095E-4</v>
      </c>
      <c r="Q275" s="5">
        <f t="shared" si="343"/>
        <v>4.626974524015508</v>
      </c>
      <c r="R275" s="5">
        <f t="shared" si="344"/>
        <v>3571.2878286217565</v>
      </c>
      <c r="S275" s="5">
        <f t="shared" si="345"/>
        <v>2678.3683378869341</v>
      </c>
      <c r="T275" s="5">
        <f t="shared" si="346"/>
        <v>13.234243671881472</v>
      </c>
      <c r="U275" s="5">
        <f t="shared" si="347"/>
        <v>40.936496174759014</v>
      </c>
      <c r="V275" s="5">
        <f t="shared" si="348"/>
        <v>77.005710419458666</v>
      </c>
      <c r="W275" s="15">
        <f t="shared" si="349"/>
        <v>-1.0734613539272964E-2</v>
      </c>
      <c r="X275" s="15">
        <f t="shared" si="350"/>
        <v>-1.217998157191269E-2</v>
      </c>
      <c r="Y275" s="15">
        <f t="shared" si="351"/>
        <v>-9.7425357312937999E-3</v>
      </c>
      <c r="Z275" s="5">
        <f t="shared" si="366"/>
        <v>4.4513250051990525</v>
      </c>
      <c r="AA275" s="5">
        <f t="shared" si="367"/>
        <v>11106.240178592736</v>
      </c>
      <c r="AB275" s="5">
        <f t="shared" si="368"/>
        <v>53658.770186043679</v>
      </c>
      <c r="AC275" s="16">
        <f t="shared" si="352"/>
        <v>0.95171087888014039</v>
      </c>
      <c r="AD275" s="16">
        <f t="shared" si="353"/>
        <v>3.068479947656038</v>
      </c>
      <c r="AE275" s="16">
        <f t="shared" si="354"/>
        <v>19.8416472612356</v>
      </c>
      <c r="AF275" s="15">
        <f t="shared" si="355"/>
        <v>-4.0504037456468023E-3</v>
      </c>
      <c r="AG275" s="15">
        <f t="shared" si="356"/>
        <v>2.9673830763510267E-4</v>
      </c>
      <c r="AH275" s="15">
        <f t="shared" si="357"/>
        <v>9.7937136394747881E-3</v>
      </c>
      <c r="AI275" s="1">
        <f t="shared" si="321"/>
        <v>131146.1113673966</v>
      </c>
      <c r="AJ275" s="1">
        <f t="shared" si="322"/>
        <v>175761.71243981097</v>
      </c>
      <c r="AK275" s="1">
        <f t="shared" si="323"/>
        <v>69270.257249509959</v>
      </c>
      <c r="AL275" s="14">
        <f t="shared" si="358"/>
        <v>92.791437236844857</v>
      </c>
      <c r="AM275" s="14">
        <f t="shared" si="359"/>
        <v>22.783007473230935</v>
      </c>
      <c r="AN275" s="14">
        <f t="shared" si="360"/>
        <v>7.1265921040865488</v>
      </c>
      <c r="AO275" s="11">
        <f t="shared" si="361"/>
        <v>2.2825478284275343E-3</v>
      </c>
      <c r="AP275" s="11">
        <f t="shared" si="362"/>
        <v>2.8754082497421353E-3</v>
      </c>
      <c r="AQ275" s="11">
        <f t="shared" si="363"/>
        <v>2.6083580850988801E-3</v>
      </c>
      <c r="AR275" s="1">
        <f t="shared" si="369"/>
        <v>349.62137910807451</v>
      </c>
      <c r="AS275" s="1">
        <f t="shared" si="364"/>
        <v>87239.704477291642</v>
      </c>
      <c r="AT275" s="1">
        <f t="shared" si="365"/>
        <v>34781.424952741349</v>
      </c>
      <c r="AU275" s="1">
        <f t="shared" si="324"/>
        <v>69.924275821614899</v>
      </c>
      <c r="AV275" s="1">
        <f t="shared" si="325"/>
        <v>17447.94089545833</v>
      </c>
      <c r="AW275" s="1">
        <f t="shared" si="326"/>
        <v>6956.2849905482699</v>
      </c>
      <c r="AX275" s="1">
        <f t="shared" si="385"/>
        <v>239.99999999999997</v>
      </c>
      <c r="AY275" s="1">
        <f t="shared" si="372"/>
        <v>23545.172147943071</v>
      </c>
      <c r="AZ275" s="1">
        <f t="shared" si="373"/>
        <v>6367.3962118169247</v>
      </c>
      <c r="BA275" s="1">
        <f t="shared" si="386"/>
        <v>6387.1617959073992</v>
      </c>
      <c r="BB275" s="1">
        <f t="shared" si="387"/>
        <v>29839.28391789188</v>
      </c>
      <c r="BC275" s="1">
        <f t="shared" si="388"/>
        <v>38276.068847814175</v>
      </c>
      <c r="BD275" s="1">
        <f t="shared" si="389"/>
        <v>133.35363063444265</v>
      </c>
      <c r="BE275" s="2">
        <f t="shared" si="395"/>
        <v>0</v>
      </c>
      <c r="BF275" s="2">
        <f t="shared" si="396"/>
        <v>0</v>
      </c>
      <c r="BG275" s="2">
        <f t="shared" si="397"/>
        <v>0</v>
      </c>
      <c r="BH275" s="2">
        <f t="shared" si="374"/>
        <v>0</v>
      </c>
      <c r="BI275" s="2">
        <f t="shared" si="390"/>
        <v>0</v>
      </c>
      <c r="BJ275" s="2">
        <f t="shared" si="375"/>
        <v>0</v>
      </c>
      <c r="BK275" s="2">
        <f t="shared" si="376"/>
        <v>0</v>
      </c>
      <c r="BL275" s="2">
        <f t="shared" si="377"/>
        <v>0</v>
      </c>
      <c r="BM275" s="2">
        <f t="shared" si="378"/>
        <v>0</v>
      </c>
      <c r="BN275" s="2">
        <f t="shared" si="379"/>
        <v>0</v>
      </c>
      <c r="BO275" s="2">
        <f t="shared" si="391"/>
        <v>0</v>
      </c>
      <c r="BP275" s="2">
        <f t="shared" si="392"/>
        <v>0</v>
      </c>
      <c r="BQ275" s="2">
        <f t="shared" si="393"/>
        <v>0</v>
      </c>
      <c r="BR275" s="11">
        <f t="shared" si="394"/>
        <v>2.9223292014884245E-2</v>
      </c>
      <c r="BS275" s="17">
        <f t="shared" si="370"/>
        <v>9.5492024764522816E-4</v>
      </c>
      <c r="BT275" s="17">
        <f t="shared" si="371"/>
        <v>1.7899212049300622E-3</v>
      </c>
      <c r="BU275" s="12">
        <f>(BU$3*temperature!$I385+BU$4*temperature!$I385^2+BU$5*temperature!$I385^6)*(K275/K$56)^$BW$1</f>
        <v>-304.9891673693927</v>
      </c>
      <c r="BV275" s="12">
        <f>(BV$3*temperature!$I385+BV$4*temperature!$I385^2+BV$5*temperature!$I385^6)*(L275/L$56)^$BW$1</f>
        <v>-43.126398736084447</v>
      </c>
      <c r="BW275" s="12">
        <f>(BW$3*temperature!$I385+BW$4*temperature!$I385^2+BW$5*temperature!$I385^6)*(M275/M$56)^$BW$1</f>
        <v>-35.89876316293897</v>
      </c>
      <c r="BX275" s="12">
        <f>(BX$3*temperature!$M385+BX$4*temperature!$M385^2+BX$5*temperature!$M385^6)*(K275/K$56)^$BW$1</f>
        <v>-304.98924737759052</v>
      </c>
      <c r="BY275" s="12">
        <f>(BY$3*temperature!$M385+BY$4*temperature!$M385^2+BY$5*temperature!$M385^6)*(L275/L$56)^$BW$1</f>
        <v>-43.126409513075217</v>
      </c>
      <c r="BZ275" s="12">
        <f>(BZ$3*temperature!$M385+BZ$4*temperature!$M385^2+BZ$5*temperature!$M385^6)*(M275/M$56)^$BW$1</f>
        <v>-35.898771682444455</v>
      </c>
      <c r="CA275" s="19">
        <f t="shared" si="380"/>
        <v>-8.0008197812730941E-5</v>
      </c>
      <c r="CB275" s="19">
        <f t="shared" si="381"/>
        <v>-1.0776990770011707E-5</v>
      </c>
      <c r="CC275" s="19">
        <f t="shared" si="382"/>
        <v>-8.5195054850828456E-6</v>
      </c>
      <c r="CD275" s="19">
        <f t="shared" si="383"/>
        <v>-1.264474607053437E-2</v>
      </c>
      <c r="CE275" s="19">
        <f t="shared" si="384"/>
        <v>-1.2074724049085707E-5</v>
      </c>
      <c r="CF275" s="19"/>
      <c r="CG275" s="19"/>
      <c r="CH275" s="19"/>
    </row>
    <row r="276" spans="1:86">
      <c r="A276" s="2">
        <f t="shared" si="327"/>
        <v>2230</v>
      </c>
      <c r="B276" s="5">
        <f t="shared" si="328"/>
        <v>1165.4046571855347</v>
      </c>
      <c r="C276" s="5">
        <f t="shared" si="329"/>
        <v>2964.1648080048267</v>
      </c>
      <c r="D276" s="5">
        <f t="shared" si="330"/>
        <v>4369.9409952334718</v>
      </c>
      <c r="E276" s="15">
        <f t="shared" si="331"/>
        <v>5.1620372674991723E-8</v>
      </c>
      <c r="F276" s="15">
        <f t="shared" si="332"/>
        <v>1.0169559559863502E-7</v>
      </c>
      <c r="G276" s="15">
        <f t="shared" si="333"/>
        <v>2.0760794088482034E-7</v>
      </c>
      <c r="H276" s="5">
        <f t="shared" si="334"/>
        <v>349.62139715566042</v>
      </c>
      <c r="I276" s="5">
        <f t="shared" si="335"/>
        <v>87136.407596183606</v>
      </c>
      <c r="J276" s="5">
        <f t="shared" si="336"/>
        <v>34785.226301068928</v>
      </c>
      <c r="K276" s="5">
        <f t="shared" si="337"/>
        <v>300</v>
      </c>
      <c r="L276" s="5">
        <f t="shared" si="338"/>
        <v>29396.613629872674</v>
      </c>
      <c r="M276" s="5">
        <f t="shared" si="339"/>
        <v>7960.1134978735481</v>
      </c>
      <c r="N276" s="15">
        <f t="shared" si="340"/>
        <v>0</v>
      </c>
      <c r="O276" s="15">
        <f t="shared" si="341"/>
        <v>-1.1841597024538908E-3</v>
      </c>
      <c r="P276" s="15">
        <f t="shared" si="342"/>
        <v>1.0908485333849249E-4</v>
      </c>
      <c r="Q276" s="5">
        <f t="shared" si="343"/>
        <v>4.5773059769263691</v>
      </c>
      <c r="R276" s="5">
        <f t="shared" si="344"/>
        <v>3523.6125007236465</v>
      </c>
      <c r="S276" s="5">
        <f t="shared" si="345"/>
        <v>2652.5641122931006</v>
      </c>
      <c r="T276" s="5">
        <f t="shared" si="346"/>
        <v>13.092179180579256</v>
      </c>
      <c r="U276" s="5">
        <f t="shared" si="347"/>
        <v>40.437890405731778</v>
      </c>
      <c r="V276" s="5">
        <f t="shared" si="348"/>
        <v>76.255479534183422</v>
      </c>
      <c r="W276" s="15">
        <f t="shared" si="349"/>
        <v>-1.0734613539272964E-2</v>
      </c>
      <c r="X276" s="15">
        <f t="shared" si="350"/>
        <v>-1.217998157191269E-2</v>
      </c>
      <c r="Y276" s="15">
        <f t="shared" si="351"/>
        <v>-9.7425357312937999E-3</v>
      </c>
      <c r="Z276" s="5">
        <f t="shared" si="366"/>
        <v>4.3857058678331411</v>
      </c>
      <c r="AA276" s="5">
        <f t="shared" si="367"/>
        <v>10961.676873949318</v>
      </c>
      <c r="AB276" s="5">
        <f t="shared" si="368"/>
        <v>53663.709468450543</v>
      </c>
      <c r="AC276" s="16">
        <f t="shared" si="352"/>
        <v>0.94785606557155144</v>
      </c>
      <c r="AD276" s="16">
        <f t="shared" si="353"/>
        <v>3.0693904832027177</v>
      </c>
      <c r="AE276" s="16">
        <f t="shared" si="354"/>
        <v>20.035970672647611</v>
      </c>
      <c r="AF276" s="15">
        <f t="shared" si="355"/>
        <v>-4.0504037456468023E-3</v>
      </c>
      <c r="AG276" s="15">
        <f t="shared" si="356"/>
        <v>2.9673830763510267E-4</v>
      </c>
      <c r="AH276" s="15">
        <f t="shared" si="357"/>
        <v>9.7937136394747881E-3</v>
      </c>
      <c r="AI276" s="1">
        <f t="shared" si="321"/>
        <v>118101.42450647856</v>
      </c>
      <c r="AJ276" s="1">
        <f t="shared" si="322"/>
        <v>175633.48209128823</v>
      </c>
      <c r="AK276" s="1">
        <f t="shared" si="323"/>
        <v>69299.516515107229</v>
      </c>
      <c r="AL276" s="14">
        <f t="shared" si="358"/>
        <v>93.001120121470876</v>
      </c>
      <c r="AM276" s="14">
        <f t="shared" si="359"/>
        <v>22.847862816396976</v>
      </c>
      <c r="AN276" s="14">
        <f t="shared" si="360"/>
        <v>7.144994921179106</v>
      </c>
      <c r="AO276" s="11">
        <f t="shared" si="361"/>
        <v>2.259722350143259E-3</v>
      </c>
      <c r="AP276" s="11">
        <f t="shared" si="362"/>
        <v>2.8466541672447138E-3</v>
      </c>
      <c r="AQ276" s="11">
        <f t="shared" si="363"/>
        <v>2.5822745042478911E-3</v>
      </c>
      <c r="AR276" s="1">
        <f t="shared" si="369"/>
        <v>349.62139715566042</v>
      </c>
      <c r="AS276" s="1">
        <f t="shared" si="364"/>
        <v>87136.407596183606</v>
      </c>
      <c r="AT276" s="1">
        <f t="shared" si="365"/>
        <v>34785.226301068928</v>
      </c>
      <c r="AU276" s="1">
        <f t="shared" si="324"/>
        <v>69.924279431132092</v>
      </c>
      <c r="AV276" s="1">
        <f t="shared" si="325"/>
        <v>17427.281519236723</v>
      </c>
      <c r="AW276" s="1">
        <f t="shared" si="326"/>
        <v>6957.0452602137857</v>
      </c>
      <c r="AX276" s="1">
        <f t="shared" si="385"/>
        <v>240</v>
      </c>
      <c r="AY276" s="1">
        <f t="shared" si="372"/>
        <v>23517.290903898134</v>
      </c>
      <c r="AZ276" s="1">
        <f t="shared" si="373"/>
        <v>6368.0907982988392</v>
      </c>
      <c r="BA276" s="1">
        <f t="shared" si="386"/>
        <v>6387.1621256150711</v>
      </c>
      <c r="BB276" s="1">
        <f t="shared" si="387"/>
        <v>29835.774828029829</v>
      </c>
      <c r="BC276" s="1">
        <f t="shared" si="388"/>
        <v>38276.553462604395</v>
      </c>
      <c r="BD276" s="1">
        <f t="shared" si="389"/>
        <v>129.46428898303742</v>
      </c>
      <c r="BE276" s="2">
        <f t="shared" si="395"/>
        <v>0</v>
      </c>
      <c r="BF276" s="2">
        <f t="shared" si="396"/>
        <v>0</v>
      </c>
      <c r="BG276" s="2">
        <f t="shared" si="397"/>
        <v>0</v>
      </c>
      <c r="BH276" s="2">
        <f t="shared" si="374"/>
        <v>0</v>
      </c>
      <c r="BI276" s="2">
        <f t="shared" si="390"/>
        <v>0</v>
      </c>
      <c r="BJ276" s="2">
        <f t="shared" si="375"/>
        <v>0</v>
      </c>
      <c r="BK276" s="2">
        <f t="shared" si="376"/>
        <v>0</v>
      </c>
      <c r="BL276" s="2">
        <f t="shared" si="377"/>
        <v>0</v>
      </c>
      <c r="BM276" s="2">
        <f t="shared" si="378"/>
        <v>0</v>
      </c>
      <c r="BN276" s="2">
        <f t="shared" si="379"/>
        <v>0</v>
      </c>
      <c r="BO276" s="2">
        <f t="shared" si="391"/>
        <v>0</v>
      </c>
      <c r="BP276" s="2">
        <f t="shared" si="392"/>
        <v>0</v>
      </c>
      <c r="BQ276" s="2">
        <f t="shared" si="393"/>
        <v>0</v>
      </c>
      <c r="BR276" s="11">
        <f t="shared" si="394"/>
        <v>2.9186784692118523E-2</v>
      </c>
      <c r="BS276" s="17">
        <f t="shared" si="370"/>
        <v>9.2780668204253821E-4</v>
      </c>
      <c r="BT276" s="17">
        <f t="shared" si="371"/>
        <v>1.737787577602002E-3</v>
      </c>
      <c r="BU276" s="12">
        <f>(BU$3*temperature!$I386+BU$4*temperature!$I386^2+BU$5*temperature!$I386^6)*(K276/K$56)^$BW$1</f>
        <v>-306.5306246014693</v>
      </c>
      <c r="BV276" s="12">
        <f>(BV$3*temperature!$I386+BV$4*temperature!$I386^2+BV$5*temperature!$I386^6)*(L276/L$56)^$BW$1</f>
        <v>-43.346860520255518</v>
      </c>
      <c r="BW276" s="12">
        <f>(BW$3*temperature!$I386+BW$4*temperature!$I386^2+BW$5*temperature!$I386^6)*(M276/M$56)^$BW$1</f>
        <v>-36.061904500432412</v>
      </c>
      <c r="BX276" s="12">
        <f>(BX$3*temperature!$M386+BX$4*temperature!$M386^2+BX$5*temperature!$M386^6)*(K276/K$56)^$BW$1</f>
        <v>-306.53070450970091</v>
      </c>
      <c r="BY276" s="12">
        <f>(BY$3*temperature!$M386+BY$4*temperature!$M386^2+BY$5*temperature!$M386^6)*(L276/L$56)^$BW$1</f>
        <v>-43.346871286097297</v>
      </c>
      <c r="BZ276" s="12">
        <f>(BZ$3*temperature!$M386+BZ$4*temperature!$M386^2+BZ$5*temperature!$M386^6)*(M276/M$56)^$BW$1</f>
        <v>-36.061913007601248</v>
      </c>
      <c r="CA276" s="19">
        <f t="shared" si="380"/>
        <v>-7.9908231612080272E-5</v>
      </c>
      <c r="CB276" s="19">
        <f t="shared" si="381"/>
        <v>-1.0765841778948015E-5</v>
      </c>
      <c r="CC276" s="19">
        <f t="shared" si="382"/>
        <v>-8.5071688360471853E-6</v>
      </c>
      <c r="CD276" s="19">
        <f t="shared" si="383"/>
        <v>-1.2619581980901929E-2</v>
      </c>
      <c r="CE276" s="19">
        <f t="shared" si="384"/>
        <v>-1.1708532486464421E-5</v>
      </c>
      <c r="CF276" s="19"/>
      <c r="CG276" s="19"/>
      <c r="CH276" s="19"/>
    </row>
    <row r="277" spans="1:86">
      <c r="A277" s="2">
        <f t="shared" si="327"/>
        <v>2231</v>
      </c>
      <c r="B277" s="5">
        <f t="shared" si="328"/>
        <v>1165.4047143362263</v>
      </c>
      <c r="C277" s="5">
        <f t="shared" si="329"/>
        <v>2964.165094375207</v>
      </c>
      <c r="D277" s="5">
        <f t="shared" si="330"/>
        <v>4369.9418571062006</v>
      </c>
      <c r="E277" s="15">
        <f t="shared" si="331"/>
        <v>4.9039354041242134E-8</v>
      </c>
      <c r="F277" s="15">
        <f t="shared" si="332"/>
        <v>9.6610815818703263E-8</v>
      </c>
      <c r="G277" s="15">
        <f t="shared" si="333"/>
        <v>1.972275438405793E-7</v>
      </c>
      <c r="H277" s="5">
        <f t="shared" si="334"/>
        <v>349.62141430086791</v>
      </c>
      <c r="I277" s="5">
        <f t="shared" si="335"/>
        <v>87029.767256554216</v>
      </c>
      <c r="J277" s="5">
        <f t="shared" si="336"/>
        <v>34788.121357584241</v>
      </c>
      <c r="K277" s="5">
        <f t="shared" si="337"/>
        <v>300</v>
      </c>
      <c r="L277" s="5">
        <f t="shared" si="338"/>
        <v>29360.634271586863</v>
      </c>
      <c r="M277" s="5">
        <f t="shared" si="339"/>
        <v>7960.7744210631499</v>
      </c>
      <c r="N277" s="15">
        <f t="shared" si="340"/>
        <v>0</v>
      </c>
      <c r="O277" s="15">
        <f t="shared" si="341"/>
        <v>-1.2239286721532627E-3</v>
      </c>
      <c r="P277" s="15">
        <f t="shared" si="342"/>
        <v>8.302936758108892E-5</v>
      </c>
      <c r="Q277" s="5">
        <f t="shared" si="343"/>
        <v>4.5281705882716095</v>
      </c>
      <c r="R277" s="5">
        <f t="shared" si="344"/>
        <v>3476.4351788923077</v>
      </c>
      <c r="S277" s="5">
        <f t="shared" si="345"/>
        <v>2626.9400247719841</v>
      </c>
      <c r="T277" s="5">
        <f t="shared" si="346"/>
        <v>12.951639696688822</v>
      </c>
      <c r="U277" s="5">
        <f t="shared" si="347"/>
        <v>39.945357645782941</v>
      </c>
      <c r="V277" s="5">
        <f t="shared" si="348"/>
        <v>75.512557800114692</v>
      </c>
      <c r="W277" s="15">
        <f t="shared" si="349"/>
        <v>-1.0734613539272964E-2</v>
      </c>
      <c r="X277" s="15">
        <f t="shared" si="350"/>
        <v>-1.217998157191269E-2</v>
      </c>
      <c r="Y277" s="15">
        <f t="shared" si="351"/>
        <v>-9.7425357312937999E-3</v>
      </c>
      <c r="Z277" s="5">
        <f t="shared" si="366"/>
        <v>4.3210540422061792</v>
      </c>
      <c r="AA277" s="5">
        <f t="shared" si="367"/>
        <v>10818.552002697525</v>
      </c>
      <c r="AB277" s="5">
        <f t="shared" si="368"/>
        <v>53667.200290185516</v>
      </c>
      <c r="AC277" s="16">
        <f t="shared" si="352"/>
        <v>0.94401686581322641</v>
      </c>
      <c r="AD277" s="16">
        <f t="shared" si="353"/>
        <v>3.0703012889401746</v>
      </c>
      <c r="AE277" s="16">
        <f t="shared" si="354"/>
        <v>20.232197231904436</v>
      </c>
      <c r="AF277" s="15">
        <f t="shared" si="355"/>
        <v>-4.0504037456468023E-3</v>
      </c>
      <c r="AG277" s="15">
        <f t="shared" si="356"/>
        <v>2.9673830763510267E-4</v>
      </c>
      <c r="AH277" s="15">
        <f t="shared" si="357"/>
        <v>9.7937136394747881E-3</v>
      </c>
      <c r="AI277" s="1">
        <f t="shared" si="321"/>
        <v>106361.20633526184</v>
      </c>
      <c r="AJ277" s="1">
        <f t="shared" si="322"/>
        <v>175497.41540139611</v>
      </c>
      <c r="AK277" s="1">
        <f t="shared" si="323"/>
        <v>69326.610123810286</v>
      </c>
      <c r="AL277" s="14">
        <f t="shared" si="358"/>
        <v>93.209175264100452</v>
      </c>
      <c r="AM277" s="14">
        <f t="shared" si="359"/>
        <v>22.912252380656916</v>
      </c>
      <c r="AN277" s="14">
        <f t="shared" si="360"/>
        <v>7.1632607560148678</v>
      </c>
      <c r="AO277" s="11">
        <f t="shared" si="361"/>
        <v>2.2371251266418263E-3</v>
      </c>
      <c r="AP277" s="11">
        <f t="shared" si="362"/>
        <v>2.8181876255722665E-3</v>
      </c>
      <c r="AQ277" s="11">
        <f t="shared" si="363"/>
        <v>2.556451759205412E-3</v>
      </c>
      <c r="AR277" s="1">
        <f t="shared" si="369"/>
        <v>349.62141430086791</v>
      </c>
      <c r="AS277" s="1">
        <f t="shared" si="364"/>
        <v>87029.767256554216</v>
      </c>
      <c r="AT277" s="1">
        <f t="shared" si="365"/>
        <v>34788.121357584241</v>
      </c>
      <c r="AU277" s="1">
        <f t="shared" si="324"/>
        <v>69.924282860173591</v>
      </c>
      <c r="AV277" s="1">
        <f t="shared" si="325"/>
        <v>17405.953451310845</v>
      </c>
      <c r="AW277" s="1">
        <f t="shared" si="326"/>
        <v>6957.6242715168482</v>
      </c>
      <c r="AX277" s="1">
        <f t="shared" si="385"/>
        <v>240</v>
      </c>
      <c r="AY277" s="1">
        <f t="shared" si="372"/>
        <v>23488.507417269495</v>
      </c>
      <c r="AZ277" s="1">
        <f t="shared" si="373"/>
        <v>6368.6195368505205</v>
      </c>
      <c r="BA277" s="1">
        <f t="shared" si="386"/>
        <v>6387.1624388373766</v>
      </c>
      <c r="BB277" s="1">
        <f t="shared" si="387"/>
        <v>29832.147561865437</v>
      </c>
      <c r="BC277" s="1">
        <f t="shared" si="388"/>
        <v>38276.923830241707</v>
      </c>
      <c r="BD277" s="1">
        <f t="shared" si="389"/>
        <v>125.68799002868872</v>
      </c>
      <c r="BE277" s="2">
        <f t="shared" si="395"/>
        <v>0</v>
      </c>
      <c r="BF277" s="2">
        <f t="shared" si="396"/>
        <v>0</v>
      </c>
      <c r="BG277" s="2">
        <f t="shared" si="397"/>
        <v>0</v>
      </c>
      <c r="BH277" s="2">
        <f t="shared" si="374"/>
        <v>0</v>
      </c>
      <c r="BI277" s="2">
        <f t="shared" si="390"/>
        <v>0</v>
      </c>
      <c r="BJ277" s="2">
        <f t="shared" si="375"/>
        <v>0</v>
      </c>
      <c r="BK277" s="2">
        <f t="shared" si="376"/>
        <v>0</v>
      </c>
      <c r="BL277" s="2">
        <f t="shared" si="377"/>
        <v>0</v>
      </c>
      <c r="BM277" s="2">
        <f t="shared" si="378"/>
        <v>0</v>
      </c>
      <c r="BN277" s="2">
        <f t="shared" si="379"/>
        <v>0</v>
      </c>
      <c r="BO277" s="2">
        <f t="shared" si="391"/>
        <v>0</v>
      </c>
      <c r="BP277" s="2">
        <f t="shared" si="392"/>
        <v>0</v>
      </c>
      <c r="BQ277" s="2">
        <f t="shared" si="393"/>
        <v>0</v>
      </c>
      <c r="BR277" s="11">
        <f t="shared" si="394"/>
        <v>2.915137379251162E-2</v>
      </c>
      <c r="BS277" s="17">
        <f t="shared" si="370"/>
        <v>9.0149494323335272E-4</v>
      </c>
      <c r="BT277" s="17">
        <f t="shared" si="371"/>
        <v>1.6871724054388368E-3</v>
      </c>
      <c r="BU277" s="12">
        <f>(BU$3*temperature!$I387+BU$4*temperature!$I387^2+BU$5*temperature!$I387^6)*(K277/K$56)^$BW$1</f>
        <v>-308.06285139242948</v>
      </c>
      <c r="BV277" s="12">
        <f>(BV$3*temperature!$I387+BV$4*temperature!$I387^2+BV$5*temperature!$I387^6)*(L277/L$56)^$BW$1</f>
        <v>-43.566622178494292</v>
      </c>
      <c r="BW277" s="12">
        <f>(BW$3*temperature!$I387+BW$4*temperature!$I387^2+BW$5*temperature!$I387^6)*(M277/M$56)^$BW$1</f>
        <v>-36.224262295414022</v>
      </c>
      <c r="BX277" s="12">
        <f>(BX$3*temperature!$M387+BX$4*temperature!$M387^2+BX$5*temperature!$M387^6)*(K277/K$56)^$BW$1</f>
        <v>-308.0629312010559</v>
      </c>
      <c r="BY277" s="12">
        <f>(BY$3*temperature!$M387+BY$4*temperature!$M387^2+BY$5*temperature!$M387^6)*(L277/L$56)^$BW$1</f>
        <v>-43.566632933348849</v>
      </c>
      <c r="BZ277" s="12">
        <f>(BZ$3*temperature!$M387+BZ$4*temperature!$M387^2+BZ$5*temperature!$M387^6)*(M277/M$56)^$BW$1</f>
        <v>-36.224270790363441</v>
      </c>
      <c r="CA277" s="19">
        <f t="shared" si="380"/>
        <v>-7.9808626423982787E-5</v>
      </c>
      <c r="CB277" s="19">
        <f t="shared" si="381"/>
        <v>-1.0754854557148974E-5</v>
      </c>
      <c r="CC277" s="19">
        <f t="shared" si="382"/>
        <v>-8.4949494194574982E-6</v>
      </c>
      <c r="CD277" s="19">
        <f t="shared" si="383"/>
        <v>-1.2594186251611563E-2</v>
      </c>
      <c r="CE277" s="19">
        <f t="shared" si="384"/>
        <v>-1.1353595219966837E-5</v>
      </c>
      <c r="CF277" s="19"/>
      <c r="CG277" s="19"/>
      <c r="CH277" s="19"/>
    </row>
    <row r="278" spans="1:86">
      <c r="A278" s="2">
        <f t="shared" si="327"/>
        <v>2232</v>
      </c>
      <c r="B278" s="5">
        <f t="shared" si="328"/>
        <v>1165.4047686293861</v>
      </c>
      <c r="C278" s="5">
        <f t="shared" si="329"/>
        <v>2964.1653664270943</v>
      </c>
      <c r="D278" s="5">
        <f t="shared" si="330"/>
        <v>4369.9426758854543</v>
      </c>
      <c r="E278" s="15">
        <f t="shared" si="331"/>
        <v>4.6587386339180026E-8</v>
      </c>
      <c r="F278" s="15">
        <f t="shared" si="332"/>
        <v>9.1780275027768093E-8</v>
      </c>
      <c r="G278" s="15">
        <f t="shared" si="333"/>
        <v>1.8736616664855034E-7</v>
      </c>
      <c r="H278" s="5">
        <f t="shared" si="334"/>
        <v>349.62143058881583</v>
      </c>
      <c r="I278" s="5">
        <f t="shared" si="335"/>
        <v>86919.800500035519</v>
      </c>
      <c r="J278" s="5">
        <f t="shared" si="336"/>
        <v>34790.115367972656</v>
      </c>
      <c r="K278" s="5">
        <f t="shared" si="337"/>
        <v>300</v>
      </c>
      <c r="L278" s="5">
        <f t="shared" si="338"/>
        <v>29323.532851612032</v>
      </c>
      <c r="M278" s="5">
        <f t="shared" si="339"/>
        <v>7961.2292307526322</v>
      </c>
      <c r="N278" s="15">
        <f t="shared" si="340"/>
        <v>0</v>
      </c>
      <c r="O278" s="15">
        <f t="shared" si="341"/>
        <v>-1.2636450436200874E-3</v>
      </c>
      <c r="P278" s="15">
        <f t="shared" si="342"/>
        <v>5.7131337408478089E-5</v>
      </c>
      <c r="Q278" s="5">
        <f t="shared" si="343"/>
        <v>4.4795626356577181</v>
      </c>
      <c r="R278" s="5">
        <f t="shared" si="344"/>
        <v>3429.7531035942907</v>
      </c>
      <c r="S278" s="5">
        <f t="shared" si="345"/>
        <v>2601.496073580262</v>
      </c>
      <c r="T278" s="5">
        <f t="shared" si="346"/>
        <v>12.812608849844962</v>
      </c>
      <c r="U278" s="5">
        <f t="shared" si="347"/>
        <v>39.458823925773842</v>
      </c>
      <c r="V278" s="5">
        <f t="shared" si="348"/>
        <v>74.77687400758569</v>
      </c>
      <c r="W278" s="15">
        <f t="shared" si="349"/>
        <v>-1.0734613539272964E-2</v>
      </c>
      <c r="X278" s="15">
        <f t="shared" si="350"/>
        <v>-1.217998157191269E-2</v>
      </c>
      <c r="Y278" s="15">
        <f t="shared" si="351"/>
        <v>-9.7425357312937999E-3</v>
      </c>
      <c r="Z278" s="5">
        <f t="shared" si="366"/>
        <v>4.2573552696318728</v>
      </c>
      <c r="AA278" s="5">
        <f t="shared" si="367"/>
        <v>10676.8707073563</v>
      </c>
      <c r="AB278" s="5">
        <f t="shared" si="368"/>
        <v>53669.292518485396</v>
      </c>
      <c r="AC278" s="16">
        <f t="shared" si="352"/>
        <v>0.94019321636398279</v>
      </c>
      <c r="AD278" s="16">
        <f t="shared" si="353"/>
        <v>3.0712123649485847</v>
      </c>
      <c r="AE278" s="16">
        <f t="shared" si="354"/>
        <v>20.430345577891082</v>
      </c>
      <c r="AF278" s="15">
        <f t="shared" si="355"/>
        <v>-4.0504037456468023E-3</v>
      </c>
      <c r="AG278" s="15">
        <f t="shared" si="356"/>
        <v>2.9673830763510267E-4</v>
      </c>
      <c r="AH278" s="15">
        <f t="shared" si="357"/>
        <v>9.7937136394747881E-3</v>
      </c>
      <c r="AI278" s="1">
        <f t="shared" si="321"/>
        <v>95795.009984595832</v>
      </c>
      <c r="AJ278" s="1">
        <f t="shared" si="322"/>
        <v>175353.62731256735</v>
      </c>
      <c r="AK278" s="1">
        <f t="shared" si="323"/>
        <v>69351.57338294611</v>
      </c>
      <c r="AL278" s="14">
        <f t="shared" si="358"/>
        <v>93.41561064623717</v>
      </c>
      <c r="AM278" s="14">
        <f t="shared" si="359"/>
        <v>22.976177696528744</v>
      </c>
      <c r="AN278" s="14">
        <f t="shared" si="360"/>
        <v>7.1813901612706159</v>
      </c>
      <c r="AO278" s="11">
        <f t="shared" si="361"/>
        <v>2.2147538753754079E-3</v>
      </c>
      <c r="AP278" s="11">
        <f t="shared" si="362"/>
        <v>2.7900057493165436E-3</v>
      </c>
      <c r="AQ278" s="11">
        <f t="shared" si="363"/>
        <v>2.5308872416133577E-3</v>
      </c>
      <c r="AR278" s="1">
        <f t="shared" si="369"/>
        <v>349.62143058881583</v>
      </c>
      <c r="AS278" s="1">
        <f t="shared" si="364"/>
        <v>86919.800500035519</v>
      </c>
      <c r="AT278" s="1">
        <f t="shared" si="365"/>
        <v>34790.115367972656</v>
      </c>
      <c r="AU278" s="1">
        <f t="shared" si="324"/>
        <v>69.924286117763174</v>
      </c>
      <c r="AV278" s="1">
        <f t="shared" si="325"/>
        <v>17383.960100007105</v>
      </c>
      <c r="AW278" s="1">
        <f t="shared" si="326"/>
        <v>6958.0230735945315</v>
      </c>
      <c r="AX278" s="1">
        <f t="shared" si="385"/>
        <v>239.99999999999997</v>
      </c>
      <c r="AY278" s="1">
        <f t="shared" si="372"/>
        <v>23458.826281289628</v>
      </c>
      <c r="AZ278" s="1">
        <f t="shared" si="373"/>
        <v>6368.9833846021065</v>
      </c>
      <c r="BA278" s="1">
        <f t="shared" si="386"/>
        <v>6387.1627363985808</v>
      </c>
      <c r="BB278" s="1">
        <f t="shared" si="387"/>
        <v>29828.402278410966</v>
      </c>
      <c r="BC278" s="1">
        <f t="shared" si="388"/>
        <v>38277.180655580203</v>
      </c>
      <c r="BD278" s="1">
        <f t="shared" si="389"/>
        <v>122.02146106840289</v>
      </c>
      <c r="BE278" s="2">
        <f t="shared" si="395"/>
        <v>0</v>
      </c>
      <c r="BF278" s="2">
        <f t="shared" si="396"/>
        <v>0</v>
      </c>
      <c r="BG278" s="2">
        <f t="shared" si="397"/>
        <v>0</v>
      </c>
      <c r="BH278" s="2">
        <f t="shared" si="374"/>
        <v>0</v>
      </c>
      <c r="BI278" s="2">
        <f t="shared" si="390"/>
        <v>0</v>
      </c>
      <c r="BJ278" s="2">
        <f t="shared" si="375"/>
        <v>0</v>
      </c>
      <c r="BK278" s="2">
        <f t="shared" si="376"/>
        <v>0</v>
      </c>
      <c r="BL278" s="2">
        <f t="shared" si="377"/>
        <v>0</v>
      </c>
      <c r="BM278" s="2">
        <f t="shared" si="378"/>
        <v>0</v>
      </c>
      <c r="BN278" s="2">
        <f t="shared" si="379"/>
        <v>0</v>
      </c>
      <c r="BO278" s="2">
        <f t="shared" si="391"/>
        <v>0</v>
      </c>
      <c r="BP278" s="2">
        <f t="shared" si="392"/>
        <v>0</v>
      </c>
      <c r="BQ278" s="2">
        <f t="shared" si="393"/>
        <v>0</v>
      </c>
      <c r="BR278" s="11">
        <f t="shared" si="394"/>
        <v>2.9116056513860483E-2</v>
      </c>
      <c r="BS278" s="17">
        <f t="shared" si="370"/>
        <v>8.7595951984329194E-4</v>
      </c>
      <c r="BT278" s="17">
        <f t="shared" si="371"/>
        <v>1.6380314615911037E-3</v>
      </c>
      <c r="BU278" s="12">
        <f>(BU$3*temperature!$I388+BU$4*temperature!$I388^2+BU$5*temperature!$I388^6)*(K278/K$56)^$BW$1</f>
        <v>-309.58602894746042</v>
      </c>
      <c r="BV278" s="12">
        <f>(BV$3*temperature!$I388+BV$4*temperature!$I388^2+BV$5*temperature!$I388^6)*(L278/L$56)^$BW$1</f>
        <v>-43.785713458007208</v>
      </c>
      <c r="BW278" s="12">
        <f>(BW$3*temperature!$I388+BW$4*temperature!$I388^2+BW$5*temperature!$I388^6)*(M278/M$56)^$BW$1</f>
        <v>-36.385858339707909</v>
      </c>
      <c r="BX278" s="12">
        <f>(BX$3*temperature!$M388+BX$4*temperature!$M388^2+BX$5*temperature!$M388^6)*(K278/K$56)^$BW$1</f>
        <v>-309.58610865684841</v>
      </c>
      <c r="BY278" s="12">
        <f>(BY$3*temperature!$M388+BY$4*temperature!$M388^2+BY$5*temperature!$M388^6)*(L278/L$56)^$BW$1</f>
        <v>-43.785724202036384</v>
      </c>
      <c r="BZ278" s="12">
        <f>(BZ$3*temperature!$M388+BZ$4*temperature!$M388^2+BZ$5*temperature!$M388^6)*(M278/M$56)^$BW$1</f>
        <v>-36.38586682255464</v>
      </c>
      <c r="CA278" s="19">
        <f t="shared" si="380"/>
        <v>-7.9709387989623792E-5</v>
      </c>
      <c r="CB278" s="19">
        <f t="shared" si="381"/>
        <v>-1.0744029175668857E-5</v>
      </c>
      <c r="CC278" s="19">
        <f t="shared" si="382"/>
        <v>-8.4828467308284417E-6</v>
      </c>
      <c r="CD278" s="19">
        <f t="shared" si="383"/>
        <v>-1.2568561991903404E-2</v>
      </c>
      <c r="CE278" s="19">
        <f t="shared" si="384"/>
        <v>-1.1009551527548355E-5</v>
      </c>
      <c r="CF278" s="19"/>
      <c r="CG278" s="19"/>
      <c r="CH278" s="19"/>
    </row>
    <row r="279" spans="1:86">
      <c r="A279" s="2">
        <f t="shared" si="327"/>
        <v>2233</v>
      </c>
      <c r="B279" s="5">
        <f t="shared" si="328"/>
        <v>1165.4048202078902</v>
      </c>
      <c r="C279" s="5">
        <f t="shared" si="329"/>
        <v>2964.1656248764116</v>
      </c>
      <c r="D279" s="5">
        <f t="shared" si="330"/>
        <v>4369.9434537258912</v>
      </c>
      <c r="E279" s="15">
        <f t="shared" si="331"/>
        <v>4.4258017022221023E-8</v>
      </c>
      <c r="F279" s="15">
        <f t="shared" si="332"/>
        <v>8.7191261276379687E-8</v>
      </c>
      <c r="G279" s="15">
        <f t="shared" si="333"/>
        <v>1.7799785831612283E-7</v>
      </c>
      <c r="H279" s="5">
        <f t="shared" si="334"/>
        <v>349.62144606236706</v>
      </c>
      <c r="I279" s="5">
        <f t="shared" si="335"/>
        <v>86806.509709862745</v>
      </c>
      <c r="J279" s="5">
        <f t="shared" si="336"/>
        <v>34791.210758689769</v>
      </c>
      <c r="K279" s="5">
        <f t="shared" si="337"/>
        <v>300</v>
      </c>
      <c r="L279" s="5">
        <f t="shared" si="338"/>
        <v>29285.31016666185</v>
      </c>
      <c r="M279" s="5">
        <f t="shared" si="339"/>
        <v>7961.4784784059775</v>
      </c>
      <c r="N279" s="15">
        <f t="shared" si="340"/>
        <v>0</v>
      </c>
      <c r="O279" s="15">
        <f t="shared" si="341"/>
        <v>-1.3034815805995636E-3</v>
      </c>
      <c r="P279" s="15">
        <f t="shared" si="342"/>
        <v>3.1307684544845671E-5</v>
      </c>
      <c r="Q279" s="5">
        <f t="shared" si="343"/>
        <v>4.4314764580673174</v>
      </c>
      <c r="R279" s="5">
        <f t="shared" si="344"/>
        <v>3383.5629010860266</v>
      </c>
      <c r="S279" s="5">
        <f t="shared" si="345"/>
        <v>2576.2320170121625</v>
      </c>
      <c r="T279" s="5">
        <f t="shared" si="346"/>
        <v>12.675070445412008</v>
      </c>
      <c r="U279" s="5">
        <f t="shared" si="347"/>
        <v>38.978216177508571</v>
      </c>
      <c r="V279" s="5">
        <f t="shared" si="348"/>
        <v>74.048357640692331</v>
      </c>
      <c r="W279" s="15">
        <f t="shared" si="349"/>
        <v>-1.0734613539272964E-2</v>
      </c>
      <c r="X279" s="15">
        <f t="shared" si="350"/>
        <v>-1.217998157191269E-2</v>
      </c>
      <c r="Y279" s="15">
        <f t="shared" si="351"/>
        <v>-9.7425357312937999E-3</v>
      </c>
      <c r="Z279" s="5">
        <f t="shared" si="366"/>
        <v>4.1945955015564111</v>
      </c>
      <c r="AA279" s="5">
        <f t="shared" si="367"/>
        <v>10536.62583348473</v>
      </c>
      <c r="AB279" s="5">
        <f t="shared" si="368"/>
        <v>53669.994431347492</v>
      </c>
      <c r="AC279" s="16">
        <f t="shared" si="352"/>
        <v>0.93638505423879037</v>
      </c>
      <c r="AD279" s="16">
        <f t="shared" si="353"/>
        <v>3.0721237113081474</v>
      </c>
      <c r="AE279" s="16">
        <f t="shared" si="354"/>
        <v>20.630434532036457</v>
      </c>
      <c r="AF279" s="15">
        <f t="shared" si="355"/>
        <v>-4.0504037456468023E-3</v>
      </c>
      <c r="AG279" s="15">
        <f t="shared" si="356"/>
        <v>2.9673830763510267E-4</v>
      </c>
      <c r="AH279" s="15">
        <f t="shared" si="357"/>
        <v>9.7937136394747881E-3</v>
      </c>
      <c r="AI279" s="1">
        <f t="shared" si="321"/>
        <v>86285.433272254013</v>
      </c>
      <c r="AJ279" s="1">
        <f t="shared" si="322"/>
        <v>175202.22468131772</v>
      </c>
      <c r="AK279" s="1">
        <f t="shared" si="323"/>
        <v>69374.439118246039</v>
      </c>
      <c r="AL279" s="14">
        <f t="shared" si="358"/>
        <v>93.620434306079474</v>
      </c>
      <c r="AM279" s="14">
        <f t="shared" si="359"/>
        <v>23.039640327720672</v>
      </c>
      <c r="AN279" s="14">
        <f t="shared" si="360"/>
        <v>7.1993836971194609</v>
      </c>
      <c r="AO279" s="11">
        <f t="shared" si="361"/>
        <v>2.1926063366216539E-3</v>
      </c>
      <c r="AP279" s="11">
        <f t="shared" si="362"/>
        <v>2.762105691823378E-3</v>
      </c>
      <c r="AQ279" s="11">
        <f t="shared" si="363"/>
        <v>2.5055783691972241E-3</v>
      </c>
      <c r="AR279" s="1">
        <f t="shared" si="369"/>
        <v>349.62144606236706</v>
      </c>
      <c r="AS279" s="1">
        <f t="shared" si="364"/>
        <v>86806.509709862745</v>
      </c>
      <c r="AT279" s="1">
        <f t="shared" si="365"/>
        <v>34791.210758689769</v>
      </c>
      <c r="AU279" s="1">
        <f t="shared" si="324"/>
        <v>69.924289212473411</v>
      </c>
      <c r="AV279" s="1">
        <f t="shared" si="325"/>
        <v>17361.30194197255</v>
      </c>
      <c r="AW279" s="1">
        <f t="shared" si="326"/>
        <v>6958.2421517379544</v>
      </c>
      <c r="AX279" s="1">
        <f t="shared" si="385"/>
        <v>240</v>
      </c>
      <c r="AY279" s="1">
        <f t="shared" si="372"/>
        <v>23428.248133329478</v>
      </c>
      <c r="AZ279" s="1">
        <f t="shared" si="373"/>
        <v>6369.1827827247816</v>
      </c>
      <c r="BA279" s="1">
        <f t="shared" si="386"/>
        <v>6387.1630190817386</v>
      </c>
      <c r="BB279" s="1">
        <f t="shared" si="387"/>
        <v>29824.538623548833</v>
      </c>
      <c r="BC279" s="1">
        <f t="shared" si="388"/>
        <v>38277.324279505905</v>
      </c>
      <c r="BD279" s="1">
        <f t="shared" si="389"/>
        <v>118.46152233372311</v>
      </c>
      <c r="BE279" s="2">
        <f t="shared" si="395"/>
        <v>0</v>
      </c>
      <c r="BF279" s="2">
        <f t="shared" si="396"/>
        <v>0</v>
      </c>
      <c r="BG279" s="2">
        <f t="shared" si="397"/>
        <v>0</v>
      </c>
      <c r="BH279" s="2">
        <f t="shared" si="374"/>
        <v>0</v>
      </c>
      <c r="BI279" s="2">
        <f t="shared" si="390"/>
        <v>0</v>
      </c>
      <c r="BJ279" s="2">
        <f t="shared" si="375"/>
        <v>0</v>
      </c>
      <c r="BK279" s="2">
        <f t="shared" si="376"/>
        <v>0</v>
      </c>
      <c r="BL279" s="2">
        <f t="shared" si="377"/>
        <v>0</v>
      </c>
      <c r="BM279" s="2">
        <f t="shared" si="378"/>
        <v>0</v>
      </c>
      <c r="BN279" s="2">
        <f t="shared" si="379"/>
        <v>0</v>
      </c>
      <c r="BO279" s="2">
        <f t="shared" si="391"/>
        <v>0</v>
      </c>
      <c r="BP279" s="2">
        <f t="shared" si="392"/>
        <v>0</v>
      </c>
      <c r="BQ279" s="2">
        <f t="shared" si="393"/>
        <v>0</v>
      </c>
      <c r="BR279" s="11">
        <f t="shared" si="394"/>
        <v>2.9080686403309047E-2</v>
      </c>
      <c r="BS279" s="17">
        <f t="shared" si="370"/>
        <v>8.511766134624431E-4</v>
      </c>
      <c r="BT279" s="17">
        <f t="shared" si="371"/>
        <v>1.5903218073700035E-3</v>
      </c>
      <c r="BU279" s="12">
        <f>(BU$3*temperature!$I389+BU$4*temperature!$I389^2+BU$5*temperature!$I389^6)*(K279/K$56)^$BW$1</f>
        <v>-311.10032259126126</v>
      </c>
      <c r="BV279" s="12">
        <f>(BV$3*temperature!$I389+BV$4*temperature!$I389^2+BV$5*temperature!$I389^6)*(L279/L$56)^$BW$1</f>
        <v>-44.004163818982079</v>
      </c>
      <c r="BW279" s="12">
        <f>(BW$3*temperature!$I389+BW$4*temperature!$I389^2+BW$5*temperature!$I389^6)*(M279/M$56)^$BW$1</f>
        <v>-36.546713408216128</v>
      </c>
      <c r="BX279" s="12">
        <f>(BX$3*temperature!$M389+BX$4*temperature!$M389^2+BX$5*temperature!$M389^6)*(K279/K$56)^$BW$1</f>
        <v>-311.10040220178303</v>
      </c>
      <c r="BY279" s="12">
        <f>(BY$3*temperature!$M389+BY$4*temperature!$M389^2+BY$5*temperature!$M389^6)*(L279/L$56)^$BW$1</f>
        <v>-44.004174552348161</v>
      </c>
      <c r="BZ279" s="12">
        <f>(BZ$3*temperature!$M389+BZ$4*temperature!$M389^2+BZ$5*temperature!$M389^6)*(M279/M$56)^$BW$1</f>
        <v>-36.546721879076522</v>
      </c>
      <c r="CA279" s="19">
        <f t="shared" si="380"/>
        <v>-7.9610521765971498E-5</v>
      </c>
      <c r="CB279" s="19">
        <f t="shared" si="381"/>
        <v>-1.0733366082149587E-5</v>
      </c>
      <c r="CC279" s="19">
        <f t="shared" si="382"/>
        <v>-8.4708603935723659E-6</v>
      </c>
      <c r="CD279" s="19">
        <f t="shared" si="383"/>
        <v>-1.2542710820314419E-2</v>
      </c>
      <c r="CE279" s="19">
        <f t="shared" si="384"/>
        <v>-1.0676062119673969E-5</v>
      </c>
      <c r="CF279" s="19"/>
      <c r="CG279" s="19"/>
      <c r="CH279" s="19"/>
    </row>
    <row r="280" spans="1:86">
      <c r="A280" s="2">
        <f t="shared" si="327"/>
        <v>2234</v>
      </c>
      <c r="B280" s="5">
        <f t="shared" si="328"/>
        <v>1165.4048692074714</v>
      </c>
      <c r="C280" s="5">
        <f t="shared" si="329"/>
        <v>2964.1658704032839</v>
      </c>
      <c r="D280" s="5">
        <f t="shared" si="330"/>
        <v>4369.9441926744385</v>
      </c>
      <c r="E280" s="15">
        <f t="shared" si="331"/>
        <v>4.2045116171109967E-8</v>
      </c>
      <c r="F280" s="15">
        <f t="shared" si="332"/>
        <v>8.2831698212560695E-8</v>
      </c>
      <c r="G280" s="15">
        <f t="shared" si="333"/>
        <v>1.6909796540031667E-7</v>
      </c>
      <c r="H280" s="5">
        <f t="shared" si="334"/>
        <v>349.62146076224138</v>
      </c>
      <c r="I280" s="5">
        <f t="shared" si="335"/>
        <v>86689.896146704428</v>
      </c>
      <c r="J280" s="5">
        <f t="shared" si="336"/>
        <v>34791.410078512519</v>
      </c>
      <c r="K280" s="5">
        <f t="shared" si="337"/>
        <v>300</v>
      </c>
      <c r="L280" s="5">
        <f t="shared" si="338"/>
        <v>29245.966635095898</v>
      </c>
      <c r="M280" s="5">
        <f t="shared" si="339"/>
        <v>7961.5227436622972</v>
      </c>
      <c r="N280" s="15">
        <f t="shared" si="340"/>
        <v>0</v>
      </c>
      <c r="O280" s="15">
        <f t="shared" si="341"/>
        <v>-1.3434562018311835E-3</v>
      </c>
      <c r="P280" s="15">
        <f t="shared" si="342"/>
        <v>5.5599291564067954E-6</v>
      </c>
      <c r="Q280" s="5">
        <f t="shared" si="343"/>
        <v>4.3839064552034266</v>
      </c>
      <c r="R280" s="5">
        <f t="shared" si="344"/>
        <v>3337.8611413796643</v>
      </c>
      <c r="S280" s="5">
        <f t="shared" si="345"/>
        <v>2551.1476000467774</v>
      </c>
      <c r="T280" s="5">
        <f t="shared" si="346"/>
        <v>12.539008462597449</v>
      </c>
      <c r="U280" s="5">
        <f t="shared" si="347"/>
        <v>38.50346222276049</v>
      </c>
      <c r="V280" s="5">
        <f t="shared" si="348"/>
        <v>73.326938870534264</v>
      </c>
      <c r="W280" s="15">
        <f t="shared" si="349"/>
        <v>-1.0734613539272964E-2</v>
      </c>
      <c r="X280" s="15">
        <f t="shared" si="350"/>
        <v>-1.217998157191269E-2</v>
      </c>
      <c r="Y280" s="15">
        <f t="shared" si="351"/>
        <v>-9.7425357312937999E-3</v>
      </c>
      <c r="Z280" s="5">
        <f t="shared" si="366"/>
        <v>4.1327608964647826</v>
      </c>
      <c r="AA280" s="5">
        <f t="shared" si="367"/>
        <v>10397.808329882795</v>
      </c>
      <c r="AB280" s="5">
        <f t="shared" si="368"/>
        <v>53669.309956345387</v>
      </c>
      <c r="AC280" s="16">
        <f t="shared" si="352"/>
        <v>0.9325923167077339</v>
      </c>
      <c r="AD280" s="16">
        <f t="shared" si="353"/>
        <v>3.0730353280990865</v>
      </c>
      <c r="AE280" s="16">
        <f t="shared" si="354"/>
        <v>20.832483100101154</v>
      </c>
      <c r="AF280" s="15">
        <f t="shared" si="355"/>
        <v>-4.0504037456468023E-3</v>
      </c>
      <c r="AG280" s="15">
        <f t="shared" si="356"/>
        <v>2.9673830763510267E-4</v>
      </c>
      <c r="AH280" s="15">
        <f t="shared" si="357"/>
        <v>9.7937136394747881E-3</v>
      </c>
      <c r="AI280" s="1">
        <f t="shared" si="321"/>
        <v>77726.814234241087</v>
      </c>
      <c r="AJ280" s="1">
        <f t="shared" si="322"/>
        <v>175043.30415515849</v>
      </c>
      <c r="AK280" s="1">
        <f t="shared" si="323"/>
        <v>69395.237358159386</v>
      </c>
      <c r="AL280" s="14">
        <f t="shared" si="358"/>
        <v>93.823654336001297</v>
      </c>
      <c r="AM280" s="14">
        <f t="shared" si="359"/>
        <v>23.102641870190563</v>
      </c>
      <c r="AN280" s="14">
        <f t="shared" si="360"/>
        <v>7.2172419309818849</v>
      </c>
      <c r="AO280" s="11">
        <f t="shared" si="361"/>
        <v>2.1706802732554373E-3</v>
      </c>
      <c r="AP280" s="11">
        <f t="shared" si="362"/>
        <v>2.7344846349051442E-3</v>
      </c>
      <c r="AQ280" s="11">
        <f t="shared" si="363"/>
        <v>2.4805225855052517E-3</v>
      </c>
      <c r="AR280" s="1">
        <f t="shared" si="369"/>
        <v>349.62146076224138</v>
      </c>
      <c r="AS280" s="1">
        <f t="shared" si="364"/>
        <v>86689.896146704428</v>
      </c>
      <c r="AT280" s="1">
        <f t="shared" si="365"/>
        <v>34791.410078512519</v>
      </c>
      <c r="AU280" s="1">
        <f t="shared" si="324"/>
        <v>69.924292152448274</v>
      </c>
      <c r="AV280" s="1">
        <f t="shared" si="325"/>
        <v>17337.979229340886</v>
      </c>
      <c r="AW280" s="1">
        <f t="shared" si="326"/>
        <v>6958.2820157025044</v>
      </c>
      <c r="AX280" s="1">
        <f t="shared" si="385"/>
        <v>239.99999999999997</v>
      </c>
      <c r="AY280" s="1">
        <f t="shared" si="372"/>
        <v>23396.773308076718</v>
      </c>
      <c r="AZ280" s="1">
        <f t="shared" si="373"/>
        <v>6369.2181949298374</v>
      </c>
      <c r="BA280" s="1">
        <f t="shared" si="386"/>
        <v>6387.1632876307503</v>
      </c>
      <c r="BB280" s="1">
        <f t="shared" si="387"/>
        <v>29820.556189572144</v>
      </c>
      <c r="BC280" s="1">
        <f t="shared" si="388"/>
        <v>38277.355048636149</v>
      </c>
      <c r="BD280" s="1">
        <f t="shared" si="389"/>
        <v>115.00508576895315</v>
      </c>
      <c r="BE280" s="2">
        <f t="shared" si="395"/>
        <v>0</v>
      </c>
      <c r="BF280" s="2">
        <f t="shared" si="396"/>
        <v>0</v>
      </c>
      <c r="BG280" s="2">
        <f t="shared" si="397"/>
        <v>0</v>
      </c>
      <c r="BH280" s="2">
        <f t="shared" si="374"/>
        <v>0</v>
      </c>
      <c r="BI280" s="2">
        <f t="shared" si="390"/>
        <v>0</v>
      </c>
      <c r="BJ280" s="2">
        <f t="shared" si="375"/>
        <v>0</v>
      </c>
      <c r="BK280" s="2">
        <f t="shared" si="376"/>
        <v>0</v>
      </c>
      <c r="BL280" s="2">
        <f t="shared" si="377"/>
        <v>0</v>
      </c>
      <c r="BM280" s="2">
        <f t="shared" si="378"/>
        <v>0</v>
      </c>
      <c r="BN280" s="2">
        <f t="shared" si="379"/>
        <v>0</v>
      </c>
      <c r="BO280" s="2">
        <f t="shared" si="391"/>
        <v>0</v>
      </c>
      <c r="BP280" s="2">
        <f t="shared" si="392"/>
        <v>0</v>
      </c>
      <c r="BQ280" s="2">
        <f t="shared" si="393"/>
        <v>0</v>
      </c>
      <c r="BR280" s="11">
        <f t="shared" si="394"/>
        <v>2.9045251495421781E-2</v>
      </c>
      <c r="BS280" s="17">
        <f t="shared" si="370"/>
        <v>8.2712330015380039E-4</v>
      </c>
      <c r="BT280" s="17">
        <f t="shared" si="371"/>
        <v>1.5440017547281588E-3</v>
      </c>
      <c r="BU280" s="12">
        <f>(BU$3*temperature!$I390+BU$4*temperature!$I390^2+BU$5*temperature!$I390^6)*(K280/K$56)^$BW$1</f>
        <v>-312.60588580757866</v>
      </c>
      <c r="BV280" s="12">
        <f>(BV$3*temperature!$I390+BV$4*temperature!$I390^2+BV$5*temperature!$I390^6)*(L280/L$56)^$BW$1</f>
        <v>-44.222001312976026</v>
      </c>
      <c r="BW280" s="12">
        <f>(BW$3*temperature!$I390+BW$4*temperature!$I390^2+BW$5*temperature!$I390^6)*(M280/M$56)^$BW$1</f>
        <v>-36.706846932813569</v>
      </c>
      <c r="BX280" s="12">
        <f>(BX$3*temperature!$M390+BX$4*temperature!$M390^2+BX$5*temperature!$M390^6)*(K280/K$56)^$BW$1</f>
        <v>-312.60596531961073</v>
      </c>
      <c r="BY280" s="12">
        <f>(BY$3*temperature!$M390+BY$4*temperature!$M390^2+BY$5*temperature!$M390^6)*(L280/L$56)^$BW$1</f>
        <v>-44.222012035841701</v>
      </c>
      <c r="BZ280" s="12">
        <f>(BZ$3*temperature!$M390+BZ$4*temperature!$M390^2+BZ$5*temperature!$M390^6)*(M280/M$56)^$BW$1</f>
        <v>-36.706855391803558</v>
      </c>
      <c r="CA280" s="19">
        <f t="shared" si="380"/>
        <v>-7.9512032073125738E-5</v>
      </c>
      <c r="CB280" s="19">
        <f t="shared" si="381"/>
        <v>-1.0722865674495097E-5</v>
      </c>
      <c r="CC280" s="19">
        <f t="shared" si="382"/>
        <v>-8.4589899884690567E-6</v>
      </c>
      <c r="CD280" s="19">
        <f t="shared" si="383"/>
        <v>-1.2516634140574809E-2</v>
      </c>
      <c r="CE280" s="19">
        <f t="shared" si="384"/>
        <v>-1.0352799737169963E-5</v>
      </c>
      <c r="CF280" s="19"/>
      <c r="CG280" s="19"/>
      <c r="CH280" s="19"/>
    </row>
    <row r="281" spans="1:86">
      <c r="A281" s="2">
        <f t="shared" si="327"/>
        <v>2235</v>
      </c>
      <c r="B281" s="5">
        <f t="shared" si="328"/>
        <v>1165.4049157570753</v>
      </c>
      <c r="C281" s="5">
        <f t="shared" si="329"/>
        <v>2964.1661036538321</v>
      </c>
      <c r="D281" s="5">
        <f t="shared" si="330"/>
        <v>4369.9448946756766</v>
      </c>
      <c r="E281" s="15">
        <f t="shared" si="331"/>
        <v>3.9942860362554464E-8</v>
      </c>
      <c r="F281" s="15">
        <f t="shared" si="332"/>
        <v>7.8690113301932661E-8</v>
      </c>
      <c r="G281" s="15">
        <f t="shared" si="333"/>
        <v>1.6064306713030082E-7</v>
      </c>
      <c r="H281" s="5">
        <f t="shared" si="334"/>
        <v>349.62147472712257</v>
      </c>
      <c r="I281" s="5">
        <f t="shared" si="335"/>
        <v>86569.961782444079</v>
      </c>
      <c r="J281" s="5">
        <f t="shared" si="336"/>
        <v>34790.716216836641</v>
      </c>
      <c r="K281" s="5">
        <f t="shared" si="337"/>
        <v>300</v>
      </c>
      <c r="L281" s="5">
        <f t="shared" si="338"/>
        <v>29205.502915552566</v>
      </c>
      <c r="M281" s="5">
        <f t="shared" si="339"/>
        <v>7961.362684281331</v>
      </c>
      <c r="N281" s="15">
        <f t="shared" si="340"/>
        <v>0</v>
      </c>
      <c r="O281" s="15">
        <f t="shared" si="341"/>
        <v>-1.3835658109099258E-3</v>
      </c>
      <c r="P281" s="15">
        <f t="shared" si="342"/>
        <v>-2.0104116526420412E-5</v>
      </c>
      <c r="Q281" s="5">
        <f t="shared" si="343"/>
        <v>4.3368470868405646</v>
      </c>
      <c r="R281" s="5">
        <f t="shared" si="344"/>
        <v>3292.6444117184978</v>
      </c>
      <c r="S281" s="5">
        <f t="shared" si="345"/>
        <v>2526.2425703328913</v>
      </c>
      <c r="T281" s="5">
        <f t="shared" si="346"/>
        <v>12.404407052585793</v>
      </c>
      <c r="U281" s="5">
        <f t="shared" si="347"/>
        <v>38.034490762432434</v>
      </c>
      <c r="V281" s="5">
        <f t="shared" si="348"/>
        <v>72.612548548521687</v>
      </c>
      <c r="W281" s="15">
        <f t="shared" si="349"/>
        <v>-1.0734613539272964E-2</v>
      </c>
      <c r="X281" s="15">
        <f t="shared" si="350"/>
        <v>-1.217998157191269E-2</v>
      </c>
      <c r="Y281" s="15">
        <f t="shared" si="351"/>
        <v>-9.7425357312937999E-3</v>
      </c>
      <c r="Z281" s="5">
        <f t="shared" si="366"/>
        <v>4.0718378168324518</v>
      </c>
      <c r="AA281" s="5">
        <f t="shared" si="367"/>
        <v>10260.40896094139</v>
      </c>
      <c r="AB281" s="5">
        <f t="shared" si="368"/>
        <v>53667.243209059961</v>
      </c>
      <c r="AC281" s="16">
        <f t="shared" si="352"/>
        <v>0.92881494129497943</v>
      </c>
      <c r="AD281" s="16">
        <f t="shared" si="353"/>
        <v>3.0739472154016494</v>
      </c>
      <c r="AE281" s="16">
        <f t="shared" si="354"/>
        <v>21.036510473982741</v>
      </c>
      <c r="AF281" s="15">
        <f t="shared" si="355"/>
        <v>-4.0504037456468023E-3</v>
      </c>
      <c r="AG281" s="15">
        <f t="shared" si="356"/>
        <v>2.9673830763510267E-4</v>
      </c>
      <c r="AH281" s="15">
        <f t="shared" si="357"/>
        <v>9.7937136394747881E-3</v>
      </c>
      <c r="AI281" s="1">
        <f t="shared" si="321"/>
        <v>70024.057102969426</v>
      </c>
      <c r="AJ281" s="1">
        <f t="shared" si="322"/>
        <v>174876.95296898353</v>
      </c>
      <c r="AK281" s="1">
        <f t="shared" si="323"/>
        <v>69413.995638045948</v>
      </c>
      <c r="AL281" s="14">
        <f t="shared" si="358"/>
        <v>94.025278880076868</v>
      </c>
      <c r="AM281" s="14">
        <f t="shared" si="359"/>
        <v>23.165183951218118</v>
      </c>
      <c r="AN281" s="14">
        <f t="shared" si="360"/>
        <v>7.2349654372805929</v>
      </c>
      <c r="AO281" s="11">
        <f t="shared" si="361"/>
        <v>2.148973470522883E-3</v>
      </c>
      <c r="AP281" s="11">
        <f t="shared" si="362"/>
        <v>2.7071397885560927E-3</v>
      </c>
      <c r="AQ281" s="11">
        <f t="shared" si="363"/>
        <v>2.455717359650199E-3</v>
      </c>
      <c r="AR281" s="1">
        <f t="shared" si="369"/>
        <v>349.62147472712257</v>
      </c>
      <c r="AS281" s="1">
        <f t="shared" si="364"/>
        <v>86569.961782444079</v>
      </c>
      <c r="AT281" s="1">
        <f t="shared" si="365"/>
        <v>34790.716216836641</v>
      </c>
      <c r="AU281" s="1">
        <f t="shared" si="324"/>
        <v>69.924294945424521</v>
      </c>
      <c r="AV281" s="1">
        <f t="shared" si="325"/>
        <v>17313.992356488816</v>
      </c>
      <c r="AW281" s="1">
        <f t="shared" si="326"/>
        <v>6958.143243367329</v>
      </c>
      <c r="AX281" s="1">
        <f t="shared" si="385"/>
        <v>240.00000000000003</v>
      </c>
      <c r="AY281" s="1">
        <f t="shared" si="372"/>
        <v>23364.402332442052</v>
      </c>
      <c r="AZ281" s="1">
        <f t="shared" si="373"/>
        <v>6369.0901474250641</v>
      </c>
      <c r="BA281" s="1">
        <f t="shared" si="386"/>
        <v>6387.1635427523215</v>
      </c>
      <c r="BB281" s="1">
        <f t="shared" si="387"/>
        <v>29816.454577572706</v>
      </c>
      <c r="BC281" s="1">
        <f t="shared" si="388"/>
        <v>38277.273342863366</v>
      </c>
      <c r="BD281" s="1">
        <f t="shared" si="389"/>
        <v>111.64915253677712</v>
      </c>
      <c r="BE281" s="2">
        <f t="shared" si="395"/>
        <v>0</v>
      </c>
      <c r="BF281" s="2">
        <f t="shared" si="396"/>
        <v>0</v>
      </c>
      <c r="BG281" s="2">
        <f t="shared" si="397"/>
        <v>0</v>
      </c>
      <c r="BH281" s="2">
        <f t="shared" si="374"/>
        <v>0</v>
      </c>
      <c r="BI281" s="2">
        <f t="shared" si="390"/>
        <v>0</v>
      </c>
      <c r="BJ281" s="2">
        <f t="shared" si="375"/>
        <v>0</v>
      </c>
      <c r="BK281" s="2">
        <f t="shared" si="376"/>
        <v>0</v>
      </c>
      <c r="BL281" s="2">
        <f t="shared" si="377"/>
        <v>0</v>
      </c>
      <c r="BM281" s="2">
        <f t="shared" si="378"/>
        <v>0</v>
      </c>
      <c r="BN281" s="2">
        <f t="shared" si="379"/>
        <v>0</v>
      </c>
      <c r="BO281" s="2">
        <f t="shared" si="391"/>
        <v>0</v>
      </c>
      <c r="BP281" s="2">
        <f t="shared" si="392"/>
        <v>0</v>
      </c>
      <c r="BQ281" s="2">
        <f t="shared" si="393"/>
        <v>0</v>
      </c>
      <c r="BR281" s="11">
        <f t="shared" si="394"/>
        <v>2.9009756608285947E-2</v>
      </c>
      <c r="BS281" s="17">
        <f t="shared" si="370"/>
        <v>8.0377738389231592E-4</v>
      </c>
      <c r="BT281" s="17">
        <f t="shared" si="371"/>
        <v>1.4990308298331639E-3</v>
      </c>
      <c r="BU281" s="12">
        <f>(BU$3*temperature!$I391+BU$4*temperature!$I391^2+BU$5*temperature!$I391^6)*(K281/K$56)^$BW$1</f>
        <v>-314.10286278074364</v>
      </c>
      <c r="BV281" s="12">
        <f>(BV$3*temperature!$I391+BV$4*temperature!$I391^2+BV$5*temperature!$I391^6)*(L281/L$56)^$BW$1</f>
        <v>-44.439252697379381</v>
      </c>
      <c r="BW281" s="12">
        <f>(BW$3*temperature!$I391+BW$4*temperature!$I391^2+BW$5*temperature!$I391^6)*(M281/M$56)^$BW$1</f>
        <v>-36.866277217420709</v>
      </c>
      <c r="BX281" s="12">
        <f>(BX$3*temperature!$M391+BX$4*temperature!$M391^2+BX$5*temperature!$M391^6)*(K281/K$56)^$BW$1</f>
        <v>-314.10294219466641</v>
      </c>
      <c r="BY281" s="12">
        <f>(BY$3*temperature!$M391+BY$4*temperature!$M391^2+BY$5*temperature!$M391^6)*(L281/L$56)^$BW$1</f>
        <v>-44.43926340990766</v>
      </c>
      <c r="BZ281" s="12">
        <f>(BZ$3*temperature!$M391+BZ$4*temperature!$M391^2+BZ$5*temperature!$M391^6)*(M281/M$56)^$BW$1</f>
        <v>-36.866285664655699</v>
      </c>
      <c r="CA281" s="19">
        <f t="shared" si="380"/>
        <v>-7.9413922776438994E-5</v>
      </c>
      <c r="CB281" s="19">
        <f t="shared" si="381"/>
        <v>-1.0712528279555045E-5</v>
      </c>
      <c r="CC281" s="19">
        <f t="shared" si="382"/>
        <v>-8.4472349897168897E-6</v>
      </c>
      <c r="CD281" s="19">
        <f t="shared" si="383"/>
        <v>-1.2490333318935693E-2</v>
      </c>
      <c r="CE281" s="19">
        <f t="shared" si="384"/>
        <v>-1.0039447439037159E-5</v>
      </c>
      <c r="CF281" s="19"/>
      <c r="CG281" s="19"/>
      <c r="CH281" s="19"/>
    </row>
    <row r="282" spans="1:86">
      <c r="A282" s="2">
        <f t="shared" si="327"/>
        <v>2236</v>
      </c>
      <c r="B282" s="5">
        <f t="shared" si="328"/>
        <v>1165.4049599792006</v>
      </c>
      <c r="C282" s="5">
        <f t="shared" si="329"/>
        <v>2964.1663252418707</v>
      </c>
      <c r="D282" s="5">
        <f t="shared" si="330"/>
        <v>4369.9455615769593</v>
      </c>
      <c r="E282" s="15">
        <f t="shared" si="331"/>
        <v>3.7945717344426738E-8</v>
      </c>
      <c r="F282" s="15">
        <f t="shared" si="332"/>
        <v>7.4755607636836019E-8</v>
      </c>
      <c r="G282" s="15">
        <f t="shared" si="333"/>
        <v>1.5261091377378576E-7</v>
      </c>
      <c r="H282" s="5">
        <f t="shared" si="334"/>
        <v>349.62148799376018</v>
      </c>
      <c r="I282" s="5">
        <f t="shared" si="335"/>
        <v>86446.709264727673</v>
      </c>
      <c r="J282" s="5">
        <f t="shared" si="336"/>
        <v>34789.132327509426</v>
      </c>
      <c r="K282" s="5">
        <f t="shared" si="337"/>
        <v>300</v>
      </c>
      <c r="L282" s="5">
        <f t="shared" si="338"/>
        <v>29163.919894972078</v>
      </c>
      <c r="M282" s="5">
        <f t="shared" si="339"/>
        <v>7960.9990187052254</v>
      </c>
      <c r="N282" s="15">
        <f t="shared" si="340"/>
        <v>0</v>
      </c>
      <c r="O282" s="15">
        <f t="shared" si="341"/>
        <v>-1.423807722151782E-3</v>
      </c>
      <c r="P282" s="15">
        <f t="shared" si="342"/>
        <v>-4.5678810340343823E-5</v>
      </c>
      <c r="Q282" s="5">
        <f t="shared" si="343"/>
        <v>4.2902928721826434</v>
      </c>
      <c r="R282" s="5">
        <f t="shared" si="344"/>
        <v>3247.9093146013588</v>
      </c>
      <c r="S282" s="5">
        <f t="shared" si="345"/>
        <v>2501.5166720762186</v>
      </c>
      <c r="T282" s="5">
        <f t="shared" si="346"/>
        <v>12.271250536692452</v>
      </c>
      <c r="U282" s="5">
        <f t="shared" si="347"/>
        <v>37.571231365848924</v>
      </c>
      <c r="V282" s="5">
        <f t="shared" si="348"/>
        <v>71.905118199747406</v>
      </c>
      <c r="W282" s="15">
        <f t="shared" si="349"/>
        <v>-1.0734613539272964E-2</v>
      </c>
      <c r="X282" s="15">
        <f t="shared" si="350"/>
        <v>-1.217998157191269E-2</v>
      </c>
      <c r="Y282" s="15">
        <f t="shared" si="351"/>
        <v>-9.7425357312937999E-3</v>
      </c>
      <c r="Z282" s="5">
        <f t="shared" si="366"/>
        <v>4.011812826121731</v>
      </c>
      <c r="AA282" s="5">
        <f t="shared" si="367"/>
        <v>10124.418532303671</v>
      </c>
      <c r="AB282" s="5">
        <f t="shared" si="368"/>
        <v>53663.798829755971</v>
      </c>
      <c r="AC282" s="16">
        <f t="shared" si="352"/>
        <v>0.92505286577774548</v>
      </c>
      <c r="AD282" s="16">
        <f t="shared" si="353"/>
        <v>3.0748593732961074</v>
      </c>
      <c r="AE282" s="16">
        <f t="shared" si="354"/>
        <v>21.242536033538741</v>
      </c>
      <c r="AF282" s="15">
        <f t="shared" si="355"/>
        <v>-4.0504037456468023E-3</v>
      </c>
      <c r="AG282" s="15">
        <f t="shared" si="356"/>
        <v>2.9673830763510267E-4</v>
      </c>
      <c r="AH282" s="15">
        <f t="shared" si="357"/>
        <v>9.7937136394747881E-3</v>
      </c>
      <c r="AI282" s="1">
        <f t="shared" si="321"/>
        <v>63091.575687617915</v>
      </c>
      <c r="AJ282" s="1">
        <f t="shared" si="322"/>
        <v>174703.25002857402</v>
      </c>
      <c r="AK282" s="1">
        <f t="shared" si="323"/>
        <v>69430.739317608677</v>
      </c>
      <c r="AL282" s="14">
        <f t="shared" si="358"/>
        <v>94.225316131649947</v>
      </c>
      <c r="AM282" s="14">
        <f t="shared" si="359"/>
        <v>23.227268228489844</v>
      </c>
      <c r="AN282" s="14">
        <f t="shared" si="360"/>
        <v>7.2525547971991831</v>
      </c>
      <c r="AO282" s="11">
        <f t="shared" si="361"/>
        <v>2.1274837358176541E-3</v>
      </c>
      <c r="AP282" s="11">
        <f t="shared" si="362"/>
        <v>2.6800683906705318E-3</v>
      </c>
      <c r="AQ282" s="11">
        <f t="shared" si="363"/>
        <v>2.4311601860536971E-3</v>
      </c>
      <c r="AR282" s="1">
        <f t="shared" si="369"/>
        <v>349.62148799376018</v>
      </c>
      <c r="AS282" s="1">
        <f t="shared" si="364"/>
        <v>86446.709264727673</v>
      </c>
      <c r="AT282" s="1">
        <f t="shared" si="365"/>
        <v>34789.132327509426</v>
      </c>
      <c r="AU282" s="1">
        <f t="shared" si="324"/>
        <v>69.924297598752034</v>
      </c>
      <c r="AV282" s="1">
        <f t="shared" si="325"/>
        <v>17289.341852945534</v>
      </c>
      <c r="AW282" s="1">
        <f t="shared" si="326"/>
        <v>6957.8264655018857</v>
      </c>
      <c r="AX282" s="1">
        <f t="shared" si="385"/>
        <v>240</v>
      </c>
      <c r="AY282" s="1">
        <f t="shared" si="372"/>
        <v>23331.135915977662</v>
      </c>
      <c r="AZ282" s="1">
        <f t="shared" si="373"/>
        <v>6368.7992149641796</v>
      </c>
      <c r="BA282" s="1">
        <f t="shared" si="386"/>
        <v>6387.163785117822</v>
      </c>
      <c r="BB282" s="1">
        <f t="shared" si="387"/>
        <v>29812.23339624019</v>
      </c>
      <c r="BC282" s="1">
        <f t="shared" si="388"/>
        <v>38277.07956591931</v>
      </c>
      <c r="BD282" s="1">
        <f t="shared" si="389"/>
        <v>108.39081042866161</v>
      </c>
      <c r="BE282" s="2">
        <f t="shared" si="395"/>
        <v>0</v>
      </c>
      <c r="BF282" s="2">
        <f t="shared" si="396"/>
        <v>0</v>
      </c>
      <c r="BG282" s="2">
        <f t="shared" si="397"/>
        <v>0</v>
      </c>
      <c r="BH282" s="2">
        <f t="shared" si="374"/>
        <v>0</v>
      </c>
      <c r="BI282" s="2">
        <f t="shared" si="390"/>
        <v>0</v>
      </c>
      <c r="BJ282" s="2">
        <f t="shared" si="375"/>
        <v>0</v>
      </c>
      <c r="BK282" s="2">
        <f t="shared" si="376"/>
        <v>0</v>
      </c>
      <c r="BL282" s="2">
        <f t="shared" si="377"/>
        <v>0</v>
      </c>
      <c r="BM282" s="2">
        <f t="shared" si="378"/>
        <v>0</v>
      </c>
      <c r="BN282" s="2">
        <f t="shared" si="379"/>
        <v>0</v>
      </c>
      <c r="BO282" s="2">
        <f t="shared" si="391"/>
        <v>0</v>
      </c>
      <c r="BP282" s="2">
        <f t="shared" si="392"/>
        <v>0</v>
      </c>
      <c r="BQ282" s="2">
        <f t="shared" si="393"/>
        <v>0</v>
      </c>
      <c r="BR282" s="11">
        <f t="shared" si="394"/>
        <v>2.8974205660983382E-2</v>
      </c>
      <c r="BS282" s="17">
        <f t="shared" si="370"/>
        <v>7.8111735941323117E-4</v>
      </c>
      <c r="BT282" s="17">
        <f t="shared" si="371"/>
        <v>1.4553697377021008E-3</v>
      </c>
      <c r="BU282" s="12">
        <f>(BU$3*temperature!$I392+BU$4*temperature!$I392^2+BU$5*temperature!$I392^6)*(K282/K$56)^$BW$1</f>
        <v>-315.59139003090428</v>
      </c>
      <c r="BV282" s="12">
        <f>(BV$3*temperature!$I392+BV$4*temperature!$I392^2+BV$5*temperature!$I392^6)*(L282/L$56)^$BW$1</f>
        <v>-44.655943660520748</v>
      </c>
      <c r="BW282" s="12">
        <f>(BW$3*temperature!$I392+BW$4*temperature!$I392^2+BW$5*temperature!$I392^6)*(M282/M$56)^$BW$1</f>
        <v>-37.025021633084478</v>
      </c>
      <c r="BX282" s="12">
        <f>(BX$3*temperature!$M392+BX$4*temperature!$M392^2+BX$5*temperature!$M392^6)*(K282/K$56)^$BW$1</f>
        <v>-315.59146934710105</v>
      </c>
      <c r="BY282" s="12">
        <f>(BY$3*temperature!$M392+BY$4*temperature!$M392^2+BY$5*temperature!$M392^6)*(L282/L$56)^$BW$1</f>
        <v>-44.65595436287488</v>
      </c>
      <c r="BZ282" s="12">
        <f>(BZ$3*temperature!$M392+BZ$4*temperature!$M392^2+BZ$5*temperature!$M392^6)*(M282/M$56)^$BW$1</f>
        <v>-37.025030068679335</v>
      </c>
      <c r="CA282" s="19">
        <f t="shared" si="380"/>
        <v>-7.9316196774925629E-5</v>
      </c>
      <c r="CB282" s="19">
        <f t="shared" si="381"/>
        <v>-1.0702354131808534E-5</v>
      </c>
      <c r="CC282" s="19">
        <f t="shared" si="382"/>
        <v>-8.4355948573033857E-6</v>
      </c>
      <c r="CD282" s="19">
        <f t="shared" si="383"/>
        <v>-1.2463809685710502E-2</v>
      </c>
      <c r="CE282" s="19">
        <f t="shared" si="384"/>
        <v>-9.7356981099312412E-6</v>
      </c>
      <c r="CF282" s="19"/>
      <c r="CG282" s="19"/>
      <c r="CH282" s="19"/>
    </row>
    <row r="283" spans="1:86">
      <c r="A283" s="2">
        <f t="shared" si="327"/>
        <v>2237</v>
      </c>
      <c r="B283" s="5">
        <f t="shared" si="328"/>
        <v>1165.4050019902215</v>
      </c>
      <c r="C283" s="5">
        <f t="shared" si="329"/>
        <v>2964.1665357505226</v>
      </c>
      <c r="D283" s="5">
        <f t="shared" si="330"/>
        <v>4369.946195133276</v>
      </c>
      <c r="E283" s="15">
        <f t="shared" si="331"/>
        <v>3.60484314772054E-8</v>
      </c>
      <c r="F283" s="15">
        <f t="shared" si="332"/>
        <v>7.1017827254994215E-8</v>
      </c>
      <c r="G283" s="15">
        <f t="shared" si="333"/>
        <v>1.4498036808509648E-7</v>
      </c>
      <c r="H283" s="5">
        <f t="shared" si="334"/>
        <v>349.62150059706647</v>
      </c>
      <c r="I283" s="5">
        <f t="shared" si="335"/>
        <v>86320.141693735975</v>
      </c>
      <c r="J283" s="5">
        <f t="shared" si="336"/>
        <v>34786.6617569476</v>
      </c>
      <c r="K283" s="5">
        <f t="shared" si="337"/>
        <v>300</v>
      </c>
      <c r="L283" s="5">
        <f t="shared" si="338"/>
        <v>29121.218613271958</v>
      </c>
      <c r="M283" s="5">
        <f t="shared" si="339"/>
        <v>7960.4325096013372</v>
      </c>
      <c r="N283" s="15">
        <f t="shared" si="340"/>
        <v>0</v>
      </c>
      <c r="O283" s="15">
        <f t="shared" si="341"/>
        <v>-1.4641818333714918E-3</v>
      </c>
      <c r="P283" s="15">
        <f t="shared" si="342"/>
        <v>-7.1160554417470934E-5</v>
      </c>
      <c r="Q283" s="5">
        <f t="shared" si="343"/>
        <v>4.2442383892275979</v>
      </c>
      <c r="R283" s="5">
        <f t="shared" si="344"/>
        <v>3203.652458969324</v>
      </c>
      <c r="S283" s="5">
        <f t="shared" si="345"/>
        <v>2476.9696405768332</v>
      </c>
      <c r="T283" s="5">
        <f t="shared" si="346"/>
        <v>12.139523404537464</v>
      </c>
      <c r="U283" s="5">
        <f t="shared" si="347"/>
        <v>37.113614460178816</v>
      </c>
      <c r="V283" s="5">
        <f t="shared" si="348"/>
        <v>71.204580016423463</v>
      </c>
      <c r="W283" s="15">
        <f t="shared" si="349"/>
        <v>-1.0734613539272964E-2</v>
      </c>
      <c r="X283" s="15">
        <f t="shared" si="350"/>
        <v>-1.217998157191269E-2</v>
      </c>
      <c r="Y283" s="15">
        <f t="shared" si="351"/>
        <v>-9.7425357312937999E-3</v>
      </c>
      <c r="Z283" s="5">
        <f t="shared" si="366"/>
        <v>3.9526726858221997</v>
      </c>
      <c r="AA283" s="5">
        <f t="shared" si="367"/>
        <v>9989.8278848582486</v>
      </c>
      <c r="AB283" s="5">
        <f t="shared" si="368"/>
        <v>53658.981865785077</v>
      </c>
      <c r="AC283" s="16">
        <f t="shared" si="352"/>
        <v>0.92130602818527796</v>
      </c>
      <c r="AD283" s="16">
        <f t="shared" si="353"/>
        <v>3.0757718018627553</v>
      </c>
      <c r="AE283" s="16">
        <f t="shared" si="354"/>
        <v>21.450579348427443</v>
      </c>
      <c r="AF283" s="15">
        <f t="shared" si="355"/>
        <v>-4.0504037456468023E-3</v>
      </c>
      <c r="AG283" s="15">
        <f t="shared" si="356"/>
        <v>2.9673830763510267E-4</v>
      </c>
      <c r="AH283" s="15">
        <f t="shared" si="357"/>
        <v>9.7937136394747881E-3</v>
      </c>
      <c r="AI283" s="1">
        <f t="shared" si="321"/>
        <v>56852.342416454878</v>
      </c>
      <c r="AJ283" s="1">
        <f t="shared" si="322"/>
        <v>174522.26687866217</v>
      </c>
      <c r="AK283" s="1">
        <f t="shared" si="323"/>
        <v>69445.491851349696</v>
      </c>
      <c r="AL283" s="14">
        <f t="shared" si="358"/>
        <v>94.4237743309466</v>
      </c>
      <c r="AM283" s="14">
        <f t="shared" si="359"/>
        <v>23.288896389196839</v>
      </c>
      <c r="AN283" s="14">
        <f t="shared" si="360"/>
        <v>7.270010598444606</v>
      </c>
      <c r="AO283" s="11">
        <f t="shared" si="361"/>
        <v>2.1062088984594774E-3</v>
      </c>
      <c r="AP283" s="11">
        <f t="shared" si="362"/>
        <v>2.6532677067638267E-3</v>
      </c>
      <c r="AQ283" s="11">
        <f t="shared" si="363"/>
        <v>2.4068485841931601E-3</v>
      </c>
      <c r="AR283" s="1">
        <f t="shared" si="369"/>
        <v>349.62150059706647</v>
      </c>
      <c r="AS283" s="1">
        <f t="shared" si="364"/>
        <v>86320.141693735975</v>
      </c>
      <c r="AT283" s="1">
        <f t="shared" si="365"/>
        <v>34786.6617569476</v>
      </c>
      <c r="AU283" s="1">
        <f t="shared" si="324"/>
        <v>69.924300119413303</v>
      </c>
      <c r="AV283" s="1">
        <f t="shared" si="325"/>
        <v>17264.028338747197</v>
      </c>
      <c r="AW283" s="1">
        <f t="shared" si="326"/>
        <v>6957.3323513895202</v>
      </c>
      <c r="AX283" s="1">
        <f t="shared" si="385"/>
        <v>240</v>
      </c>
      <c r="AY283" s="1">
        <f t="shared" si="372"/>
        <v>23296.974890617563</v>
      </c>
      <c r="AZ283" s="1">
        <f t="shared" si="373"/>
        <v>6368.3460076810698</v>
      </c>
      <c r="BA283" s="1">
        <f t="shared" si="386"/>
        <v>6387.1640153650587</v>
      </c>
      <c r="BB283" s="1">
        <f t="shared" si="387"/>
        <v>29807.892254210361</v>
      </c>
      <c r="BC283" s="1">
        <f t="shared" si="388"/>
        <v>38276.774136485539</v>
      </c>
      <c r="BD283" s="1">
        <f t="shared" si="389"/>
        <v>105.2272313439459</v>
      </c>
      <c r="BE283" s="2">
        <f t="shared" si="395"/>
        <v>0</v>
      </c>
      <c r="BF283" s="2">
        <f t="shared" si="396"/>
        <v>0</v>
      </c>
      <c r="BG283" s="2">
        <f t="shared" si="397"/>
        <v>0</v>
      </c>
      <c r="BH283" s="2">
        <f t="shared" si="374"/>
        <v>0</v>
      </c>
      <c r="BI283" s="2">
        <f t="shared" si="390"/>
        <v>0</v>
      </c>
      <c r="BJ283" s="2">
        <f t="shared" si="375"/>
        <v>0</v>
      </c>
      <c r="BK283" s="2">
        <f t="shared" si="376"/>
        <v>0</v>
      </c>
      <c r="BL283" s="2">
        <f t="shared" si="377"/>
        <v>0</v>
      </c>
      <c r="BM283" s="2">
        <f t="shared" si="378"/>
        <v>0</v>
      </c>
      <c r="BN283" s="2">
        <f t="shared" si="379"/>
        <v>0</v>
      </c>
      <c r="BO283" s="2">
        <f t="shared" si="391"/>
        <v>0</v>
      </c>
      <c r="BP283" s="2">
        <f t="shared" si="392"/>
        <v>0</v>
      </c>
      <c r="BQ283" s="2">
        <f t="shared" si="393"/>
        <v>0</v>
      </c>
      <c r="BR283" s="11">
        <f t="shared" si="394"/>
        <v>2.893860016213054E-2</v>
      </c>
      <c r="BS283" s="17">
        <f t="shared" si="370"/>
        <v>7.5912239113075125E-4</v>
      </c>
      <c r="BT283" s="17">
        <f t="shared" si="371"/>
        <v>1.4129803278661172E-3</v>
      </c>
      <c r="BU283" s="12">
        <f>(BU$3*temperature!$I393+BU$4*temperature!$I393^2+BU$5*temperature!$I393^6)*(K283/K$56)^$BW$1</f>
        <v>-317.07159749559713</v>
      </c>
      <c r="BV283" s="12">
        <f>(BV$3*temperature!$I393+BV$4*temperature!$I393^2+BV$5*temperature!$I393^6)*(L283/L$56)^$BW$1</f>
        <v>-44.872098996776906</v>
      </c>
      <c r="BW283" s="12">
        <f>(BW$3*temperature!$I393+BW$4*temperature!$I393^2+BW$5*temperature!$I393^6)*(M283/M$56)^$BW$1</f>
        <v>-37.183096753250517</v>
      </c>
      <c r="BX283" s="12">
        <f>(BX$3*temperature!$M393+BX$4*temperature!$M393^2+BX$5*temperature!$M393^6)*(K283/K$56)^$BW$1</f>
        <v>-317.07167671445416</v>
      </c>
      <c r="BY283" s="12">
        <f>(BY$3*temperature!$M393+BY$4*temperature!$M393^2+BY$5*temperature!$M393^6)*(L283/L$56)^$BW$1</f>
        <v>-44.872109689120315</v>
      </c>
      <c r="BZ283" s="12">
        <f>(BZ$3*temperature!$M393+BZ$4*temperature!$M393^2+BZ$5*temperature!$M393^6)*(M283/M$56)^$BW$1</f>
        <v>-37.183105177319504</v>
      </c>
      <c r="CA283" s="19">
        <f t="shared" si="380"/>
        <v>-7.9218857024443423E-5</v>
      </c>
      <c r="CB283" s="19">
        <f t="shared" si="381"/>
        <v>-1.0692343408891247E-5</v>
      </c>
      <c r="CC283" s="19">
        <f t="shared" si="382"/>
        <v>-8.4240689872672192E-6</v>
      </c>
      <c r="CD283" s="19">
        <f t="shared" si="383"/>
        <v>-1.2437064522393038E-2</v>
      </c>
      <c r="CE283" s="19">
        <f t="shared" si="384"/>
        <v>-9.4412541588864383E-6</v>
      </c>
      <c r="CF283" s="19"/>
      <c r="CG283" s="19"/>
      <c r="CH283" s="19"/>
    </row>
    <row r="284" spans="1:86">
      <c r="A284" s="2">
        <f t="shared" si="327"/>
        <v>2238</v>
      </c>
      <c r="B284" s="5">
        <f t="shared" si="328"/>
        <v>1165.4050419006926</v>
      </c>
      <c r="C284" s="5">
        <f t="shared" si="329"/>
        <v>2964.166735733756</v>
      </c>
      <c r="D284" s="5">
        <f t="shared" si="330"/>
        <v>4369.9467970118631</v>
      </c>
      <c r="E284" s="15">
        <f t="shared" si="331"/>
        <v>3.4246009903345128E-8</v>
      </c>
      <c r="F284" s="15">
        <f t="shared" si="332"/>
        <v>6.7466935892244502E-8</v>
      </c>
      <c r="G284" s="15">
        <f t="shared" si="333"/>
        <v>1.3773134968084164E-7</v>
      </c>
      <c r="H284" s="5">
        <f t="shared" si="334"/>
        <v>349.62151257020776</v>
      </c>
      <c r="I284" s="5">
        <f t="shared" si="335"/>
        <v>86190.262457010234</v>
      </c>
      <c r="J284" s="5">
        <f t="shared" si="336"/>
        <v>34783.307999407829</v>
      </c>
      <c r="K284" s="5">
        <f t="shared" si="337"/>
        <v>300</v>
      </c>
      <c r="L284" s="5">
        <f t="shared" si="338"/>
        <v>29077.400207608269</v>
      </c>
      <c r="M284" s="5">
        <f t="shared" si="339"/>
        <v>7959.6639536189305</v>
      </c>
      <c r="N284" s="15">
        <f t="shared" si="340"/>
        <v>0</v>
      </c>
      <c r="O284" s="15">
        <f t="shared" si="341"/>
        <v>-1.5046899735067232E-3</v>
      </c>
      <c r="P284" s="15">
        <f t="shared" si="342"/>
        <v>-9.6547013177961105E-5</v>
      </c>
      <c r="Q284" s="5">
        <f t="shared" si="343"/>
        <v>4.1986782741386639</v>
      </c>
      <c r="R284" s="5">
        <f t="shared" si="344"/>
        <v>3159.8704541560583</v>
      </c>
      <c r="S284" s="5">
        <f t="shared" si="345"/>
        <v>2452.6011989968451</v>
      </c>
      <c r="T284" s="5">
        <f t="shared" si="346"/>
        <v>12.009210312238794</v>
      </c>
      <c r="U284" s="5">
        <f t="shared" si="347"/>
        <v>36.661571319986763</v>
      </c>
      <c r="V284" s="5">
        <f t="shared" si="348"/>
        <v>70.510866851381692</v>
      </c>
      <c r="W284" s="15">
        <f t="shared" si="349"/>
        <v>-1.0734613539272964E-2</v>
      </c>
      <c r="X284" s="15">
        <f t="shared" si="350"/>
        <v>-1.217998157191269E-2</v>
      </c>
      <c r="Y284" s="15">
        <f t="shared" si="351"/>
        <v>-9.7425357312937999E-3</v>
      </c>
      <c r="Z284" s="5">
        <f t="shared" si="366"/>
        <v>3.8944043525345524</v>
      </c>
      <c r="AA284" s="5">
        <f t="shared" si="367"/>
        <v>9856.6278676842394</v>
      </c>
      <c r="AB284" s="5">
        <f t="shared" si="368"/>
        <v>53652.797660629221</v>
      </c>
      <c r="AC284" s="16">
        <f t="shared" si="352"/>
        <v>0.91757436679782933</v>
      </c>
      <c r="AD284" s="16">
        <f t="shared" si="353"/>
        <v>3.0766845011819117</v>
      </c>
      <c r="AE284" s="16">
        <f t="shared" si="354"/>
        <v>21.660660179966772</v>
      </c>
      <c r="AF284" s="15">
        <f t="shared" si="355"/>
        <v>-4.0504037456468023E-3</v>
      </c>
      <c r="AG284" s="15">
        <f t="shared" si="356"/>
        <v>2.9673830763510267E-4</v>
      </c>
      <c r="AH284" s="15">
        <f t="shared" si="357"/>
        <v>9.7937136394747881E-3</v>
      </c>
      <c r="AI284" s="1">
        <f t="shared" si="321"/>
        <v>51237.032474928805</v>
      </c>
      <c r="AJ284" s="1">
        <f t="shared" si="322"/>
        <v>174334.06852954315</v>
      </c>
      <c r="AK284" s="1">
        <f t="shared" si="323"/>
        <v>69458.275017604246</v>
      </c>
      <c r="AL284" s="14">
        <f t="shared" si="358"/>
        <v>94.620661762731359</v>
      </c>
      <c r="AM284" s="14">
        <f t="shared" si="359"/>
        <v>23.35007014914531</v>
      </c>
      <c r="AN284" s="14">
        <f t="shared" si="360"/>
        <v>7.2873334350133812</v>
      </c>
      <c r="AO284" s="11">
        <f t="shared" si="361"/>
        <v>2.0851468094748825E-3</v>
      </c>
      <c r="AP284" s="11">
        <f t="shared" si="362"/>
        <v>2.6267350296961885E-3</v>
      </c>
      <c r="AQ284" s="11">
        <f t="shared" si="363"/>
        <v>2.3827800983512283E-3</v>
      </c>
      <c r="AR284" s="1">
        <f t="shared" si="369"/>
        <v>349.62151257020776</v>
      </c>
      <c r="AS284" s="1">
        <f t="shared" si="364"/>
        <v>86190.262457010234</v>
      </c>
      <c r="AT284" s="1">
        <f t="shared" si="365"/>
        <v>34783.307999407829</v>
      </c>
      <c r="AU284" s="1">
        <f t="shared" si="324"/>
        <v>69.924302514041557</v>
      </c>
      <c r="AV284" s="1">
        <f t="shared" si="325"/>
        <v>17238.052491402046</v>
      </c>
      <c r="AW284" s="1">
        <f t="shared" si="326"/>
        <v>6956.661599881566</v>
      </c>
      <c r="AX284" s="1">
        <f t="shared" si="385"/>
        <v>240</v>
      </c>
      <c r="AY284" s="1">
        <f t="shared" si="372"/>
        <v>23261.920166086609</v>
      </c>
      <c r="AZ284" s="1">
        <f t="shared" si="373"/>
        <v>6367.7311628951447</v>
      </c>
      <c r="BA284" s="1">
        <f t="shared" si="386"/>
        <v>6387.1642340999397</v>
      </c>
      <c r="BB284" s="1">
        <f t="shared" si="387"/>
        <v>29803.430754347617</v>
      </c>
      <c r="BC284" s="1">
        <f t="shared" si="388"/>
        <v>38276.357482718136</v>
      </c>
      <c r="BD284" s="1">
        <f t="shared" si="389"/>
        <v>102.15566885232839</v>
      </c>
      <c r="BE284" s="2">
        <f t="shared" si="395"/>
        <v>0</v>
      </c>
      <c r="BF284" s="2">
        <f t="shared" si="396"/>
        <v>0</v>
      </c>
      <c r="BG284" s="2">
        <f t="shared" si="397"/>
        <v>0</v>
      </c>
      <c r="BH284" s="2">
        <f t="shared" si="374"/>
        <v>0</v>
      </c>
      <c r="BI284" s="2">
        <f t="shared" si="390"/>
        <v>0</v>
      </c>
      <c r="BJ284" s="2">
        <f t="shared" si="375"/>
        <v>0</v>
      </c>
      <c r="BK284" s="2">
        <f t="shared" si="376"/>
        <v>0</v>
      </c>
      <c r="BL284" s="2">
        <f t="shared" si="377"/>
        <v>0</v>
      </c>
      <c r="BM284" s="2">
        <f t="shared" si="378"/>
        <v>0</v>
      </c>
      <c r="BN284" s="2">
        <f t="shared" si="379"/>
        <v>0</v>
      </c>
      <c r="BO284" s="2">
        <f t="shared" si="391"/>
        <v>0</v>
      </c>
      <c r="BP284" s="2">
        <f t="shared" si="392"/>
        <v>0</v>
      </c>
      <c r="BQ284" s="2">
        <f t="shared" si="393"/>
        <v>0</v>
      </c>
      <c r="BR284" s="11">
        <f t="shared" si="394"/>
        <v>2.8902939898742902E-2</v>
      </c>
      <c r="BS284" s="17">
        <f t="shared" si="370"/>
        <v>7.3777229371231265E-4</v>
      </c>
      <c r="BT284" s="17">
        <f t="shared" si="371"/>
        <v>1.3718255610350651E-3</v>
      </c>
      <c r="BU284" s="12">
        <f>(BU$3*temperature!$I394+BU$4*temperature!$I394^2+BU$5*temperature!$I394^6)*(K284/K$56)^$BW$1</f>
        <v>-318.54360927105353</v>
      </c>
      <c r="BV284" s="12">
        <f>(BV$3*temperature!$I394+BV$4*temperature!$I394^2+BV$5*temperature!$I394^6)*(L284/L$56)^$BW$1</f>
        <v>-45.087742729324162</v>
      </c>
      <c r="BW284" s="12">
        <f>(BW$3*temperature!$I394+BW$4*temperature!$I394^2+BW$5*temperature!$I394^6)*(M284/M$56)^$BW$1</f>
        <v>-37.34051844583324</v>
      </c>
      <c r="BX284" s="12">
        <f>(BX$3*temperature!$M394+BX$4*temperature!$M394^2+BX$5*temperature!$M394^6)*(K284/K$56)^$BW$1</f>
        <v>-318.5436883929583</v>
      </c>
      <c r="BY284" s="12">
        <f>(BY$3*temperature!$M394+BY$4*temperature!$M394^2+BY$5*temperature!$M394^6)*(L284/L$56)^$BW$1</f>
        <v>-45.087753411820415</v>
      </c>
      <c r="BZ284" s="12">
        <f>(BZ$3*temperature!$M394+BZ$4*temperature!$M394^2+BZ$5*temperature!$M394^6)*(M284/M$56)^$BW$1</f>
        <v>-37.340526858489959</v>
      </c>
      <c r="CA284" s="19">
        <f t="shared" si="380"/>
        <v>-7.9121904775547591E-5</v>
      </c>
      <c r="CB284" s="19">
        <f t="shared" si="381"/>
        <v>-1.0682496252911733E-5</v>
      </c>
      <c r="CC284" s="19">
        <f t="shared" si="382"/>
        <v>-8.4126567188036461E-6</v>
      </c>
      <c r="CD284" s="19">
        <f t="shared" si="383"/>
        <v>-1.2410099055029884E-2</v>
      </c>
      <c r="CE284" s="19">
        <f t="shared" si="384"/>
        <v>-9.1558272450264013E-6</v>
      </c>
      <c r="CF284" s="19"/>
      <c r="CG284" s="19"/>
      <c r="CH284" s="19"/>
    </row>
    <row r="285" spans="1:86">
      <c r="A285" s="2">
        <f t="shared" si="327"/>
        <v>2239</v>
      </c>
      <c r="B285" s="5">
        <f t="shared" si="328"/>
        <v>1165.4050798156418</v>
      </c>
      <c r="C285" s="5">
        <f t="shared" si="329"/>
        <v>2964.166925717841</v>
      </c>
      <c r="D285" s="5">
        <f t="shared" si="330"/>
        <v>4369.9473687965992</v>
      </c>
      <c r="E285" s="15">
        <f t="shared" si="331"/>
        <v>3.2533709408177867E-8</v>
      </c>
      <c r="F285" s="15">
        <f t="shared" si="332"/>
        <v>6.4093589097632269E-8</v>
      </c>
      <c r="G285" s="15">
        <f t="shared" si="333"/>
        <v>1.3084478219679956E-7</v>
      </c>
      <c r="H285" s="5">
        <f t="shared" si="334"/>
        <v>349.62152394469251</v>
      </c>
      <c r="I285" s="5">
        <f t="shared" si="335"/>
        <v>86057.075130151847</v>
      </c>
      <c r="J285" s="5">
        <f t="shared" si="336"/>
        <v>34779.074671769624</v>
      </c>
      <c r="K285" s="5">
        <f t="shared" si="337"/>
        <v>300</v>
      </c>
      <c r="L285" s="5">
        <f t="shared" si="338"/>
        <v>29032.465878861105</v>
      </c>
      <c r="M285" s="5">
        <f t="shared" si="339"/>
        <v>7958.6941756113465</v>
      </c>
      <c r="N285" s="15">
        <f t="shared" si="340"/>
        <v>0</v>
      </c>
      <c r="O285" s="15">
        <f t="shared" si="341"/>
        <v>-1.5453351546678151E-3</v>
      </c>
      <c r="P285" s="15">
        <f t="shared" si="342"/>
        <v>-1.2183655154729411E-4</v>
      </c>
      <c r="Q285" s="5">
        <f t="shared" si="343"/>
        <v>4.1536072206222903</v>
      </c>
      <c r="R285" s="5">
        <f t="shared" si="344"/>
        <v>3116.5599066766804</v>
      </c>
      <c r="S285" s="5">
        <f t="shared" si="345"/>
        <v>2428.4110566836312</v>
      </c>
      <c r="T285" s="5">
        <f t="shared" si="346"/>
        <v>11.88029608062506</v>
      </c>
      <c r="U285" s="5">
        <f t="shared" si="347"/>
        <v>36.215034056911961</v>
      </c>
      <c r="V285" s="5">
        <f t="shared" si="348"/>
        <v>69.823912211637605</v>
      </c>
      <c r="W285" s="15">
        <f t="shared" si="349"/>
        <v>-1.0734613539272964E-2</v>
      </c>
      <c r="X285" s="15">
        <f t="shared" si="350"/>
        <v>-1.217998157191269E-2</v>
      </c>
      <c r="Y285" s="15">
        <f t="shared" si="351"/>
        <v>-9.7425357312937999E-3</v>
      </c>
      <c r="Z285" s="5">
        <f t="shared" si="366"/>
        <v>3.836994975097225</v>
      </c>
      <c r="AA285" s="5">
        <f t="shared" si="367"/>
        <v>9724.8093194534504</v>
      </c>
      <c r="AB285" s="5">
        <f t="shared" si="368"/>
        <v>53645.251784849992</v>
      </c>
      <c r="AC285" s="16">
        <f t="shared" si="352"/>
        <v>0.91385782014564187</v>
      </c>
      <c r="AD285" s="16">
        <f t="shared" si="353"/>
        <v>3.0775974713339198</v>
      </c>
      <c r="AE285" s="16">
        <f t="shared" si="354"/>
        <v>21.872798483011341</v>
      </c>
      <c r="AF285" s="15">
        <f t="shared" si="355"/>
        <v>-4.0504037456468023E-3</v>
      </c>
      <c r="AG285" s="15">
        <f t="shared" si="356"/>
        <v>2.9673830763510267E-4</v>
      </c>
      <c r="AH285" s="15">
        <f t="shared" si="357"/>
        <v>9.7937136394747881E-3</v>
      </c>
      <c r="AI285" s="1">
        <f t="shared" si="321"/>
        <v>46183.253529949965</v>
      </c>
      <c r="AJ285" s="1">
        <f t="shared" si="322"/>
        <v>174138.7141679909</v>
      </c>
      <c r="AK285" s="1">
        <f t="shared" si="323"/>
        <v>69469.109115725383</v>
      </c>
      <c r="AL285" s="14">
        <f t="shared" si="358"/>
        <v>94.81598675400646</v>
      </c>
      <c r="AM285" s="14">
        <f t="shared" si="359"/>
        <v>23.410791251879864</v>
      </c>
      <c r="AN285" s="14">
        <f t="shared" si="360"/>
        <v>7.3045239069615908</v>
      </c>
      <c r="AO285" s="11">
        <f t="shared" si="361"/>
        <v>2.0642953413801336E-3</v>
      </c>
      <c r="AP285" s="11">
        <f t="shared" si="362"/>
        <v>2.6004676793992265E-3</v>
      </c>
      <c r="AQ285" s="11">
        <f t="shared" si="363"/>
        <v>2.3589522973677161E-3</v>
      </c>
      <c r="AR285" s="1">
        <f t="shared" si="369"/>
        <v>349.62152394469251</v>
      </c>
      <c r="AS285" s="1">
        <f t="shared" si="364"/>
        <v>86057.075130151847</v>
      </c>
      <c r="AT285" s="1">
        <f t="shared" si="365"/>
        <v>34779.074671769624</v>
      </c>
      <c r="AU285" s="1">
        <f t="shared" si="324"/>
        <v>69.9243047889385</v>
      </c>
      <c r="AV285" s="1">
        <f t="shared" si="325"/>
        <v>17211.415026030369</v>
      </c>
      <c r="AW285" s="1">
        <f t="shared" si="326"/>
        <v>6955.8149343539253</v>
      </c>
      <c r="AX285" s="1">
        <f t="shared" si="385"/>
        <v>239.99999999999997</v>
      </c>
      <c r="AY285" s="1">
        <f t="shared" si="372"/>
        <v>23225.972703088886</v>
      </c>
      <c r="AZ285" s="1">
        <f t="shared" si="373"/>
        <v>6366.9553404890767</v>
      </c>
      <c r="BA285" s="1">
        <f t="shared" si="386"/>
        <v>6387.1644418980859</v>
      </c>
      <c r="BB285" s="1">
        <f t="shared" si="387"/>
        <v>29798.848490246004</v>
      </c>
      <c r="BC285" s="1">
        <f t="shared" si="388"/>
        <v>38275.830039225235</v>
      </c>
      <c r="BD285" s="1">
        <f t="shared" si="389"/>
        <v>99.173455834857904</v>
      </c>
      <c r="BE285" s="2">
        <f t="shared" si="395"/>
        <v>0</v>
      </c>
      <c r="BF285" s="2">
        <f t="shared" si="396"/>
        <v>0</v>
      </c>
      <c r="BG285" s="2">
        <f t="shared" si="397"/>
        <v>0</v>
      </c>
      <c r="BH285" s="2">
        <f t="shared" si="374"/>
        <v>0</v>
      </c>
      <c r="BI285" s="2">
        <f t="shared" si="390"/>
        <v>0</v>
      </c>
      <c r="BJ285" s="2">
        <f t="shared" si="375"/>
        <v>0</v>
      </c>
      <c r="BK285" s="2">
        <f t="shared" si="376"/>
        <v>0</v>
      </c>
      <c r="BL285" s="2">
        <f t="shared" si="377"/>
        <v>0</v>
      </c>
      <c r="BM285" s="2">
        <f t="shared" si="378"/>
        <v>0</v>
      </c>
      <c r="BN285" s="2">
        <f t="shared" si="379"/>
        <v>0</v>
      </c>
      <c r="BO285" s="2">
        <f t="shared" si="391"/>
        <v>0</v>
      </c>
      <c r="BP285" s="2">
        <f t="shared" si="392"/>
        <v>0</v>
      </c>
      <c r="BQ285" s="2">
        <f t="shared" si="393"/>
        <v>0</v>
      </c>
      <c r="BR285" s="11">
        <f t="shared" si="394"/>
        <v>2.886722363014424E-2</v>
      </c>
      <c r="BS285" s="17">
        <f t="shared" si="370"/>
        <v>7.170475125524657E-4</v>
      </c>
      <c r="BT285" s="17">
        <f t="shared" si="371"/>
        <v>1.3318694767330728E-3</v>
      </c>
      <c r="BU285" s="12">
        <f>(BU$3*temperature!$I395+BU$4*temperature!$I395^2+BU$5*temperature!$I395^6)*(K285/K$56)^$BW$1</f>
        <v>-320.00754414291066</v>
      </c>
      <c r="BV285" s="12">
        <f>(BV$3*temperature!$I395+BV$4*temperature!$I395^2+BV$5*temperature!$I395^6)*(L285/L$56)^$BW$1</f>
        <v>-45.302898196638161</v>
      </c>
      <c r="BW285" s="12">
        <f>(BW$3*temperature!$I395+BW$4*temperature!$I395^2+BW$5*temperature!$I395^6)*(M285/M$56)^$BW$1</f>
        <v>-37.49730193776508</v>
      </c>
      <c r="BX285" s="12">
        <f>(BX$3*temperature!$M395+BX$4*temperature!$M395^2+BX$5*temperature!$M395^6)*(K285/K$56)^$BW$1</f>
        <v>-320.00762316825268</v>
      </c>
      <c r="BY285" s="12">
        <f>(BY$3*temperature!$M395+BY$4*temperature!$M395^2+BY$5*temperature!$M395^6)*(L285/L$56)^$BW$1</f>
        <v>-45.30290886945086</v>
      </c>
      <c r="BZ285" s="12">
        <f>(BZ$3*temperature!$M395+BZ$4*temperature!$M395^2+BZ$5*temperature!$M395^6)*(M285/M$56)^$BW$1</f>
        <v>-37.497310339122436</v>
      </c>
      <c r="CA285" s="19">
        <f t="shared" si="380"/>
        <v>-7.9025342017757794E-5</v>
      </c>
      <c r="CB285" s="19">
        <f t="shared" si="381"/>
        <v>-1.0672812699397127E-5</v>
      </c>
      <c r="CC285" s="19">
        <f t="shared" si="382"/>
        <v>-8.4013573555807852E-6</v>
      </c>
      <c r="CD285" s="19">
        <f t="shared" si="383"/>
        <v>-1.2382914396425214E-2</v>
      </c>
      <c r="CE285" s="19">
        <f t="shared" si="384"/>
        <v>-8.8791379661068169E-6</v>
      </c>
      <c r="CF285" s="19"/>
      <c r="CG285" s="19"/>
      <c r="CH285" s="19"/>
    </row>
    <row r="286" spans="1:86">
      <c r="A286" s="2">
        <f t="shared" si="327"/>
        <v>2240</v>
      </c>
      <c r="B286" s="5">
        <f t="shared" si="328"/>
        <v>1165.4051158348443</v>
      </c>
      <c r="C286" s="5">
        <f t="shared" si="329"/>
        <v>2964.1671062027331</v>
      </c>
      <c r="D286" s="5">
        <f t="shared" si="330"/>
        <v>4369.9479119921707</v>
      </c>
      <c r="E286" s="15">
        <f t="shared" si="331"/>
        <v>3.0907023937768974E-8</v>
      </c>
      <c r="F286" s="15">
        <f t="shared" si="332"/>
        <v>6.0888909642750647E-8</v>
      </c>
      <c r="G286" s="15">
        <f t="shared" si="333"/>
        <v>1.2430254308695959E-7</v>
      </c>
      <c r="H286" s="5">
        <f t="shared" si="334"/>
        <v>349.62153475045329</v>
      </c>
      <c r="I286" s="5">
        <f t="shared" si="335"/>
        <v>85920.583422096039</v>
      </c>
      <c r="J286" s="5">
        <f t="shared" si="336"/>
        <v>34773.965500260427</v>
      </c>
      <c r="K286" s="5">
        <f t="shared" si="337"/>
        <v>300</v>
      </c>
      <c r="L286" s="5">
        <f t="shared" si="338"/>
        <v>28986.41687315841</v>
      </c>
      <c r="M286" s="5">
        <f t="shared" si="339"/>
        <v>7957.5240255913441</v>
      </c>
      <c r="N286" s="15">
        <f t="shared" si="340"/>
        <v>0</v>
      </c>
      <c r="O286" s="15">
        <f t="shared" si="341"/>
        <v>-1.5861210651150204E-3</v>
      </c>
      <c r="P286" s="15">
        <f t="shared" si="342"/>
        <v>-1.4702789103115954E-4</v>
      </c>
      <c r="Q286" s="5">
        <f t="shared" si="343"/>
        <v>4.109019979312551</v>
      </c>
      <c r="R286" s="5">
        <f t="shared" si="344"/>
        <v>3073.7174188703812</v>
      </c>
      <c r="S286" s="5">
        <f t="shared" si="345"/>
        <v>2404.3989084257123</v>
      </c>
      <c r="T286" s="5">
        <f t="shared" si="346"/>
        <v>11.75276569346741</v>
      </c>
      <c r="U286" s="5">
        <f t="shared" si="347"/>
        <v>35.773935609472581</v>
      </c>
      <c r="V286" s="5">
        <f t="shared" si="348"/>
        <v>69.143650252017011</v>
      </c>
      <c r="W286" s="15">
        <f t="shared" si="349"/>
        <v>-1.0734613539272964E-2</v>
      </c>
      <c r="X286" s="15">
        <f t="shared" si="350"/>
        <v>-1.217998157191269E-2</v>
      </c>
      <c r="Y286" s="15">
        <f t="shared" si="351"/>
        <v>-9.7425357312937999E-3</v>
      </c>
      <c r="Z286" s="5">
        <f t="shared" si="366"/>
        <v>3.7804318917552227</v>
      </c>
      <c r="AA286" s="5">
        <f t="shared" si="367"/>
        <v>9594.3630585378414</v>
      </c>
      <c r="AB286" s="5">
        <f t="shared" si="368"/>
        <v>53636.349997148485</v>
      </c>
      <c r="AC286" s="16">
        <f t="shared" si="352"/>
        <v>0.91015632700793536</v>
      </c>
      <c r="AD286" s="16">
        <f t="shared" si="353"/>
        <v>3.0785107123991455</v>
      </c>
      <c r="AE286" s="16">
        <f t="shared" si="354"/>
        <v>22.087014407847892</v>
      </c>
      <c r="AF286" s="15">
        <f t="shared" si="355"/>
        <v>-4.0504037456468023E-3</v>
      </c>
      <c r="AG286" s="15">
        <f t="shared" si="356"/>
        <v>2.9673830763510267E-4</v>
      </c>
      <c r="AH286" s="15">
        <f t="shared" si="357"/>
        <v>9.7937136394747881E-3</v>
      </c>
      <c r="AI286" s="1">
        <f t="shared" si="321"/>
        <v>41634.85248174391</v>
      </c>
      <c r="AJ286" s="1">
        <f t="shared" si="322"/>
        <v>173936.25777722217</v>
      </c>
      <c r="AK286" s="1">
        <f t="shared" si="323"/>
        <v>69478.013138506765</v>
      </c>
      <c r="AL286" s="14">
        <f t="shared" si="358"/>
        <v>95.009757671753675</v>
      </c>
      <c r="AM286" s="14">
        <f t="shared" si="359"/>
        <v>23.471061467819542</v>
      </c>
      <c r="AN286" s="14">
        <f t="shared" si="360"/>
        <v>7.3215826201785807</v>
      </c>
      <c r="AO286" s="11">
        <f t="shared" si="361"/>
        <v>2.0436523879663322E-3</v>
      </c>
      <c r="AP286" s="11">
        <f t="shared" si="362"/>
        <v>2.5744630026052341E-3</v>
      </c>
      <c r="AQ286" s="11">
        <f t="shared" si="363"/>
        <v>2.335362774394039E-3</v>
      </c>
      <c r="AR286" s="1">
        <f t="shared" si="369"/>
        <v>349.62153475045329</v>
      </c>
      <c r="AS286" s="1">
        <f t="shared" si="364"/>
        <v>85920.583422096039</v>
      </c>
      <c r="AT286" s="1">
        <f t="shared" si="365"/>
        <v>34773.965500260427</v>
      </c>
      <c r="AU286" s="1">
        <f t="shared" si="324"/>
        <v>69.924306950090667</v>
      </c>
      <c r="AV286" s="1">
        <f t="shared" si="325"/>
        <v>17184.116684419208</v>
      </c>
      <c r="AW286" s="1">
        <f t="shared" si="326"/>
        <v>6954.7931000520857</v>
      </c>
      <c r="AX286" s="1">
        <f t="shared" si="385"/>
        <v>240</v>
      </c>
      <c r="AY286" s="1">
        <f t="shared" si="372"/>
        <v>23189.133498526728</v>
      </c>
      <c r="AZ286" s="1">
        <f t="shared" si="373"/>
        <v>6366.0192204730756</v>
      </c>
      <c r="BA286" s="1">
        <f t="shared" si="386"/>
        <v>6387.1646393063293</v>
      </c>
      <c r="BB286" s="1">
        <f t="shared" si="387"/>
        <v>29794.145044234152</v>
      </c>
      <c r="BC286" s="1">
        <f t="shared" si="388"/>
        <v>38275.192245545186</v>
      </c>
      <c r="BD286" s="1">
        <f t="shared" si="389"/>
        <v>96.278002197734324</v>
      </c>
      <c r="BE286" s="2">
        <f t="shared" si="395"/>
        <v>0</v>
      </c>
      <c r="BF286" s="2">
        <f t="shared" si="396"/>
        <v>0</v>
      </c>
      <c r="BG286" s="2">
        <f t="shared" si="397"/>
        <v>0</v>
      </c>
      <c r="BH286" s="2">
        <f t="shared" si="374"/>
        <v>0</v>
      </c>
      <c r="BI286" s="2">
        <f t="shared" si="390"/>
        <v>0</v>
      </c>
      <c r="BJ286" s="2">
        <f t="shared" si="375"/>
        <v>0</v>
      </c>
      <c r="BK286" s="2">
        <f t="shared" si="376"/>
        <v>0</v>
      </c>
      <c r="BL286" s="2">
        <f t="shared" si="377"/>
        <v>0</v>
      </c>
      <c r="BM286" s="2">
        <f t="shared" si="378"/>
        <v>0</v>
      </c>
      <c r="BN286" s="2">
        <f t="shared" si="379"/>
        <v>0</v>
      </c>
      <c r="BO286" s="2">
        <f t="shared" si="391"/>
        <v>0</v>
      </c>
      <c r="BP286" s="2">
        <f t="shared" si="392"/>
        <v>0</v>
      </c>
      <c r="BQ286" s="2">
        <f t="shared" si="393"/>
        <v>0</v>
      </c>
      <c r="BR286" s="11">
        <f t="shared" si="394"/>
        <v>2.883144954794023E-2</v>
      </c>
      <c r="BS286" s="17">
        <f t="shared" si="370"/>
        <v>6.9692910424584481E-4</v>
      </c>
      <c r="BT286" s="17">
        <f t="shared" si="371"/>
        <v>1.2930771618767697E-3</v>
      </c>
      <c r="BU286" s="12">
        <f>(BU$3*temperature!$I396+BU$4*temperature!$I396^2+BU$5*temperature!$I396^6)*(K286/K$56)^$BW$1</f>
        <v>-321.46351598527286</v>
      </c>
      <c r="BV286" s="12">
        <f>(BV$3*temperature!$I396+BV$4*temperature!$I396^2+BV$5*temperature!$I396^6)*(L286/L$56)^$BW$1</f>
        <v>-45.517588115823237</v>
      </c>
      <c r="BW286" s="12">
        <f>(BW$3*temperature!$I396+BW$4*temperature!$I396^2+BW$5*temperature!$I396^6)*(M286/M$56)^$BW$1</f>
        <v>-37.653461862341878</v>
      </c>
      <c r="BX286" s="12">
        <f>(BX$3*temperature!$M396+BX$4*temperature!$M396^2+BX$5*temperature!$M396^6)*(K286/K$56)^$BW$1</f>
        <v>-321.46359491444247</v>
      </c>
      <c r="BY286" s="12">
        <f>(BY$3*temperature!$M396+BY$4*temperature!$M396^2+BY$5*temperature!$M396^6)*(L286/L$56)^$BW$1</f>
        <v>-45.517598779116071</v>
      </c>
      <c r="BZ286" s="12">
        <f>(BZ$3*temperature!$M396+BZ$4*temperature!$M396^2+BZ$5*temperature!$M396^6)*(M286/M$56)^$BW$1</f>
        <v>-37.653470252512086</v>
      </c>
      <c r="CA286" s="19">
        <f t="shared" si="380"/>
        <v>-7.8929169603725313E-5</v>
      </c>
      <c r="CB286" s="19">
        <f t="shared" si="381"/>
        <v>-1.0663292833612559E-5</v>
      </c>
      <c r="CC286" s="19">
        <f t="shared" si="382"/>
        <v>-8.390170208372183E-6</v>
      </c>
      <c r="CD286" s="19">
        <f t="shared" si="383"/>
        <v>-1.2355511682453271E-2</v>
      </c>
      <c r="CE286" s="19">
        <f t="shared" si="384"/>
        <v>-8.6109156893512286E-6</v>
      </c>
      <c r="CF286" s="19"/>
      <c r="CG286" s="19"/>
      <c r="CH286" s="19"/>
    </row>
    <row r="287" spans="1:86">
      <c r="A287" s="2">
        <f t="shared" si="327"/>
        <v>2241</v>
      </c>
      <c r="B287" s="5">
        <f t="shared" si="328"/>
        <v>1165.4051500530879</v>
      </c>
      <c r="C287" s="5">
        <f t="shared" si="329"/>
        <v>2964.1672776633909</v>
      </c>
      <c r="D287" s="5">
        <f t="shared" si="330"/>
        <v>4369.9484280280267</v>
      </c>
      <c r="E287" s="15">
        <f t="shared" si="331"/>
        <v>2.9361672740880525E-8</v>
      </c>
      <c r="F287" s="15">
        <f t="shared" si="332"/>
        <v>5.7844464160613111E-8</v>
      </c>
      <c r="G287" s="15">
        <f t="shared" si="333"/>
        <v>1.180874159326116E-7</v>
      </c>
      <c r="H287" s="5">
        <f t="shared" si="334"/>
        <v>349.62154501592636</v>
      </c>
      <c r="I287" s="5">
        <f t="shared" si="335"/>
        <v>85780.791147211683</v>
      </c>
      <c r="J287" s="5">
        <f t="shared" si="336"/>
        <v>34767.984314137466</v>
      </c>
      <c r="K287" s="5">
        <f t="shared" si="337"/>
        <v>300</v>
      </c>
      <c r="L287" s="5">
        <f t="shared" si="338"/>
        <v>28939.254472450491</v>
      </c>
      <c r="M287" s="5">
        <f t="shared" si="339"/>
        <v>7956.1543772787245</v>
      </c>
      <c r="N287" s="15">
        <f t="shared" si="340"/>
        <v>0</v>
      </c>
      <c r="O287" s="15">
        <f t="shared" si="341"/>
        <v>-1.6270517640830651E-3</v>
      </c>
      <c r="P287" s="15">
        <f t="shared" si="342"/>
        <v>-1.7211990918464259E-4</v>
      </c>
      <c r="Q287" s="5">
        <f t="shared" si="343"/>
        <v>4.0649113571620727</v>
      </c>
      <c r="R287" s="5">
        <f t="shared" si="344"/>
        <v>3031.339588622357</v>
      </c>
      <c r="S287" s="5">
        <f t="shared" si="345"/>
        <v>2380.5644342399355</v>
      </c>
      <c r="T287" s="5">
        <f t="shared" si="346"/>
        <v>11.626604295730411</v>
      </c>
      <c r="U287" s="5">
        <f t="shared" si="347"/>
        <v>35.338209732994414</v>
      </c>
      <c r="V287" s="5">
        <f t="shared" si="348"/>
        <v>68.470015768844647</v>
      </c>
      <c r="W287" s="15">
        <f t="shared" si="349"/>
        <v>-1.0734613539272964E-2</v>
      </c>
      <c r="X287" s="15">
        <f t="shared" si="350"/>
        <v>-1.217998157191269E-2</v>
      </c>
      <c r="Y287" s="15">
        <f t="shared" si="351"/>
        <v>-9.7425357312937999E-3</v>
      </c>
      <c r="Z287" s="5">
        <f t="shared" si="366"/>
        <v>3.72470262737047</v>
      </c>
      <c r="AA287" s="5">
        <f t="shared" si="367"/>
        <v>9465.2798788079053</v>
      </c>
      <c r="AB287" s="5">
        <f t="shared" si="368"/>
        <v>53626.098223851914</v>
      </c>
      <c r="AC287" s="16">
        <f t="shared" si="352"/>
        <v>0.90646982641189833</v>
      </c>
      <c r="AD287" s="16">
        <f t="shared" si="353"/>
        <v>3.0794242244579793</v>
      </c>
      <c r="AE287" s="16">
        <f t="shared" si="354"/>
        <v>22.303328302109307</v>
      </c>
      <c r="AF287" s="15">
        <f t="shared" si="355"/>
        <v>-4.0504037456468023E-3</v>
      </c>
      <c r="AG287" s="15">
        <f t="shared" si="356"/>
        <v>2.9673830763510267E-4</v>
      </c>
      <c r="AH287" s="15">
        <f t="shared" si="357"/>
        <v>9.7937136394747881E-3</v>
      </c>
      <c r="AI287" s="1">
        <f t="shared" si="321"/>
        <v>37541.291540519611</v>
      </c>
      <c r="AJ287" s="1">
        <f t="shared" si="322"/>
        <v>173726.74868391917</v>
      </c>
      <c r="AK287" s="1">
        <f t="shared" si="323"/>
        <v>69485.004924708177</v>
      </c>
      <c r="AL287" s="14">
        <f t="shared" si="358"/>
        <v>95.201982920718208</v>
      </c>
      <c r="AM287" s="14">
        <f t="shared" si="359"/>
        <v>23.53088259340651</v>
      </c>
      <c r="AN287" s="14">
        <f t="shared" si="360"/>
        <v>7.3385101861643891</v>
      </c>
      <c r="AO287" s="11">
        <f t="shared" si="361"/>
        <v>2.0232158640866691E-3</v>
      </c>
      <c r="AP287" s="11">
        <f t="shared" si="362"/>
        <v>2.5487183725791816E-3</v>
      </c>
      <c r="AQ287" s="11">
        <f t="shared" si="363"/>
        <v>2.3120091466500986E-3</v>
      </c>
      <c r="AR287" s="1">
        <f t="shared" si="369"/>
        <v>349.62154501592636</v>
      </c>
      <c r="AS287" s="1">
        <f t="shared" si="364"/>
        <v>85780.791147211683</v>
      </c>
      <c r="AT287" s="1">
        <f t="shared" si="365"/>
        <v>34767.984314137466</v>
      </c>
      <c r="AU287" s="1">
        <f t="shared" si="324"/>
        <v>69.924309003185272</v>
      </c>
      <c r="AV287" s="1">
        <f t="shared" si="325"/>
        <v>17156.158229442339</v>
      </c>
      <c r="AW287" s="1">
        <f t="shared" si="326"/>
        <v>6953.5968628274932</v>
      </c>
      <c r="AX287" s="1">
        <f t="shared" si="385"/>
        <v>240</v>
      </c>
      <c r="AY287" s="1">
        <f t="shared" si="372"/>
        <v>23151.403577960391</v>
      </c>
      <c r="AZ287" s="1">
        <f t="shared" si="373"/>
        <v>6364.9235018229801</v>
      </c>
      <c r="BA287" s="1">
        <f t="shared" si="386"/>
        <v>6387.1648268441677</v>
      </c>
      <c r="BB287" s="1">
        <f t="shared" si="387"/>
        <v>29789.319986285078</v>
      </c>
      <c r="BC287" s="1">
        <f t="shared" si="388"/>
        <v>38274.444545499282</v>
      </c>
      <c r="BD287" s="1">
        <f t="shared" si="389"/>
        <v>93.466792654507998</v>
      </c>
      <c r="BE287" s="2">
        <f t="shared" si="395"/>
        <v>0</v>
      </c>
      <c r="BF287" s="2">
        <f t="shared" si="396"/>
        <v>0</v>
      </c>
      <c r="BG287" s="2">
        <f t="shared" si="397"/>
        <v>0</v>
      </c>
      <c r="BH287" s="2">
        <f t="shared" si="374"/>
        <v>0</v>
      </c>
      <c r="BI287" s="2">
        <f t="shared" si="390"/>
        <v>0</v>
      </c>
      <c r="BJ287" s="2">
        <f t="shared" si="375"/>
        <v>0</v>
      </c>
      <c r="BK287" s="2">
        <f t="shared" si="376"/>
        <v>0</v>
      </c>
      <c r="BL287" s="2">
        <f t="shared" si="377"/>
        <v>0</v>
      </c>
      <c r="BM287" s="2">
        <f t="shared" si="378"/>
        <v>0</v>
      </c>
      <c r="BN287" s="2">
        <f t="shared" si="379"/>
        <v>0</v>
      </c>
      <c r="BO287" s="2">
        <f t="shared" si="391"/>
        <v>0</v>
      </c>
      <c r="BP287" s="2">
        <f t="shared" si="392"/>
        <v>0</v>
      </c>
      <c r="BQ287" s="2">
        <f t="shared" si="393"/>
        <v>0</v>
      </c>
      <c r="BR287" s="11">
        <f t="shared" si="394"/>
        <v>2.8795615551207659E-2</v>
      </c>
      <c r="BS287" s="17">
        <f t="shared" si="370"/>
        <v>6.7739871730405357E-4</v>
      </c>
      <c r="BT287" s="17">
        <f t="shared" si="371"/>
        <v>1.2554147202687084E-3</v>
      </c>
      <c r="BU287" s="12">
        <f>(BU$3*temperature!$I397+BU$4*temperature!$I397^2+BU$5*temperature!$I397^6)*(K287/K$56)^$BW$1</f>
        <v>-322.91163407624521</v>
      </c>
      <c r="BV287" s="12">
        <f>(BV$3*temperature!$I397+BV$4*temperature!$I397^2+BV$5*temperature!$I397^6)*(L287/L$56)^$BW$1</f>
        <v>-45.731834631368002</v>
      </c>
      <c r="BW287" s="12">
        <f>(BW$3*temperature!$I397+BW$4*temperature!$I397^2+BW$5*temperature!$I397^6)*(M287/M$56)^$BW$1</f>
        <v>-37.809012295761612</v>
      </c>
      <c r="BX287" s="12">
        <f>(BX$3*temperature!$M397+BX$4*temperature!$M397^2+BX$5*temperature!$M397^6)*(K287/K$56)^$BW$1</f>
        <v>-322.91171290963331</v>
      </c>
      <c r="BY287" s="12">
        <f>(BY$3*temperature!$M397+BY$4*temperature!$M397^2+BY$5*temperature!$M397^6)*(L287/L$56)^$BW$1</f>
        <v>-45.731845285304644</v>
      </c>
      <c r="BZ287" s="12">
        <f>(BZ$3*temperature!$M397+BZ$4*temperature!$M397^2+BZ$5*temperature!$M397^6)*(M287/M$56)^$BW$1</f>
        <v>-37.809020674856107</v>
      </c>
      <c r="CA287" s="19">
        <f t="shared" si="380"/>
        <v>-7.8833388101884339E-5</v>
      </c>
      <c r="CB287" s="19">
        <f t="shared" si="381"/>
        <v>-1.0653936641347173E-5</v>
      </c>
      <c r="CC287" s="19">
        <f t="shared" si="382"/>
        <v>-8.37909449558083E-6</v>
      </c>
      <c r="CD287" s="19">
        <f t="shared" si="383"/>
        <v>-1.2327891908630786E-2</v>
      </c>
      <c r="CE287" s="19">
        <f t="shared" si="384"/>
        <v>-8.3508981659695156E-6</v>
      </c>
      <c r="CF287" s="19"/>
      <c r="CG287" s="19"/>
      <c r="CH287" s="19"/>
    </row>
    <row r="288" spans="1:86">
      <c r="A288" s="2">
        <f t="shared" si="327"/>
        <v>2242</v>
      </c>
      <c r="B288" s="5">
        <f t="shared" si="328"/>
        <v>1165.4051825604201</v>
      </c>
      <c r="C288" s="5">
        <f t="shared" si="329"/>
        <v>2964.1674405510253</v>
      </c>
      <c r="D288" s="5">
        <f t="shared" si="330"/>
        <v>4369.9489182621483</v>
      </c>
      <c r="E288" s="15">
        <f t="shared" si="331"/>
        <v>2.7893589103836498E-8</v>
      </c>
      <c r="F288" s="15">
        <f t="shared" si="332"/>
        <v>5.4952240952582456E-8</v>
      </c>
      <c r="G288" s="15">
        <f t="shared" si="333"/>
        <v>1.1218304513598101E-7</v>
      </c>
      <c r="H288" s="5">
        <f t="shared" si="334"/>
        <v>349.62155476812603</v>
      </c>
      <c r="I288" s="5">
        <f t="shared" si="335"/>
        <v>85637.702212601391</v>
      </c>
      <c r="J288" s="5">
        <f t="shared" si="336"/>
        <v>34761.135043268056</v>
      </c>
      <c r="K288" s="5">
        <f t="shared" si="337"/>
        <v>300</v>
      </c>
      <c r="L288" s="5">
        <f t="shared" si="338"/>
        <v>28890.97999021328</v>
      </c>
      <c r="M288" s="5">
        <f t="shared" si="339"/>
        <v>7954.5861275403522</v>
      </c>
      <c r="N288" s="15">
        <f t="shared" si="340"/>
        <v>0</v>
      </c>
      <c r="O288" s="15">
        <f t="shared" si="341"/>
        <v>-1.6681315091640059E-3</v>
      </c>
      <c r="P288" s="15">
        <f t="shared" si="342"/>
        <v>-1.9711152700241374E-4</v>
      </c>
      <c r="Q288" s="5">
        <f t="shared" si="343"/>
        <v>4.0212762168393592</v>
      </c>
      <c r="R288" s="5">
        <f t="shared" si="344"/>
        <v>2989.4230096724173</v>
      </c>
      <c r="S288" s="5">
        <f t="shared" si="345"/>
        <v>2356.9072994481794</v>
      </c>
      <c r="T288" s="5">
        <f t="shared" si="346"/>
        <v>11.501797191841694</v>
      </c>
      <c r="U288" s="5">
        <f t="shared" si="347"/>
        <v>34.907790989662153</v>
      </c>
      <c r="V288" s="5">
        <f t="shared" si="348"/>
        <v>67.802944193694429</v>
      </c>
      <c r="W288" s="15">
        <f t="shared" si="349"/>
        <v>-1.0734613539272964E-2</v>
      </c>
      <c r="X288" s="15">
        <f t="shared" si="350"/>
        <v>-1.217998157191269E-2</v>
      </c>
      <c r="Y288" s="15">
        <f t="shared" si="351"/>
        <v>-9.7425357312937999E-3</v>
      </c>
      <c r="Z288" s="5">
        <f t="shared" si="366"/>
        <v>3.6697948906731623</v>
      </c>
      <c r="AA288" s="5">
        <f t="shared" si="367"/>
        <v>9337.5505487482133</v>
      </c>
      <c r="AB288" s="5">
        <f t="shared" si="368"/>
        <v>53614.502549133402</v>
      </c>
      <c r="AC288" s="16">
        <f t="shared" si="352"/>
        <v>0.90279825763168375</v>
      </c>
      <c r="AD288" s="16">
        <f t="shared" si="353"/>
        <v>3.0803380075908353</v>
      </c>
      <c r="AE288" s="16">
        <f t="shared" si="354"/>
        <v>22.521760712707358</v>
      </c>
      <c r="AF288" s="15">
        <f t="shared" si="355"/>
        <v>-4.0504037456468023E-3</v>
      </c>
      <c r="AG288" s="15">
        <f t="shared" si="356"/>
        <v>2.9673830763510267E-4</v>
      </c>
      <c r="AH288" s="15">
        <f t="shared" si="357"/>
        <v>9.7937136394747881E-3</v>
      </c>
      <c r="AI288" s="1">
        <f t="shared" si="321"/>
        <v>33857.08669547084</v>
      </c>
      <c r="AJ288" s="1">
        <f t="shared" si="322"/>
        <v>173510.2320449696</v>
      </c>
      <c r="AK288" s="1">
        <f t="shared" si="323"/>
        <v>69490.101295064844</v>
      </c>
      <c r="AL288" s="14">
        <f t="shared" si="358"/>
        <v>95.392670941234542</v>
      </c>
      <c r="AM288" s="14">
        <f t="shared" si="359"/>
        <v>23.590256450267443</v>
      </c>
      <c r="AN288" s="14">
        <f t="shared" si="360"/>
        <v>7.3553072218108539</v>
      </c>
      <c r="AO288" s="11">
        <f t="shared" si="361"/>
        <v>2.0029837054458023E-3</v>
      </c>
      <c r="AP288" s="11">
        <f t="shared" si="362"/>
        <v>2.5232311888533899E-3</v>
      </c>
      <c r="AQ288" s="11">
        <f t="shared" si="363"/>
        <v>2.2888890551835974E-3</v>
      </c>
      <c r="AR288" s="1">
        <f t="shared" si="369"/>
        <v>349.62155476812603</v>
      </c>
      <c r="AS288" s="1">
        <f t="shared" si="364"/>
        <v>85637.702212601391</v>
      </c>
      <c r="AT288" s="1">
        <f t="shared" si="365"/>
        <v>34761.135043268056</v>
      </c>
      <c r="AU288" s="1">
        <f t="shared" si="324"/>
        <v>69.924310953625209</v>
      </c>
      <c r="AV288" s="1">
        <f t="shared" si="325"/>
        <v>17127.54044252028</v>
      </c>
      <c r="AW288" s="1">
        <f t="shared" si="326"/>
        <v>6952.2270086536118</v>
      </c>
      <c r="AX288" s="1">
        <f t="shared" si="385"/>
        <v>240</v>
      </c>
      <c r="AY288" s="1">
        <f t="shared" si="372"/>
        <v>23112.783992170625</v>
      </c>
      <c r="AZ288" s="1">
        <f t="shared" si="373"/>
        <v>6363.6689020322819</v>
      </c>
      <c r="BA288" s="1">
        <f t="shared" si="386"/>
        <v>6387.1650050051176</v>
      </c>
      <c r="BB288" s="1">
        <f t="shared" si="387"/>
        <v>29784.37287343766</v>
      </c>
      <c r="BC288" s="1">
        <f t="shared" si="388"/>
        <v>38273.587387034953</v>
      </c>
      <c r="BD288" s="1">
        <f t="shared" si="389"/>
        <v>90.737384573328811</v>
      </c>
      <c r="BE288" s="2">
        <f t="shared" si="395"/>
        <v>0</v>
      </c>
      <c r="BF288" s="2">
        <f t="shared" si="396"/>
        <v>0</v>
      </c>
      <c r="BG288" s="2">
        <f t="shared" si="397"/>
        <v>0</v>
      </c>
      <c r="BH288" s="2">
        <f t="shared" si="374"/>
        <v>0</v>
      </c>
      <c r="BI288" s="2">
        <f t="shared" si="390"/>
        <v>0</v>
      </c>
      <c r="BJ288" s="2">
        <f t="shared" si="375"/>
        <v>0</v>
      </c>
      <c r="BK288" s="2">
        <f t="shared" si="376"/>
        <v>0</v>
      </c>
      <c r="BL288" s="2">
        <f t="shared" si="377"/>
        <v>0</v>
      </c>
      <c r="BM288" s="2">
        <f t="shared" si="378"/>
        <v>0</v>
      </c>
      <c r="BN288" s="2">
        <f t="shared" si="379"/>
        <v>0</v>
      </c>
      <c r="BO288" s="2">
        <f t="shared" si="391"/>
        <v>0</v>
      </c>
      <c r="BP288" s="2">
        <f t="shared" si="392"/>
        <v>0</v>
      </c>
      <c r="BQ288" s="2">
        <f t="shared" si="393"/>
        <v>0</v>
      </c>
      <c r="BR288" s="11">
        <f t="shared" si="394"/>
        <v>2.8759719402154466E-2</v>
      </c>
      <c r="BS288" s="17">
        <f t="shared" si="370"/>
        <v>6.5843857328369072E-4</v>
      </c>
      <c r="BT288" s="17">
        <f t="shared" si="371"/>
        <v>1.2188492429793286E-3</v>
      </c>
      <c r="BU288" s="12">
        <f>(BU$3*temperature!$I398+BU$4*temperature!$I398^2+BU$5*temperature!$I398^6)*(K288/K$56)^$BW$1</f>
        <v>-324.35200335935593</v>
      </c>
      <c r="BV288" s="12">
        <f>(BV$3*temperature!$I398+BV$4*temperature!$I398^2+BV$5*temperature!$I398^6)*(L288/L$56)^$BW$1</f>
        <v>-45.945659354697348</v>
      </c>
      <c r="BW288" s="12">
        <f>(BW$3*temperature!$I398+BW$4*temperature!$I398^2+BW$5*temperature!$I398^6)*(M288/M$56)^$BW$1</f>
        <v>-37.963966786775437</v>
      </c>
      <c r="BX288" s="12">
        <f>(BX$3*temperature!$M398+BX$4*temperature!$M398^2+BX$5*temperature!$M398^6)*(K288/K$56)^$BW$1</f>
        <v>-324.3520820973539</v>
      </c>
      <c r="BY288" s="12">
        <f>(BY$3*temperature!$M398+BY$4*temperature!$M398^2+BY$5*temperature!$M398^6)*(L288/L$56)^$BW$1</f>
        <v>-45.945669999441499</v>
      </c>
      <c r="BZ288" s="12">
        <f>(BZ$3*temperature!$M398+BZ$4*temperature!$M398^2+BZ$5*temperature!$M398^6)*(M288/M$56)^$BW$1</f>
        <v>-37.963975154904936</v>
      </c>
      <c r="CA288" s="19">
        <f t="shared" si="380"/>
        <v>-7.8737997966982221E-5</v>
      </c>
      <c r="CB288" s="19">
        <f t="shared" si="381"/>
        <v>-1.0644744151022678E-5</v>
      </c>
      <c r="CC288" s="19">
        <f t="shared" si="382"/>
        <v>-8.3681294995585631E-6</v>
      </c>
      <c r="CD288" s="19">
        <f t="shared" si="383"/>
        <v>-1.2300056105968666E-2</v>
      </c>
      <c r="CE288" s="19">
        <f t="shared" si="384"/>
        <v>-8.0988313937233578E-6</v>
      </c>
      <c r="CF288" s="19"/>
      <c r="CG288" s="19"/>
      <c r="CH288" s="19"/>
    </row>
    <row r="289" spans="1:86">
      <c r="A289" s="2">
        <f t="shared" si="327"/>
        <v>2243</v>
      </c>
      <c r="B289" s="5">
        <f t="shared" si="328"/>
        <v>1165.4052134423869</v>
      </c>
      <c r="C289" s="5">
        <f t="shared" si="329"/>
        <v>2964.1675952942865</v>
      </c>
      <c r="D289" s="5">
        <f t="shared" si="330"/>
        <v>4369.9493839846164</v>
      </c>
      <c r="E289" s="15">
        <f t="shared" si="331"/>
        <v>2.6498909648644671E-8</v>
      </c>
      <c r="F289" s="15">
        <f t="shared" si="332"/>
        <v>5.2204628904953329E-8</v>
      </c>
      <c r="G289" s="15">
        <f t="shared" si="333"/>
        <v>1.0657389287918195E-7</v>
      </c>
      <c r="H289" s="5">
        <f t="shared" si="334"/>
        <v>349.62156403271604</v>
      </c>
      <c r="I289" s="5">
        <f t="shared" si="335"/>
        <v>85491.320613444346</v>
      </c>
      <c r="J289" s="5">
        <f t="shared" si="336"/>
        <v>34753.421717769503</v>
      </c>
      <c r="K289" s="5">
        <f t="shared" si="337"/>
        <v>300</v>
      </c>
      <c r="L289" s="5">
        <f t="shared" si="338"/>
        <v>28841.594769865453</v>
      </c>
      <c r="M289" s="5">
        <f t="shared" si="339"/>
        <v>7952.8201963018082</v>
      </c>
      <c r="N289" s="15">
        <f t="shared" si="340"/>
        <v>0</v>
      </c>
      <c r="O289" s="15">
        <f t="shared" si="341"/>
        <v>-1.7093646655307326E-3</v>
      </c>
      <c r="P289" s="15">
        <f t="shared" si="342"/>
        <v>-2.220016491404353E-4</v>
      </c>
      <c r="Q289" s="5">
        <f t="shared" si="343"/>
        <v>3.97810947613248</v>
      </c>
      <c r="R289" s="5">
        <f t="shared" si="344"/>
        <v>2947.9642722153894</v>
      </c>
      <c r="S289" s="5">
        <f t="shared" si="345"/>
        <v>2333.4271549011619</v>
      </c>
      <c r="T289" s="5">
        <f t="shared" si="346"/>
        <v>11.378329843980179</v>
      </c>
      <c r="U289" s="5">
        <f t="shared" si="347"/>
        <v>34.482614738691886</v>
      </c>
      <c r="V289" s="5">
        <f t="shared" si="348"/>
        <v>67.142371587200444</v>
      </c>
      <c r="W289" s="15">
        <f t="shared" si="349"/>
        <v>-1.0734613539272964E-2</v>
      </c>
      <c r="X289" s="15">
        <f t="shared" si="350"/>
        <v>-1.217998157191269E-2</v>
      </c>
      <c r="Y289" s="15">
        <f t="shared" si="351"/>
        <v>-9.7425357312937999E-3</v>
      </c>
      <c r="Z289" s="5">
        <f t="shared" si="366"/>
        <v>3.615696571553463</v>
      </c>
      <c r="AA289" s="5">
        <f t="shared" si="367"/>
        <v>9211.1658123791258</v>
      </c>
      <c r="AB289" s="5">
        <f t="shared" si="368"/>
        <v>53601.569211245762</v>
      </c>
      <c r="AC289" s="16">
        <f t="shared" si="352"/>
        <v>0.89914156018740898</v>
      </c>
      <c r="AD289" s="16">
        <f t="shared" si="353"/>
        <v>3.081252061878152</v>
      </c>
      <c r="AE289" s="16">
        <f t="shared" si="354"/>
        <v>22.742332387784387</v>
      </c>
      <c r="AF289" s="15">
        <f t="shared" si="355"/>
        <v>-4.0504037456468023E-3</v>
      </c>
      <c r="AG289" s="15">
        <f t="shared" si="356"/>
        <v>2.9673830763510267E-4</v>
      </c>
      <c r="AH289" s="15">
        <f t="shared" si="357"/>
        <v>9.7937136394747881E-3</v>
      </c>
      <c r="AI289" s="1">
        <f t="shared" si="321"/>
        <v>30541.302336877383</v>
      </c>
      <c r="AJ289" s="1">
        <f t="shared" si="322"/>
        <v>173286.74928299294</v>
      </c>
      <c r="AK289" s="1">
        <f t="shared" si="323"/>
        <v>69493.318174211978</v>
      </c>
      <c r="AL289" s="14">
        <f t="shared" si="358"/>
        <v>95.581830207093645</v>
      </c>
      <c r="AM289" s="14">
        <f t="shared" si="359"/>
        <v>23.649184884387523</v>
      </c>
      <c r="AN289" s="14">
        <f t="shared" si="360"/>
        <v>7.3719743491863943</v>
      </c>
      <c r="AO289" s="11">
        <f t="shared" si="361"/>
        <v>1.9829538683913445E-3</v>
      </c>
      <c r="AP289" s="11">
        <f t="shared" si="362"/>
        <v>2.4979988769648557E-3</v>
      </c>
      <c r="AQ289" s="11">
        <f t="shared" si="363"/>
        <v>2.2660001646317616E-3</v>
      </c>
      <c r="AR289" s="1">
        <f t="shared" si="369"/>
        <v>349.62156403271604</v>
      </c>
      <c r="AS289" s="1">
        <f t="shared" si="364"/>
        <v>85491.320613444346</v>
      </c>
      <c r="AT289" s="1">
        <f t="shared" si="365"/>
        <v>34753.421717769503</v>
      </c>
      <c r="AU289" s="1">
        <f t="shared" si="324"/>
        <v>69.924312806543213</v>
      </c>
      <c r="AV289" s="1">
        <f t="shared" si="325"/>
        <v>17098.26412268887</v>
      </c>
      <c r="AW289" s="1">
        <f t="shared" si="326"/>
        <v>6950.6843435539013</v>
      </c>
      <c r="AX289" s="1">
        <f t="shared" si="385"/>
        <v>240</v>
      </c>
      <c r="AY289" s="1">
        <f t="shared" si="372"/>
        <v>23073.275815892361</v>
      </c>
      <c r="AZ289" s="1">
        <f t="shared" si="373"/>
        <v>6362.2561570414473</v>
      </c>
      <c r="BA289" s="1">
        <f t="shared" si="386"/>
        <v>6387.165174258027</v>
      </c>
      <c r="BB289" s="1">
        <f t="shared" si="387"/>
        <v>29779.303249486871</v>
      </c>
      <c r="BC289" s="1">
        <f t="shared" si="388"/>
        <v>38272.621222328416</v>
      </c>
      <c r="BD289" s="1">
        <f t="shared" si="389"/>
        <v>88.087405886589181</v>
      </c>
      <c r="BE289" s="2">
        <f t="shared" si="395"/>
        <v>0</v>
      </c>
      <c r="BF289" s="2">
        <f t="shared" si="396"/>
        <v>0</v>
      </c>
      <c r="BG289" s="2">
        <f t="shared" si="397"/>
        <v>0</v>
      </c>
      <c r="BH289" s="2">
        <f t="shared" si="374"/>
        <v>0</v>
      </c>
      <c r="BI289" s="2">
        <f t="shared" si="390"/>
        <v>0</v>
      </c>
      <c r="BJ289" s="2">
        <f t="shared" si="375"/>
        <v>0</v>
      </c>
      <c r="BK289" s="2">
        <f t="shared" si="376"/>
        <v>0</v>
      </c>
      <c r="BL289" s="2">
        <f t="shared" si="377"/>
        <v>0</v>
      </c>
      <c r="BM289" s="2">
        <f t="shared" si="378"/>
        <v>0</v>
      </c>
      <c r="BN289" s="2">
        <f t="shared" si="379"/>
        <v>0</v>
      </c>
      <c r="BO289" s="2">
        <f t="shared" si="391"/>
        <v>0</v>
      </c>
      <c r="BP289" s="2">
        <f t="shared" si="392"/>
        <v>0</v>
      </c>
      <c r="BQ289" s="2">
        <f t="shared" si="393"/>
        <v>0</v>
      </c>
      <c r="BR289" s="11">
        <f t="shared" si="394"/>
        <v>2.8723758808427896E-2</v>
      </c>
      <c r="BS289" s="17">
        <f t="shared" si="370"/>
        <v>6.400314484186168E-4</v>
      </c>
      <c r="BT289" s="17">
        <f t="shared" si="371"/>
        <v>1.1833487795915813E-3</v>
      </c>
      <c r="BU289" s="12">
        <f>(BU$3*temperature!$I399+BU$4*temperature!$I399^2+BU$5*temperature!$I399^6)*(K289/K$56)^$BW$1</f>
        <v>-325.78472466889644</v>
      </c>
      <c r="BV289" s="12">
        <f>(BV$3*temperature!$I399+BV$4*temperature!$I399^2+BV$5*temperature!$I399^6)*(L289/L$56)^$BW$1</f>
        <v>-46.159083397831999</v>
      </c>
      <c r="BW289" s="12">
        <f>(BW$3*temperature!$I399+BW$4*temperature!$I399^2+BW$5*temperature!$I399^6)*(M289/M$56)^$BW$1</f>
        <v>-38.118338381851444</v>
      </c>
      <c r="BX289" s="12">
        <f>(BX$3*temperature!$M399+BX$4*temperature!$M399^2+BX$5*temperature!$M399^6)*(K289/K$56)^$BW$1</f>
        <v>-325.78480331189525</v>
      </c>
      <c r="BY289" s="12">
        <f>(BY$3*temperature!$M399+BY$4*temperature!$M399^2+BY$5*temperature!$M399^6)*(L289/L$56)^$BW$1</f>
        <v>-46.159094033547298</v>
      </c>
      <c r="BZ289" s="12">
        <f>(BZ$3*temperature!$M399+BZ$4*temperature!$M399^2+BZ$5*temperature!$M399^6)*(M289/M$56)^$BW$1</f>
        <v>-38.118346739125847</v>
      </c>
      <c r="CA289" s="19">
        <f t="shared" si="380"/>
        <v>-7.8642998801115027E-5</v>
      </c>
      <c r="CB289" s="19">
        <f t="shared" si="381"/>
        <v>-1.0635715298690229E-5</v>
      </c>
      <c r="CC289" s="19">
        <f t="shared" si="382"/>
        <v>-8.3572744031812363E-6</v>
      </c>
      <c r="CD289" s="19">
        <f t="shared" si="383"/>
        <v>-1.2272005165395884E-2</v>
      </c>
      <c r="CE289" s="19">
        <f t="shared" si="384"/>
        <v>-7.8544692410090739E-6</v>
      </c>
      <c r="CF289" s="19"/>
      <c r="CG289" s="19"/>
      <c r="CH289" s="19"/>
    </row>
    <row r="290" spans="1:86">
      <c r="A290" s="2">
        <f t="shared" si="327"/>
        <v>2244</v>
      </c>
      <c r="B290" s="5">
        <f t="shared" si="328"/>
        <v>1165.405242780256</v>
      </c>
      <c r="C290" s="5">
        <f t="shared" si="329"/>
        <v>2964.1677423003925</v>
      </c>
      <c r="D290" s="5">
        <f t="shared" si="330"/>
        <v>4369.9498264210079</v>
      </c>
      <c r="E290" s="15">
        <f t="shared" si="331"/>
        <v>2.5173964166212438E-8</v>
      </c>
      <c r="F290" s="15">
        <f t="shared" si="332"/>
        <v>4.9594397459705657E-8</v>
      </c>
      <c r="G290" s="15">
        <f t="shared" si="333"/>
        <v>1.0124519823522286E-7</v>
      </c>
      <c r="H290" s="5">
        <f t="shared" si="334"/>
        <v>349.6215728340768</v>
      </c>
      <c r="I290" s="5">
        <f t="shared" si="335"/>
        <v>85341.650432085924</v>
      </c>
      <c r="J290" s="5">
        <f t="shared" si="336"/>
        <v>34744.848468617165</v>
      </c>
      <c r="K290" s="5">
        <f t="shared" si="337"/>
        <v>300</v>
      </c>
      <c r="L290" s="5">
        <f t="shared" si="338"/>
        <v>28791.100184450119</v>
      </c>
      <c r="M290" s="5">
        <f t="shared" si="339"/>
        <v>7950.8575266808548</v>
      </c>
      <c r="N290" s="15">
        <f t="shared" si="340"/>
        <v>0</v>
      </c>
      <c r="O290" s="15">
        <f t="shared" si="341"/>
        <v>-1.7507556644575928E-3</v>
      </c>
      <c r="P290" s="15">
        <f t="shared" si="342"/>
        <v>-2.4678913549003312E-4</v>
      </c>
      <c r="Q290" s="5">
        <f t="shared" si="343"/>
        <v>3.9354061073590483</v>
      </c>
      <c r="R290" s="5">
        <f t="shared" si="344"/>
        <v>2906.9599636222647</v>
      </c>
      <c r="S290" s="5">
        <f t="shared" si="345"/>
        <v>2310.1236372669591</v>
      </c>
      <c r="T290" s="5">
        <f t="shared" si="346"/>
        <v>11.256187870382675</v>
      </c>
      <c r="U290" s="5">
        <f t="shared" si="347"/>
        <v>34.062617126623252</v>
      </c>
      <c r="V290" s="5">
        <f t="shared" si="348"/>
        <v>66.488234632928339</v>
      </c>
      <c r="W290" s="15">
        <f t="shared" si="349"/>
        <v>-1.0734613539272964E-2</v>
      </c>
      <c r="X290" s="15">
        <f t="shared" si="350"/>
        <v>-1.217998157191269E-2</v>
      </c>
      <c r="Y290" s="15">
        <f t="shared" si="351"/>
        <v>-9.7425357312937999E-3</v>
      </c>
      <c r="Z290" s="5">
        <f t="shared" si="366"/>
        <v>3.5623957383929947</v>
      </c>
      <c r="AA290" s="5">
        <f t="shared" si="367"/>
        <v>9086.1163910795294</v>
      </c>
      <c r="AB290" s="5">
        <f t="shared" si="368"/>
        <v>53587.304601932141</v>
      </c>
      <c r="AC290" s="16">
        <f t="shared" si="352"/>
        <v>0.89549967384415918</v>
      </c>
      <c r="AD290" s="16">
        <f t="shared" si="353"/>
        <v>3.0821663874003908</v>
      </c>
      <c r="AE290" s="16">
        <f t="shared" si="354"/>
        <v>22.9650642786841</v>
      </c>
      <c r="AF290" s="15">
        <f t="shared" si="355"/>
        <v>-4.0504037456468023E-3</v>
      </c>
      <c r="AG290" s="15">
        <f t="shared" si="356"/>
        <v>2.9673830763510267E-4</v>
      </c>
      <c r="AH290" s="15">
        <f t="shared" si="357"/>
        <v>9.7937136394747881E-3</v>
      </c>
      <c r="AI290" s="1">
        <f t="shared" si="321"/>
        <v>27557.096415996188</v>
      </c>
      <c r="AJ290" s="1">
        <f t="shared" si="322"/>
        <v>173056.33847738252</v>
      </c>
      <c r="AK290" s="1">
        <f t="shared" si="323"/>
        <v>69494.670700344679</v>
      </c>
      <c r="AL290" s="14">
        <f t="shared" si="358"/>
        <v>95.769469223451154</v>
      </c>
      <c r="AM290" s="14">
        <f t="shared" si="359"/>
        <v>23.707669765297034</v>
      </c>
      <c r="AN290" s="14">
        <f t="shared" si="360"/>
        <v>7.3885121953244237</v>
      </c>
      <c r="AO290" s="11">
        <f t="shared" si="361"/>
        <v>1.9631243297074312E-3</v>
      </c>
      <c r="AP290" s="11">
        <f t="shared" si="362"/>
        <v>2.4730188881952071E-3</v>
      </c>
      <c r="AQ290" s="11">
        <f t="shared" si="363"/>
        <v>2.2433401629854441E-3</v>
      </c>
      <c r="AR290" s="1">
        <f t="shared" si="369"/>
        <v>349.6215728340768</v>
      </c>
      <c r="AS290" s="1">
        <f t="shared" si="364"/>
        <v>85341.650432085924</v>
      </c>
      <c r="AT290" s="1">
        <f t="shared" si="365"/>
        <v>34744.848468617165</v>
      </c>
      <c r="AU290" s="1">
        <f t="shared" si="324"/>
        <v>69.924314566815369</v>
      </c>
      <c r="AV290" s="1">
        <f t="shared" si="325"/>
        <v>17068.330086417187</v>
      </c>
      <c r="AW290" s="1">
        <f t="shared" si="326"/>
        <v>6948.969693723433</v>
      </c>
      <c r="AX290" s="1">
        <f t="shared" si="385"/>
        <v>240</v>
      </c>
      <c r="AY290" s="1">
        <f t="shared" si="372"/>
        <v>23032.880147560092</v>
      </c>
      <c r="AZ290" s="1">
        <f t="shared" si="373"/>
        <v>6360.6860213446835</v>
      </c>
      <c r="BA290" s="1">
        <f t="shared" si="386"/>
        <v>6387.1653350482939</v>
      </c>
      <c r="BB290" s="1">
        <f t="shared" si="387"/>
        <v>29774.110644796492</v>
      </c>
      <c r="BC290" s="1">
        <f t="shared" si="388"/>
        <v>38271.546508010215</v>
      </c>
      <c r="BD290" s="1">
        <f t="shared" si="389"/>
        <v>85.514553060737896</v>
      </c>
      <c r="BE290" s="2">
        <f t="shared" si="395"/>
        <v>0</v>
      </c>
      <c r="BF290" s="2">
        <f t="shared" si="396"/>
        <v>0</v>
      </c>
      <c r="BG290" s="2">
        <f t="shared" si="397"/>
        <v>0</v>
      </c>
      <c r="BH290" s="2">
        <f t="shared" si="374"/>
        <v>0</v>
      </c>
      <c r="BI290" s="2">
        <f t="shared" si="390"/>
        <v>0</v>
      </c>
      <c r="BJ290" s="2">
        <f t="shared" si="375"/>
        <v>0</v>
      </c>
      <c r="BK290" s="2">
        <f t="shared" si="376"/>
        <v>0</v>
      </c>
      <c r="BL290" s="2">
        <f t="shared" si="377"/>
        <v>0</v>
      </c>
      <c r="BM290" s="2">
        <f t="shared" si="378"/>
        <v>0</v>
      </c>
      <c r="BN290" s="2">
        <f t="shared" si="379"/>
        <v>0</v>
      </c>
      <c r="BO290" s="2">
        <f t="shared" si="391"/>
        <v>0</v>
      </c>
      <c r="BP290" s="2">
        <f t="shared" si="392"/>
        <v>0</v>
      </c>
      <c r="BQ290" s="2">
        <f t="shared" si="393"/>
        <v>0</v>
      </c>
      <c r="BR290" s="11">
        <f t="shared" si="394"/>
        <v>2.8687731461393334E-2</v>
      </c>
      <c r="BS290" s="17">
        <f t="shared" si="370"/>
        <v>6.2216065580128726E-4</v>
      </c>
      <c r="BT290" s="17">
        <f t="shared" si="371"/>
        <v>1.1488823102830887E-3</v>
      </c>
      <c r="BU290" s="12">
        <f>(BU$3*temperature!$I400+BU$4*temperature!$I400^2+BU$5*temperature!$I400^6)*(K290/K$56)^$BW$1</f>
        <v>-327.20989493029151</v>
      </c>
      <c r="BV290" s="12">
        <f>(BV$3*temperature!$I400+BV$4*temperature!$I400^2+BV$5*temperature!$I400^6)*(L290/L$56)^$BW$1</f>
        <v>-46.372127403193325</v>
      </c>
      <c r="BW290" s="12">
        <f>(BW$3*temperature!$I400+BW$4*temperature!$I400^2+BW$5*temperature!$I400^6)*(M290/M$56)^$BW$1</f>
        <v>-38.272139647323314</v>
      </c>
      <c r="BX290" s="12">
        <f>(BX$3*temperature!$M400+BX$4*temperature!$M400^2+BX$5*temperature!$M400^6)*(K290/K$56)^$BW$1</f>
        <v>-327.20997347868229</v>
      </c>
      <c r="BY290" s="12">
        <f>(BY$3*temperature!$M400+BY$4*temperature!$M400^2+BY$5*temperature!$M400^6)*(L290/L$56)^$BW$1</f>
        <v>-46.372138030043402</v>
      </c>
      <c r="BZ290" s="12">
        <f>(BZ$3*temperature!$M400+BZ$4*temperature!$M400^2+BZ$5*temperature!$M400^6)*(M290/M$56)^$BW$1</f>
        <v>-38.272147993851739</v>
      </c>
      <c r="CA290" s="19">
        <f t="shared" si="380"/>
        <v>-7.8548390774813015E-5</v>
      </c>
      <c r="CB290" s="19">
        <f t="shared" si="381"/>
        <v>-1.0626850077244399E-5</v>
      </c>
      <c r="CC290" s="19">
        <f t="shared" si="382"/>
        <v>-8.3465284248518401E-6</v>
      </c>
      <c r="CD290" s="19">
        <f t="shared" si="383"/>
        <v>-1.2243740017731358E-2</v>
      </c>
      <c r="CE290" s="19">
        <f t="shared" si="384"/>
        <v>-7.6175733188922058E-6</v>
      </c>
      <c r="CF290" s="19"/>
      <c r="CG290" s="19"/>
      <c r="CH290" s="19"/>
    </row>
    <row r="291" spans="1:86">
      <c r="A291" s="2">
        <f t="shared" si="327"/>
        <v>2245</v>
      </c>
      <c r="B291" s="5">
        <f t="shared" si="328"/>
        <v>1165.4052706512323</v>
      </c>
      <c r="C291" s="5">
        <f t="shared" si="329"/>
        <v>2964.1678819561998</v>
      </c>
      <c r="D291" s="5">
        <f t="shared" si="330"/>
        <v>4369.9502467356224</v>
      </c>
      <c r="E291" s="15">
        <f t="shared" si="331"/>
        <v>2.3915265957901815E-8</v>
      </c>
      <c r="F291" s="15">
        <f t="shared" si="332"/>
        <v>4.7114677586720375E-8</v>
      </c>
      <c r="G291" s="15">
        <f t="shared" si="333"/>
        <v>9.6182938323461708E-8</v>
      </c>
      <c r="H291" s="5">
        <f t="shared" si="334"/>
        <v>349.62158119536969</v>
      </c>
      <c r="I291" s="5">
        <f t="shared" si="335"/>
        <v>85188.695838342683</v>
      </c>
      <c r="J291" s="5">
        <f t="shared" si="336"/>
        <v>34735.419528584905</v>
      </c>
      <c r="K291" s="5">
        <f t="shared" si="337"/>
        <v>300</v>
      </c>
      <c r="L291" s="5">
        <f t="shared" si="338"/>
        <v>28739.497636727134</v>
      </c>
      <c r="M291" s="5">
        <f t="shared" si="339"/>
        <v>7948.6990851972423</v>
      </c>
      <c r="N291" s="15">
        <f t="shared" si="340"/>
        <v>0</v>
      </c>
      <c r="O291" s="15">
        <f t="shared" si="341"/>
        <v>-1.7923089910560908E-3</v>
      </c>
      <c r="P291" s="15">
        <f t="shared" si="342"/>
        <v>-2.7147279100014909E-4</v>
      </c>
      <c r="Q291" s="5">
        <f t="shared" si="343"/>
        <v>3.8931611367824357</v>
      </c>
      <c r="R291" s="5">
        <f t="shared" si="344"/>
        <v>2866.4066691858629</v>
      </c>
      <c r="S291" s="5">
        <f t="shared" si="345"/>
        <v>2286.9963693379009</v>
      </c>
      <c r="T291" s="5">
        <f t="shared" si="346"/>
        <v>11.135357043668664</v>
      </c>
      <c r="U291" s="5">
        <f t="shared" si="347"/>
        <v>33.647735077729862</v>
      </c>
      <c r="V291" s="5">
        <f t="shared" si="348"/>
        <v>65.840470631306388</v>
      </c>
      <c r="W291" s="15">
        <f t="shared" si="349"/>
        <v>-1.0734613539272964E-2</v>
      </c>
      <c r="X291" s="15">
        <f t="shared" si="350"/>
        <v>-1.217998157191269E-2</v>
      </c>
      <c r="Y291" s="15">
        <f t="shared" si="351"/>
        <v>-9.7425357312937999E-3</v>
      </c>
      <c r="Z291" s="5">
        <f t="shared" si="366"/>
        <v>3.5098806354355299</v>
      </c>
      <c r="AA291" s="5">
        <f t="shared" si="367"/>
        <v>8962.3929857851035</v>
      </c>
      <c r="AB291" s="5">
        <f t="shared" si="368"/>
        <v>53571.715267329368</v>
      </c>
      <c r="AC291" s="16">
        <f t="shared" si="352"/>
        <v>0.89187253861099536</v>
      </c>
      <c r="AD291" s="16">
        <f t="shared" si="353"/>
        <v>3.083080984238038</v>
      </c>
      <c r="AE291" s="16">
        <f t="shared" si="354"/>
        <v>23.189977541941662</v>
      </c>
      <c r="AF291" s="15">
        <f t="shared" si="355"/>
        <v>-4.0504037456468023E-3</v>
      </c>
      <c r="AG291" s="15">
        <f t="shared" si="356"/>
        <v>2.9673830763510267E-4</v>
      </c>
      <c r="AH291" s="15">
        <f t="shared" si="357"/>
        <v>9.7937136394747881E-3</v>
      </c>
      <c r="AI291" s="1">
        <f t="shared" si="321"/>
        <v>24871.311088963386</v>
      </c>
      <c r="AJ291" s="1">
        <f t="shared" si="322"/>
        <v>172819.03471606146</v>
      </c>
      <c r="AK291" s="1">
        <f t="shared" si="323"/>
        <v>69494.173324033647</v>
      </c>
      <c r="AL291" s="14">
        <f t="shared" si="358"/>
        <v>95.955596524776126</v>
      </c>
      <c r="AM291" s="14">
        <f t="shared" si="359"/>
        <v>23.765712985270465</v>
      </c>
      <c r="AN291" s="14">
        <f t="shared" si="360"/>
        <v>7.4049213920153782</v>
      </c>
      <c r="AO291" s="11">
        <f t="shared" si="361"/>
        <v>1.9434930864103569E-3</v>
      </c>
      <c r="AP291" s="11">
        <f t="shared" si="362"/>
        <v>2.4482886993132552E-3</v>
      </c>
      <c r="AQ291" s="11">
        <f t="shared" si="363"/>
        <v>2.2209067613555896E-3</v>
      </c>
      <c r="AR291" s="1">
        <f t="shared" si="369"/>
        <v>349.62158119536969</v>
      </c>
      <c r="AS291" s="1">
        <f t="shared" si="364"/>
        <v>85188.695838342683</v>
      </c>
      <c r="AT291" s="1">
        <f t="shared" si="365"/>
        <v>34735.419528584905</v>
      </c>
      <c r="AU291" s="1">
        <f t="shared" si="324"/>
        <v>69.924316239073946</v>
      </c>
      <c r="AV291" s="1">
        <f t="shared" si="325"/>
        <v>17037.739167668537</v>
      </c>
      <c r="AW291" s="1">
        <f t="shared" si="326"/>
        <v>6947.0839057169815</v>
      </c>
      <c r="AX291" s="1">
        <f t="shared" si="385"/>
        <v>240</v>
      </c>
      <c r="AY291" s="1">
        <f t="shared" si="372"/>
        <v>22991.59810938171</v>
      </c>
      <c r="AZ291" s="1">
        <f t="shared" si="373"/>
        <v>6358.9592681577942</v>
      </c>
      <c r="BA291" s="1">
        <f t="shared" si="386"/>
        <v>6387.1654877990513</v>
      </c>
      <c r="BB291" s="1">
        <f t="shared" si="387"/>
        <v>29768.794576147593</v>
      </c>
      <c r="BC291" s="1">
        <f t="shared" si="388"/>
        <v>38270.363705433694</v>
      </c>
      <c r="BD291" s="1">
        <f t="shared" si="389"/>
        <v>83.016589124313441</v>
      </c>
      <c r="BE291" s="2">
        <f t="shared" si="395"/>
        <v>0</v>
      </c>
      <c r="BF291" s="2">
        <f t="shared" si="396"/>
        <v>0</v>
      </c>
      <c r="BG291" s="2">
        <f t="shared" si="397"/>
        <v>0</v>
      </c>
      <c r="BH291" s="2">
        <f t="shared" si="374"/>
        <v>0</v>
      </c>
      <c r="BI291" s="2">
        <f t="shared" si="390"/>
        <v>0</v>
      </c>
      <c r="BJ291" s="2">
        <f t="shared" si="375"/>
        <v>0</v>
      </c>
      <c r="BK291" s="2">
        <f t="shared" si="376"/>
        <v>0</v>
      </c>
      <c r="BL291" s="2">
        <f t="shared" si="377"/>
        <v>0</v>
      </c>
      <c r="BM291" s="2">
        <f t="shared" si="378"/>
        <v>0</v>
      </c>
      <c r="BN291" s="2">
        <f t="shared" si="379"/>
        <v>0</v>
      </c>
      <c r="BO291" s="2">
        <f t="shared" si="391"/>
        <v>0</v>
      </c>
      <c r="BP291" s="2">
        <f t="shared" si="392"/>
        <v>0</v>
      </c>
      <c r="BQ291" s="2">
        <f t="shared" si="393"/>
        <v>0</v>
      </c>
      <c r="BR291" s="11">
        <f t="shared" si="394"/>
        <v>2.8651635048434348E-2</v>
      </c>
      <c r="BS291" s="17">
        <f t="shared" si="370"/>
        <v>6.0481002812916014E-4</v>
      </c>
      <c r="BT291" s="17">
        <f t="shared" si="371"/>
        <v>1.1154197187214453E-3</v>
      </c>
      <c r="BU291" s="12">
        <f>(BU$3*temperature!$I401+BU$4*temperature!$I401^2+BU$5*temperature!$I401^6)*(K291/K$56)^$BW$1</f>
        <v>-328.6276073424022</v>
      </c>
      <c r="BV291" s="12">
        <f>(BV$3*temperature!$I401+BV$4*temperature!$I401^2+BV$5*temperature!$I401^6)*(L291/L$56)^$BW$1</f>
        <v>-46.584811570811091</v>
      </c>
      <c r="BW291" s="12">
        <f>(BW$3*temperature!$I401+BW$4*temperature!$I401^2+BW$5*temperature!$I401^6)*(M291/M$56)^$BW$1</f>
        <v>-38.425382689432098</v>
      </c>
      <c r="BX291" s="12">
        <f>(BX$3*temperature!$M401+BX$4*temperature!$M401^2+BX$5*temperature!$M401^6)*(K291/K$56)^$BW$1</f>
        <v>-328.62768579657455</v>
      </c>
      <c r="BY291" s="12">
        <f>(BY$3*temperature!$M401+BY$4*temperature!$M401^2+BY$5*temperature!$M401^6)*(L291/L$56)^$BW$1</f>
        <v>-46.584822188959429</v>
      </c>
      <c r="BZ291" s="12">
        <f>(BZ$3*temperature!$M401+BZ$4*temperature!$M401^2+BZ$5*temperature!$M401^6)*(M291/M$56)^$BW$1</f>
        <v>-38.42539102532276</v>
      </c>
      <c r="CA291" s="19">
        <f t="shared" si="380"/>
        <v>-7.8454172353303875E-5</v>
      </c>
      <c r="CB291" s="19">
        <f t="shared" si="381"/>
        <v>-1.0618148337471212E-5</v>
      </c>
      <c r="CC291" s="19">
        <f t="shared" si="382"/>
        <v>-8.3358906621811002E-6</v>
      </c>
      <c r="CD291" s="19">
        <f t="shared" si="383"/>
        <v>-1.2215261401720492E-2</v>
      </c>
      <c r="CE291" s="19">
        <f t="shared" si="384"/>
        <v>-7.3879125919796144E-6</v>
      </c>
      <c r="CF291" s="19"/>
      <c r="CG291" s="19"/>
      <c r="CH291" s="19"/>
    </row>
    <row r="292" spans="1:86">
      <c r="A292" s="2">
        <f t="shared" si="327"/>
        <v>2246</v>
      </c>
      <c r="B292" s="5">
        <f t="shared" si="328"/>
        <v>1165.4052971286605</v>
      </c>
      <c r="C292" s="5">
        <f t="shared" si="329"/>
        <v>2964.1680146292229</v>
      </c>
      <c r="D292" s="5">
        <f t="shared" si="330"/>
        <v>4369.9506460345447</v>
      </c>
      <c r="E292" s="15">
        <f t="shared" si="331"/>
        <v>2.2719502660006724E-8</v>
      </c>
      <c r="F292" s="15">
        <f t="shared" si="332"/>
        <v>4.4758943707384355E-8</v>
      </c>
      <c r="G292" s="15">
        <f t="shared" si="333"/>
        <v>9.1373791407288624E-8</v>
      </c>
      <c r="H292" s="5">
        <f t="shared" si="334"/>
        <v>349.62158913859815</v>
      </c>
      <c r="I292" s="5">
        <f t="shared" si="335"/>
        <v>85032.461089569289</v>
      </c>
      <c r="J292" s="5">
        <f t="shared" si="336"/>
        <v>34725.139233156275</v>
      </c>
      <c r="K292" s="5">
        <f t="shared" si="337"/>
        <v>300</v>
      </c>
      <c r="L292" s="5">
        <f t="shared" si="338"/>
        <v>28686.788559185534</v>
      </c>
      <c r="M292" s="5">
        <f t="shared" si="339"/>
        <v>7946.345861976074</v>
      </c>
      <c r="N292" s="15">
        <f t="shared" si="340"/>
        <v>0</v>
      </c>
      <c r="O292" s="15">
        <f t="shared" si="341"/>
        <v>-1.8340291889529237E-3</v>
      </c>
      <c r="P292" s="15">
        <f t="shared" si="342"/>
        <v>-2.9605136588328751E-4</v>
      </c>
      <c r="Q292" s="5">
        <f t="shared" si="343"/>
        <v>3.8513696440341612</v>
      </c>
      <c r="R292" s="5">
        <f t="shared" si="344"/>
        <v>2826.3009728394518</v>
      </c>
      <c r="S292" s="5">
        <f t="shared" si="345"/>
        <v>2264.0449603307966</v>
      </c>
      <c r="T292" s="5">
        <f t="shared" si="346"/>
        <v>11.015823289183061</v>
      </c>
      <c r="U292" s="5">
        <f t="shared" si="347"/>
        <v>33.237906284546511</v>
      </c>
      <c r="V292" s="5">
        <f t="shared" si="348"/>
        <v>65.199017493615685</v>
      </c>
      <c r="W292" s="15">
        <f t="shared" si="349"/>
        <v>-1.0734613539272964E-2</v>
      </c>
      <c r="X292" s="15">
        <f t="shared" si="350"/>
        <v>-1.217998157191269E-2</v>
      </c>
      <c r="Y292" s="15">
        <f t="shared" si="351"/>
        <v>-9.7425357312937999E-3</v>
      </c>
      <c r="Z292" s="5">
        <f t="shared" si="366"/>
        <v>3.4581396801963193</v>
      </c>
      <c r="AA292" s="5">
        <f t="shared" si="367"/>
        <v>8839.9862792661424</v>
      </c>
      <c r="AB292" s="5">
        <f t="shared" si="368"/>
        <v>53554.807909383766</v>
      </c>
      <c r="AC292" s="16">
        <f t="shared" si="352"/>
        <v>0.88826009473996581</v>
      </c>
      <c r="AD292" s="16">
        <f t="shared" si="353"/>
        <v>3.0839958524716029</v>
      </c>
      <c r="AE292" s="16">
        <f t="shared" si="354"/>
        <v>23.417093541293291</v>
      </c>
      <c r="AF292" s="15">
        <f t="shared" si="355"/>
        <v>-4.0504037456468023E-3</v>
      </c>
      <c r="AG292" s="15">
        <f t="shared" si="356"/>
        <v>2.9673830763510267E-4</v>
      </c>
      <c r="AH292" s="15">
        <f t="shared" si="357"/>
        <v>9.7937136394747881E-3</v>
      </c>
      <c r="AI292" s="1">
        <f t="shared" si="321"/>
        <v>22454.104296306123</v>
      </c>
      <c r="AJ292" s="1">
        <f t="shared" si="322"/>
        <v>172574.87041212386</v>
      </c>
      <c r="AK292" s="1">
        <f t="shared" si="323"/>
        <v>69491.839897347265</v>
      </c>
      <c r="AL292" s="14">
        <f t="shared" si="358"/>
        <v>96.140220672839916</v>
      </c>
      <c r="AM292" s="14">
        <f t="shared" si="359"/>
        <v>23.823316458538095</v>
      </c>
      <c r="AN292" s="14">
        <f t="shared" si="360"/>
        <v>7.4212025756023436</v>
      </c>
      <c r="AO292" s="11">
        <f t="shared" si="361"/>
        <v>1.9240581555462534E-3</v>
      </c>
      <c r="AP292" s="11">
        <f t="shared" si="362"/>
        <v>2.4238058123201224E-3</v>
      </c>
      <c r="AQ292" s="11">
        <f t="shared" si="363"/>
        <v>2.1986976937420338E-3</v>
      </c>
      <c r="AR292" s="1">
        <f t="shared" si="369"/>
        <v>349.62158913859815</v>
      </c>
      <c r="AS292" s="1">
        <f t="shared" si="364"/>
        <v>85032.461089569289</v>
      </c>
      <c r="AT292" s="1">
        <f t="shared" si="365"/>
        <v>34725.139233156275</v>
      </c>
      <c r="AU292" s="1">
        <f t="shared" si="324"/>
        <v>69.924317827719634</v>
      </c>
      <c r="AV292" s="1">
        <f t="shared" si="325"/>
        <v>17006.492217913859</v>
      </c>
      <c r="AW292" s="1">
        <f t="shared" si="326"/>
        <v>6945.0278466312557</v>
      </c>
      <c r="AX292" s="1">
        <f t="shared" si="385"/>
        <v>240</v>
      </c>
      <c r="AY292" s="1">
        <f t="shared" si="372"/>
        <v>22949.430847348431</v>
      </c>
      <c r="AZ292" s="1">
        <f t="shared" si="373"/>
        <v>6357.0766895808592</v>
      </c>
      <c r="BA292" s="1">
        <f t="shared" si="386"/>
        <v>6387.1656329122752</v>
      </c>
      <c r="BB292" s="1">
        <f t="shared" si="387"/>
        <v>29763.354546572591</v>
      </c>
      <c r="BC292" s="1">
        <f t="shared" si="388"/>
        <v>38269.073280941273</v>
      </c>
      <c r="BD292" s="1">
        <f t="shared" si="389"/>
        <v>80.591341752420234</v>
      </c>
      <c r="BE292" s="2">
        <f t="shared" si="395"/>
        <v>0</v>
      </c>
      <c r="BF292" s="2">
        <f t="shared" si="396"/>
        <v>0</v>
      </c>
      <c r="BG292" s="2">
        <f t="shared" si="397"/>
        <v>0</v>
      </c>
      <c r="BH292" s="2">
        <f t="shared" si="374"/>
        <v>0</v>
      </c>
      <c r="BI292" s="2">
        <f t="shared" si="390"/>
        <v>0</v>
      </c>
      <c r="BJ292" s="2">
        <f t="shared" si="375"/>
        <v>0</v>
      </c>
      <c r="BK292" s="2">
        <f t="shared" si="376"/>
        <v>0</v>
      </c>
      <c r="BL292" s="2">
        <f t="shared" si="377"/>
        <v>0</v>
      </c>
      <c r="BM292" s="2">
        <f t="shared" si="378"/>
        <v>0</v>
      </c>
      <c r="BN292" s="2">
        <f t="shared" si="379"/>
        <v>0</v>
      </c>
      <c r="BO292" s="2">
        <f t="shared" si="391"/>
        <v>0</v>
      </c>
      <c r="BP292" s="2">
        <f t="shared" si="392"/>
        <v>0</v>
      </c>
      <c r="BQ292" s="2">
        <f t="shared" si="393"/>
        <v>0</v>
      </c>
      <c r="BR292" s="11">
        <f t="shared" si="394"/>
        <v>2.8615467250275722E-2</v>
      </c>
      <c r="BS292" s="17">
        <f t="shared" si="370"/>
        <v>5.8796390101560723E-4</v>
      </c>
      <c r="BT292" s="17">
        <f t="shared" si="371"/>
        <v>1.082931765748976E-3</v>
      </c>
      <c r="BU292" s="12">
        <f>(BU$3*temperature!$I402+BU$4*temperature!$I402^2+BU$5*temperature!$I402^6)*(K292/K$56)^$BW$1</f>
        <v>-330.0379515460923</v>
      </c>
      <c r="BV292" s="12">
        <f>(BV$3*temperature!$I402+BV$4*temperature!$I402^2+BV$5*temperature!$I402^6)*(L292/L$56)^$BW$1</f>
        <v>-46.797155683715012</v>
      </c>
      <c r="BW292" s="12">
        <f>(BW$3*temperature!$I402+BW$4*temperature!$I402^2+BW$5*temperature!$I402^6)*(M292/M$56)^$BW$1</f>
        <v>-38.578079172824459</v>
      </c>
      <c r="BX292" s="12">
        <f>(BX$3*temperature!$M402+BX$4*temperature!$M402^2+BX$5*temperature!$M402^6)*(K292/K$56)^$BW$1</f>
        <v>-330.03802990643516</v>
      </c>
      <c r="BY292" s="12">
        <f>(BY$3*temperature!$M402+BY$4*temperature!$M402^2+BY$5*temperature!$M402^6)*(L292/L$56)^$BW$1</f>
        <v>-46.797166293325063</v>
      </c>
      <c r="BZ292" s="12">
        <f>(BZ$3*temperature!$M402+BZ$4*temperature!$M402^2+BZ$5*temperature!$M402^6)*(M292/M$56)^$BW$1</f>
        <v>-38.5780874981848</v>
      </c>
      <c r="CA292" s="19">
        <f t="shared" si="380"/>
        <v>-7.836034285446658E-5</v>
      </c>
      <c r="CB292" s="19">
        <f t="shared" si="381"/>
        <v>-1.0609610050948959E-5</v>
      </c>
      <c r="CC292" s="19">
        <f t="shared" si="382"/>
        <v>-8.3253603406774346E-6</v>
      </c>
      <c r="CD292" s="19">
        <f t="shared" si="383"/>
        <v>-1.2186570184232659E-2</v>
      </c>
      <c r="CE292" s="19">
        <f t="shared" si="384"/>
        <v>-7.1652633455219215E-6</v>
      </c>
      <c r="CF292" s="19"/>
      <c r="CG292" s="19"/>
      <c r="CH292" s="19"/>
    </row>
    <row r="293" spans="1:86">
      <c r="A293" s="2">
        <f t="shared" si="327"/>
        <v>2247</v>
      </c>
      <c r="B293" s="5">
        <f t="shared" si="328"/>
        <v>1165.4053222822181</v>
      </c>
      <c r="C293" s="5">
        <f t="shared" si="329"/>
        <v>2964.1681406686007</v>
      </c>
      <c r="D293" s="5">
        <f t="shared" si="330"/>
        <v>4369.9510253685548</v>
      </c>
      <c r="E293" s="15">
        <f t="shared" si="331"/>
        <v>2.1583527527006385E-8</v>
      </c>
      <c r="F293" s="15">
        <f t="shared" si="332"/>
        <v>4.2520996522015135E-8</v>
      </c>
      <c r="G293" s="15">
        <f t="shared" si="333"/>
        <v>8.6805101836924189E-8</v>
      </c>
      <c r="H293" s="5">
        <f t="shared" si="334"/>
        <v>349.62159668466541</v>
      </c>
      <c r="I293" s="5">
        <f t="shared" si="335"/>
        <v>84872.950529679176</v>
      </c>
      <c r="J293" s="5">
        <f t="shared" si="336"/>
        <v>34714.01202121051</v>
      </c>
      <c r="K293" s="5">
        <f t="shared" si="337"/>
        <v>300</v>
      </c>
      <c r="L293" s="5">
        <f t="shared" si="338"/>
        <v>28632.97441370352</v>
      </c>
      <c r="M293" s="5">
        <f t="shared" si="339"/>
        <v>7943.7988708998828</v>
      </c>
      <c r="N293" s="15">
        <f t="shared" si="340"/>
        <v>0</v>
      </c>
      <c r="O293" s="15">
        <f t="shared" si="341"/>
        <v>-1.8759208745512401E-3</v>
      </c>
      <c r="P293" s="15">
        <f t="shared" si="342"/>
        <v>-3.2052356144962602E-4</v>
      </c>
      <c r="Q293" s="5">
        <f t="shared" si="343"/>
        <v>3.8100267615423835</v>
      </c>
      <c r="R293" s="5">
        <f t="shared" si="344"/>
        <v>2786.6394578228228</v>
      </c>
      <c r="S293" s="5">
        <f t="shared" si="345"/>
        <v>2241.2690061680496</v>
      </c>
      <c r="T293" s="5">
        <f t="shared" si="346"/>
        <v>10.897572683356758</v>
      </c>
      <c r="U293" s="5">
        <f t="shared" si="347"/>
        <v>32.833069198511772</v>
      </c>
      <c r="V293" s="5">
        <f t="shared" si="348"/>
        <v>64.563813736038881</v>
      </c>
      <c r="W293" s="15">
        <f t="shared" si="349"/>
        <v>-1.0734613539272964E-2</v>
      </c>
      <c r="X293" s="15">
        <f t="shared" si="350"/>
        <v>-1.217998157191269E-2</v>
      </c>
      <c r="Y293" s="15">
        <f t="shared" si="351"/>
        <v>-9.7425357312937999E-3</v>
      </c>
      <c r="Z293" s="5">
        <f t="shared" si="366"/>
        <v>3.4071614609095033</v>
      </c>
      <c r="AA293" s="5">
        <f t="shared" si="367"/>
        <v>8718.886938326028</v>
      </c>
      <c r="AB293" s="5">
        <f t="shared" si="368"/>
        <v>53536.589387221327</v>
      </c>
      <c r="AC293" s="16">
        <f t="shared" si="352"/>
        <v>0.88466228272512248</v>
      </c>
      <c r="AD293" s="16">
        <f t="shared" si="353"/>
        <v>3.0849109921816189</v>
      </c>
      <c r="AE293" s="16">
        <f t="shared" si="354"/>
        <v>23.646433849705513</v>
      </c>
      <c r="AF293" s="15">
        <f t="shared" si="355"/>
        <v>-4.0504037456468023E-3</v>
      </c>
      <c r="AG293" s="15">
        <f t="shared" si="356"/>
        <v>2.9673830763510267E-4</v>
      </c>
      <c r="AH293" s="15">
        <f t="shared" si="357"/>
        <v>9.7937136394747881E-3</v>
      </c>
      <c r="AI293" s="1">
        <f t="shared" si="321"/>
        <v>20278.618184503233</v>
      </c>
      <c r="AJ293" s="1">
        <f t="shared" si="322"/>
        <v>172323.87558882532</v>
      </c>
      <c r="AK293" s="1">
        <f t="shared" si="323"/>
        <v>69487.683754243801</v>
      </c>
      <c r="AL293" s="14">
        <f t="shared" si="358"/>
        <v>96.323350254744895</v>
      </c>
      <c r="AM293" s="14">
        <f t="shared" si="359"/>
        <v>23.880482120510035</v>
      </c>
      <c r="AN293" s="14">
        <f t="shared" si="360"/>
        <v>7.4373563867802357</v>
      </c>
      <c r="AO293" s="11">
        <f t="shared" si="361"/>
        <v>1.9048175739907907E-3</v>
      </c>
      <c r="AP293" s="11">
        <f t="shared" si="362"/>
        <v>2.3995677541969211E-3</v>
      </c>
      <c r="AQ293" s="11">
        <f t="shared" si="363"/>
        <v>2.1767107168046136E-3</v>
      </c>
      <c r="AR293" s="1">
        <f t="shared" si="369"/>
        <v>349.62159668466541</v>
      </c>
      <c r="AS293" s="1">
        <f t="shared" si="364"/>
        <v>84872.950529679176</v>
      </c>
      <c r="AT293" s="1">
        <f t="shared" si="365"/>
        <v>34714.01202121051</v>
      </c>
      <c r="AU293" s="1">
        <f t="shared" si="324"/>
        <v>69.924319336933081</v>
      </c>
      <c r="AV293" s="1">
        <f t="shared" si="325"/>
        <v>16974.590105935837</v>
      </c>
      <c r="AW293" s="1">
        <f t="shared" si="326"/>
        <v>6942.8024042421021</v>
      </c>
      <c r="AX293" s="1">
        <f t="shared" si="385"/>
        <v>240</v>
      </c>
      <c r="AY293" s="1">
        <f t="shared" si="372"/>
        <v>22906.379530962815</v>
      </c>
      <c r="AZ293" s="1">
        <f t="shared" si="373"/>
        <v>6355.0390967199064</v>
      </c>
      <c r="BA293" s="1">
        <f t="shared" si="386"/>
        <v>6387.1657707698423</v>
      </c>
      <c r="BB293" s="1">
        <f t="shared" si="387"/>
        <v>29757.790045146354</v>
      </c>
      <c r="BC293" s="1">
        <f t="shared" si="388"/>
        <v>38267.675706103852</v>
      </c>
      <c r="BD293" s="1">
        <f t="shared" si="389"/>
        <v>78.236701405989407</v>
      </c>
      <c r="BE293" s="2">
        <f t="shared" si="395"/>
        <v>0</v>
      </c>
      <c r="BF293" s="2">
        <f t="shared" si="396"/>
        <v>0</v>
      </c>
      <c r="BG293" s="2">
        <f t="shared" si="397"/>
        <v>0</v>
      </c>
      <c r="BH293" s="2">
        <f t="shared" si="374"/>
        <v>0</v>
      </c>
      <c r="BI293" s="2">
        <f t="shared" si="390"/>
        <v>0</v>
      </c>
      <c r="BJ293" s="2">
        <f t="shared" si="375"/>
        <v>0</v>
      </c>
      <c r="BK293" s="2">
        <f t="shared" si="376"/>
        <v>0</v>
      </c>
      <c r="BL293" s="2">
        <f t="shared" si="377"/>
        <v>0</v>
      </c>
      <c r="BM293" s="2">
        <f t="shared" si="378"/>
        <v>0</v>
      </c>
      <c r="BN293" s="2">
        <f t="shared" si="379"/>
        <v>0</v>
      </c>
      <c r="BO293" s="2">
        <f t="shared" si="391"/>
        <v>0</v>
      </c>
      <c r="BP293" s="2">
        <f t="shared" si="392"/>
        <v>0</v>
      </c>
      <c r="BQ293" s="2">
        <f t="shared" si="393"/>
        <v>0</v>
      </c>
      <c r="BR293" s="11">
        <f t="shared" si="394"/>
        <v>2.857922572992419E-2</v>
      </c>
      <c r="BS293" s="17">
        <f t="shared" si="370"/>
        <v>5.716070968555131E-4</v>
      </c>
      <c r="BT293" s="17">
        <f t="shared" si="371"/>
        <v>1.0513900638339574E-3</v>
      </c>
      <c r="BU293" s="12">
        <f>(BU$3*temperature!$I403+BU$4*temperature!$I403^2+BU$5*temperature!$I403^6)*(K293/K$56)^$BW$1</f>
        <v>-331.44101378183109</v>
      </c>
      <c r="BV293" s="12">
        <f>(BV$3*temperature!$I403+BV$4*temperature!$I403^2+BV$5*temperature!$I403^6)*(L293/L$56)^$BW$1</f>
        <v>-47.00917913200125</v>
      </c>
      <c r="BW293" s="12">
        <f>(BW$3*temperature!$I403+BW$4*temperature!$I403^2+BW$5*temperature!$I403^6)*(M293/M$56)^$BW$1</f>
        <v>-38.730240337861758</v>
      </c>
      <c r="BX293" s="12">
        <f>(BX$3*temperature!$M403+BX$4*temperature!$M403^2+BX$5*temperature!$M403^6)*(K293/K$56)^$BW$1</f>
        <v>-331.44109204873246</v>
      </c>
      <c r="BY293" s="12">
        <f>(BY$3*temperature!$M403+BY$4*temperature!$M403^2+BY$5*temperature!$M403^6)*(L293/L$56)^$BW$1</f>
        <v>-47.009189733236354</v>
      </c>
      <c r="BZ293" s="12">
        <f>(BZ$3*temperature!$M403+BZ$4*temperature!$M403^2+BZ$5*temperature!$M403^6)*(M293/M$56)^$BW$1</f>
        <v>-38.730248652798323</v>
      </c>
      <c r="CA293" s="19">
        <f t="shared" si="380"/>
        <v>-7.826690136880643E-5</v>
      </c>
      <c r="CB293" s="19">
        <f t="shared" si="381"/>
        <v>-1.0601235103990803E-5</v>
      </c>
      <c r="CC293" s="19">
        <f t="shared" si="382"/>
        <v>-8.3149365650569962E-6</v>
      </c>
      <c r="CD293" s="19">
        <f t="shared" si="383"/>
        <v>-1.2157667094336244E-2</v>
      </c>
      <c r="CE293" s="19">
        <f t="shared" si="384"/>
        <v>-6.9494087923293421E-6</v>
      </c>
      <c r="CF293" s="19"/>
      <c r="CG293" s="19"/>
      <c r="CH293" s="19"/>
    </row>
    <row r="294" spans="1:86">
      <c r="A294" s="2">
        <f t="shared" si="327"/>
        <v>2248</v>
      </c>
      <c r="B294" s="5">
        <f t="shared" si="328"/>
        <v>1165.4053461780979</v>
      </c>
      <c r="C294" s="5">
        <f t="shared" si="329"/>
        <v>2964.1682604060147</v>
      </c>
      <c r="D294" s="5">
        <f t="shared" si="330"/>
        <v>4369.9513857358961</v>
      </c>
      <c r="E294" s="15">
        <f t="shared" si="331"/>
        <v>2.0504351150656065E-8</v>
      </c>
      <c r="F294" s="15">
        <f t="shared" si="332"/>
        <v>4.0394946695914376E-8</v>
      </c>
      <c r="G294" s="15">
        <f t="shared" si="333"/>
        <v>8.2464846745077975E-8</v>
      </c>
      <c r="H294" s="5">
        <f t="shared" si="334"/>
        <v>349.62160385342935</v>
      </c>
      <c r="I294" s="5">
        <f t="shared" si="335"/>
        <v>84710.168586704021</v>
      </c>
      <c r="J294" s="5">
        <f t="shared" si="336"/>
        <v>34702.042435385811</v>
      </c>
      <c r="K294" s="5">
        <f t="shared" si="337"/>
        <v>300</v>
      </c>
      <c r="L294" s="5">
        <f t="shared" si="338"/>
        <v>28578.056690715966</v>
      </c>
      <c r="M294" s="5">
        <f t="shared" si="339"/>
        <v>7941.0591496870884</v>
      </c>
      <c r="N294" s="15">
        <f t="shared" si="340"/>
        <v>0</v>
      </c>
      <c r="O294" s="15">
        <f t="shared" si="341"/>
        <v>-1.9179887563923748E-3</v>
      </c>
      <c r="P294" s="15">
        <f t="shared" si="342"/>
        <v>-3.4488803874810348E-4</v>
      </c>
      <c r="Q294" s="5">
        <f t="shared" si="343"/>
        <v>3.7691276739664534</v>
      </c>
      <c r="R294" s="5">
        <f t="shared" si="344"/>
        <v>2747.4187072856325</v>
      </c>
      <c r="S294" s="5">
        <f t="shared" si="345"/>
        <v>2218.6680897345</v>
      </c>
      <c r="T294" s="5">
        <f t="shared" si="346"/>
        <v>10.780591452084785</v>
      </c>
      <c r="U294" s="5">
        <f t="shared" si="347"/>
        <v>32.433163020724564</v>
      </c>
      <c r="V294" s="5">
        <f t="shared" si="348"/>
        <v>63.934798473766925</v>
      </c>
      <c r="W294" s="15">
        <f t="shared" si="349"/>
        <v>-1.0734613539272964E-2</v>
      </c>
      <c r="X294" s="15">
        <f t="shared" si="350"/>
        <v>-1.217998157191269E-2</v>
      </c>
      <c r="Y294" s="15">
        <f t="shared" si="351"/>
        <v>-9.7425357312937999E-3</v>
      </c>
      <c r="Z294" s="5">
        <f t="shared" si="366"/>
        <v>3.3569347340130284</v>
      </c>
      <c r="AA294" s="5">
        <f t="shared" si="367"/>
        <v>8599.0856158414808</v>
      </c>
      <c r="AB294" s="5">
        <f t="shared" si="368"/>
        <v>53517.066718170332</v>
      </c>
      <c r="AC294" s="16">
        <f t="shared" si="352"/>
        <v>0.88107904330154019</v>
      </c>
      <c r="AD294" s="16">
        <f t="shared" si="353"/>
        <v>3.0858264034486438</v>
      </c>
      <c r="AE294" s="16">
        <f t="shared" si="354"/>
        <v>23.878020251424314</v>
      </c>
      <c r="AF294" s="15">
        <f t="shared" si="355"/>
        <v>-4.0504037456468023E-3</v>
      </c>
      <c r="AG294" s="15">
        <f t="shared" si="356"/>
        <v>2.9673830763510267E-4</v>
      </c>
      <c r="AH294" s="15">
        <f t="shared" si="357"/>
        <v>9.7937136394747881E-3</v>
      </c>
      <c r="AI294" s="1">
        <f t="shared" si="321"/>
        <v>18320.680685389845</v>
      </c>
      <c r="AJ294" s="1">
        <f t="shared" si="322"/>
        <v>172066.07813587863</v>
      </c>
      <c r="AK294" s="1">
        <f t="shared" si="323"/>
        <v>69481.717783061526</v>
      </c>
      <c r="AL294" s="14">
        <f t="shared" si="358"/>
        <v>96.504993880992288</v>
      </c>
      <c r="AM294" s="14">
        <f t="shared" si="359"/>
        <v>23.937211927012576</v>
      </c>
      <c r="AN294" s="14">
        <f t="shared" si="360"/>
        <v>7.453383470398518</v>
      </c>
      <c r="AO294" s="11">
        <f t="shared" si="361"/>
        <v>1.8857693982508828E-3</v>
      </c>
      <c r="AP294" s="11">
        <f t="shared" si="362"/>
        <v>2.3755720766549518E-3</v>
      </c>
      <c r="AQ294" s="11">
        <f t="shared" si="363"/>
        <v>2.1549436096365672E-3</v>
      </c>
      <c r="AR294" s="1">
        <f t="shared" si="369"/>
        <v>349.62160385342935</v>
      </c>
      <c r="AS294" s="1">
        <f t="shared" si="364"/>
        <v>84710.168586704021</v>
      </c>
      <c r="AT294" s="1">
        <f t="shared" si="365"/>
        <v>34702.042435385811</v>
      </c>
      <c r="AU294" s="1">
        <f t="shared" si="324"/>
        <v>69.924320770685867</v>
      </c>
      <c r="AV294" s="1">
        <f t="shared" si="325"/>
        <v>16942.033717340804</v>
      </c>
      <c r="AW294" s="1">
        <f t="shared" si="326"/>
        <v>6940.4084870771621</v>
      </c>
      <c r="AX294" s="1">
        <f t="shared" si="385"/>
        <v>239.99999999999997</v>
      </c>
      <c r="AY294" s="1">
        <f t="shared" si="372"/>
        <v>22862.445352572773</v>
      </c>
      <c r="AZ294" s="1">
        <f t="shared" si="373"/>
        <v>6352.8473197496705</v>
      </c>
      <c r="BA294" s="1">
        <f t="shared" si="386"/>
        <v>6387.165901734531</v>
      </c>
      <c r="BB294" s="1">
        <f t="shared" si="387"/>
        <v>29752.100546719204</v>
      </c>
      <c r="BC294" s="1">
        <f t="shared" si="388"/>
        <v>38266.171457921271</v>
      </c>
      <c r="BD294" s="1">
        <f t="shared" si="389"/>
        <v>75.950619524249674</v>
      </c>
      <c r="BE294" s="2">
        <f t="shared" si="395"/>
        <v>0</v>
      </c>
      <c r="BF294" s="2">
        <f t="shared" si="396"/>
        <v>0</v>
      </c>
      <c r="BG294" s="2">
        <f t="shared" si="397"/>
        <v>0</v>
      </c>
      <c r="BH294" s="2">
        <f t="shared" si="374"/>
        <v>0</v>
      </c>
      <c r="BI294" s="2">
        <f t="shared" si="390"/>
        <v>0</v>
      </c>
      <c r="BJ294" s="2">
        <f t="shared" si="375"/>
        <v>0</v>
      </c>
      <c r="BK294" s="2">
        <f t="shared" si="376"/>
        <v>0</v>
      </c>
      <c r="BL294" s="2">
        <f t="shared" si="377"/>
        <v>0</v>
      </c>
      <c r="BM294" s="2">
        <f t="shared" si="378"/>
        <v>0</v>
      </c>
      <c r="BN294" s="2">
        <f t="shared" si="379"/>
        <v>0</v>
      </c>
      <c r="BO294" s="2">
        <f t="shared" si="391"/>
        <v>0</v>
      </c>
      <c r="BP294" s="2">
        <f t="shared" si="392"/>
        <v>0</v>
      </c>
      <c r="BQ294" s="2">
        <f t="shared" si="393"/>
        <v>0</v>
      </c>
      <c r="BR294" s="11">
        <f t="shared" si="394"/>
        <v>2.8542908117225679E-2</v>
      </c>
      <c r="BS294" s="17">
        <f t="shared" si="370"/>
        <v>5.5572490923086265E-4</v>
      </c>
      <c r="BT294" s="17">
        <f t="shared" si="371"/>
        <v>1.0207670522659779E-3</v>
      </c>
      <c r="BU294" s="12">
        <f>(BU$3*temperature!$I404+BU$4*temperature!$I404^2+BU$5*temperature!$I404^6)*(K294/K$56)^$BW$1</f>
        <v>-332.83687703814059</v>
      </c>
      <c r="BV294" s="12">
        <f>(BV$3*temperature!$I404+BV$4*temperature!$I404^2+BV$5*temperature!$I404^6)*(L294/L$56)^$BW$1</f>
        <v>-47.220900935885872</v>
      </c>
      <c r="BW294" s="12">
        <f>(BW$3*temperature!$I404+BW$4*temperature!$I404^2+BW$5*temperature!$I404^6)*(M294/M$56)^$BW$1</f>
        <v>-38.881877016965227</v>
      </c>
      <c r="BX294" s="12">
        <f>(BX$3*temperature!$M404+BX$4*temperature!$M404^2+BX$5*temperature!$M404^6)*(K294/K$56)^$BW$1</f>
        <v>-332.83695521198678</v>
      </c>
      <c r="BY294" s="12">
        <f>(BY$3*temperature!$M404+BY$4*temperature!$M404^2+BY$5*temperature!$M404^6)*(L294/L$56)^$BW$1</f>
        <v>-47.220911528909284</v>
      </c>
      <c r="BZ294" s="12">
        <f>(BZ$3*temperature!$M404+BZ$4*temperature!$M404^2+BZ$5*temperature!$M404^6)*(M294/M$56)^$BW$1</f>
        <v>-38.881885321583709</v>
      </c>
      <c r="CA294" s="19">
        <f t="shared" si="380"/>
        <v>-7.8173846191020857E-5</v>
      </c>
      <c r="CB294" s="19">
        <f t="shared" si="381"/>
        <v>-1.0593023411331615E-5</v>
      </c>
      <c r="CC294" s="19">
        <f t="shared" si="382"/>
        <v>-8.3046184826685021E-6</v>
      </c>
      <c r="CD294" s="19">
        <f t="shared" si="383"/>
        <v>-1.2128552874967512E-2</v>
      </c>
      <c r="CE294" s="19">
        <f t="shared" si="384"/>
        <v>-6.740138945543039E-6</v>
      </c>
      <c r="CF294" s="19"/>
      <c r="CG294" s="19"/>
      <c r="CH294" s="19"/>
    </row>
    <row r="295" spans="1:86">
      <c r="A295" s="2">
        <f t="shared" si="327"/>
        <v>2249</v>
      </c>
      <c r="B295" s="5">
        <f t="shared" si="328"/>
        <v>1165.4053688791844</v>
      </c>
      <c r="C295" s="5">
        <f t="shared" si="329"/>
        <v>2964.168374156563</v>
      </c>
      <c r="D295" s="5">
        <f t="shared" si="330"/>
        <v>4369.9517280848986</v>
      </c>
      <c r="E295" s="15">
        <f t="shared" si="331"/>
        <v>1.9479133593123262E-8</v>
      </c>
      <c r="F295" s="15">
        <f t="shared" si="332"/>
        <v>3.8375199361118658E-8</v>
      </c>
      <c r="G295" s="15">
        <f t="shared" si="333"/>
        <v>7.834160440782407E-8</v>
      </c>
      <c r="H295" s="5">
        <f t="shared" si="334"/>
        <v>349.62161066375529</v>
      </c>
      <c r="I295" s="5">
        <f t="shared" si="335"/>
        <v>84544.119768706398</v>
      </c>
      <c r="J295" s="5">
        <f t="shared" si="336"/>
        <v>34689.235122081918</v>
      </c>
      <c r="K295" s="5">
        <f t="shared" si="337"/>
        <v>300</v>
      </c>
      <c r="L295" s="5">
        <f t="shared" si="338"/>
        <v>28522.036907826779</v>
      </c>
      <c r="M295" s="5">
        <f t="shared" si="339"/>
        <v>7938.1277598881488</v>
      </c>
      <c r="N295" s="15">
        <f t="shared" si="340"/>
        <v>0</v>
      </c>
      <c r="O295" s="15">
        <f t="shared" si="341"/>
        <v>-1.9602376570058144E-3</v>
      </c>
      <c r="P295" s="15">
        <f t="shared" si="342"/>
        <v>-3.6914342831140257E-4</v>
      </c>
      <c r="Q295" s="5">
        <f t="shared" si="343"/>
        <v>3.7286676176374587</v>
      </c>
      <c r="R295" s="5">
        <f t="shared" si="344"/>
        <v>2708.6353048263163</v>
      </c>
      <c r="S295" s="5">
        <f t="shared" si="345"/>
        <v>2196.2417811090177</v>
      </c>
      <c r="T295" s="5">
        <f t="shared" si="346"/>
        <v>10.664865969121866</v>
      </c>
      <c r="U295" s="5">
        <f t="shared" si="347"/>
        <v>32.038127692813298</v>
      </c>
      <c r="V295" s="5">
        <f t="shared" si="348"/>
        <v>63.311911415163181</v>
      </c>
      <c r="W295" s="15">
        <f t="shared" si="349"/>
        <v>-1.0734613539272964E-2</v>
      </c>
      <c r="X295" s="15">
        <f t="shared" si="350"/>
        <v>-1.217998157191269E-2</v>
      </c>
      <c r="Y295" s="15">
        <f t="shared" si="351"/>
        <v>-9.7425357312937999E-3</v>
      </c>
      <c r="Z295" s="5">
        <f t="shared" si="366"/>
        <v>3.3074484216705522</v>
      </c>
      <c r="AA295" s="5">
        <f t="shared" si="367"/>
        <v>8480.5729526128271</v>
      </c>
      <c r="AB295" s="5">
        <f t="shared" si="368"/>
        <v>53496.247078286397</v>
      </c>
      <c r="AC295" s="16">
        <f t="shared" si="352"/>
        <v>0.87751031744434072</v>
      </c>
      <c r="AD295" s="16">
        <f t="shared" si="353"/>
        <v>3.0867420863532589</v>
      </c>
      <c r="AE295" s="16">
        <f t="shared" si="354"/>
        <v>24.111874744044343</v>
      </c>
      <c r="AF295" s="15">
        <f t="shared" si="355"/>
        <v>-4.0504037456468023E-3</v>
      </c>
      <c r="AG295" s="15">
        <f t="shared" si="356"/>
        <v>2.9673830763510267E-4</v>
      </c>
      <c r="AH295" s="15">
        <f t="shared" si="357"/>
        <v>9.7937136394747881E-3</v>
      </c>
      <c r="AI295" s="1">
        <f t="shared" si="321"/>
        <v>16558.536937621546</v>
      </c>
      <c r="AJ295" s="1">
        <f t="shared" si="322"/>
        <v>171801.50403963157</v>
      </c>
      <c r="AK295" s="1">
        <f t="shared" si="323"/>
        <v>69473.954491832526</v>
      </c>
      <c r="AL295" s="14">
        <f t="shared" si="358"/>
        <v>96.685160183589062</v>
      </c>
      <c r="AM295" s="14">
        <f t="shared" si="359"/>
        <v>23.993507853536894</v>
      </c>
      <c r="AN295" s="14">
        <f t="shared" si="360"/>
        <v>7.4692844752674272</v>
      </c>
      <c r="AO295" s="11">
        <f t="shared" si="361"/>
        <v>1.866911704268374E-3</v>
      </c>
      <c r="AP295" s="11">
        <f t="shared" si="362"/>
        <v>2.3518163558884021E-3</v>
      </c>
      <c r="AQ295" s="11">
        <f t="shared" si="363"/>
        <v>2.1333941735402016E-3</v>
      </c>
      <c r="AR295" s="1">
        <f t="shared" si="369"/>
        <v>349.62161066375529</v>
      </c>
      <c r="AS295" s="1">
        <f t="shared" si="364"/>
        <v>84544.119768706398</v>
      </c>
      <c r="AT295" s="1">
        <f t="shared" si="365"/>
        <v>34689.235122081918</v>
      </c>
      <c r="AU295" s="1">
        <f t="shared" si="324"/>
        <v>69.924322132751058</v>
      </c>
      <c r="AV295" s="1">
        <f t="shared" si="325"/>
        <v>16908.823953741281</v>
      </c>
      <c r="AW295" s="1">
        <f t="shared" si="326"/>
        <v>6937.8470244163836</v>
      </c>
      <c r="AX295" s="1">
        <f t="shared" si="385"/>
        <v>240</v>
      </c>
      <c r="AY295" s="1">
        <f t="shared" si="372"/>
        <v>22817.629526261426</v>
      </c>
      <c r="AZ295" s="1">
        <f t="shared" si="373"/>
        <v>6350.5022079105183</v>
      </c>
      <c r="BA295" s="1">
        <f t="shared" si="386"/>
        <v>6387.1660261509896</v>
      </c>
      <c r="BB295" s="1">
        <f t="shared" si="387"/>
        <v>29746.285511584574</v>
      </c>
      <c r="BC295" s="1">
        <f t="shared" si="388"/>
        <v>38264.561018978959</v>
      </c>
      <c r="BD295" s="1">
        <f t="shared" si="389"/>
        <v>73.73110676889776</v>
      </c>
      <c r="BE295" s="2">
        <f t="shared" si="395"/>
        <v>0</v>
      </c>
      <c r="BF295" s="2">
        <f t="shared" si="396"/>
        <v>0</v>
      </c>
      <c r="BG295" s="2">
        <f t="shared" si="397"/>
        <v>0</v>
      </c>
      <c r="BH295" s="2">
        <f t="shared" si="374"/>
        <v>0</v>
      </c>
      <c r="BI295" s="2">
        <f t="shared" si="390"/>
        <v>0</v>
      </c>
      <c r="BJ295" s="2">
        <f t="shared" si="375"/>
        <v>0</v>
      </c>
      <c r="BK295" s="2">
        <f t="shared" si="376"/>
        <v>0</v>
      </c>
      <c r="BL295" s="2">
        <f t="shared" si="377"/>
        <v>0</v>
      </c>
      <c r="BM295" s="2">
        <f t="shared" si="378"/>
        <v>0</v>
      </c>
      <c r="BN295" s="2">
        <f t="shared" si="379"/>
        <v>0</v>
      </c>
      <c r="BO295" s="2">
        <f t="shared" si="391"/>
        <v>0</v>
      </c>
      <c r="BP295" s="2">
        <f t="shared" si="392"/>
        <v>0</v>
      </c>
      <c r="BQ295" s="2">
        <f t="shared" si="393"/>
        <v>0</v>
      </c>
      <c r="BR295" s="11">
        <f t="shared" si="394"/>
        <v>2.8506511991398725E-2</v>
      </c>
      <c r="BS295" s="17">
        <f t="shared" si="370"/>
        <v>5.4030308783921464E-4</v>
      </c>
      <c r="BT295" s="17">
        <f t="shared" si="371"/>
        <v>9.9103597307376493E-4</v>
      </c>
      <c r="BU295" s="12">
        <f>(BU$3*temperature!$I405+BU$4*temperature!$I405^2+BU$5*temperature!$I405^6)*(K295/K$56)^$BW$1</f>
        <v>-334.22562119210983</v>
      </c>
      <c r="BV295" s="12">
        <f>(BV$3*temperature!$I405+BV$4*temperature!$I405^2+BV$5*temperature!$I405^6)*(L295/L$56)^$BW$1</f>
        <v>-47.432339767949713</v>
      </c>
      <c r="BW295" s="12">
        <f>(BW$3*temperature!$I405+BW$4*temperature!$I405^2+BW$5*temperature!$I405^6)*(M295/M$56)^$BW$1</f>
        <v>-39.032999650144767</v>
      </c>
      <c r="BX295" s="12">
        <f>(BX$3*temperature!$M405+BX$4*temperature!$M405^2+BX$5*temperature!$M405^6)*(K295/K$56)^$BW$1</f>
        <v>-334.22569927328544</v>
      </c>
      <c r="BY295" s="12">
        <f>(BY$3*temperature!$M405+BY$4*temperature!$M405^2+BY$5*temperature!$M405^6)*(L295/L$56)^$BW$1</f>
        <v>-47.432350352924573</v>
      </c>
      <c r="BZ295" s="12">
        <f>(BZ$3*temperature!$M405+BZ$4*temperature!$M405^2+BZ$5*temperature!$M405^6)*(M295/M$56)^$BW$1</f>
        <v>-39.033007944549979</v>
      </c>
      <c r="CA295" s="19">
        <f t="shared" si="380"/>
        <v>-7.8081175615807297E-5</v>
      </c>
      <c r="CB295" s="19">
        <f t="shared" si="381"/>
        <v>-1.0584974859284557E-5</v>
      </c>
      <c r="CC295" s="19">
        <f t="shared" si="382"/>
        <v>-8.29440521243896E-6</v>
      </c>
      <c r="CD295" s="19">
        <f t="shared" si="383"/>
        <v>-1.2099228212455349E-2</v>
      </c>
      <c r="CE295" s="19">
        <f t="shared" si="384"/>
        <v>-6.5372503636609658E-6</v>
      </c>
      <c r="CF295" s="19"/>
      <c r="CG295" s="19"/>
      <c r="CH295" s="19"/>
    </row>
    <row r="296" spans="1:86">
      <c r="A296" s="2">
        <f t="shared" si="327"/>
        <v>2250</v>
      </c>
      <c r="B296" s="5">
        <f t="shared" si="328"/>
        <v>1165.4053904452169</v>
      </c>
      <c r="C296" s="5">
        <f t="shared" si="329"/>
        <v>2964.168482219588</v>
      </c>
      <c r="D296" s="5">
        <f t="shared" si="330"/>
        <v>4369.9520533164759</v>
      </c>
      <c r="E296" s="15">
        <f t="shared" si="331"/>
        <v>1.8505176913467097E-8</v>
      </c>
      <c r="F296" s="15">
        <f t="shared" si="332"/>
        <v>3.6456439393062724E-8</v>
      </c>
      <c r="G296" s="15">
        <f t="shared" si="333"/>
        <v>7.4424524187432867E-8</v>
      </c>
      <c r="H296" s="5">
        <f t="shared" si="334"/>
        <v>349.62161713356505</v>
      </c>
      <c r="I296" s="5">
        <f t="shared" si="335"/>
        <v>84374.808657993621</v>
      </c>
      <c r="J296" s="5">
        <f t="shared" si="336"/>
        <v>34675.594831094902</v>
      </c>
      <c r="K296" s="5">
        <f t="shared" si="337"/>
        <v>300</v>
      </c>
      <c r="L296" s="5">
        <f t="shared" si="338"/>
        <v>28464.916607848565</v>
      </c>
      <c r="M296" s="5">
        <f t="shared" si="339"/>
        <v>7935.0057867977403</v>
      </c>
      <c r="N296" s="15">
        <f t="shared" si="340"/>
        <v>0</v>
      </c>
      <c r="O296" s="15">
        <f t="shared" si="341"/>
        <v>-2.0026725357241704E-3</v>
      </c>
      <c r="P296" s="15">
        <f t="shared" si="342"/>
        <v>-3.9328834012775093E-4</v>
      </c>
      <c r="Q296" s="5">
        <f t="shared" si="343"/>
        <v>3.6886418800046883</v>
      </c>
      <c r="R296" s="5">
        <f t="shared" si="344"/>
        <v>2670.2858349695057</v>
      </c>
      <c r="S296" s="5">
        <f t="shared" si="345"/>
        <v>2173.9896377719892</v>
      </c>
      <c r="T296" s="5">
        <f t="shared" si="346"/>
        <v>10.5503827544952</v>
      </c>
      <c r="U296" s="5">
        <f t="shared" si="347"/>
        <v>31.647903887916247</v>
      </c>
      <c r="V296" s="5">
        <f t="shared" si="348"/>
        <v>62.695092855984448</v>
      </c>
      <c r="W296" s="15">
        <f t="shared" si="349"/>
        <v>-1.0734613539272964E-2</v>
      </c>
      <c r="X296" s="15">
        <f t="shared" si="350"/>
        <v>-1.217998157191269E-2</v>
      </c>
      <c r="Y296" s="15">
        <f t="shared" si="351"/>
        <v>-9.7425357312937999E-3</v>
      </c>
      <c r="Z296" s="5">
        <f t="shared" si="366"/>
        <v>3.2586916093297802</v>
      </c>
      <c r="AA296" s="5">
        <f t="shared" si="367"/>
        <v>8363.3395790186423</v>
      </c>
      <c r="AB296" s="5">
        <f t="shared" si="368"/>
        <v>53474.137802320991</v>
      </c>
      <c r="AC296" s="16">
        <f t="shared" si="352"/>
        <v>0.8739560463677204</v>
      </c>
      <c r="AD296" s="16">
        <f t="shared" si="353"/>
        <v>3.0876580409760694</v>
      </c>
      <c r="AE296" s="16">
        <f t="shared" si="354"/>
        <v>24.348019540598397</v>
      </c>
      <c r="AF296" s="15">
        <f t="shared" si="355"/>
        <v>-4.0504037456468023E-3</v>
      </c>
      <c r="AG296" s="15">
        <f t="shared" si="356"/>
        <v>2.9673830763510267E-4</v>
      </c>
      <c r="AH296" s="15">
        <f t="shared" si="357"/>
        <v>9.7937136394747881E-3</v>
      </c>
      <c r="AI296" s="1">
        <f t="shared" si="321"/>
        <v>14972.607565992143</v>
      </c>
      <c r="AJ296" s="1">
        <f t="shared" si="322"/>
        <v>171530.17758940972</v>
      </c>
      <c r="AK296" s="1">
        <f t="shared" si="323"/>
        <v>69464.406067065662</v>
      </c>
      <c r="AL296" s="14">
        <f t="shared" si="358"/>
        <v>96.863857814193111</v>
      </c>
      <c r="AM296" s="14">
        <f t="shared" si="359"/>
        <v>24.049371894499931</v>
      </c>
      <c r="AN296" s="14">
        <f t="shared" si="360"/>
        <v>7.4850600539676764</v>
      </c>
      <c r="AO296" s="11">
        <f t="shared" si="361"/>
        <v>1.8482425872256903E-3</v>
      </c>
      <c r="AP296" s="11">
        <f t="shared" si="362"/>
        <v>2.3282981923295181E-3</v>
      </c>
      <c r="AQ296" s="11">
        <f t="shared" si="363"/>
        <v>2.1120602318047996E-3</v>
      </c>
      <c r="AR296" s="1">
        <f t="shared" si="369"/>
        <v>349.62161713356505</v>
      </c>
      <c r="AS296" s="1">
        <f t="shared" si="364"/>
        <v>84374.808657993621</v>
      </c>
      <c r="AT296" s="1">
        <f t="shared" si="365"/>
        <v>34675.594831094902</v>
      </c>
      <c r="AU296" s="1">
        <f t="shared" si="324"/>
        <v>69.924323426713016</v>
      </c>
      <c r="AV296" s="1">
        <f t="shared" si="325"/>
        <v>16874.961731598723</v>
      </c>
      <c r="AW296" s="1">
        <f t="shared" si="326"/>
        <v>6935.1189662189809</v>
      </c>
      <c r="AX296" s="1">
        <f t="shared" si="385"/>
        <v>240.00000000000003</v>
      </c>
      <c r="AY296" s="1">
        <f t="shared" si="372"/>
        <v>22771.933286278847</v>
      </c>
      <c r="AZ296" s="1">
        <f t="shared" si="373"/>
        <v>6348.0046294381928</v>
      </c>
      <c r="BA296" s="1">
        <f t="shared" si="386"/>
        <v>6387.1661443466264</v>
      </c>
      <c r="BB296" s="1">
        <f t="shared" si="387"/>
        <v>29740.344385078268</v>
      </c>
      <c r="BC296" s="1">
        <f t="shared" si="388"/>
        <v>38262.844877559844</v>
      </c>
      <c r="BD296" s="1">
        <f t="shared" si="389"/>
        <v>71.576231318509059</v>
      </c>
      <c r="BE296" s="2">
        <f t="shared" si="395"/>
        <v>0</v>
      </c>
      <c r="BF296" s="2">
        <f t="shared" si="396"/>
        <v>0</v>
      </c>
      <c r="BG296" s="2">
        <f t="shared" si="397"/>
        <v>0</v>
      </c>
      <c r="BH296" s="2">
        <f t="shared" si="374"/>
        <v>0</v>
      </c>
      <c r="BI296" s="2">
        <f t="shared" si="390"/>
        <v>0</v>
      </c>
      <c r="BJ296" s="2">
        <f t="shared" si="375"/>
        <v>0</v>
      </c>
      <c r="BK296" s="2">
        <f t="shared" si="376"/>
        <v>0</v>
      </c>
      <c r="BL296" s="2">
        <f t="shared" si="377"/>
        <v>0</v>
      </c>
      <c r="BM296" s="2">
        <f t="shared" si="378"/>
        <v>0</v>
      </c>
      <c r="BN296" s="2">
        <f t="shared" si="379"/>
        <v>0</v>
      </c>
      <c r="BO296" s="2">
        <f t="shared" si="391"/>
        <v>0</v>
      </c>
      <c r="BP296" s="2">
        <f t="shared" si="392"/>
        <v>0</v>
      </c>
      <c r="BQ296" s="2">
        <f t="shared" si="393"/>
        <v>0</v>
      </c>
      <c r="BR296" s="11">
        <f t="shared" si="394"/>
        <v>2.8470034862867338E-2</v>
      </c>
      <c r="BS296" s="17">
        <f t="shared" si="370"/>
        <v>5.2532782392702352E-4</v>
      </c>
      <c r="BT296" s="17">
        <f t="shared" si="371"/>
        <v>9.621708476444319E-4</v>
      </c>
      <c r="BU296" s="12">
        <f>(BU$3*temperature!$I406+BU$4*temperature!$I406^2+BU$5*temperature!$I406^6)*(K296/K$56)^$BW$1</f>
        <v>-335.60732314283376</v>
      </c>
      <c r="BV296" s="12">
        <f>(BV$3*temperature!$I406+BV$4*temperature!$I406^2+BV$5*temperature!$I406^6)*(L296/L$56)^$BW$1</f>
        <v>-47.643513974712711</v>
      </c>
      <c r="BW296" s="12">
        <f>(BW$3*temperature!$I406+BW$4*temperature!$I406^2+BW$5*temperature!$I406^6)*(M296/M$56)^$BW$1</f>
        <v>-39.183618299810725</v>
      </c>
      <c r="BX296" s="12">
        <f>(BX$3*temperature!$M406+BX$4*temperature!$M406^2+BX$5*temperature!$M406^6)*(K296/K$56)^$BW$1</f>
        <v>-335.60740113172153</v>
      </c>
      <c r="BY296" s="12">
        <f>(BY$3*temperature!$M406+BY$4*temperature!$M406^2+BY$5*temperature!$M406^6)*(L296/L$56)^$BW$1</f>
        <v>-47.643524551802059</v>
      </c>
      <c r="BZ296" s="12">
        <f>(BZ$3*temperature!$M406+BZ$4*temperature!$M406^2+BZ$5*temperature!$M406^6)*(M296/M$56)^$BW$1</f>
        <v>-39.183626584106563</v>
      </c>
      <c r="CA296" s="19">
        <f t="shared" si="380"/>
        <v>-7.7988887767332926E-5</v>
      </c>
      <c r="CB296" s="19">
        <f t="shared" si="381"/>
        <v>-1.0577089348373647E-5</v>
      </c>
      <c r="CC296" s="19">
        <f t="shared" si="382"/>
        <v>-8.2842958377682407E-6</v>
      </c>
      <c r="CD296" s="19">
        <f t="shared" si="383"/>
        <v>-1.2069693769185694E-2</v>
      </c>
      <c r="CE296" s="19">
        <f t="shared" si="384"/>
        <v>-6.3405459632318749E-6</v>
      </c>
      <c r="CF296" s="19"/>
      <c r="CG296" s="19"/>
      <c r="CH296" s="19"/>
    </row>
    <row r="297" spans="1:86">
      <c r="A297" s="2">
        <f t="shared" si="327"/>
        <v>2251</v>
      </c>
      <c r="B297" s="5">
        <f t="shared" si="328"/>
        <v>1165.4054109329481</v>
      </c>
      <c r="C297" s="5">
        <f t="shared" si="329"/>
        <v>2964.1685848794655</v>
      </c>
      <c r="D297" s="5">
        <f t="shared" si="330"/>
        <v>4369.9523622864981</v>
      </c>
      <c r="E297" s="15">
        <f t="shared" si="331"/>
        <v>1.7579918067793741E-8</v>
      </c>
      <c r="F297" s="15">
        <f t="shared" si="332"/>
        <v>3.4633617423409587E-8</v>
      </c>
      <c r="G297" s="15">
        <f t="shared" si="333"/>
        <v>7.0703297978061215E-8</v>
      </c>
      <c r="H297" s="5">
        <f t="shared" si="334"/>
        <v>349.62162327988443</v>
      </c>
      <c r="I297" s="5">
        <f t="shared" si="335"/>
        <v>84202.239903658556</v>
      </c>
      <c r="J297" s="5">
        <f t="shared" si="336"/>
        <v>34661.126414900289</v>
      </c>
      <c r="K297" s="5">
        <f t="shared" si="337"/>
        <v>300</v>
      </c>
      <c r="L297" s="5">
        <f t="shared" si="338"/>
        <v>28406.697356278251</v>
      </c>
      <c r="M297" s="5">
        <f t="shared" si="339"/>
        <v>7931.6943392866842</v>
      </c>
      <c r="N297" s="15">
        <f t="shared" si="340"/>
        <v>0</v>
      </c>
      <c r="O297" s="15">
        <f t="shared" si="341"/>
        <v>-2.045298511581084E-3</v>
      </c>
      <c r="P297" s="15">
        <f t="shared" si="342"/>
        <v>-4.1732137316974338E-4</v>
      </c>
      <c r="Q297" s="5">
        <f t="shared" si="343"/>
        <v>3.6490457990879852</v>
      </c>
      <c r="R297" s="5">
        <f t="shared" si="344"/>
        <v>2632.3668835872386</v>
      </c>
      <c r="S297" s="5">
        <f t="shared" si="345"/>
        <v>2151.9112047911981</v>
      </c>
      <c r="T297" s="5">
        <f t="shared" si="346"/>
        <v>10.437128472934283</v>
      </c>
      <c r="U297" s="5">
        <f t="shared" si="347"/>
        <v>31.262433001771761</v>
      </c>
      <c r="V297" s="5">
        <f t="shared" si="348"/>
        <v>62.084283673658234</v>
      </c>
      <c r="W297" s="15">
        <f t="shared" si="349"/>
        <v>-1.0734613539272964E-2</v>
      </c>
      <c r="X297" s="15">
        <f t="shared" si="350"/>
        <v>-1.217998157191269E-2</v>
      </c>
      <c r="Y297" s="15">
        <f t="shared" si="351"/>
        <v>-9.7425357312937999E-3</v>
      </c>
      <c r="Z297" s="5">
        <f t="shared" si="366"/>
        <v>3.2106535433167038</v>
      </c>
      <c r="AA297" s="5">
        <f t="shared" si="367"/>
        <v>8247.3761164834086</v>
      </c>
      <c r="AB297" s="5">
        <f t="shared" si="368"/>
        <v>53450.746383123427</v>
      </c>
      <c r="AC297" s="16">
        <f t="shared" si="352"/>
        <v>0.87041617152398187</v>
      </c>
      <c r="AD297" s="16">
        <f t="shared" si="353"/>
        <v>3.0885742673977048</v>
      </c>
      <c r="AE297" s="16">
        <f t="shared" si="354"/>
        <v>24.586477071667353</v>
      </c>
      <c r="AF297" s="15">
        <f t="shared" si="355"/>
        <v>-4.0504037456468023E-3</v>
      </c>
      <c r="AG297" s="15">
        <f t="shared" si="356"/>
        <v>2.9673830763510267E-4</v>
      </c>
      <c r="AH297" s="15">
        <f t="shared" si="357"/>
        <v>9.7937136394747881E-3</v>
      </c>
      <c r="AI297" s="1">
        <f t="shared" si="321"/>
        <v>13545.27113281964</v>
      </c>
      <c r="AJ297" s="1">
        <f t="shared" si="322"/>
        <v>171252.12156206748</v>
      </c>
      <c r="AK297" s="1">
        <f t="shared" si="323"/>
        <v>69453.084426578076</v>
      </c>
      <c r="AL297" s="14">
        <f t="shared" si="358"/>
        <v>97.041095442296537</v>
      </c>
      <c r="AM297" s="14">
        <f t="shared" si="359"/>
        <v>24.104806062517468</v>
      </c>
      <c r="AN297" s="14">
        <f t="shared" si="360"/>
        <v>7.5007108626636061</v>
      </c>
      <c r="AO297" s="11">
        <f t="shared" si="361"/>
        <v>1.8297601613534334E-3</v>
      </c>
      <c r="AP297" s="11">
        <f t="shared" si="362"/>
        <v>2.3050152104062229E-3</v>
      </c>
      <c r="AQ297" s="11">
        <f t="shared" si="363"/>
        <v>2.0909396294867513E-3</v>
      </c>
      <c r="AR297" s="1">
        <f t="shared" si="369"/>
        <v>349.62162327988443</v>
      </c>
      <c r="AS297" s="1">
        <f t="shared" si="364"/>
        <v>84202.239903658556</v>
      </c>
      <c r="AT297" s="1">
        <f t="shared" si="365"/>
        <v>34661.126414900289</v>
      </c>
      <c r="AU297" s="1">
        <f t="shared" si="324"/>
        <v>69.924324655976889</v>
      </c>
      <c r="AV297" s="1">
        <f t="shared" si="325"/>
        <v>16840.447980731711</v>
      </c>
      <c r="AW297" s="1">
        <f t="shared" si="326"/>
        <v>6932.2252829800582</v>
      </c>
      <c r="AX297" s="1">
        <f t="shared" si="385"/>
        <v>240</v>
      </c>
      <c r="AY297" s="1">
        <f t="shared" si="372"/>
        <v>22725.3578850226</v>
      </c>
      <c r="AZ297" s="1">
        <f t="shared" si="373"/>
        <v>6345.3554714293477</v>
      </c>
      <c r="BA297" s="1">
        <f t="shared" si="386"/>
        <v>6387.166256632484</v>
      </c>
      <c r="BB297" s="1">
        <f t="shared" si="387"/>
        <v>29734.276597109274</v>
      </c>
      <c r="BC297" s="1">
        <f t="shared" si="388"/>
        <v>38261.023527713573</v>
      </c>
      <c r="BD297" s="1">
        <f t="shared" si="389"/>
        <v>69.484117211775086</v>
      </c>
      <c r="BE297" s="2">
        <f t="shared" si="395"/>
        <v>0</v>
      </c>
      <c r="BF297" s="2">
        <f t="shared" si="396"/>
        <v>0</v>
      </c>
      <c r="BG297" s="2">
        <f t="shared" si="397"/>
        <v>0</v>
      </c>
      <c r="BH297" s="2">
        <f t="shared" si="374"/>
        <v>0</v>
      </c>
      <c r="BI297" s="2">
        <f t="shared" si="390"/>
        <v>0</v>
      </c>
      <c r="BJ297" s="2">
        <f t="shared" si="375"/>
        <v>0</v>
      </c>
      <c r="BK297" s="2">
        <f t="shared" si="376"/>
        <v>0</v>
      </c>
      <c r="BL297" s="2">
        <f t="shared" si="377"/>
        <v>0</v>
      </c>
      <c r="BM297" s="2">
        <f t="shared" si="378"/>
        <v>0</v>
      </c>
      <c r="BN297" s="2">
        <f t="shared" si="379"/>
        <v>0</v>
      </c>
      <c r="BO297" s="2">
        <f t="shared" si="391"/>
        <v>0</v>
      </c>
      <c r="BP297" s="2">
        <f t="shared" si="392"/>
        <v>0</v>
      </c>
      <c r="BQ297" s="2">
        <f t="shared" si="393"/>
        <v>0</v>
      </c>
      <c r="BR297" s="11">
        <f t="shared" si="394"/>
        <v>2.8433474155225208E-2</v>
      </c>
      <c r="BS297" s="17">
        <f t="shared" si="370"/>
        <v>5.1078573620967865E-4</v>
      </c>
      <c r="BT297" s="17">
        <f t="shared" si="371"/>
        <v>9.3414645402372027E-4</v>
      </c>
      <c r="BU297" s="12">
        <f>(BU$3*temperature!$I407+BU$4*temperature!$I407^2+BU$5*temperature!$I407^6)*(K297/K$56)^$BW$1</f>
        <v>-336.98205693840788</v>
      </c>
      <c r="BV297" s="12">
        <f>(BV$3*temperature!$I407+BV$4*temperature!$I407^2+BV$5*temperature!$I407^6)*(L297/L$56)^$BW$1</f>
        <v>-47.854441597634235</v>
      </c>
      <c r="BW297" s="12">
        <f>(BW$3*temperature!$I407+BW$4*temperature!$I407^2+BW$5*temperature!$I407^6)*(M297/M$56)^$BW$1</f>
        <v>-39.333742664937695</v>
      </c>
      <c r="BX297" s="12">
        <f>(BX$3*temperature!$M407+BX$4*temperature!$M407^2+BX$5*temperature!$M407^6)*(K297/K$56)^$BW$1</f>
        <v>-336.98213483538882</v>
      </c>
      <c r="BY297" s="12">
        <f>(BY$3*temperature!$M407+BY$4*temperature!$M407^2+BY$5*temperature!$M407^6)*(L297/L$56)^$BW$1</f>
        <v>-47.854452167001028</v>
      </c>
      <c r="BZ297" s="12">
        <f>(BZ$3*temperature!$M407+BZ$4*temperature!$M407^2+BZ$5*temperature!$M407^6)*(M297/M$56)^$BW$1</f>
        <v>-39.333750939227201</v>
      </c>
      <c r="CA297" s="19">
        <f t="shared" si="380"/>
        <v>-7.789698094029518E-5</v>
      </c>
      <c r="CB297" s="19">
        <f t="shared" si="381"/>
        <v>-1.0569366793333757E-5</v>
      </c>
      <c r="CC297" s="19">
        <f t="shared" si="382"/>
        <v>-8.2742895060050614E-6</v>
      </c>
      <c r="CD297" s="19">
        <f t="shared" si="383"/>
        <v>-1.2039950218481239E-2</v>
      </c>
      <c r="CE297" s="19">
        <f t="shared" si="384"/>
        <v>-6.1498348362748212E-6</v>
      </c>
      <c r="CF297" s="19"/>
      <c r="CG297" s="19"/>
      <c r="CH297" s="19"/>
    </row>
    <row r="298" spans="1:86">
      <c r="A298" s="2">
        <f t="shared" si="327"/>
        <v>2252</v>
      </c>
      <c r="B298" s="5">
        <f t="shared" si="328"/>
        <v>1165.4054303962932</v>
      </c>
      <c r="C298" s="5">
        <f t="shared" si="329"/>
        <v>2964.1686824063522</v>
      </c>
      <c r="D298" s="5">
        <f t="shared" si="330"/>
        <v>4369.9526558080397</v>
      </c>
      <c r="E298" s="15">
        <f t="shared" si="331"/>
        <v>1.6700922164404053E-8</v>
      </c>
      <c r="F298" s="15">
        <f t="shared" si="332"/>
        <v>3.2901936552239103E-8</v>
      </c>
      <c r="G298" s="15">
        <f t="shared" si="333"/>
        <v>6.7168133079158156E-8</v>
      </c>
      <c r="H298" s="5">
        <f t="shared" si="334"/>
        <v>349.62162911888794</v>
      </c>
      <c r="I298" s="5">
        <f t="shared" si="335"/>
        <v>84026.418212511242</v>
      </c>
      <c r="J298" s="5">
        <f t="shared" si="336"/>
        <v>34645.834827606108</v>
      </c>
      <c r="K298" s="5">
        <f t="shared" si="337"/>
        <v>300</v>
      </c>
      <c r="L298" s="5">
        <f t="shared" si="338"/>
        <v>28347.380738230273</v>
      </c>
      <c r="M298" s="5">
        <f t="shared" si="339"/>
        <v>7928.194549558526</v>
      </c>
      <c r="N298" s="15">
        <f t="shared" si="340"/>
        <v>0</v>
      </c>
      <c r="O298" s="15">
        <f t="shared" si="341"/>
        <v>-2.0881208858610778E-3</v>
      </c>
      <c r="P298" s="15">
        <f t="shared" si="342"/>
        <v>-4.4124112433618912E-4</v>
      </c>
      <c r="Q298" s="5">
        <f t="shared" si="343"/>
        <v>3.6098747629359051</v>
      </c>
      <c r="R298" s="5">
        <f t="shared" si="344"/>
        <v>2594.8750382701573</v>
      </c>
      <c r="S298" s="5">
        <f t="shared" si="345"/>
        <v>2130.0060149888468</v>
      </c>
      <c r="T298" s="5">
        <f t="shared" si="346"/>
        <v>10.325089932317592</v>
      </c>
      <c r="U298" s="5">
        <f t="shared" si="347"/>
        <v>30.881657143917025</v>
      </c>
      <c r="V298" s="5">
        <f t="shared" si="348"/>
        <v>61.479425321615835</v>
      </c>
      <c r="W298" s="15">
        <f t="shared" si="349"/>
        <v>-1.0734613539272964E-2</v>
      </c>
      <c r="X298" s="15">
        <f t="shared" si="350"/>
        <v>-1.217998157191269E-2</v>
      </c>
      <c r="Y298" s="15">
        <f t="shared" si="351"/>
        <v>-9.7425357312937999E-3</v>
      </c>
      <c r="Z298" s="5">
        <f t="shared" si="366"/>
        <v>3.163323628465224</v>
      </c>
      <c r="AA298" s="5">
        <f t="shared" si="367"/>
        <v>8132.6731787741483</v>
      </c>
      <c r="AB298" s="5">
        <f t="shared" si="368"/>
        <v>53426.080470500667</v>
      </c>
      <c r="AC298" s="16">
        <f t="shared" si="352"/>
        <v>0.86689063460256954</v>
      </c>
      <c r="AD298" s="16">
        <f t="shared" si="353"/>
        <v>3.0894907656988178</v>
      </c>
      <c r="AE298" s="16">
        <f t="shared" si="354"/>
        <v>24.827269987510775</v>
      </c>
      <c r="AF298" s="15">
        <f t="shared" si="355"/>
        <v>-4.0504037456468023E-3</v>
      </c>
      <c r="AG298" s="15">
        <f t="shared" si="356"/>
        <v>2.9673830763510267E-4</v>
      </c>
      <c r="AH298" s="15">
        <f t="shared" si="357"/>
        <v>9.7937136394747881E-3</v>
      </c>
      <c r="AI298" s="1">
        <f t="shared" si="321"/>
        <v>12260.668344193653</v>
      </c>
      <c r="AJ298" s="1">
        <f t="shared" si="322"/>
        <v>170967.35738659243</v>
      </c>
      <c r="AK298" s="1">
        <f t="shared" si="323"/>
        <v>69440.001266900334</v>
      </c>
      <c r="AL298" s="14">
        <f t="shared" si="358"/>
        <v>97.216881753446401</v>
      </c>
      <c r="AM298" s="14">
        <f t="shared" si="359"/>
        <v>24.159812387689282</v>
      </c>
      <c r="AN298" s="14">
        <f t="shared" si="360"/>
        <v>7.5162375609197509</v>
      </c>
      <c r="AO298" s="11">
        <f t="shared" si="361"/>
        <v>1.811462559739899E-3</v>
      </c>
      <c r="AP298" s="11">
        <f t="shared" si="362"/>
        <v>2.2819650583021608E-3</v>
      </c>
      <c r="AQ298" s="11">
        <f t="shared" si="363"/>
        <v>2.0700302331918838E-3</v>
      </c>
      <c r="AR298" s="1">
        <f t="shared" si="369"/>
        <v>349.62162911888794</v>
      </c>
      <c r="AS298" s="1">
        <f t="shared" si="364"/>
        <v>84026.418212511242</v>
      </c>
      <c r="AT298" s="1">
        <f t="shared" si="365"/>
        <v>34645.834827606108</v>
      </c>
      <c r="AU298" s="1">
        <f t="shared" si="324"/>
        <v>69.924325823777593</v>
      </c>
      <c r="AV298" s="1">
        <f t="shared" si="325"/>
        <v>16805.283642502251</v>
      </c>
      <c r="AW298" s="1">
        <f t="shared" si="326"/>
        <v>6929.1669655212218</v>
      </c>
      <c r="AX298" s="1">
        <f t="shared" si="385"/>
        <v>240</v>
      </c>
      <c r="AY298" s="1">
        <f t="shared" si="372"/>
        <v>22677.904590584221</v>
      </c>
      <c r="AZ298" s="1">
        <f t="shared" si="373"/>
        <v>6342.5556396468219</v>
      </c>
      <c r="BA298" s="1">
        <f t="shared" si="386"/>
        <v>6387.1663633040507</v>
      </c>
      <c r="BB298" s="1">
        <f t="shared" si="387"/>
        <v>29728.081561622996</v>
      </c>
      <c r="BC298" s="1">
        <f t="shared" si="388"/>
        <v>38259.097469285574</v>
      </c>
      <c r="BD298" s="1">
        <f t="shared" si="389"/>
        <v>67.452942738193329</v>
      </c>
      <c r="BE298" s="2">
        <f t="shared" si="395"/>
        <v>0</v>
      </c>
      <c r="BF298" s="2">
        <f t="shared" si="396"/>
        <v>0</v>
      </c>
      <c r="BG298" s="2">
        <f t="shared" si="397"/>
        <v>0</v>
      </c>
      <c r="BH298" s="2">
        <f t="shared" si="374"/>
        <v>0</v>
      </c>
      <c r="BI298" s="2">
        <f t="shared" si="390"/>
        <v>0</v>
      </c>
      <c r="BJ298" s="2">
        <f t="shared" si="375"/>
        <v>0</v>
      </c>
      <c r="BK298" s="2">
        <f t="shared" si="376"/>
        <v>0</v>
      </c>
      <c r="BL298" s="2">
        <f t="shared" si="377"/>
        <v>0</v>
      </c>
      <c r="BM298" s="2">
        <f t="shared" si="378"/>
        <v>0</v>
      </c>
      <c r="BN298" s="2">
        <f t="shared" si="379"/>
        <v>0</v>
      </c>
      <c r="BO298" s="2">
        <f t="shared" si="391"/>
        <v>0</v>
      </c>
      <c r="BP298" s="2">
        <f t="shared" si="392"/>
        <v>0</v>
      </c>
      <c r="BQ298" s="2">
        <f t="shared" si="393"/>
        <v>0</v>
      </c>
      <c r="BR298" s="11">
        <f t="shared" si="394"/>
        <v>2.8396827187679857E-2</v>
      </c>
      <c r="BS298" s="17">
        <f t="shared" si="370"/>
        <v>4.966638572604298E-4</v>
      </c>
      <c r="BT298" s="17">
        <f t="shared" si="371"/>
        <v>9.0693830487739832E-4</v>
      </c>
      <c r="BU298" s="12">
        <f>(BU$3*temperature!$I408+BU$4*temperature!$I408^2+BU$5*temperature!$I408^6)*(K298/K$56)^$BW$1</f>
        <v>-338.34989389696511</v>
      </c>
      <c r="BV298" s="12">
        <f>(BV$3*temperature!$I408+BV$4*temperature!$I408^2+BV$5*temperature!$I408^6)*(L298/L$56)^$BW$1</f>
        <v>-48.065140393612026</v>
      </c>
      <c r="BW298" s="12">
        <f>(BW$3*temperature!$I408+BW$4*temperature!$I408^2+BW$5*temperature!$I408^6)*(M298/M$56)^$BW$1</f>
        <v>-39.483382094631978</v>
      </c>
      <c r="BX298" s="12">
        <f>(BX$3*temperature!$M408+BX$4*temperature!$M408^2+BX$5*temperature!$M408^6)*(K298/K$56)^$BW$1</f>
        <v>-338.34997170241763</v>
      </c>
      <c r="BY298" s="12">
        <f>(BY$3*temperature!$M408+BY$4*temperature!$M408^2+BY$5*temperature!$M408^6)*(L298/L$56)^$BW$1</f>
        <v>-48.065150955419064</v>
      </c>
      <c r="BZ298" s="12">
        <f>(BZ$3*temperature!$M408+BZ$4*temperature!$M408^2+BZ$5*temperature!$M408^6)*(M298/M$56)^$BW$1</f>
        <v>-39.483390359017235</v>
      </c>
      <c r="CA298" s="19">
        <f t="shared" si="380"/>
        <v>-7.7805452519896789E-5</v>
      </c>
      <c r="CB298" s="19">
        <f t="shared" si="381"/>
        <v>-1.0561807037845483E-5</v>
      </c>
      <c r="CC298" s="19">
        <f t="shared" si="382"/>
        <v>-8.2643852579167287E-6</v>
      </c>
      <c r="CD298" s="19">
        <f t="shared" si="383"/>
        <v>-1.2009998109036737E-2</v>
      </c>
      <c r="CE298" s="19">
        <f t="shared" si="384"/>
        <v>-5.9649319865246539E-6</v>
      </c>
      <c r="CF298" s="19"/>
      <c r="CG298" s="19"/>
      <c r="CH298" s="19"/>
    </row>
    <row r="299" spans="1:86">
      <c r="A299" s="2">
        <f t="shared" si="327"/>
        <v>2253</v>
      </c>
      <c r="B299" s="5">
        <f t="shared" si="328"/>
        <v>1165.4054488864713</v>
      </c>
      <c r="C299" s="5">
        <f t="shared" si="329"/>
        <v>2964.1687750568976</v>
      </c>
      <c r="D299" s="5">
        <f t="shared" si="330"/>
        <v>4369.9529346535228</v>
      </c>
      <c r="E299" s="15">
        <f t="shared" si="331"/>
        <v>1.5865876056183849E-8</v>
      </c>
      <c r="F299" s="15">
        <f t="shared" si="332"/>
        <v>3.1256839724627149E-8</v>
      </c>
      <c r="G299" s="15">
        <f t="shared" si="333"/>
        <v>6.3809726425200242E-8</v>
      </c>
      <c r="H299" s="5">
        <f t="shared" si="334"/>
        <v>349.62163466594137</v>
      </c>
      <c r="I299" s="5">
        <f t="shared" si="335"/>
        <v>83847.348338487456</v>
      </c>
      <c r="J299" s="5">
        <f t="shared" si="336"/>
        <v>34629.725123605858</v>
      </c>
      <c r="K299" s="5">
        <f t="shared" si="337"/>
        <v>300</v>
      </c>
      <c r="L299" s="5">
        <f t="shared" si="338"/>
        <v>28286.968354856243</v>
      </c>
      <c r="M299" s="5">
        <f t="shared" si="339"/>
        <v>7924.5075728376278</v>
      </c>
      <c r="N299" s="15">
        <f t="shared" si="340"/>
        <v>0</v>
      </c>
      <c r="O299" s="15">
        <f t="shared" si="341"/>
        <v>-2.1311451640594337E-3</v>
      </c>
      <c r="P299" s="15">
        <f t="shared" si="342"/>
        <v>-4.6504619656484447E-4</v>
      </c>
      <c r="Q299" s="5">
        <f t="shared" si="343"/>
        <v>3.5711242090896267</v>
      </c>
      <c r="R299" s="5">
        <f t="shared" si="344"/>
        <v>2557.8068886551514</v>
      </c>
      <c r="S299" s="5">
        <f t="shared" si="345"/>
        <v>2108.2735890927884</v>
      </c>
      <c r="T299" s="5">
        <f t="shared" si="346"/>
        <v>10.214254082135925</v>
      </c>
      <c r="U299" s="5">
        <f t="shared" si="347"/>
        <v>30.505519128993988</v>
      </c>
      <c r="V299" s="5">
        <f t="shared" si="348"/>
        <v>60.880459823680582</v>
      </c>
      <c r="W299" s="15">
        <f t="shared" si="349"/>
        <v>-1.0734613539272964E-2</v>
      </c>
      <c r="X299" s="15">
        <f t="shared" si="350"/>
        <v>-1.217998157191269E-2</v>
      </c>
      <c r="Y299" s="15">
        <f t="shared" si="351"/>
        <v>-9.7425357312937999E-3</v>
      </c>
      <c r="Z299" s="5">
        <f t="shared" si="366"/>
        <v>3.1166914257816423</v>
      </c>
      <c r="AA299" s="5">
        <f t="shared" si="367"/>
        <v>8019.2213731448101</v>
      </c>
      <c r="AB299" s="5">
        <f t="shared" si="368"/>
        <v>53400.147869568813</v>
      </c>
      <c r="AC299" s="16">
        <f t="shared" si="352"/>
        <v>0.8633793775291092</v>
      </c>
      <c r="AD299" s="16">
        <f t="shared" si="353"/>
        <v>3.0904075359600855</v>
      </c>
      <c r="AE299" s="16">
        <f t="shared" si="354"/>
        <v>25.07042116021838</v>
      </c>
      <c r="AF299" s="15">
        <f t="shared" si="355"/>
        <v>-4.0504037456468023E-3</v>
      </c>
      <c r="AG299" s="15">
        <f t="shared" si="356"/>
        <v>2.9673830763510267E-4</v>
      </c>
      <c r="AH299" s="15">
        <f t="shared" si="357"/>
        <v>9.7937136394747881E-3</v>
      </c>
      <c r="AI299" s="1">
        <f t="shared" si="321"/>
        <v>11104.525835598066</v>
      </c>
      <c r="AJ299" s="1">
        <f t="shared" si="322"/>
        <v>170675.90529043542</v>
      </c>
      <c r="AK299" s="1">
        <f t="shared" si="323"/>
        <v>69425.168105731529</v>
      </c>
      <c r="AL299" s="14">
        <f t="shared" si="358"/>
        <v>97.39122544750272</v>
      </c>
      <c r="AM299" s="14">
        <f t="shared" si="359"/>
        <v>24.214392916896287</v>
      </c>
      <c r="AN299" s="14">
        <f t="shared" si="360"/>
        <v>7.5316408115207976</v>
      </c>
      <c r="AO299" s="11">
        <f t="shared" si="361"/>
        <v>1.7933479341424999E-3</v>
      </c>
      <c r="AP299" s="11">
        <f t="shared" si="362"/>
        <v>2.259145407719139E-3</v>
      </c>
      <c r="AQ299" s="11">
        <f t="shared" si="363"/>
        <v>2.049329930859965E-3</v>
      </c>
      <c r="AR299" s="1">
        <f t="shared" si="369"/>
        <v>349.62163466594137</v>
      </c>
      <c r="AS299" s="1">
        <f t="shared" si="364"/>
        <v>83847.348338487456</v>
      </c>
      <c r="AT299" s="1">
        <f t="shared" si="365"/>
        <v>34629.725123605858</v>
      </c>
      <c r="AU299" s="1">
        <f t="shared" si="324"/>
        <v>69.924326933188283</v>
      </c>
      <c r="AV299" s="1">
        <f t="shared" si="325"/>
        <v>16769.469667697493</v>
      </c>
      <c r="AW299" s="1">
        <f t="shared" si="326"/>
        <v>6925.9450247211716</v>
      </c>
      <c r="AX299" s="1">
        <f t="shared" si="385"/>
        <v>239.99999999999997</v>
      </c>
      <c r="AY299" s="1">
        <f t="shared" si="372"/>
        <v>22629.574683884995</v>
      </c>
      <c r="AZ299" s="1">
        <f t="shared" si="373"/>
        <v>6339.606058270102</v>
      </c>
      <c r="BA299" s="1">
        <f t="shared" si="386"/>
        <v>6387.1664646420395</v>
      </c>
      <c r="BB299" s="1">
        <f t="shared" si="387"/>
        <v>29721.758675998761</v>
      </c>
      <c r="BC299" s="1">
        <f t="shared" si="388"/>
        <v>38257.067207909713</v>
      </c>
      <c r="BD299" s="1">
        <f t="shared" si="389"/>
        <v>65.480938874873758</v>
      </c>
      <c r="BE299" s="2">
        <f t="shared" si="395"/>
        <v>0</v>
      </c>
      <c r="BF299" s="2">
        <f t="shared" si="396"/>
        <v>0</v>
      </c>
      <c r="BG299" s="2">
        <f t="shared" si="397"/>
        <v>0</v>
      </c>
      <c r="BH299" s="2">
        <f t="shared" si="374"/>
        <v>0</v>
      </c>
      <c r="BI299" s="2">
        <f t="shared" si="390"/>
        <v>0</v>
      </c>
      <c r="BJ299" s="2">
        <f t="shared" si="375"/>
        <v>0</v>
      </c>
      <c r="BK299" s="2">
        <f t="shared" si="376"/>
        <v>0</v>
      </c>
      <c r="BL299" s="2">
        <f t="shared" si="377"/>
        <v>0</v>
      </c>
      <c r="BM299" s="2">
        <f t="shared" si="378"/>
        <v>0</v>
      </c>
      <c r="BN299" s="2">
        <f t="shared" si="379"/>
        <v>0</v>
      </c>
      <c r="BO299" s="2">
        <f t="shared" si="391"/>
        <v>0</v>
      </c>
      <c r="BP299" s="2">
        <f t="shared" si="392"/>
        <v>0</v>
      </c>
      <c r="BQ299" s="2">
        <f t="shared" si="393"/>
        <v>0</v>
      </c>
      <c r="BR299" s="11">
        <f t="shared" si="394"/>
        <v>2.8360091158215667E-2</v>
      </c>
      <c r="BS299" s="17">
        <f t="shared" si="370"/>
        <v>4.8294962035096779E-4</v>
      </c>
      <c r="BT299" s="17">
        <f t="shared" si="371"/>
        <v>8.8052262609456141E-4</v>
      </c>
      <c r="BU299" s="12">
        <f>(BU$3*temperature!$I409+BU$4*temperature!$I409^2+BU$5*temperature!$I409^6)*(K299/K$56)^$BW$1</f>
        <v>-339.71090272214838</v>
      </c>
      <c r="BV299" s="12">
        <f>(BV$3*temperature!$I409+BV$4*temperature!$I409^2+BV$5*temperature!$I409^6)*(L299/L$56)^$BW$1</f>
        <v>-48.275627855035992</v>
      </c>
      <c r="BW299" s="12">
        <f>(BW$3*temperature!$I409+BW$4*temperature!$I409^2+BW$5*temperature!$I409^6)*(M299/M$56)^$BW$1</f>
        <v>-39.632545601141501</v>
      </c>
      <c r="BX299" s="12">
        <f>(BX$3*temperature!$M409+BX$4*temperature!$M409^2+BX$5*temperature!$M409^6)*(K299/K$56)^$BW$1</f>
        <v>-339.71098043644855</v>
      </c>
      <c r="BY299" s="12">
        <f>(BY$3*temperature!$M409+BY$4*temperature!$M409^2+BY$5*temperature!$M409^6)*(L299/L$56)^$BW$1</f>
        <v>-48.275638409445982</v>
      </c>
      <c r="BZ299" s="12">
        <f>(BZ$3*temperature!$M409+BZ$4*temperature!$M409^2+BZ$5*temperature!$M409^6)*(M299/M$56)^$BW$1</f>
        <v>-39.632553855723678</v>
      </c>
      <c r="CA299" s="19">
        <f t="shared" si="380"/>
        <v>-7.7714300175557582E-5</v>
      </c>
      <c r="CB299" s="19">
        <f t="shared" si="381"/>
        <v>-1.0554409989538271E-5</v>
      </c>
      <c r="CC299" s="19">
        <f t="shared" si="382"/>
        <v>-8.2545821769031136E-6</v>
      </c>
      <c r="CD299" s="19">
        <f t="shared" si="383"/>
        <v>-1.1979838033606962E-2</v>
      </c>
      <c r="CE299" s="19">
        <f t="shared" si="384"/>
        <v>-5.7856582301965674E-6</v>
      </c>
      <c r="CF299" s="19"/>
      <c r="CG299" s="19"/>
      <c r="CH299" s="19"/>
    </row>
    <row r="300" spans="1:86">
      <c r="A300" s="2">
        <f t="shared" si="327"/>
        <v>2254</v>
      </c>
      <c r="B300" s="5">
        <f t="shared" si="328"/>
        <v>1165.4054664521409</v>
      </c>
      <c r="C300" s="5">
        <f t="shared" si="329"/>
        <v>2964.1688630749186</v>
      </c>
      <c r="D300" s="5">
        <f t="shared" si="330"/>
        <v>4369.9531995567486</v>
      </c>
      <c r="E300" s="15">
        <f t="shared" si="331"/>
        <v>1.5072582253374657E-8</v>
      </c>
      <c r="F300" s="15">
        <f t="shared" si="332"/>
        <v>2.969399773839579E-8</v>
      </c>
      <c r="G300" s="15">
        <f t="shared" si="333"/>
        <v>6.0619240103940226E-8</v>
      </c>
      <c r="H300" s="5">
        <f t="shared" si="334"/>
        <v>349.62163993564224</v>
      </c>
      <c r="I300" s="5">
        <f t="shared" si="335"/>
        <v>83665.035070626254</v>
      </c>
      <c r="J300" s="5">
        <f t="shared" si="336"/>
        <v>34612.802455960809</v>
      </c>
      <c r="K300" s="5">
        <f t="shared" si="337"/>
        <v>300</v>
      </c>
      <c r="L300" s="5">
        <f t="shared" si="338"/>
        <v>28225.461819282205</v>
      </c>
      <c r="M300" s="5">
        <f t="shared" si="339"/>
        <v>7920.6345869954948</v>
      </c>
      <c r="N300" s="15">
        <f t="shared" si="340"/>
        <v>0</v>
      </c>
      <c r="O300" s="15">
        <f t="shared" si="341"/>
        <v>-2.1743770771913695E-3</v>
      </c>
      <c r="P300" s="15">
        <f t="shared" si="342"/>
        <v>-4.8873520613545995E-4</v>
      </c>
      <c r="Q300" s="5">
        <f t="shared" si="343"/>
        <v>3.5327896240525694</v>
      </c>
      <c r="R300" s="5">
        <f t="shared" si="344"/>
        <v>2521.1590267156434</v>
      </c>
      <c r="S300" s="5">
        <f t="shared" si="345"/>
        <v>2086.713435874829</v>
      </c>
      <c r="T300" s="5">
        <f t="shared" si="346"/>
        <v>10.104608011972255</v>
      </c>
      <c r="U300" s="5">
        <f t="shared" si="347"/>
        <v>30.133962468161211</v>
      </c>
      <c r="V300" s="5">
        <f t="shared" si="348"/>
        <v>60.28732976851078</v>
      </c>
      <c r="W300" s="15">
        <f t="shared" si="349"/>
        <v>-1.0734613539272964E-2</v>
      </c>
      <c r="X300" s="15">
        <f t="shared" si="350"/>
        <v>-1.217998157191269E-2</v>
      </c>
      <c r="Y300" s="15">
        <f t="shared" si="351"/>
        <v>-9.7425357312937999E-3</v>
      </c>
      <c r="Z300" s="5">
        <f t="shared" si="366"/>
        <v>3.0707466501434983</v>
      </c>
      <c r="AA300" s="5">
        <f t="shared" si="367"/>
        <v>7907.0113013480586</v>
      </c>
      <c r="AB300" s="5">
        <f t="shared" si="368"/>
        <v>53372.956538642495</v>
      </c>
      <c r="AC300" s="16">
        <f t="shared" si="352"/>
        <v>0.85988234246445105</v>
      </c>
      <c r="AD300" s="16">
        <f t="shared" si="353"/>
        <v>3.091324578262209</v>
      </c>
      <c r="AE300" s="16">
        <f t="shared" si="354"/>
        <v>25.31595368588259</v>
      </c>
      <c r="AF300" s="15">
        <f t="shared" si="355"/>
        <v>-4.0504037456468023E-3</v>
      </c>
      <c r="AG300" s="15">
        <f t="shared" si="356"/>
        <v>2.9673830763510267E-4</v>
      </c>
      <c r="AH300" s="15">
        <f t="shared" si="357"/>
        <v>9.7937136394747881E-3</v>
      </c>
      <c r="AI300" s="1">
        <f t="shared" si="321"/>
        <v>10063.997578971448</v>
      </c>
      <c r="AJ300" s="1">
        <f t="shared" si="322"/>
        <v>170377.78442908937</v>
      </c>
      <c r="AK300" s="1">
        <f t="shared" si="323"/>
        <v>69408.596319879551</v>
      </c>
      <c r="AL300" s="14">
        <f t="shared" si="358"/>
        <v>97.564135236932998</v>
      </c>
      <c r="AM300" s="14">
        <f t="shared" si="359"/>
        <v>24.268549713109611</v>
      </c>
      <c r="AN300" s="14">
        <f t="shared" si="360"/>
        <v>7.5469212802948977</v>
      </c>
      <c r="AO300" s="11">
        <f t="shared" si="361"/>
        <v>1.775414454801075E-3</v>
      </c>
      <c r="AP300" s="11">
        <f t="shared" si="362"/>
        <v>2.2365539536419476E-3</v>
      </c>
      <c r="AQ300" s="11">
        <f t="shared" si="363"/>
        <v>2.0288366315513655E-3</v>
      </c>
      <c r="AR300" s="1">
        <f t="shared" si="369"/>
        <v>349.62163993564224</v>
      </c>
      <c r="AS300" s="1">
        <f t="shared" si="364"/>
        <v>83665.035070626254</v>
      </c>
      <c r="AT300" s="1">
        <f t="shared" si="365"/>
        <v>34612.802455960809</v>
      </c>
      <c r="AU300" s="1">
        <f t="shared" si="324"/>
        <v>69.92432798712845</v>
      </c>
      <c r="AV300" s="1">
        <f t="shared" si="325"/>
        <v>16733.007014125251</v>
      </c>
      <c r="AW300" s="1">
        <f t="shared" si="326"/>
        <v>6922.5604911921619</v>
      </c>
      <c r="AX300" s="1">
        <f t="shared" si="385"/>
        <v>240</v>
      </c>
      <c r="AY300" s="1">
        <f t="shared" si="372"/>
        <v>22580.369455425764</v>
      </c>
      <c r="AZ300" s="1">
        <f t="shared" si="373"/>
        <v>6336.5076695963962</v>
      </c>
      <c r="BA300" s="1">
        <f t="shared" si="386"/>
        <v>6387.1665609131323</v>
      </c>
      <c r="BB300" s="1">
        <f t="shared" si="387"/>
        <v>29715.307320383505</v>
      </c>
      <c r="BC300" s="1">
        <f t="shared" si="388"/>
        <v>38254.933254968055</v>
      </c>
      <c r="BD300" s="1">
        <f t="shared" si="389"/>
        <v>63.566387768161427</v>
      </c>
      <c r="BE300" s="2">
        <f t="shared" si="395"/>
        <v>0</v>
      </c>
      <c r="BF300" s="2">
        <f t="shared" si="396"/>
        <v>0</v>
      </c>
      <c r="BG300" s="2">
        <f t="shared" si="397"/>
        <v>0</v>
      </c>
      <c r="BH300" s="2">
        <f t="shared" si="374"/>
        <v>0</v>
      </c>
      <c r="BI300" s="2">
        <f t="shared" si="390"/>
        <v>0</v>
      </c>
      <c r="BJ300" s="2">
        <f t="shared" si="375"/>
        <v>0</v>
      </c>
      <c r="BK300" s="2">
        <f t="shared" si="376"/>
        <v>0</v>
      </c>
      <c r="BL300" s="2">
        <f t="shared" si="377"/>
        <v>0</v>
      </c>
      <c r="BM300" s="2">
        <f t="shared" si="378"/>
        <v>0</v>
      </c>
      <c r="BN300" s="2">
        <f t="shared" si="379"/>
        <v>0</v>
      </c>
      <c r="BO300" s="2">
        <f t="shared" si="391"/>
        <v>0</v>
      </c>
      <c r="BP300" s="2">
        <f t="shared" si="392"/>
        <v>0</v>
      </c>
      <c r="BQ300" s="2">
        <f t="shared" si="393"/>
        <v>0</v>
      </c>
      <c r="BR300" s="11">
        <f t="shared" si="394"/>
        <v>2.8323263127526283E-2</v>
      </c>
      <c r="BS300" s="17">
        <f t="shared" si="370"/>
        <v>4.696308467270779E-4</v>
      </c>
      <c r="BT300" s="17">
        <f t="shared" si="371"/>
        <v>8.5487633601413727E-4</v>
      </c>
      <c r="BU300" s="12">
        <f>(BU$3*temperature!$I410+BU$4*temperature!$I410^2+BU$5*temperature!$I410^6)*(K300/K$56)^$BW$1</f>
        <v>-341.0651496133533</v>
      </c>
      <c r="BV300" s="12">
        <f>(BV$3*temperature!$I410+BV$4*temperature!$I410^2+BV$5*temperature!$I410^6)*(L300/L$56)^$BW$1</f>
        <v>-48.485921229444443</v>
      </c>
      <c r="BW300" s="12">
        <f>(BW$3*temperature!$I410+BW$4*temperature!$I410^2+BW$5*temperature!$I410^6)*(M300/M$56)^$BW$1</f>
        <v>-39.781241872340694</v>
      </c>
      <c r="BX300" s="12">
        <f>(BX$3*temperature!$M410+BX$4*temperature!$M410^2+BX$5*temperature!$M410^6)*(K300/K$56)^$BW$1</f>
        <v>-341.06522723687488</v>
      </c>
      <c r="BY300" s="12">
        <f>(BY$3*temperature!$M410+BY$4*temperature!$M410^2+BY$5*temperature!$M410^6)*(L300/L$56)^$BW$1</f>
        <v>-48.485931776619992</v>
      </c>
      <c r="BZ300" s="12">
        <f>(BZ$3*temperature!$M410+BZ$4*temperature!$M410^2+BZ$5*temperature!$M410^6)*(M300/M$56)^$BW$1</f>
        <v>-39.781250117220033</v>
      </c>
      <c r="CA300" s="19">
        <f t="shared" si="380"/>
        <v>-7.7623521576697385E-5</v>
      </c>
      <c r="CB300" s="19">
        <f t="shared" si="381"/>
        <v>-1.0547175548936139E-5</v>
      </c>
      <c r="CC300" s="19">
        <f t="shared" si="382"/>
        <v>-8.2448793392586595E-6</v>
      </c>
      <c r="CD300" s="19">
        <f t="shared" si="383"/>
        <v>-1.1949470549520108E-2</v>
      </c>
      <c r="CE300" s="19">
        <f t="shared" si="384"/>
        <v>-5.6118399721114093E-6</v>
      </c>
      <c r="CF300" s="19"/>
      <c r="CG300" s="19"/>
      <c r="CH300" s="19"/>
    </row>
    <row r="301" spans="1:86">
      <c r="A301" s="2">
        <f t="shared" si="327"/>
        <v>2255</v>
      </c>
      <c r="B301" s="5">
        <f t="shared" si="328"/>
        <v>1165.4054831395272</v>
      </c>
      <c r="C301" s="5">
        <f t="shared" si="329"/>
        <v>2964.1689466920407</v>
      </c>
      <c r="D301" s="5">
        <f t="shared" si="330"/>
        <v>4369.9534512148293</v>
      </c>
      <c r="E301" s="15">
        <f t="shared" si="331"/>
        <v>1.4318953140705924E-8</v>
      </c>
      <c r="F301" s="15">
        <f t="shared" si="332"/>
        <v>2.8209297851475999E-8</v>
      </c>
      <c r="G301" s="15">
        <f t="shared" si="333"/>
        <v>5.7588278098743212E-8</v>
      </c>
      <c r="H301" s="5">
        <f t="shared" si="334"/>
        <v>349.62164494185816</v>
      </c>
      <c r="I301" s="5">
        <f t="shared" si="335"/>
        <v>83479.483219705784</v>
      </c>
      <c r="J301" s="5">
        <f t="shared" si="336"/>
        <v>34595.072074541808</v>
      </c>
      <c r="K301" s="5">
        <f t="shared" si="337"/>
        <v>300</v>
      </c>
      <c r="L301" s="5">
        <f t="shared" si="338"/>
        <v>28162.862752093599</v>
      </c>
      <c r="M301" s="5">
        <f t="shared" si="339"/>
        <v>7916.5767921222405</v>
      </c>
      <c r="N301" s="15">
        <f t="shared" si="340"/>
        <v>0</v>
      </c>
      <c r="O301" s="15">
        <f t="shared" si="341"/>
        <v>-2.2178226024929248E-3</v>
      </c>
      <c r="P301" s="15">
        <f t="shared" si="342"/>
        <v>-5.1230678914493399E-4</v>
      </c>
      <c r="Q301" s="5">
        <f t="shared" si="343"/>
        <v>3.4948665427656418</v>
      </c>
      <c r="R301" s="5">
        <f t="shared" si="344"/>
        <v>2484.9280470202016</v>
      </c>
      <c r="S301" s="5">
        <f t="shared" si="345"/>
        <v>2065.3250522788103</v>
      </c>
      <c r="T301" s="5">
        <f t="shared" si="346"/>
        <v>9.9961389499978921</v>
      </c>
      <c r="U301" s="5">
        <f t="shared" si="347"/>
        <v>29.7669313606103</v>
      </c>
      <c r="V301" s="5">
        <f t="shared" si="348"/>
        <v>59.699978304096774</v>
      </c>
      <c r="W301" s="15">
        <f t="shared" si="349"/>
        <v>-1.0734613539272964E-2</v>
      </c>
      <c r="X301" s="15">
        <f t="shared" si="350"/>
        <v>-1.217998157191269E-2</v>
      </c>
      <c r="Y301" s="15">
        <f t="shared" si="351"/>
        <v>-9.7425357312937999E-3</v>
      </c>
      <c r="Z301" s="5">
        <f t="shared" si="366"/>
        <v>3.0254791680322741</v>
      </c>
      <c r="AA301" s="5">
        <f t="shared" si="367"/>
        <v>7796.0335605333557</v>
      </c>
      <c r="AB301" s="5">
        <f t="shared" si="368"/>
        <v>53344.51458670765</v>
      </c>
      <c r="AC301" s="16">
        <f t="shared" si="352"/>
        <v>0.85639947180371745</v>
      </c>
      <c r="AD301" s="16">
        <f t="shared" si="353"/>
        <v>3.0922418926859132</v>
      </c>
      <c r="AE301" s="16">
        <f t="shared" si="354"/>
        <v>25.563890886792329</v>
      </c>
      <c r="AF301" s="15">
        <f t="shared" si="355"/>
        <v>-4.0504037456468023E-3</v>
      </c>
      <c r="AG301" s="15">
        <f t="shared" si="356"/>
        <v>2.9673830763510267E-4</v>
      </c>
      <c r="AH301" s="15">
        <f t="shared" si="357"/>
        <v>9.7937136394747881E-3</v>
      </c>
      <c r="AI301" s="1">
        <f t="shared" si="321"/>
        <v>9127.5221490614313</v>
      </c>
      <c r="AJ301" s="1">
        <f t="shared" si="322"/>
        <v>170073.01300030568</v>
      </c>
      <c r="AK301" s="1">
        <f t="shared" si="323"/>
        <v>69390.297179083762</v>
      </c>
      <c r="AL301" s="14">
        <f t="shared" si="358"/>
        <v>97.73561984514312</v>
      </c>
      <c r="AM301" s="14">
        <f t="shared" si="359"/>
        <v>24.322284854711523</v>
      </c>
      <c r="AN301" s="14">
        <f t="shared" si="360"/>
        <v>7.5620796359403055</v>
      </c>
      <c r="AO301" s="11">
        <f t="shared" si="361"/>
        <v>1.7576603102530642E-3</v>
      </c>
      <c r="AP301" s="11">
        <f t="shared" si="362"/>
        <v>2.2141884141055283E-3</v>
      </c>
      <c r="AQ301" s="11">
        <f t="shared" si="363"/>
        <v>2.0085482652358517E-3</v>
      </c>
      <c r="AR301" s="1">
        <f t="shared" si="369"/>
        <v>349.62164494185816</v>
      </c>
      <c r="AS301" s="1">
        <f t="shared" si="364"/>
        <v>83479.483219705784</v>
      </c>
      <c r="AT301" s="1">
        <f t="shared" si="365"/>
        <v>34595.072074541808</v>
      </c>
      <c r="AU301" s="1">
        <f t="shared" si="324"/>
        <v>69.924328988371641</v>
      </c>
      <c r="AV301" s="1">
        <f t="shared" si="325"/>
        <v>16695.896643941156</v>
      </c>
      <c r="AW301" s="1">
        <f t="shared" si="326"/>
        <v>6919.0144149083617</v>
      </c>
      <c r="AX301" s="1">
        <f t="shared" si="385"/>
        <v>240</v>
      </c>
      <c r="AY301" s="1">
        <f t="shared" si="372"/>
        <v>22530.290201674878</v>
      </c>
      <c r="AZ301" s="1">
        <f t="shared" si="373"/>
        <v>6333.2614336977922</v>
      </c>
      <c r="BA301" s="1">
        <f t="shared" si="386"/>
        <v>6387.1666523706717</v>
      </c>
      <c r="BB301" s="1">
        <f t="shared" si="387"/>
        <v>29708.726856963443</v>
      </c>
      <c r="BC301" s="1">
        <f t="shared" si="388"/>
        <v>38252.696127521398</v>
      </c>
      <c r="BD301" s="1">
        <f t="shared" si="389"/>
        <v>61.707621258809411</v>
      </c>
      <c r="BE301" s="2">
        <f t="shared" si="395"/>
        <v>0</v>
      </c>
      <c r="BF301" s="2">
        <f t="shared" si="396"/>
        <v>0</v>
      </c>
      <c r="BG301" s="2">
        <f t="shared" si="397"/>
        <v>0</v>
      </c>
      <c r="BH301" s="2">
        <f t="shared" si="374"/>
        <v>0</v>
      </c>
      <c r="BI301" s="2">
        <f t="shared" si="390"/>
        <v>0</v>
      </c>
      <c r="BJ301" s="2">
        <f t="shared" si="375"/>
        <v>0</v>
      </c>
      <c r="BK301" s="2">
        <f t="shared" si="376"/>
        <v>0</v>
      </c>
      <c r="BL301" s="2">
        <f t="shared" si="377"/>
        <v>0</v>
      </c>
      <c r="BM301" s="2">
        <f t="shared" si="378"/>
        <v>0</v>
      </c>
      <c r="BN301" s="2">
        <f t="shared" si="379"/>
        <v>0</v>
      </c>
      <c r="BO301" s="2">
        <f t="shared" si="391"/>
        <v>0</v>
      </c>
      <c r="BP301" s="2">
        <f t="shared" si="392"/>
        <v>0</v>
      </c>
      <c r="BQ301" s="2">
        <f t="shared" si="393"/>
        <v>0</v>
      </c>
      <c r="BR301" s="11">
        <f t="shared" si="394"/>
        <v>2.8286340003681437E-2</v>
      </c>
      <c r="BS301" s="17">
        <f t="shared" si="370"/>
        <v>4.5669573330350415E-4</v>
      </c>
      <c r="BT301" s="17">
        <f t="shared" si="371"/>
        <v>8.2997702525644393E-4</v>
      </c>
      <c r="BU301" s="12">
        <f>(BU$3*temperature!$I411+BU$4*temperature!$I411^2+BU$5*temperature!$I411^6)*(K301/K$56)^$BW$1</f>
        <v>-342.41269837103073</v>
      </c>
      <c r="BV301" s="12">
        <f>(BV$3*temperature!$I411+BV$4*temperature!$I411^2+BV$5*temperature!$I411^6)*(L301/L$56)^$BW$1</f>
        <v>-48.696037538824086</v>
      </c>
      <c r="BW301" s="12">
        <f>(BW$3*temperature!$I411+BW$4*temperature!$I411^2+BW$5*temperature!$I411^6)*(M301/M$56)^$BW$1</f>
        <v>-39.929479283717299</v>
      </c>
      <c r="BX301" s="12">
        <f>(BX$3*temperature!$M411+BX$4*temperature!$M411^2+BX$5*temperature!$M411^6)*(K301/K$56)^$BW$1</f>
        <v>-342.41277590414484</v>
      </c>
      <c r="BY301" s="12">
        <f>(BY$3*temperature!$M411+BY$4*temperature!$M411^2+BY$5*temperature!$M411^6)*(L301/L$56)^$BW$1</f>
        <v>-48.696048078927745</v>
      </c>
      <c r="BZ301" s="12">
        <f>(BZ$3*temperature!$M411+BZ$4*temperature!$M411^2+BZ$5*temperature!$M411^6)*(M301/M$56)^$BW$1</f>
        <v>-39.929487518993142</v>
      </c>
      <c r="CA301" s="19">
        <f t="shared" si="380"/>
        <v>-7.753311410851893E-5</v>
      </c>
      <c r="CB301" s="19">
        <f t="shared" si="381"/>
        <v>-1.0540103659195665E-5</v>
      </c>
      <c r="CC301" s="19">
        <f t="shared" si="382"/>
        <v>-8.235275842594092E-6</v>
      </c>
      <c r="CD301" s="19">
        <f t="shared" si="383"/>
        <v>-1.1918896227721449E-2</v>
      </c>
      <c r="CE301" s="19">
        <f t="shared" si="384"/>
        <v>-5.4433090528876163E-6</v>
      </c>
      <c r="CF301" s="19"/>
      <c r="CG301" s="19"/>
      <c r="CH301" s="19"/>
    </row>
    <row r="302" spans="1:86">
      <c r="A302" s="2">
        <f t="shared" si="327"/>
        <v>2256</v>
      </c>
      <c r="B302" s="5">
        <f t="shared" si="328"/>
        <v>1165.4054989925442</v>
      </c>
      <c r="C302" s="5">
        <f t="shared" si="329"/>
        <v>2964.1690261283093</v>
      </c>
      <c r="D302" s="5">
        <f t="shared" si="330"/>
        <v>4369.953690290019</v>
      </c>
      <c r="E302" s="15">
        <f t="shared" si="331"/>
        <v>1.3603005483670627E-8</v>
      </c>
      <c r="F302" s="15">
        <f t="shared" si="332"/>
        <v>2.6798832958902197E-8</v>
      </c>
      <c r="G302" s="15">
        <f t="shared" si="333"/>
        <v>5.4708864193806049E-8</v>
      </c>
      <c r="H302" s="5">
        <f t="shared" si="334"/>
        <v>349.62164969776325</v>
      </c>
      <c r="I302" s="5">
        <f t="shared" si="335"/>
        <v>83290.697603627574</v>
      </c>
      <c r="J302" s="5">
        <f t="shared" si="336"/>
        <v>34576.539323959405</v>
      </c>
      <c r="K302" s="5">
        <f t="shared" si="337"/>
        <v>300</v>
      </c>
      <c r="L302" s="5">
        <f t="shared" si="338"/>
        <v>28099.172776398274</v>
      </c>
      <c r="M302" s="5">
        <f t="shared" si="339"/>
        <v>7912.3354100497754</v>
      </c>
      <c r="N302" s="15">
        <f t="shared" si="340"/>
        <v>0</v>
      </c>
      <c r="O302" s="15">
        <f t="shared" si="341"/>
        <v>-2.2614879835178847E-3</v>
      </c>
      <c r="P302" s="15">
        <f t="shared" si="342"/>
        <v>-5.3575960719354221E-4</v>
      </c>
      <c r="Q302" s="5">
        <f t="shared" si="343"/>
        <v>3.4573505480880748</v>
      </c>
      <c r="R302" s="5">
        <f t="shared" si="344"/>
        <v>2449.1105469647714</v>
      </c>
      <c r="S302" s="5">
        <f t="shared" si="345"/>
        <v>2044.1079235409352</v>
      </c>
      <c r="T302" s="5">
        <f t="shared" si="346"/>
        <v>9.8888342614847904</v>
      </c>
      <c r="U302" s="5">
        <f t="shared" si="347"/>
        <v>29.404370685185675</v>
      </c>
      <c r="V302" s="5">
        <f t="shared" si="348"/>
        <v>59.11834913231165</v>
      </c>
      <c r="W302" s="15">
        <f t="shared" si="349"/>
        <v>-1.0734613539272964E-2</v>
      </c>
      <c r="X302" s="15">
        <f t="shared" si="350"/>
        <v>-1.217998157191269E-2</v>
      </c>
      <c r="Y302" s="15">
        <f t="shared" si="351"/>
        <v>-9.7425357312937999E-3</v>
      </c>
      <c r="Z302" s="5">
        <f t="shared" si="366"/>
        <v>2.9808789952994492</v>
      </c>
      <c r="AA302" s="5">
        <f t="shared" si="367"/>
        <v>7686.27874404866</v>
      </c>
      <c r="AB302" s="5">
        <f t="shared" si="368"/>
        <v>53314.830270524391</v>
      </c>
      <c r="AC302" s="16">
        <f t="shared" si="352"/>
        <v>0.85293070817535377</v>
      </c>
      <c r="AD302" s="16">
        <f t="shared" si="353"/>
        <v>3.093159479311947</v>
      </c>
      <c r="AE302" s="16">
        <f t="shared" si="354"/>
        <v>25.814256313648354</v>
      </c>
      <c r="AF302" s="15">
        <f t="shared" si="355"/>
        <v>-4.0504037456468023E-3</v>
      </c>
      <c r="AG302" s="15">
        <f t="shared" si="356"/>
        <v>2.9673830763510267E-4</v>
      </c>
      <c r="AH302" s="15">
        <f t="shared" si="357"/>
        <v>9.7937136394747881E-3</v>
      </c>
      <c r="AI302" s="1">
        <f t="shared" si="321"/>
        <v>8284.6942631436614</v>
      </c>
      <c r="AJ302" s="1">
        <f t="shared" si="322"/>
        <v>169761.60834421628</v>
      </c>
      <c r="AK302" s="1">
        <f t="shared" si="323"/>
        <v>69370.281876083754</v>
      </c>
      <c r="AL302" s="14">
        <f t="shared" si="358"/>
        <v>97.905688004843924</v>
      </c>
      <c r="AM302" s="14">
        <f t="shared" si="359"/>
        <v>24.375600434828101</v>
      </c>
      <c r="AN302" s="14">
        <f t="shared" si="360"/>
        <v>7.5771165498553055</v>
      </c>
      <c r="AO302" s="11">
        <f t="shared" si="361"/>
        <v>1.7400837071505336E-3</v>
      </c>
      <c r="AP302" s="11">
        <f t="shared" si="362"/>
        <v>2.1920465299644729E-3</v>
      </c>
      <c r="AQ302" s="11">
        <f t="shared" si="363"/>
        <v>1.9884627825834931E-3</v>
      </c>
      <c r="AR302" s="1">
        <f t="shared" si="369"/>
        <v>349.62164969776325</v>
      </c>
      <c r="AS302" s="1">
        <f t="shared" si="364"/>
        <v>83290.697603627574</v>
      </c>
      <c r="AT302" s="1">
        <f t="shared" si="365"/>
        <v>34576.539323959405</v>
      </c>
      <c r="AU302" s="1">
        <f t="shared" si="324"/>
        <v>69.924329939552649</v>
      </c>
      <c r="AV302" s="1">
        <f t="shared" si="325"/>
        <v>16658.139520725515</v>
      </c>
      <c r="AW302" s="1">
        <f t="shared" si="326"/>
        <v>6915.307864791881</v>
      </c>
      <c r="AX302" s="1">
        <f t="shared" si="385"/>
        <v>240</v>
      </c>
      <c r="AY302" s="1">
        <f t="shared" si="372"/>
        <v>22479.338221118622</v>
      </c>
      <c r="AZ302" s="1">
        <f t="shared" si="373"/>
        <v>6329.86832803982</v>
      </c>
      <c r="BA302" s="1">
        <f t="shared" si="386"/>
        <v>6387.1667392553336</v>
      </c>
      <c r="BB302" s="1">
        <f t="shared" si="387"/>
        <v>29702.016629175505</v>
      </c>
      <c r="BC302" s="1">
        <f t="shared" si="388"/>
        <v>38250.356348214118</v>
      </c>
      <c r="BD302" s="1">
        <f t="shared" si="389"/>
        <v>59.903019449470136</v>
      </c>
      <c r="BE302" s="2">
        <f t="shared" si="395"/>
        <v>0</v>
      </c>
      <c r="BF302" s="2">
        <f t="shared" si="396"/>
        <v>0</v>
      </c>
      <c r="BG302" s="2">
        <f t="shared" si="397"/>
        <v>0</v>
      </c>
      <c r="BH302" s="2">
        <f t="shared" si="374"/>
        <v>0</v>
      </c>
      <c r="BI302" s="2">
        <f t="shared" si="390"/>
        <v>0</v>
      </c>
      <c r="BJ302" s="2">
        <f t="shared" si="375"/>
        <v>0</v>
      </c>
      <c r="BK302" s="2">
        <f t="shared" si="376"/>
        <v>0</v>
      </c>
      <c r="BL302" s="2">
        <f t="shared" si="377"/>
        <v>0</v>
      </c>
      <c r="BM302" s="2">
        <f t="shared" si="378"/>
        <v>0</v>
      </c>
      <c r="BN302" s="2">
        <f t="shared" si="379"/>
        <v>0</v>
      </c>
      <c r="BO302" s="2">
        <f t="shared" si="391"/>
        <v>0</v>
      </c>
      <c r="BP302" s="2">
        <f t="shared" si="392"/>
        <v>0</v>
      </c>
      <c r="BQ302" s="2">
        <f t="shared" si="393"/>
        <v>0</v>
      </c>
      <c r="BR302" s="11">
        <f t="shared" si="394"/>
        <v>2.8249318527537509E-2</v>
      </c>
      <c r="BS302" s="17">
        <f t="shared" si="370"/>
        <v>4.441328407628843E-4</v>
      </c>
      <c r="BT302" s="17">
        <f t="shared" si="371"/>
        <v>8.0580293714217852E-4</v>
      </c>
      <c r="BU302" s="12">
        <f>(BU$3*temperature!$I412+BU$4*temperature!$I412^2+BU$5*temperature!$I412^6)*(K302/K$56)^$BW$1</f>
        <v>-343.75361049730884</v>
      </c>
      <c r="BV302" s="12">
        <f>(BV$3*temperature!$I412+BV$4*temperature!$I412^2+BV$5*temperature!$I412^6)*(L302/L$56)^$BW$1</f>
        <v>-48.905993598591188</v>
      </c>
      <c r="BW302" s="12">
        <f>(BW$3*temperature!$I412+BW$4*temperature!$I412^2+BW$5*temperature!$I412^6)*(M302/M$56)^$BW$1</f>
        <v>-40.077265909884908</v>
      </c>
      <c r="BX302" s="12">
        <f>(BX$3*temperature!$M412+BX$4*temperature!$M412^2+BX$5*temperature!$M412^6)*(K302/K$56)^$BW$1</f>
        <v>-343.75368794038383</v>
      </c>
      <c r="BY302" s="12">
        <f>(BY$3*temperature!$M412+BY$4*temperature!$M412^2+BY$5*temperature!$M412^6)*(L302/L$56)^$BW$1</f>
        <v>-48.906004131785409</v>
      </c>
      <c r="BZ302" s="12">
        <f>(BZ$3*temperature!$M412+BZ$4*temperature!$M412^2+BZ$5*temperature!$M412^6)*(M302/M$56)^$BW$1</f>
        <v>-40.077274135655649</v>
      </c>
      <c r="CA302" s="19">
        <f t="shared" si="380"/>
        <v>-7.7443074985694693E-5</v>
      </c>
      <c r="CB302" s="19">
        <f t="shared" si="381"/>
        <v>-1.0533194220840869E-5</v>
      </c>
      <c r="CC302" s="19">
        <f t="shared" si="382"/>
        <v>-8.2257707418875725E-6</v>
      </c>
      <c r="CD302" s="19">
        <f t="shared" si="383"/>
        <v>-1.1888115558092509E-2</v>
      </c>
      <c r="CE302" s="19">
        <f t="shared" si="384"/>
        <v>-5.2799025341330682E-6</v>
      </c>
      <c r="CF302" s="19"/>
      <c r="CG302" s="19"/>
      <c r="CH302" s="19"/>
    </row>
    <row r="303" spans="1:86">
      <c r="A303" s="2">
        <f t="shared" si="327"/>
        <v>2257</v>
      </c>
      <c r="B303" s="5">
        <f t="shared" si="328"/>
        <v>1165.4055140529108</v>
      </c>
      <c r="C303" s="5">
        <f t="shared" si="329"/>
        <v>2964.1691015927659</v>
      </c>
      <c r="D303" s="5">
        <f t="shared" si="330"/>
        <v>4369.9539174114616</v>
      </c>
      <c r="E303" s="15">
        <f t="shared" si="331"/>
        <v>1.2922855209487094E-8</v>
      </c>
      <c r="F303" s="15">
        <f t="shared" si="332"/>
        <v>2.5458891310957086E-8</v>
      </c>
      <c r="G303" s="15">
        <f t="shared" si="333"/>
        <v>5.1973420984115747E-8</v>
      </c>
      <c r="H303" s="5">
        <f t="shared" si="334"/>
        <v>349.62165421587321</v>
      </c>
      <c r="I303" s="5">
        <f t="shared" si="335"/>
        <v>83098.683031626555</v>
      </c>
      <c r="J303" s="5">
        <f t="shared" si="336"/>
        <v>34557.20964130928</v>
      </c>
      <c r="K303" s="5">
        <f t="shared" si="337"/>
        <v>300</v>
      </c>
      <c r="L303" s="5">
        <f t="shared" si="338"/>
        <v>28034.393512493716</v>
      </c>
      <c r="M303" s="5">
        <f t="shared" si="339"/>
        <v>7907.9116838328619</v>
      </c>
      <c r="N303" s="15">
        <f t="shared" si="340"/>
        <v>0</v>
      </c>
      <c r="O303" s="15">
        <f t="shared" si="341"/>
        <v>-2.3053797497899486E-3</v>
      </c>
      <c r="P303" s="15">
        <f t="shared" si="342"/>
        <v>-5.5909235234075094E-4</v>
      </c>
      <c r="Q303" s="5">
        <f t="shared" si="343"/>
        <v>3.4202372702837862</v>
      </c>
      <c r="R303" s="5">
        <f t="shared" si="344"/>
        <v>2413.7031269830441</v>
      </c>
      <c r="S303" s="5">
        <f t="shared" si="345"/>
        <v>2023.061523304523</v>
      </c>
      <c r="T303" s="5">
        <f t="shared" si="346"/>
        <v>9.7826814473338288</v>
      </c>
      <c r="U303" s="5">
        <f t="shared" si="347"/>
        <v>29.046225992106425</v>
      </c>
      <c r="V303" s="5">
        <f t="shared" si="348"/>
        <v>58.542386503515004</v>
      </c>
      <c r="W303" s="15">
        <f t="shared" si="349"/>
        <v>-1.0734613539272964E-2</v>
      </c>
      <c r="X303" s="15">
        <f t="shared" si="350"/>
        <v>-1.217998157191269E-2</v>
      </c>
      <c r="Y303" s="15">
        <f t="shared" si="351"/>
        <v>-9.7425357312937999E-3</v>
      </c>
      <c r="Z303" s="5">
        <f t="shared" si="366"/>
        <v>2.9369362949654296</v>
      </c>
      <c r="AA303" s="5">
        <f t="shared" si="367"/>
        <v>7577.7374421619415</v>
      </c>
      <c r="AB303" s="5">
        <f t="shared" si="368"/>
        <v>53283.911991404348</v>
      </c>
      <c r="AC303" s="16">
        <f t="shared" si="352"/>
        <v>0.84947599444018318</v>
      </c>
      <c r="AD303" s="16">
        <f t="shared" si="353"/>
        <v>3.0940773382210836</v>
      </c>
      <c r="AE303" s="16">
        <f t="shared" si="354"/>
        <v>26.067073747800229</v>
      </c>
      <c r="AF303" s="15">
        <f t="shared" si="355"/>
        <v>-4.0504037456468023E-3</v>
      </c>
      <c r="AG303" s="15">
        <f t="shared" si="356"/>
        <v>2.9673830763510267E-4</v>
      </c>
      <c r="AH303" s="15">
        <f t="shared" si="357"/>
        <v>9.7937136394747881E-3</v>
      </c>
      <c r="AI303" s="1">
        <f t="shared" si="321"/>
        <v>7526.1491667688488</v>
      </c>
      <c r="AJ303" s="1">
        <f t="shared" si="322"/>
        <v>169443.58703052017</v>
      </c>
      <c r="AK303" s="1">
        <f t="shared" si="323"/>
        <v>69348.561553267267</v>
      </c>
      <c r="AL303" s="14">
        <f t="shared" si="358"/>
        <v>98.074348456453166</v>
      </c>
      <c r="AM303" s="14">
        <f t="shared" si="359"/>
        <v>24.428498560673578</v>
      </c>
      <c r="AN303" s="14">
        <f t="shared" si="360"/>
        <v>7.5920326959714028</v>
      </c>
      <c r="AO303" s="11">
        <f t="shared" si="361"/>
        <v>1.7226828700790283E-3</v>
      </c>
      <c r="AP303" s="11">
        <f t="shared" si="362"/>
        <v>2.1701260646648283E-3</v>
      </c>
      <c r="AQ303" s="11">
        <f t="shared" si="363"/>
        <v>1.968578154757658E-3</v>
      </c>
      <c r="AR303" s="1">
        <f t="shared" si="369"/>
        <v>349.62165421587321</v>
      </c>
      <c r="AS303" s="1">
        <f t="shared" si="364"/>
        <v>83098.683031626555</v>
      </c>
      <c r="AT303" s="1">
        <f t="shared" si="365"/>
        <v>34557.20964130928</v>
      </c>
      <c r="AU303" s="1">
        <f t="shared" si="324"/>
        <v>69.924330843174644</v>
      </c>
      <c r="AV303" s="1">
        <f t="shared" si="325"/>
        <v>16619.73660632531</v>
      </c>
      <c r="AW303" s="1">
        <f t="shared" si="326"/>
        <v>6911.4419282618564</v>
      </c>
      <c r="AX303" s="1">
        <f t="shared" si="385"/>
        <v>240</v>
      </c>
      <c r="AY303" s="1">
        <f t="shared" si="372"/>
        <v>22427.514809994969</v>
      </c>
      <c r="AZ303" s="1">
        <f t="shared" si="373"/>
        <v>6326.3293470662902</v>
      </c>
      <c r="BA303" s="1">
        <f t="shared" si="386"/>
        <v>6387.1668217957649</v>
      </c>
      <c r="BB303" s="1">
        <f t="shared" si="387"/>
        <v>29695.175960859851</v>
      </c>
      <c r="BC303" s="1">
        <f t="shared" si="388"/>
        <v>38247.91444515661</v>
      </c>
      <c r="BD303" s="1">
        <f t="shared" si="389"/>
        <v>58.151009313305565</v>
      </c>
      <c r="BE303" s="2">
        <f t="shared" si="395"/>
        <v>0</v>
      </c>
      <c r="BF303" s="2">
        <f t="shared" si="396"/>
        <v>0</v>
      </c>
      <c r="BG303" s="2">
        <f t="shared" si="397"/>
        <v>0</v>
      </c>
      <c r="BH303" s="2">
        <f t="shared" si="374"/>
        <v>0</v>
      </c>
      <c r="BI303" s="2">
        <f t="shared" si="390"/>
        <v>0</v>
      </c>
      <c r="BJ303" s="2">
        <f t="shared" si="375"/>
        <v>0</v>
      </c>
      <c r="BK303" s="2">
        <f t="shared" si="376"/>
        <v>0</v>
      </c>
      <c r="BL303" s="2">
        <f t="shared" si="377"/>
        <v>0</v>
      </c>
      <c r="BM303" s="2">
        <f t="shared" si="378"/>
        <v>0</v>
      </c>
      <c r="BN303" s="2">
        <f t="shared" si="379"/>
        <v>0</v>
      </c>
      <c r="BO303" s="2">
        <f t="shared" si="391"/>
        <v>0</v>
      </c>
      <c r="BP303" s="2">
        <f t="shared" si="392"/>
        <v>0</v>
      </c>
      <c r="BQ303" s="2">
        <f t="shared" si="393"/>
        <v>0</v>
      </c>
      <c r="BR303" s="11">
        <f t="shared" si="394"/>
        <v>2.8212195258740275E-2</v>
      </c>
      <c r="BS303" s="17">
        <f t="shared" si="370"/>
        <v>4.3193108204427175E-4</v>
      </c>
      <c r="BT303" s="17">
        <f t="shared" si="371"/>
        <v>7.8233294868172666E-4</v>
      </c>
      <c r="BU303" s="12">
        <f>(BU$3*temperature!$I413+BU$4*temperature!$I413^2+BU$5*temperature!$I413^6)*(K303/K$56)^$BW$1</f>
        <v>-345.08794529217352</v>
      </c>
      <c r="BV303" s="12">
        <f>(BV$3*temperature!$I413+BV$4*temperature!$I413^2+BV$5*temperature!$I413^6)*(L303/L$56)^$BW$1</f>
        <v>-49.115806036289705</v>
      </c>
      <c r="BW303" s="12">
        <f>(BW$3*temperature!$I413+BW$4*temperature!$I413^2+BW$5*temperature!$I413^6)*(M303/M$56)^$BW$1</f>
        <v>-40.224609535642855</v>
      </c>
      <c r="BX303" s="12">
        <f>(BX$3*temperature!$M413+BX$4*temperature!$M413^2+BX$5*temperature!$M413^6)*(K303/K$56)^$BW$1</f>
        <v>-345.08802264557488</v>
      </c>
      <c r="BY303" s="12">
        <f>(BY$3*temperature!$M413+BY$4*temperature!$M413^2+BY$5*temperature!$M413^6)*(L303/L$56)^$BW$1</f>
        <v>-49.11581656273686</v>
      </c>
      <c r="BZ303" s="12">
        <f>(BZ$3*temperature!$M413+BZ$4*temperature!$M413^2+BZ$5*temperature!$M413^6)*(M303/M$56)^$BW$1</f>
        <v>-40.224617752005955</v>
      </c>
      <c r="CA303" s="19">
        <f t="shared" si="380"/>
        <v>-7.7353401366053731E-5</v>
      </c>
      <c r="CB303" s="19">
        <f t="shared" si="381"/>
        <v>-1.0526447155712049E-5</v>
      </c>
      <c r="CC303" s="19">
        <f t="shared" si="382"/>
        <v>-8.2163630992226899E-6</v>
      </c>
      <c r="CD303" s="19">
        <f t="shared" si="383"/>
        <v>-1.1857129018954627E-2</v>
      </c>
      <c r="CE303" s="19">
        <f t="shared" si="384"/>
        <v>-5.1214625670956066E-6</v>
      </c>
      <c r="CF303" s="19"/>
      <c r="CG303" s="19"/>
      <c r="CH303" s="19"/>
    </row>
    <row r="304" spans="1:86">
      <c r="A304" s="2">
        <f t="shared" si="327"/>
        <v>2258</v>
      </c>
      <c r="B304" s="5">
        <f t="shared" si="328"/>
        <v>1165.4055283602593</v>
      </c>
      <c r="C304" s="5">
        <f t="shared" si="329"/>
        <v>2964.1691732840022</v>
      </c>
      <c r="D304" s="5">
        <f t="shared" si="330"/>
        <v>4369.9541331768432</v>
      </c>
      <c r="E304" s="15">
        <f t="shared" si="331"/>
        <v>1.227671244901274E-8</v>
      </c>
      <c r="F304" s="15">
        <f t="shared" si="332"/>
        <v>2.4185946745409231E-8</v>
      </c>
      <c r="G304" s="15">
        <f t="shared" si="333"/>
        <v>4.9374749934909955E-8</v>
      </c>
      <c r="H304" s="5">
        <f t="shared" si="334"/>
        <v>349.62165850807776</v>
      </c>
      <c r="I304" s="5">
        <f t="shared" si="335"/>
        <v>82903.444287382285</v>
      </c>
      <c r="J304" s="5">
        <f t="shared" si="336"/>
        <v>34537.088553758418</v>
      </c>
      <c r="K304" s="5">
        <f t="shared" si="337"/>
        <v>300</v>
      </c>
      <c r="L304" s="5">
        <f t="shared" si="338"/>
        <v>27968.526572163755</v>
      </c>
      <c r="M304" s="5">
        <f t="shared" si="339"/>
        <v>7903.3068771938924</v>
      </c>
      <c r="N304" s="15">
        <f t="shared" si="340"/>
        <v>0</v>
      </c>
      <c r="O304" s="15">
        <f t="shared" si="341"/>
        <v>-2.3495047360524435E-3</v>
      </c>
      <c r="P304" s="15">
        <f t="shared" si="342"/>
        <v>-5.8230375136636425E-4</v>
      </c>
      <c r="Q304" s="5">
        <f t="shared" si="343"/>
        <v>3.3835223865132029</v>
      </c>
      <c r="R304" s="5">
        <f t="shared" si="344"/>
        <v>2378.7023907391003</v>
      </c>
      <c r="S304" s="5">
        <f t="shared" si="345"/>
        <v>2002.1853137311366</v>
      </c>
      <c r="T304" s="5">
        <f t="shared" si="346"/>
        <v>9.6776681426188844</v>
      </c>
      <c r="U304" s="5">
        <f t="shared" si="347"/>
        <v>28.692443494788957</v>
      </c>
      <c r="V304" s="5">
        <f t="shared" si="348"/>
        <v>57.972035211209295</v>
      </c>
      <c r="W304" s="15">
        <f t="shared" si="349"/>
        <v>-1.0734613539272964E-2</v>
      </c>
      <c r="X304" s="15">
        <f t="shared" si="350"/>
        <v>-1.217998157191269E-2</v>
      </c>
      <c r="Y304" s="15">
        <f t="shared" si="351"/>
        <v>-9.7425357312937999E-3</v>
      </c>
      <c r="Z304" s="5">
        <f t="shared" si="366"/>
        <v>2.893641375050874</v>
      </c>
      <c r="AA304" s="5">
        <f t="shared" si="367"/>
        <v>7470.4002427163105</v>
      </c>
      <c r="AB304" s="5">
        <f t="shared" si="368"/>
        <v>53251.768291704357</v>
      </c>
      <c r="AC304" s="16">
        <f t="shared" si="352"/>
        <v>0.84603527369046561</v>
      </c>
      <c r="AD304" s="16">
        <f t="shared" si="353"/>
        <v>3.0949954694941195</v>
      </c>
      <c r="AE304" s="16">
        <f t="shared" si="354"/>
        <v>26.322367203505255</v>
      </c>
      <c r="AF304" s="15">
        <f t="shared" si="355"/>
        <v>-4.0504037456468023E-3</v>
      </c>
      <c r="AG304" s="15">
        <f t="shared" si="356"/>
        <v>2.9673830763510267E-4</v>
      </c>
      <c r="AH304" s="15">
        <f t="shared" si="357"/>
        <v>9.7937136394747881E-3</v>
      </c>
      <c r="AI304" s="1">
        <f t="shared" si="321"/>
        <v>6843.4585809351393</v>
      </c>
      <c r="AJ304" s="1">
        <f t="shared" si="322"/>
        <v>169118.96493379347</v>
      </c>
      <c r="AK304" s="1">
        <f t="shared" si="323"/>
        <v>69325.147326202394</v>
      </c>
      <c r="AL304" s="14">
        <f t="shared" si="358"/>
        <v>98.241609946532463</v>
      </c>
      <c r="AM304" s="14">
        <f t="shared" si="359"/>
        <v>24.480981352906252</v>
      </c>
      <c r="AN304" s="14">
        <f t="shared" si="360"/>
        <v>7.6068287505897425</v>
      </c>
      <c r="AO304" s="11">
        <f t="shared" si="361"/>
        <v>1.705456041378238E-3</v>
      </c>
      <c r="AP304" s="11">
        <f t="shared" si="362"/>
        <v>2.1484248040181801E-3</v>
      </c>
      <c r="AQ304" s="11">
        <f t="shared" si="363"/>
        <v>1.9488923732100814E-3</v>
      </c>
      <c r="AR304" s="1">
        <f t="shared" si="369"/>
        <v>349.62165850807776</v>
      </c>
      <c r="AS304" s="1">
        <f t="shared" si="364"/>
        <v>82903.444287382285</v>
      </c>
      <c r="AT304" s="1">
        <f t="shared" si="365"/>
        <v>34537.088553758418</v>
      </c>
      <c r="AU304" s="1">
        <f t="shared" si="324"/>
        <v>69.924331701615557</v>
      </c>
      <c r="AV304" s="1">
        <f t="shared" si="325"/>
        <v>16580.688857476456</v>
      </c>
      <c r="AW304" s="1">
        <f t="shared" si="326"/>
        <v>6907.4177107516844</v>
      </c>
      <c r="AX304" s="1">
        <f t="shared" si="385"/>
        <v>240</v>
      </c>
      <c r="AY304" s="1">
        <f t="shared" si="372"/>
        <v>22374.821257731004</v>
      </c>
      <c r="AZ304" s="1">
        <f t="shared" si="373"/>
        <v>6322.6455017551134</v>
      </c>
      <c r="BA304" s="1">
        <f t="shared" si="386"/>
        <v>6387.1669002091758</v>
      </c>
      <c r="BB304" s="1">
        <f t="shared" si="387"/>
        <v>29688.204155354731</v>
      </c>
      <c r="BC304" s="1">
        <f t="shared" si="388"/>
        <v>38245.370951788129</v>
      </c>
      <c r="BD304" s="1">
        <f t="shared" si="389"/>
        <v>56.450063342549107</v>
      </c>
      <c r="BE304" s="2">
        <f t="shared" si="395"/>
        <v>0</v>
      </c>
      <c r="BF304" s="2">
        <f t="shared" si="396"/>
        <v>0</v>
      </c>
      <c r="BG304" s="2">
        <f t="shared" si="397"/>
        <v>0</v>
      </c>
      <c r="BH304" s="2">
        <f t="shared" si="374"/>
        <v>0</v>
      </c>
      <c r="BI304" s="2">
        <f t="shared" si="390"/>
        <v>0</v>
      </c>
      <c r="BJ304" s="2">
        <f t="shared" si="375"/>
        <v>0</v>
      </c>
      <c r="BK304" s="2">
        <f t="shared" si="376"/>
        <v>0</v>
      </c>
      <c r="BL304" s="2">
        <f t="shared" si="377"/>
        <v>0</v>
      </c>
      <c r="BM304" s="2">
        <f t="shared" si="378"/>
        <v>0</v>
      </c>
      <c r="BN304" s="2">
        <f t="shared" si="379"/>
        <v>0</v>
      </c>
      <c r="BO304" s="2">
        <f t="shared" si="391"/>
        <v>0</v>
      </c>
      <c r="BP304" s="2">
        <f t="shared" si="392"/>
        <v>0</v>
      </c>
      <c r="BQ304" s="2">
        <f t="shared" si="393"/>
        <v>0</v>
      </c>
      <c r="BR304" s="11">
        <f t="shared" si="394"/>
        <v>2.8174966562310638E-2</v>
      </c>
      <c r="BS304" s="17">
        <f t="shared" si="370"/>
        <v>4.2007971120745194E-4</v>
      </c>
      <c r="BT304" s="17">
        <f t="shared" si="371"/>
        <v>7.5954655211818119E-4</v>
      </c>
      <c r="BU304" s="12">
        <f>(BU$3*temperature!$I414+BU$4*temperature!$I414^2+BU$5*temperature!$I414^6)*(K304/K$56)^$BW$1</f>
        <v>-346.41575994542626</v>
      </c>
      <c r="BV304" s="12">
        <f>(BV$3*temperature!$I414+BV$4*temperature!$I414^2+BV$5*temperature!$I414^6)*(L304/L$56)^$BW$1</f>
        <v>-49.325491310040192</v>
      </c>
      <c r="BW304" s="12">
        <f>(BW$3*temperature!$I414+BW$4*temperature!$I414^2+BW$5*temperature!$I414^6)*(M304/M$56)^$BW$1</f>
        <v>-40.371517666603253</v>
      </c>
      <c r="BX304" s="12">
        <f>(BX$3*temperature!$M414+BX$4*temperature!$M414^2+BX$5*temperature!$M414^6)*(K304/K$56)^$BW$1</f>
        <v>-346.41583720951684</v>
      </c>
      <c r="BY304" s="12">
        <f>(BY$3*temperature!$M414+BY$4*temperature!$M414^2+BY$5*temperature!$M414^6)*(L304/L$56)^$BW$1</f>
        <v>-49.325501829902656</v>
      </c>
      <c r="BZ304" s="12">
        <f>(BZ$3*temperature!$M414+BZ$4*temperature!$M414^2+BZ$5*temperature!$M414^6)*(M304/M$56)^$BW$1</f>
        <v>-40.371525873655244</v>
      </c>
      <c r="CA304" s="19">
        <f t="shared" si="380"/>
        <v>-7.7264090577955358E-5</v>
      </c>
      <c r="CB304" s="19">
        <f t="shared" si="381"/>
        <v>-1.0519862463809204E-5</v>
      </c>
      <c r="CC304" s="19">
        <f t="shared" si="382"/>
        <v>-8.2070519908938877E-6</v>
      </c>
      <c r="CD304" s="19">
        <f t="shared" si="383"/>
        <v>-1.1825937125451151E-2</v>
      </c>
      <c r="CE304" s="19">
        <f t="shared" si="384"/>
        <v>-4.9678362524170035E-6</v>
      </c>
      <c r="CF304" s="19"/>
      <c r="CG304" s="19"/>
      <c r="CH304" s="19"/>
    </row>
    <row r="305" spans="1:86">
      <c r="A305" s="2">
        <f t="shared" si="327"/>
        <v>2259</v>
      </c>
      <c r="B305" s="5">
        <f t="shared" si="328"/>
        <v>1165.4055419522404</v>
      </c>
      <c r="C305" s="5">
        <f t="shared" si="329"/>
        <v>2964.1692413906785</v>
      </c>
      <c r="D305" s="5">
        <f t="shared" si="330"/>
        <v>4369.9543381539661</v>
      </c>
      <c r="E305" s="15">
        <f t="shared" si="331"/>
        <v>1.1662876826562102E-8</v>
      </c>
      <c r="F305" s="15">
        <f t="shared" si="332"/>
        <v>2.2976649408138768E-8</v>
      </c>
      <c r="G305" s="15">
        <f t="shared" si="333"/>
        <v>4.6906012438164453E-8</v>
      </c>
      <c r="H305" s="5">
        <f t="shared" si="334"/>
        <v>349.62166258567208</v>
      </c>
      <c r="I305" s="5">
        <f t="shared" si="335"/>
        <v>82704.986111092527</v>
      </c>
      <c r="J305" s="5">
        <f t="shared" si="336"/>
        <v>34516.181675994849</v>
      </c>
      <c r="K305" s="5">
        <f t="shared" si="337"/>
        <v>300</v>
      </c>
      <c r="L305" s="5">
        <f t="shared" si="338"/>
        <v>27901.573552625629</v>
      </c>
      <c r="M305" s="5">
        <f t="shared" si="339"/>
        <v>7898.5222739365709</v>
      </c>
      <c r="N305" s="15">
        <f t="shared" si="340"/>
        <v>0</v>
      </c>
      <c r="O305" s="15">
        <f t="shared" si="341"/>
        <v>-2.3938701012859998E-3</v>
      </c>
      <c r="P305" s="15">
        <f t="shared" si="342"/>
        <v>-6.053925694228246E-4</v>
      </c>
      <c r="Q305" s="5">
        <f t="shared" si="343"/>
        <v>3.3472016203305048</v>
      </c>
      <c r="R305" s="5">
        <f t="shared" si="344"/>
        <v>2344.1049453057399</v>
      </c>
      <c r="S305" s="5">
        <f t="shared" si="345"/>
        <v>1981.4787456097481</v>
      </c>
      <c r="T305" s="5">
        <f t="shared" si="346"/>
        <v>9.5737821151465372</v>
      </c>
      <c r="U305" s="5">
        <f t="shared" si="347"/>
        <v>28.342970061769282</v>
      </c>
      <c r="V305" s="5">
        <f t="shared" si="348"/>
        <v>57.407240586748266</v>
      </c>
      <c r="W305" s="15">
        <f t="shared" si="349"/>
        <v>-1.0734613539272964E-2</v>
      </c>
      <c r="X305" s="15">
        <f t="shared" si="350"/>
        <v>-1.217998157191269E-2</v>
      </c>
      <c r="Y305" s="15">
        <f t="shared" si="351"/>
        <v>-9.7425357312937999E-3</v>
      </c>
      <c r="Z305" s="5">
        <f t="shared" si="366"/>
        <v>2.8509846864399271</v>
      </c>
      <c r="AA305" s="5">
        <f t="shared" si="367"/>
        <v>7364.2577317314363</v>
      </c>
      <c r="AB305" s="5">
        <f t="shared" si="368"/>
        <v>53218.407851075579</v>
      </c>
      <c r="AC305" s="16">
        <f t="shared" si="352"/>
        <v>0.84260848924896048</v>
      </c>
      <c r="AD305" s="16">
        <f t="shared" si="353"/>
        <v>3.0959138732118756</v>
      </c>
      <c r="AE305" s="16">
        <f t="shared" si="354"/>
        <v>26.580160930209487</v>
      </c>
      <c r="AF305" s="15">
        <f t="shared" si="355"/>
        <v>-4.0504037456468023E-3</v>
      </c>
      <c r="AG305" s="15">
        <f t="shared" si="356"/>
        <v>2.9673830763510267E-4</v>
      </c>
      <c r="AH305" s="15">
        <f t="shared" si="357"/>
        <v>9.7937136394747881E-3</v>
      </c>
      <c r="AI305" s="1">
        <f t="shared" si="321"/>
        <v>6229.0370545432406</v>
      </c>
      <c r="AJ305" s="1">
        <f t="shared" si="322"/>
        <v>168787.75729789058</v>
      </c>
      <c r="AK305" s="1">
        <f t="shared" si="323"/>
        <v>69300.050304333839</v>
      </c>
      <c r="AL305" s="14">
        <f t="shared" si="358"/>
        <v>98.407481226258511</v>
      </c>
      <c r="AM305" s="14">
        <f t="shared" si="359"/>
        <v>24.533050944995889</v>
      </c>
      <c r="AN305" s="14">
        <f t="shared" si="360"/>
        <v>7.6215053922207181</v>
      </c>
      <c r="AO305" s="11">
        <f t="shared" si="361"/>
        <v>1.6884014809644557E-3</v>
      </c>
      <c r="AP305" s="11">
        <f t="shared" si="362"/>
        <v>2.1269405559779984E-3</v>
      </c>
      <c r="AQ305" s="11">
        <f t="shared" si="363"/>
        <v>1.9294034494779806E-3</v>
      </c>
      <c r="AR305" s="1">
        <f t="shared" si="369"/>
        <v>349.62166258567208</v>
      </c>
      <c r="AS305" s="1">
        <f t="shared" si="364"/>
        <v>82704.986111092527</v>
      </c>
      <c r="AT305" s="1">
        <f t="shared" si="365"/>
        <v>34516.181675994849</v>
      </c>
      <c r="AU305" s="1">
        <f t="shared" si="324"/>
        <v>69.924332517134417</v>
      </c>
      <c r="AV305" s="1">
        <f t="shared" si="325"/>
        <v>16540.997222218506</v>
      </c>
      <c r="AW305" s="1">
        <f t="shared" si="326"/>
        <v>6903.2363351989698</v>
      </c>
      <c r="AX305" s="1">
        <f t="shared" si="385"/>
        <v>240</v>
      </c>
      <c r="AY305" s="1">
        <f t="shared" si="372"/>
        <v>22321.258842100506</v>
      </c>
      <c r="AZ305" s="1">
        <f t="shared" si="373"/>
        <v>6318.817819149257</v>
      </c>
      <c r="BA305" s="1">
        <f t="shared" si="386"/>
        <v>6387.1669747019159</v>
      </c>
      <c r="BB305" s="1">
        <f t="shared" si="387"/>
        <v>29681.100494534228</v>
      </c>
      <c r="BC305" s="1">
        <f t="shared" si="388"/>
        <v>38242.726406723101</v>
      </c>
      <c r="BD305" s="1">
        <f t="shared" si="389"/>
        <v>54.798698235883613</v>
      </c>
      <c r="BE305" s="2">
        <f t="shared" si="395"/>
        <v>0</v>
      </c>
      <c r="BF305" s="2">
        <f t="shared" si="396"/>
        <v>0</v>
      </c>
      <c r="BG305" s="2">
        <f t="shared" si="397"/>
        <v>0</v>
      </c>
      <c r="BH305" s="2">
        <f t="shared" si="374"/>
        <v>0</v>
      </c>
      <c r="BI305" s="2">
        <f t="shared" si="390"/>
        <v>0</v>
      </c>
      <c r="BJ305" s="2">
        <f t="shared" si="375"/>
        <v>0</v>
      </c>
      <c r="BK305" s="2">
        <f t="shared" si="376"/>
        <v>0</v>
      </c>
      <c r="BL305" s="2">
        <f t="shared" si="377"/>
        <v>0</v>
      </c>
      <c r="BM305" s="2">
        <f t="shared" si="378"/>
        <v>0</v>
      </c>
      <c r="BN305" s="2">
        <f t="shared" si="379"/>
        <v>0</v>
      </c>
      <c r="BO305" s="2">
        <f t="shared" si="391"/>
        <v>0</v>
      </c>
      <c r="BP305" s="2">
        <f t="shared" si="392"/>
        <v>0</v>
      </c>
      <c r="BQ305" s="2">
        <f t="shared" si="393"/>
        <v>0</v>
      </c>
      <c r="BR305" s="11">
        <f t="shared" si="394"/>
        <v>2.8137628595651359E-2</v>
      </c>
      <c r="BS305" s="17">
        <f t="shared" si="370"/>
        <v>4.0856831265984126E-4</v>
      </c>
      <c r="BT305" s="17">
        <f t="shared" si="371"/>
        <v>7.3742383700794284E-4</v>
      </c>
      <c r="BU305" s="12">
        <f>(BU$3*temperature!$I415+BU$4*temperature!$I415^2+BU$5*temperature!$I415^6)*(K305/K$56)^$BW$1</f>
        <v>-347.73710962462445</v>
      </c>
      <c r="BV305" s="12">
        <f>(BV$3*temperature!$I415+BV$4*temperature!$I415^2+BV$5*temperature!$I415^6)*(L305/L$56)^$BW$1</f>
        <v>-49.535065726773134</v>
      </c>
      <c r="BW305" s="12">
        <f>(BW$3*temperature!$I415+BW$4*temperature!$I415^2+BW$5*temperature!$I415^6)*(M305/M$56)^$BW$1</f>
        <v>-40.517997539403765</v>
      </c>
      <c r="BX305" s="12">
        <f>(BX$3*temperature!$M415+BX$4*temperature!$M415^2+BX$5*temperature!$M415^6)*(K305/K$56)^$BW$1</f>
        <v>-347.73718679976412</v>
      </c>
      <c r="BY305" s="12">
        <f>(BY$3*temperature!$M415+BY$4*temperature!$M415^2+BY$5*temperature!$M415^6)*(L305/L$56)^$BW$1</f>
        <v>-49.535076240213215</v>
      </c>
      <c r="BZ305" s="12">
        <f>(BZ$3*temperature!$M415+BZ$4*temperature!$M415^2+BZ$5*temperature!$M415^6)*(M305/M$56)^$BW$1</f>
        <v>-40.518005737240237</v>
      </c>
      <c r="CA305" s="19">
        <f t="shared" si="380"/>
        <v>-7.7175139665541792E-5</v>
      </c>
      <c r="CB305" s="19">
        <f t="shared" si="381"/>
        <v>-1.0513440081183489E-5</v>
      </c>
      <c r="CC305" s="19">
        <f t="shared" si="382"/>
        <v>-8.1978364718793273E-6</v>
      </c>
      <c r="CD305" s="19">
        <f t="shared" si="383"/>
        <v>-1.1794540295477156E-2</v>
      </c>
      <c r="CE305" s="19">
        <f t="shared" si="384"/>
        <v>-4.8188754271216073E-6</v>
      </c>
      <c r="CF305" s="19"/>
      <c r="CG305" s="19"/>
      <c r="CH305" s="19"/>
    </row>
    <row r="306" spans="1:86">
      <c r="A306" s="2">
        <f t="shared" si="327"/>
        <v>2260</v>
      </c>
      <c r="B306" s="5">
        <f t="shared" si="328"/>
        <v>1165.4055548646224</v>
      </c>
      <c r="C306" s="5">
        <f t="shared" si="329"/>
        <v>2964.169306092022</v>
      </c>
      <c r="D306" s="5">
        <f t="shared" si="330"/>
        <v>4369.9545328822414</v>
      </c>
      <c r="E306" s="15">
        <f t="shared" si="331"/>
        <v>1.1079732985233995E-8</v>
      </c>
      <c r="F306" s="15">
        <f t="shared" si="332"/>
        <v>2.1827816937731829E-8</v>
      </c>
      <c r="G306" s="15">
        <f t="shared" si="333"/>
        <v>4.4560711816256225E-8</v>
      </c>
      <c r="H306" s="5">
        <f t="shared" si="334"/>
        <v>349.62166645938674</v>
      </c>
      <c r="I306" s="5">
        <f t="shared" si="335"/>
        <v>82503.313180567013</v>
      </c>
      <c r="J306" s="5">
        <f t="shared" si="336"/>
        <v>34494.494707562822</v>
      </c>
      <c r="K306" s="5">
        <f t="shared" si="337"/>
        <v>300</v>
      </c>
      <c r="L306" s="5">
        <f t="shared" si="338"/>
        <v>27833.536030146624</v>
      </c>
      <c r="M306" s="5">
        <f t="shared" si="339"/>
        <v>7893.5591773335173</v>
      </c>
      <c r="N306" s="15">
        <f t="shared" si="340"/>
        <v>0</v>
      </c>
      <c r="O306" s="15">
        <f t="shared" si="341"/>
        <v>-2.4384833475673551E-3</v>
      </c>
      <c r="P306" s="15">
        <f t="shared" si="342"/>
        <v>-6.2835761309820715E-4</v>
      </c>
      <c r="Q306" s="5">
        <f t="shared" si="343"/>
        <v>3.3112707411862239</v>
      </c>
      <c r="R306" s="5">
        <f t="shared" si="344"/>
        <v>2309.9074013315526</v>
      </c>
      <c r="S306" s="5">
        <f t="shared" si="345"/>
        <v>1960.941258465429</v>
      </c>
      <c r="T306" s="5">
        <f t="shared" si="346"/>
        <v>9.4710112640312367</v>
      </c>
      <c r="U306" s="5">
        <f t="shared" si="347"/>
        <v>27.997753208723658</v>
      </c>
      <c r="V306" s="5">
        <f t="shared" si="348"/>
        <v>56.84794849409689</v>
      </c>
      <c r="W306" s="15">
        <f t="shared" si="349"/>
        <v>-1.0734613539272964E-2</v>
      </c>
      <c r="X306" s="15">
        <f t="shared" si="350"/>
        <v>-1.217998157191269E-2</v>
      </c>
      <c r="Y306" s="15">
        <f t="shared" si="351"/>
        <v>-9.7425357312937999E-3</v>
      </c>
      <c r="Z306" s="5">
        <f t="shared" si="366"/>
        <v>2.8089568207749105</v>
      </c>
      <c r="AA306" s="5">
        <f t="shared" si="367"/>
        <v>7259.3004939617085</v>
      </c>
      <c r="AB306" s="5">
        <f t="shared" si="368"/>
        <v>53183.839482503448</v>
      </c>
      <c r="AC306" s="16">
        <f t="shared" si="352"/>
        <v>0.83919558466799271</v>
      </c>
      <c r="AD306" s="16">
        <f t="shared" si="353"/>
        <v>3.0968325494551965</v>
      </c>
      <c r="AE306" s="16">
        <f t="shared" si="354"/>
        <v>26.840479414851114</v>
      </c>
      <c r="AF306" s="15">
        <f t="shared" si="355"/>
        <v>-4.0504037456468023E-3</v>
      </c>
      <c r="AG306" s="15">
        <f t="shared" si="356"/>
        <v>2.9673830763510267E-4</v>
      </c>
      <c r="AH306" s="15">
        <f t="shared" si="357"/>
        <v>9.7937136394747881E-3</v>
      </c>
      <c r="AI306" s="1">
        <f t="shared" si="321"/>
        <v>5676.0576816060511</v>
      </c>
      <c r="AJ306" s="1">
        <f t="shared" si="322"/>
        <v>168449.97879032005</v>
      </c>
      <c r="AK306" s="1">
        <f t="shared" si="323"/>
        <v>69273.281609099417</v>
      </c>
      <c r="AL306" s="14">
        <f t="shared" si="358"/>
        <v>98.571971049928507</v>
      </c>
      <c r="AM306" s="14">
        <f t="shared" si="359"/>
        <v>24.584709482602506</v>
      </c>
      <c r="AN306" s="14">
        <f t="shared" si="360"/>
        <v>7.6360633014267441</v>
      </c>
      <c r="AO306" s="11">
        <f t="shared" si="361"/>
        <v>1.6715174661548111E-3</v>
      </c>
      <c r="AP306" s="11">
        <f t="shared" si="362"/>
        <v>2.1056711504182182E-3</v>
      </c>
      <c r="AQ306" s="11">
        <f t="shared" si="363"/>
        <v>1.9101094149832007E-3</v>
      </c>
      <c r="AR306" s="1">
        <f t="shared" si="369"/>
        <v>349.62166645938674</v>
      </c>
      <c r="AS306" s="1">
        <f t="shared" si="364"/>
        <v>82503.313180567013</v>
      </c>
      <c r="AT306" s="1">
        <f t="shared" si="365"/>
        <v>34494.494707562822</v>
      </c>
      <c r="AU306" s="1">
        <f t="shared" si="324"/>
        <v>69.924333291877346</v>
      </c>
      <c r="AV306" s="1">
        <f t="shared" si="325"/>
        <v>16500.662636113404</v>
      </c>
      <c r="AW306" s="1">
        <f t="shared" si="326"/>
        <v>6898.8989415125652</v>
      </c>
      <c r="AX306" s="1">
        <f t="shared" si="385"/>
        <v>240</v>
      </c>
      <c r="AY306" s="1">
        <f t="shared" si="372"/>
        <v>22266.8288241173</v>
      </c>
      <c r="AZ306" s="1">
        <f t="shared" si="373"/>
        <v>6314.8473418668145</v>
      </c>
      <c r="BA306" s="1">
        <f t="shared" si="386"/>
        <v>6387.1670454700206</v>
      </c>
      <c r="BB306" s="1">
        <f t="shared" si="387"/>
        <v>29673.86423778949</v>
      </c>
      <c r="BC306" s="1">
        <f t="shared" si="388"/>
        <v>38239.981353583258</v>
      </c>
      <c r="BD306" s="1">
        <f t="shared" si="389"/>
        <v>53.195473623530326</v>
      </c>
      <c r="BE306" s="2">
        <f t="shared" si="395"/>
        <v>0</v>
      </c>
      <c r="BF306" s="2">
        <f t="shared" si="396"/>
        <v>0</v>
      </c>
      <c r="BG306" s="2">
        <f t="shared" si="397"/>
        <v>0</v>
      </c>
      <c r="BH306" s="2">
        <f t="shared" si="374"/>
        <v>0</v>
      </c>
      <c r="BI306" s="2">
        <f t="shared" si="390"/>
        <v>0</v>
      </c>
      <c r="BJ306" s="2">
        <f t="shared" si="375"/>
        <v>0</v>
      </c>
      <c r="BK306" s="2">
        <f t="shared" si="376"/>
        <v>0</v>
      </c>
      <c r="BL306" s="2">
        <f t="shared" si="377"/>
        <v>0</v>
      </c>
      <c r="BM306" s="2">
        <f t="shared" si="378"/>
        <v>0</v>
      </c>
      <c r="BN306" s="2">
        <f t="shared" si="379"/>
        <v>0</v>
      </c>
      <c r="BO306" s="2">
        <f t="shared" si="391"/>
        <v>0</v>
      </c>
      <c r="BP306" s="2">
        <f t="shared" si="392"/>
        <v>0</v>
      </c>
      <c r="BQ306" s="2">
        <f t="shared" si="393"/>
        <v>0</v>
      </c>
      <c r="BR306" s="11">
        <f t="shared" si="394"/>
        <v>2.8100177295935475E-2</v>
      </c>
      <c r="BS306" s="17">
        <f t="shared" si="370"/>
        <v>3.973867907333679E-4</v>
      </c>
      <c r="BT306" s="17">
        <f t="shared" si="371"/>
        <v>7.1594547282324546E-4</v>
      </c>
      <c r="BU306" s="12">
        <f>(BU$3*temperature!$I416+BU$4*temperature!$I416^2+BU$5*temperature!$I416^6)*(K306/K$56)^$BW$1</f>
        <v>-349.05204755919834</v>
      </c>
      <c r="BV306" s="12">
        <f>(BV$3*temperature!$I416+BV$4*temperature!$I416^2+BV$5*temperature!$I416^6)*(L306/L$56)^$BW$1</f>
        <v>-49.744545460279411</v>
      </c>
      <c r="BW306" s="12">
        <f>(BW$3*temperature!$I416+BW$4*temperature!$I416^2+BW$5*temperature!$I416^6)*(M306/M$56)^$BW$1</f>
        <v>-40.664056131523324</v>
      </c>
      <c r="BX306" s="12">
        <f>(BX$3*temperature!$M416+BX$4*temperature!$M416^2+BX$5*temperature!$M416^6)*(K306/K$56)^$BW$1</f>
        <v>-349.05212464574362</v>
      </c>
      <c r="BY306" s="12">
        <f>(BY$3*temperature!$M416+BY$4*temperature!$M416^2+BY$5*temperature!$M416^6)*(L306/L$56)^$BW$1</f>
        <v>-49.744555967459398</v>
      </c>
      <c r="BZ306" s="12">
        <f>(BZ$3*temperature!$M416+BZ$4*temperature!$M416^2+BZ$5*temperature!$M416^6)*(M306/M$56)^$BW$1</f>
        <v>-40.66406432023895</v>
      </c>
      <c r="CA306" s="19">
        <f t="shared" si="380"/>
        <v>-7.7086545275051321E-5</v>
      </c>
      <c r="CB306" s="19">
        <f t="shared" si="381"/>
        <v>-1.0507179986518622E-5</v>
      </c>
      <c r="CC306" s="19">
        <f t="shared" si="382"/>
        <v>-8.1887156255788796E-6</v>
      </c>
      <c r="CD306" s="19">
        <f t="shared" si="383"/>
        <v>-1.1762938953012598E-2</v>
      </c>
      <c r="CE306" s="19">
        <f t="shared" si="384"/>
        <v>-4.6744365601301993E-6</v>
      </c>
      <c r="CF306" s="19"/>
      <c r="CG306" s="19"/>
      <c r="CH306" s="19"/>
    </row>
    <row r="307" spans="1:86">
      <c r="A307" s="2">
        <f t="shared" si="327"/>
        <v>2261</v>
      </c>
      <c r="B307" s="5">
        <f t="shared" si="328"/>
        <v>1165.4055671313856</v>
      </c>
      <c r="C307" s="5">
        <f t="shared" si="329"/>
        <v>2964.1693675582997</v>
      </c>
      <c r="D307" s="5">
        <f t="shared" si="330"/>
        <v>4369.9547178741122</v>
      </c>
      <c r="E307" s="15">
        <f t="shared" si="331"/>
        <v>1.0525746335972294E-8</v>
      </c>
      <c r="F307" s="15">
        <f t="shared" si="332"/>
        <v>2.0736426090845238E-8</v>
      </c>
      <c r="G307" s="15">
        <f t="shared" si="333"/>
        <v>4.2332676225443413E-8</v>
      </c>
      <c r="H307" s="5">
        <f t="shared" si="334"/>
        <v>349.6216701394157</v>
      </c>
      <c r="I307" s="5">
        <f t="shared" si="335"/>
        <v>82298.430091389237</v>
      </c>
      <c r="J307" s="5">
        <f t="shared" si="336"/>
        <v>34472.033430101947</v>
      </c>
      <c r="K307" s="5">
        <f t="shared" si="337"/>
        <v>300</v>
      </c>
      <c r="L307" s="5">
        <f t="shared" si="338"/>
        <v>27764.415553346607</v>
      </c>
      <c r="M307" s="5">
        <f t="shared" si="339"/>
        <v>7888.4189094920048</v>
      </c>
      <c r="N307" s="15">
        <f t="shared" si="340"/>
        <v>0</v>
      </c>
      <c r="O307" s="15">
        <f t="shared" si="341"/>
        <v>-2.4833523388890777E-3</v>
      </c>
      <c r="P307" s="15">
        <f t="shared" si="342"/>
        <v>-6.5119773299138206E-4</v>
      </c>
      <c r="Q307" s="5">
        <f t="shared" si="343"/>
        <v>3.2757255639351439</v>
      </c>
      <c r="R307" s="5">
        <f t="shared" si="344"/>
        <v>2276.1063731992804</v>
      </c>
      <c r="S307" s="5">
        <f t="shared" si="345"/>
        <v>1940.5722806687529</v>
      </c>
      <c r="T307" s="5">
        <f t="shared" si="346"/>
        <v>9.369343618285761</v>
      </c>
      <c r="U307" s="5">
        <f t="shared" si="347"/>
        <v>27.656741090586443</v>
      </c>
      <c r="V307" s="5">
        <f t="shared" si="348"/>
        <v>56.294105324642402</v>
      </c>
      <c r="W307" s="15">
        <f t="shared" si="349"/>
        <v>-1.0734613539272964E-2</v>
      </c>
      <c r="X307" s="15">
        <f t="shared" si="350"/>
        <v>-1.217998157191269E-2</v>
      </c>
      <c r="Y307" s="15">
        <f t="shared" si="351"/>
        <v>-9.7425357312937999E-3</v>
      </c>
      <c r="Z307" s="5">
        <f t="shared" si="366"/>
        <v>2.7675485083820015</v>
      </c>
      <c r="AA307" s="5">
        <f t="shared" si="367"/>
        <v>7155.5191134205133</v>
      </c>
      <c r="AB307" s="5">
        <f t="shared" si="368"/>
        <v>53148.072128172134</v>
      </c>
      <c r="AC307" s="16">
        <f t="shared" si="352"/>
        <v>0.83579650372852321</v>
      </c>
      <c r="AD307" s="16">
        <f t="shared" si="353"/>
        <v>3.0977514983049512</v>
      </c>
      <c r="AE307" s="16">
        <f t="shared" si="354"/>
        <v>27.103347384186382</v>
      </c>
      <c r="AF307" s="15">
        <f t="shared" si="355"/>
        <v>-4.0504037456468023E-3</v>
      </c>
      <c r="AG307" s="15">
        <f t="shared" si="356"/>
        <v>2.9673830763510267E-4</v>
      </c>
      <c r="AH307" s="15">
        <f t="shared" si="357"/>
        <v>9.7937136394747881E-3</v>
      </c>
      <c r="AI307" s="1">
        <f t="shared" si="321"/>
        <v>5178.3762467373235</v>
      </c>
      <c r="AJ307" s="1">
        <f t="shared" si="322"/>
        <v>168105.64354740147</v>
      </c>
      <c r="AK307" s="1">
        <f t="shared" si="323"/>
        <v>69244.852389702035</v>
      </c>
      <c r="AL307" s="14">
        <f t="shared" si="358"/>
        <v>98.735088173498937</v>
      </c>
      <c r="AM307" s="14">
        <f t="shared" si="359"/>
        <v>24.635959122966444</v>
      </c>
      <c r="AN307" s="14">
        <f t="shared" si="360"/>
        <v>7.6505031606681531</v>
      </c>
      <c r="AO307" s="11">
        <f t="shared" si="361"/>
        <v>1.654802291493263E-3</v>
      </c>
      <c r="AP307" s="11">
        <f t="shared" si="362"/>
        <v>2.084614438914036E-3</v>
      </c>
      <c r="AQ307" s="11">
        <f t="shared" si="363"/>
        <v>1.8910083208333686E-3</v>
      </c>
      <c r="AR307" s="1">
        <f t="shared" si="369"/>
        <v>349.6216701394157</v>
      </c>
      <c r="AS307" s="1">
        <f t="shared" si="364"/>
        <v>82298.430091389237</v>
      </c>
      <c r="AT307" s="1">
        <f t="shared" si="365"/>
        <v>34472.033430101947</v>
      </c>
      <c r="AU307" s="1">
        <f t="shared" si="324"/>
        <v>69.924334027883148</v>
      </c>
      <c r="AV307" s="1">
        <f t="shared" si="325"/>
        <v>16459.686018277847</v>
      </c>
      <c r="AW307" s="1">
        <f t="shared" si="326"/>
        <v>6894.4066860203893</v>
      </c>
      <c r="AX307" s="1">
        <f t="shared" si="385"/>
        <v>240</v>
      </c>
      <c r="AY307" s="1">
        <f t="shared" si="372"/>
        <v>22211.53244267729</v>
      </c>
      <c r="AZ307" s="1">
        <f t="shared" si="373"/>
        <v>6310.7351275936044</v>
      </c>
      <c r="BA307" s="1">
        <f t="shared" si="386"/>
        <v>6387.1671126997198</v>
      </c>
      <c r="BB307" s="1">
        <f t="shared" si="387"/>
        <v>29666.494620953534</v>
      </c>
      <c r="BC307" s="1">
        <f t="shared" si="388"/>
        <v>38237.136340817822</v>
      </c>
      <c r="BD307" s="1">
        <f t="shared" si="389"/>
        <v>51.638990828974208</v>
      </c>
      <c r="BE307" s="2">
        <f t="shared" si="395"/>
        <v>0</v>
      </c>
      <c r="BF307" s="2">
        <f t="shared" si="396"/>
        <v>0</v>
      </c>
      <c r="BG307" s="2">
        <f t="shared" si="397"/>
        <v>0</v>
      </c>
      <c r="BH307" s="2">
        <f t="shared" si="374"/>
        <v>0</v>
      </c>
      <c r="BI307" s="2">
        <f t="shared" si="390"/>
        <v>0</v>
      </c>
      <c r="BJ307" s="2">
        <f t="shared" si="375"/>
        <v>0</v>
      </c>
      <c r="BK307" s="2">
        <f t="shared" si="376"/>
        <v>0</v>
      </c>
      <c r="BL307" s="2">
        <f t="shared" si="377"/>
        <v>0</v>
      </c>
      <c r="BM307" s="2">
        <f t="shared" si="378"/>
        <v>0</v>
      </c>
      <c r="BN307" s="2">
        <f t="shared" si="379"/>
        <v>0</v>
      </c>
      <c r="BO307" s="2">
        <f t="shared" si="391"/>
        <v>0</v>
      </c>
      <c r="BP307" s="2">
        <f t="shared" si="392"/>
        <v>0</v>
      </c>
      <c r="BQ307" s="2">
        <f t="shared" si="393"/>
        <v>0</v>
      </c>
      <c r="BR307" s="11">
        <f t="shared" si="394"/>
        <v>2.8062608367764946E-2</v>
      </c>
      <c r="BS307" s="17">
        <f t="shared" si="370"/>
        <v>3.8652535959925362E-4</v>
      </c>
      <c r="BT307" s="17">
        <f t="shared" si="371"/>
        <v>6.9509269206140332E-4</v>
      </c>
      <c r="BU307" s="12">
        <f>(BU$3*temperature!$I417+BU$4*temperature!$I417^2+BU$5*temperature!$I417^6)*(K307/K$56)^$BW$1</f>
        <v>-350.36062512092207</v>
      </c>
      <c r="BV307" s="12">
        <f>(BV$3*temperature!$I417+BV$4*temperature!$I417^2+BV$5*temperature!$I417^6)*(L307/L$56)^$BW$1</f>
        <v>-49.953946569110542</v>
      </c>
      <c r="BW307" s="12">
        <f>(BW$3*temperature!$I417+BW$4*temperature!$I417^2+BW$5*temperature!$I417^6)*(M307/M$56)^$BW$1</f>
        <v>-40.80970017071764</v>
      </c>
      <c r="BX307" s="12">
        <f>(BX$3*temperature!$M417+BX$4*temperature!$M417^2+BX$5*temperature!$M417^6)*(K307/K$56)^$BW$1</f>
        <v>-350.36070211922669</v>
      </c>
      <c r="BY307" s="12">
        <f>(BY$3*temperature!$M417+BY$4*temperature!$M417^2+BY$5*temperature!$M417^6)*(L307/L$56)^$BW$1</f>
        <v>-49.953957070192722</v>
      </c>
      <c r="BZ307" s="12">
        <f>(BZ$3*temperature!$M417+BZ$4*temperature!$M417^2+BZ$5*temperature!$M417^6)*(M307/M$56)^$BW$1</f>
        <v>-40.809708350406133</v>
      </c>
      <c r="CA307" s="19">
        <f t="shared" si="380"/>
        <v>-7.6998304621156421E-5</v>
      </c>
      <c r="CB307" s="19">
        <f t="shared" si="381"/>
        <v>-1.0501082179814603E-5</v>
      </c>
      <c r="CC307" s="19">
        <f t="shared" si="382"/>
        <v>-8.1796884927598512E-6</v>
      </c>
      <c r="CD307" s="19">
        <f t="shared" si="383"/>
        <v>-1.1731133486891953E-2</v>
      </c>
      <c r="CE307" s="19">
        <f t="shared" si="384"/>
        <v>-4.5343805895277582E-6</v>
      </c>
      <c r="CF307" s="19"/>
      <c r="CG307" s="19"/>
      <c r="CH307" s="19"/>
    </row>
    <row r="308" spans="1:86">
      <c r="A308" s="2">
        <f t="shared" si="327"/>
        <v>2262</v>
      </c>
      <c r="B308" s="5">
        <f t="shared" si="328"/>
        <v>1165.4055787848108</v>
      </c>
      <c r="C308" s="5">
        <f t="shared" si="329"/>
        <v>2964.1694259512647</v>
      </c>
      <c r="D308" s="5">
        <f t="shared" si="330"/>
        <v>4369.9548936163965</v>
      </c>
      <c r="E308" s="15">
        <f t="shared" si="331"/>
        <v>9.9994590191736791E-9</v>
      </c>
      <c r="F308" s="15">
        <f t="shared" si="332"/>
        <v>1.9699604786302975E-8</v>
      </c>
      <c r="G308" s="15">
        <f t="shared" si="333"/>
        <v>4.021604241417124E-8</v>
      </c>
      <c r="H308" s="5">
        <f t="shared" si="334"/>
        <v>349.62167363544324</v>
      </c>
      <c r="I308" s="5">
        <f t="shared" si="335"/>
        <v>82090.341336183948</v>
      </c>
      <c r="J308" s="5">
        <f t="shared" si="336"/>
        <v>34448.803704508653</v>
      </c>
      <c r="K308" s="5">
        <f t="shared" si="337"/>
        <v>300</v>
      </c>
      <c r="L308" s="5">
        <f t="shared" si="338"/>
        <v>27694.213636199092</v>
      </c>
      <c r="M308" s="5">
        <f t="shared" si="339"/>
        <v>7883.1028107020638</v>
      </c>
      <c r="N308" s="15">
        <f t="shared" si="340"/>
        <v>0</v>
      </c>
      <c r="O308" s="15">
        <f t="shared" si="341"/>
        <v>-2.5284853200899793E-3</v>
      </c>
      <c r="P308" s="15">
        <f t="shared" si="342"/>
        <v>-6.7391182579623621E-4</v>
      </c>
      <c r="Q308" s="5">
        <f t="shared" si="343"/>
        <v>3.2405619483494492</v>
      </c>
      <c r="R308" s="5">
        <f t="shared" si="344"/>
        <v>2242.6984791775185</v>
      </c>
      <c r="S308" s="5">
        <f t="shared" si="345"/>
        <v>1920.3712295470061</v>
      </c>
      <c r="T308" s="5">
        <f t="shared" si="346"/>
        <v>9.2687673354268103</v>
      </c>
      <c r="U308" s="5">
        <f t="shared" si="347"/>
        <v>27.319882493763942</v>
      </c>
      <c r="V308" s="5">
        <f t="shared" si="348"/>
        <v>55.745657992055854</v>
      </c>
      <c r="W308" s="15">
        <f t="shared" si="349"/>
        <v>-1.0734613539272964E-2</v>
      </c>
      <c r="X308" s="15">
        <f t="shared" si="350"/>
        <v>-1.217998157191269E-2</v>
      </c>
      <c r="Y308" s="15">
        <f t="shared" si="351"/>
        <v>-9.7425357312937999E-3</v>
      </c>
      <c r="Z308" s="5">
        <f t="shared" si="366"/>
        <v>2.7267506162274473</v>
      </c>
      <c r="AA308" s="5">
        <f t="shared" si="367"/>
        <v>7052.9041738784517</v>
      </c>
      <c r="AB308" s="5">
        <f t="shared" si="368"/>
        <v>53111.11485518211</v>
      </c>
      <c r="AC308" s="16">
        <f t="shared" si="352"/>
        <v>0.83241119043922274</v>
      </c>
      <c r="AD308" s="16">
        <f t="shared" si="353"/>
        <v>3.0986707198420325</v>
      </c>
      <c r="AE308" s="16">
        <f t="shared" si="354"/>
        <v>27.36878980713831</v>
      </c>
      <c r="AF308" s="15">
        <f t="shared" si="355"/>
        <v>-4.0504037456468023E-3</v>
      </c>
      <c r="AG308" s="15">
        <f t="shared" si="356"/>
        <v>2.9673830763510267E-4</v>
      </c>
      <c r="AH308" s="15">
        <f t="shared" si="357"/>
        <v>9.7937136394747881E-3</v>
      </c>
      <c r="AI308" s="1">
        <f t="shared" si="321"/>
        <v>4730.4629560914746</v>
      </c>
      <c r="AJ308" s="1">
        <f t="shared" si="322"/>
        <v>167754.76521093916</v>
      </c>
      <c r="AK308" s="1">
        <f t="shared" si="323"/>
        <v>69214.773836752225</v>
      </c>
      <c r="AL308" s="14">
        <f t="shared" si="358"/>
        <v>98.896841353157612</v>
      </c>
      <c r="AM308" s="14">
        <f t="shared" si="359"/>
        <v>24.686802034309633</v>
      </c>
      <c r="AN308" s="14">
        <f t="shared" si="360"/>
        <v>7.6648256541521844</v>
      </c>
      <c r="AO308" s="11">
        <f t="shared" si="361"/>
        <v>1.6382542685783304E-3</v>
      </c>
      <c r="AP308" s="11">
        <f t="shared" si="362"/>
        <v>2.0637682945248955E-3</v>
      </c>
      <c r="AQ308" s="11">
        <f t="shared" si="363"/>
        <v>1.8720982376250349E-3</v>
      </c>
      <c r="AR308" s="1">
        <f t="shared" si="369"/>
        <v>349.62167363544324</v>
      </c>
      <c r="AS308" s="1">
        <f t="shared" si="364"/>
        <v>82090.341336183948</v>
      </c>
      <c r="AT308" s="1">
        <f t="shared" si="365"/>
        <v>34448.803704508653</v>
      </c>
      <c r="AU308" s="1">
        <f t="shared" si="324"/>
        <v>69.924334727088649</v>
      </c>
      <c r="AV308" s="1">
        <f t="shared" si="325"/>
        <v>16418.068267236791</v>
      </c>
      <c r="AW308" s="1">
        <f t="shared" si="326"/>
        <v>6889.760740901731</v>
      </c>
      <c r="AX308" s="1">
        <f t="shared" si="385"/>
        <v>240</v>
      </c>
      <c r="AY308" s="1">
        <f t="shared" si="372"/>
        <v>22155.370908959278</v>
      </c>
      <c r="AZ308" s="1">
        <f t="shared" si="373"/>
        <v>6306.4822485616514</v>
      </c>
      <c r="BA308" s="1">
        <f t="shared" si="386"/>
        <v>6387.1671765679357</v>
      </c>
      <c r="BB308" s="1">
        <f t="shared" si="387"/>
        <v>29658.990855169159</v>
      </c>
      <c r="BC308" s="1">
        <f t="shared" si="388"/>
        <v>38234.191921513928</v>
      </c>
      <c r="BD308" s="1">
        <f t="shared" si="389"/>
        <v>50.127891666279979</v>
      </c>
      <c r="BE308" s="2">
        <f t="shared" si="395"/>
        <v>0</v>
      </c>
      <c r="BF308" s="2">
        <f t="shared" si="396"/>
        <v>0</v>
      </c>
      <c r="BG308" s="2">
        <f t="shared" si="397"/>
        <v>0</v>
      </c>
      <c r="BH308" s="2">
        <f t="shared" si="374"/>
        <v>0</v>
      </c>
      <c r="BI308" s="2">
        <f t="shared" si="390"/>
        <v>0</v>
      </c>
      <c r="BJ308" s="2">
        <f t="shared" si="375"/>
        <v>0</v>
      </c>
      <c r="BK308" s="2">
        <f t="shared" si="376"/>
        <v>0</v>
      </c>
      <c r="BL308" s="2">
        <f t="shared" si="377"/>
        <v>0</v>
      </c>
      <c r="BM308" s="2">
        <f t="shared" si="378"/>
        <v>0</v>
      </c>
      <c r="BN308" s="2">
        <f t="shared" si="379"/>
        <v>0</v>
      </c>
      <c r="BO308" s="2">
        <f t="shared" si="391"/>
        <v>0</v>
      </c>
      <c r="BP308" s="2">
        <f t="shared" si="392"/>
        <v>0</v>
      </c>
      <c r="BQ308" s="2">
        <f t="shared" si="393"/>
        <v>0</v>
      </c>
      <c r="BR308" s="11">
        <f t="shared" si="394"/>
        <v>2.8024917270992628E-2</v>
      </c>
      <c r="BS308" s="17">
        <f t="shared" si="370"/>
        <v>3.7597453350913368E-4</v>
      </c>
      <c r="BT308" s="17">
        <f t="shared" si="371"/>
        <v>6.7484727384602258E-4</v>
      </c>
      <c r="BU308" s="12">
        <f>(BU$3*temperature!$I418+BU$4*temperature!$I418^2+BU$5*temperature!$I418^6)*(K308/K$56)^$BW$1</f>
        <v>-351.6628919009155</v>
      </c>
      <c r="BV308" s="12">
        <f>(BV$3*temperature!$I418+BV$4*temperature!$I418^2+BV$5*temperature!$I418^6)*(L308/L$56)^$BW$1</f>
        <v>-50.163285014362053</v>
      </c>
      <c r="BW308" s="12">
        <f>(BW$3*temperature!$I418+BW$4*temperature!$I418^2+BW$5*temperature!$I418^6)*(M308/M$56)^$BW$1</f>
        <v>-40.954936144089778</v>
      </c>
      <c r="BX308" s="12">
        <f>(BX$3*temperature!$M418+BX$4*temperature!$M418^2+BX$5*temperature!$M418^6)*(K308/K$56)^$BW$1</f>
        <v>-351.66296881132934</v>
      </c>
      <c r="BY308" s="12">
        <f>(BY$3*temperature!$M418+BY$4*temperature!$M418^2+BY$5*temperature!$M418^6)*(L308/L$56)^$BW$1</f>
        <v>-50.163295509508714</v>
      </c>
      <c r="BZ308" s="12">
        <f>(BZ$3*temperature!$M418+BZ$4*temperature!$M418^2+BZ$5*temperature!$M418^6)*(M308/M$56)^$BW$1</f>
        <v>-40.954944314843871</v>
      </c>
      <c r="CA308" s="19">
        <f t="shared" si="380"/>
        <v>-7.691041383850461E-5</v>
      </c>
      <c r="CB308" s="19">
        <f t="shared" si="381"/>
        <v>-1.0495146661071431E-5</v>
      </c>
      <c r="CC308" s="19">
        <f t="shared" si="382"/>
        <v>-8.1707540928732669E-6</v>
      </c>
      <c r="CD308" s="19">
        <f t="shared" si="383"/>
        <v>-1.1699124232500793E-2</v>
      </c>
      <c r="CE308" s="19">
        <f t="shared" si="384"/>
        <v>-4.3985727757798875E-6</v>
      </c>
      <c r="CF308" s="19"/>
      <c r="CG308" s="19"/>
      <c r="CH308" s="19"/>
    </row>
    <row r="309" spans="1:86">
      <c r="A309" s="2">
        <f t="shared" si="327"/>
        <v>2263</v>
      </c>
      <c r="B309" s="5">
        <f t="shared" si="328"/>
        <v>1165.4055898555648</v>
      </c>
      <c r="C309" s="5">
        <f t="shared" si="329"/>
        <v>2964.1694814245825</v>
      </c>
      <c r="D309" s="5">
        <f t="shared" si="330"/>
        <v>4369.9550605715731</v>
      </c>
      <c r="E309" s="15">
        <f t="shared" si="331"/>
        <v>9.499486068214995E-9</v>
      </c>
      <c r="F309" s="15">
        <f t="shared" si="332"/>
        <v>1.8714624546987826E-8</v>
      </c>
      <c r="G309" s="15">
        <f t="shared" si="333"/>
        <v>3.8205240293462678E-8</v>
      </c>
      <c r="H309" s="5">
        <f t="shared" si="334"/>
        <v>349.62167695666943</v>
      </c>
      <c r="I309" s="5">
        <f t="shared" si="335"/>
        <v>81879.051283024281</v>
      </c>
      <c r="J309" s="5">
        <f t="shared" si="336"/>
        <v>34424.811468035412</v>
      </c>
      <c r="K309" s="5">
        <f t="shared" si="337"/>
        <v>300</v>
      </c>
      <c r="L309" s="5">
        <f t="shared" si="338"/>
        <v>27622.931750742246</v>
      </c>
      <c r="M309" s="5">
        <f t="shared" si="339"/>
        <v>7877.6122387704327</v>
      </c>
      <c r="N309" s="15">
        <f t="shared" si="340"/>
        <v>0</v>
      </c>
      <c r="O309" s="15">
        <f t="shared" si="341"/>
        <v>-2.5738909359633855E-3</v>
      </c>
      <c r="P309" s="15">
        <f t="shared" si="342"/>
        <v>-6.9649883598843498E-4</v>
      </c>
      <c r="Q309" s="5">
        <f t="shared" si="343"/>
        <v>3.2057757986370663</v>
      </c>
      <c r="R309" s="5">
        <f t="shared" si="344"/>
        <v>2209.6803415675713</v>
      </c>
      <c r="S309" s="5">
        <f t="shared" si="345"/>
        <v>1900.3375114980474</v>
      </c>
      <c r="T309" s="5">
        <f t="shared" si="346"/>
        <v>9.1692707000955664</v>
      </c>
      <c r="U309" s="5">
        <f t="shared" si="347"/>
        <v>26.987126828443078</v>
      </c>
      <c r="V309" s="5">
        <f t="shared" si="348"/>
        <v>55.202553927203766</v>
      </c>
      <c r="W309" s="15">
        <f t="shared" si="349"/>
        <v>-1.0734613539272964E-2</v>
      </c>
      <c r="X309" s="15">
        <f t="shared" si="350"/>
        <v>-1.217998157191269E-2</v>
      </c>
      <c r="Y309" s="15">
        <f t="shared" si="351"/>
        <v>-9.7425357312937999E-3</v>
      </c>
      <c r="Z309" s="5">
        <f t="shared" si="366"/>
        <v>2.6865541459038669</v>
      </c>
      <c r="AA309" s="5">
        <f t="shared" si="367"/>
        <v>6951.4462593417957</v>
      </c>
      <c r="AB309" s="5">
        <f t="shared" si="368"/>
        <v>53072.976851149193</v>
      </c>
      <c r="AC309" s="16">
        <f t="shared" si="352"/>
        <v>0.82903958903554942</v>
      </c>
      <c r="AD309" s="16">
        <f t="shared" si="353"/>
        <v>3.0995902141473568</v>
      </c>
      <c r="AE309" s="16">
        <f t="shared" si="354"/>
        <v>27.636831897168399</v>
      </c>
      <c r="AF309" s="15">
        <f t="shared" si="355"/>
        <v>-4.0504037456468023E-3</v>
      </c>
      <c r="AG309" s="15">
        <f t="shared" si="356"/>
        <v>2.9673830763510267E-4</v>
      </c>
      <c r="AH309" s="15">
        <f t="shared" si="357"/>
        <v>9.7937136394747881E-3</v>
      </c>
      <c r="AI309" s="1">
        <f t="shared" si="321"/>
        <v>4327.3409952094162</v>
      </c>
      <c r="AJ309" s="1">
        <f t="shared" si="322"/>
        <v>167397.35695708203</v>
      </c>
      <c r="AK309" s="1">
        <f t="shared" si="323"/>
        <v>69183.057193978733</v>
      </c>
      <c r="AL309" s="14">
        <f t="shared" si="358"/>
        <v>99.057239343928373</v>
      </c>
      <c r="AM309" s="14">
        <f t="shared" si="359"/>
        <v>24.737240395247934</v>
      </c>
      <c r="AN309" s="14">
        <f t="shared" si="360"/>
        <v>7.6790314676850366</v>
      </c>
      <c r="AO309" s="11">
        <f t="shared" si="361"/>
        <v>1.621871725892547E-3</v>
      </c>
      <c r="AP309" s="11">
        <f t="shared" si="362"/>
        <v>2.0431306115796465E-3</v>
      </c>
      <c r="AQ309" s="11">
        <f t="shared" si="363"/>
        <v>1.8533772552487846E-3</v>
      </c>
      <c r="AR309" s="1">
        <f t="shared" si="369"/>
        <v>349.62167695666943</v>
      </c>
      <c r="AS309" s="1">
        <f t="shared" si="364"/>
        <v>81879.051283024281</v>
      </c>
      <c r="AT309" s="1">
        <f t="shared" si="365"/>
        <v>34424.811468035412</v>
      </c>
      <c r="AU309" s="1">
        <f t="shared" si="324"/>
        <v>69.924335391333884</v>
      </c>
      <c r="AV309" s="1">
        <f t="shared" si="325"/>
        <v>16375.810256604856</v>
      </c>
      <c r="AW309" s="1">
        <f t="shared" si="326"/>
        <v>6884.9622936070828</v>
      </c>
      <c r="AX309" s="1">
        <f t="shared" si="385"/>
        <v>240</v>
      </c>
      <c r="AY309" s="1">
        <f t="shared" si="372"/>
        <v>22098.345400593797</v>
      </c>
      <c r="AZ309" s="1">
        <f t="shared" si="373"/>
        <v>6302.0897910163467</v>
      </c>
      <c r="BA309" s="1">
        <f t="shared" si="386"/>
        <v>6387.1672372427411</v>
      </c>
      <c r="BB309" s="1">
        <f t="shared" si="387"/>
        <v>29651.352125699636</v>
      </c>
      <c r="BC309" s="1">
        <f t="shared" si="388"/>
        <v>38231.148653199161</v>
      </c>
      <c r="BD309" s="1">
        <f t="shared" si="389"/>
        <v>48.660857271982771</v>
      </c>
      <c r="BE309" s="2">
        <f t="shared" si="395"/>
        <v>0</v>
      </c>
      <c r="BF309" s="2">
        <f t="shared" si="396"/>
        <v>0</v>
      </c>
      <c r="BG309" s="2">
        <f t="shared" si="397"/>
        <v>0</v>
      </c>
      <c r="BH309" s="2">
        <f t="shared" si="374"/>
        <v>0</v>
      </c>
      <c r="BI309" s="2">
        <f t="shared" si="390"/>
        <v>0</v>
      </c>
      <c r="BJ309" s="2">
        <f t="shared" si="375"/>
        <v>0</v>
      </c>
      <c r="BK309" s="2">
        <f t="shared" si="376"/>
        <v>0</v>
      </c>
      <c r="BL309" s="2">
        <f t="shared" si="377"/>
        <v>0</v>
      </c>
      <c r="BM309" s="2">
        <f t="shared" si="378"/>
        <v>0</v>
      </c>
      <c r="BN309" s="2">
        <f t="shared" si="379"/>
        <v>0</v>
      </c>
      <c r="BO309" s="2">
        <f t="shared" si="391"/>
        <v>0</v>
      </c>
      <c r="BP309" s="2">
        <f t="shared" si="392"/>
        <v>0</v>
      </c>
      <c r="BQ309" s="2">
        <f t="shared" si="393"/>
        <v>0</v>
      </c>
      <c r="BR309" s="11">
        <f t="shared" si="394"/>
        <v>2.7987099208657135E-2</v>
      </c>
      <c r="BS309" s="17">
        <f t="shared" si="370"/>
        <v>3.6572511735143566E-4</v>
      </c>
      <c r="BT309" s="17">
        <f t="shared" si="371"/>
        <v>6.5519152800584712E-4</v>
      </c>
      <c r="BU309" s="12">
        <f>(BU$3*temperature!$I419+BU$4*temperature!$I419^2+BU$5*temperature!$I419^6)*(K309/K$56)^$BW$1</f>
        <v>-352.9588957833322</v>
      </c>
      <c r="BV309" s="12">
        <f>(BV$3*temperature!$I419+BV$4*temperature!$I419^2+BV$5*temperature!$I419^6)*(L309/L$56)^$BW$1</f>
        <v>-50.372576677372408</v>
      </c>
      <c r="BW309" s="12">
        <f>(BW$3*temperature!$I419+BW$4*temperature!$I419^2+BW$5*temperature!$I419^6)*(M309/M$56)^$BW$1</f>
        <v>-41.099770306810967</v>
      </c>
      <c r="BX309" s="12">
        <f>(BX$3*temperature!$M419+BX$4*temperature!$M419^2+BX$5*temperature!$M419^6)*(K309/K$56)^$BW$1</f>
        <v>-352.95897260620262</v>
      </c>
      <c r="BY309" s="12">
        <f>(BY$3*temperature!$M419+BY$4*temperature!$M419^2+BY$5*temperature!$M419^6)*(L309/L$56)^$BW$1</f>
        <v>-50.372587166745902</v>
      </c>
      <c r="BZ309" s="12">
        <f>(BZ$3*temperature!$M419+BZ$4*temperature!$M419^2+BZ$5*temperature!$M419^6)*(M309/M$56)^$BW$1</f>
        <v>-41.099778468722526</v>
      </c>
      <c r="CA309" s="19">
        <f t="shared" si="380"/>
        <v>-7.6822870425985457E-5</v>
      </c>
      <c r="CB309" s="19">
        <f t="shared" si="381"/>
        <v>-1.0489373494237952E-5</v>
      </c>
      <c r="CC309" s="19">
        <f t="shared" si="382"/>
        <v>-8.1619115590569891E-6</v>
      </c>
      <c r="CD309" s="19">
        <f t="shared" si="383"/>
        <v>-1.1666911576877785E-2</v>
      </c>
      <c r="CE309" s="19">
        <f t="shared" si="384"/>
        <v>-4.2668826055824513E-6</v>
      </c>
      <c r="CF309" s="19"/>
      <c r="CG309" s="19"/>
      <c r="CH309" s="19"/>
    </row>
    <row r="310" spans="1:86">
      <c r="A310" s="2">
        <f t="shared" si="327"/>
        <v>2264</v>
      </c>
      <c r="B310" s="5">
        <f t="shared" si="328"/>
        <v>1165.4056003727812</v>
      </c>
      <c r="C310" s="5">
        <f t="shared" si="329"/>
        <v>2964.1695341242353</v>
      </c>
      <c r="D310" s="5">
        <f t="shared" si="330"/>
        <v>4369.9552191789971</v>
      </c>
      <c r="E310" s="15">
        <f t="shared" si="331"/>
        <v>9.0245117648042454E-9</v>
      </c>
      <c r="F310" s="15">
        <f t="shared" si="332"/>
        <v>1.7778893319638433E-8</v>
      </c>
      <c r="G310" s="15">
        <f t="shared" si="333"/>
        <v>3.629497827878954E-8</v>
      </c>
      <c r="H310" s="5">
        <f t="shared" si="334"/>
        <v>349.62168011183434</v>
      </c>
      <c r="I310" s="5">
        <f t="shared" si="335"/>
        <v>81664.564153002168</v>
      </c>
      <c r="J310" s="5">
        <f t="shared" si="336"/>
        <v>34400.062731342623</v>
      </c>
      <c r="K310" s="5">
        <f t="shared" si="337"/>
        <v>300</v>
      </c>
      <c r="L310" s="5">
        <f t="shared" si="338"/>
        <v>27550.571319507872</v>
      </c>
      <c r="M310" s="5">
        <f t="shared" si="339"/>
        <v>7871.9485683438006</v>
      </c>
      <c r="N310" s="15">
        <f t="shared" si="340"/>
        <v>0</v>
      </c>
      <c r="O310" s="15">
        <f t="shared" si="341"/>
        <v>-2.6195782506840404E-3</v>
      </c>
      <c r="P310" s="15">
        <f t="shared" si="342"/>
        <v>-7.1895775711805499E-4</v>
      </c>
      <c r="Q310" s="5">
        <f t="shared" si="343"/>
        <v>3.1713630629651459</v>
      </c>
      <c r="R310" s="5">
        <f t="shared" si="344"/>
        <v>2177.0485868468363</v>
      </c>
      <c r="S310" s="5">
        <f t="shared" si="345"/>
        <v>1880.4705221075621</v>
      </c>
      <c r="T310" s="5">
        <f t="shared" si="346"/>
        <v>9.0708421226930618</v>
      </c>
      <c r="U310" s="5">
        <f t="shared" si="347"/>
        <v>26.658424120993772</v>
      </c>
      <c r="V310" s="5">
        <f t="shared" si="348"/>
        <v>54.664741073109312</v>
      </c>
      <c r="W310" s="15">
        <f t="shared" si="349"/>
        <v>-1.0734613539272964E-2</v>
      </c>
      <c r="X310" s="15">
        <f t="shared" si="350"/>
        <v>-1.217998157191269E-2</v>
      </c>
      <c r="Y310" s="15">
        <f t="shared" si="351"/>
        <v>-9.7425357312937999E-3</v>
      </c>
      <c r="Z310" s="5">
        <f t="shared" si="366"/>
        <v>2.6469502316462008</v>
      </c>
      <c r="AA310" s="5">
        <f t="shared" si="367"/>
        <v>6851.1359545167697</v>
      </c>
      <c r="AB310" s="5">
        <f t="shared" si="368"/>
        <v>53033.667419708931</v>
      </c>
      <c r="AC310" s="16">
        <f t="shared" si="352"/>
        <v>0.82568164397883037</v>
      </c>
      <c r="AD310" s="16">
        <f t="shared" si="353"/>
        <v>3.1005099813018653</v>
      </c>
      <c r="AE310" s="16">
        <f t="shared" si="354"/>
        <v>27.90749911467157</v>
      </c>
      <c r="AF310" s="15">
        <f t="shared" si="355"/>
        <v>-4.0504037456468023E-3</v>
      </c>
      <c r="AG310" s="15">
        <f t="shared" si="356"/>
        <v>2.9673830763510267E-4</v>
      </c>
      <c r="AH310" s="15">
        <f t="shared" si="357"/>
        <v>9.7937136394747881E-3</v>
      </c>
      <c r="AI310" s="1">
        <f t="shared" si="321"/>
        <v>3964.5312310798085</v>
      </c>
      <c r="AJ310" s="1">
        <f t="shared" si="322"/>
        <v>167033.43151797869</v>
      </c>
      <c r="AK310" s="1">
        <f t="shared" si="323"/>
        <v>69149.713768187939</v>
      </c>
      <c r="AL310" s="14">
        <f t="shared" si="358"/>
        <v>99.216290898307903</v>
      </c>
      <c r="AM310" s="14">
        <f t="shared" si="359"/>
        <v>24.787276394214498</v>
      </c>
      <c r="AN310" s="14">
        <f t="shared" si="360"/>
        <v>7.693121288526938</v>
      </c>
      <c r="AO310" s="11">
        <f t="shared" si="361"/>
        <v>1.6056530086336215E-3</v>
      </c>
      <c r="AP310" s="11">
        <f t="shared" si="362"/>
        <v>2.0226993054638502E-3</v>
      </c>
      <c r="AQ310" s="11">
        <f t="shared" si="363"/>
        <v>1.8348434826962966E-3</v>
      </c>
      <c r="AR310" s="1">
        <f t="shared" si="369"/>
        <v>349.62168011183434</v>
      </c>
      <c r="AS310" s="1">
        <f t="shared" si="364"/>
        <v>81664.564153002168</v>
      </c>
      <c r="AT310" s="1">
        <f t="shared" si="365"/>
        <v>34400.062731342623</v>
      </c>
      <c r="AU310" s="1">
        <f t="shared" si="324"/>
        <v>69.924336022366873</v>
      </c>
      <c r="AV310" s="1">
        <f t="shared" si="325"/>
        <v>16332.912830600435</v>
      </c>
      <c r="AW310" s="1">
        <f t="shared" si="326"/>
        <v>6880.0125462685246</v>
      </c>
      <c r="AX310" s="1">
        <f t="shared" si="385"/>
        <v>240</v>
      </c>
      <c r="AY310" s="1">
        <f t="shared" si="372"/>
        <v>22040.457055606297</v>
      </c>
      <c r="AZ310" s="1">
        <f t="shared" si="373"/>
        <v>6297.5588546750396</v>
      </c>
      <c r="BA310" s="1">
        <f t="shared" si="386"/>
        <v>6387.1672948838068</v>
      </c>
      <c r="BB310" s="1">
        <f t="shared" si="387"/>
        <v>29643.577590681027</v>
      </c>
      <c r="BC310" s="1">
        <f t="shared" si="388"/>
        <v>38228.007097637666</v>
      </c>
      <c r="BD310" s="1">
        <f t="shared" si="389"/>
        <v>47.236606970564729</v>
      </c>
      <c r="BE310" s="2">
        <f t="shared" si="395"/>
        <v>0</v>
      </c>
      <c r="BF310" s="2">
        <f t="shared" si="396"/>
        <v>0</v>
      </c>
      <c r="BG310" s="2">
        <f t="shared" si="397"/>
        <v>0</v>
      </c>
      <c r="BH310" s="2">
        <f t="shared" si="374"/>
        <v>0</v>
      </c>
      <c r="BI310" s="2">
        <f t="shared" si="390"/>
        <v>0</v>
      </c>
      <c r="BJ310" s="2">
        <f t="shared" si="375"/>
        <v>0</v>
      </c>
      <c r="BK310" s="2">
        <f t="shared" si="376"/>
        <v>0</v>
      </c>
      <c r="BL310" s="2">
        <f t="shared" si="377"/>
        <v>0</v>
      </c>
      <c r="BM310" s="2">
        <f t="shared" si="378"/>
        <v>0</v>
      </c>
      <c r="BN310" s="2">
        <f t="shared" si="379"/>
        <v>0</v>
      </c>
      <c r="BO310" s="2">
        <f t="shared" si="391"/>
        <v>0</v>
      </c>
      <c r="BP310" s="2">
        <f t="shared" si="392"/>
        <v>0</v>
      </c>
      <c r="BQ310" s="2">
        <f t="shared" si="393"/>
        <v>0</v>
      </c>
      <c r="BR310" s="11">
        <f t="shared" si="394"/>
        <v>2.7949149114915056E-2</v>
      </c>
      <c r="BS310" s="17">
        <f t="shared" si="370"/>
        <v>3.5576819751237181E-4</v>
      </c>
      <c r="BT310" s="17">
        <f t="shared" si="371"/>
        <v>6.3610827961732726E-4</v>
      </c>
      <c r="BU310" s="12">
        <f>(BU$3*temperature!$I420+BU$4*temperature!$I420^2+BU$5*temperature!$I420^6)*(K310/K$56)^$BW$1</f>
        <v>-354.24868301589481</v>
      </c>
      <c r="BV310" s="12">
        <f>(BV$3*temperature!$I420+BV$4*temperature!$I420^2+BV$5*temperature!$I420^6)*(L310/L$56)^$BW$1</f>
        <v>-50.581837377371741</v>
      </c>
      <c r="BW310" s="12">
        <f>(BW$3*temperature!$I420+BW$4*temperature!$I420^2+BW$5*temperature!$I420^6)*(M310/M$56)^$BW$1</f>
        <v>-41.244208690505928</v>
      </c>
      <c r="BX310" s="12">
        <f>(BX$3*temperature!$M420+BX$4*temperature!$M420^2+BX$5*temperature!$M420^6)*(K310/K$56)^$BW$1</f>
        <v>-354.24875975156573</v>
      </c>
      <c r="BY310" s="12">
        <f>(BY$3*temperature!$M420+BY$4*temperature!$M420^2+BY$5*temperature!$M420^6)*(L310/L$56)^$BW$1</f>
        <v>-50.581847861134541</v>
      </c>
      <c r="BZ310" s="12">
        <f>(BZ$3*temperature!$M420+BZ$4*temperature!$M420^2+BZ$5*temperature!$M420^6)*(M310/M$56)^$BW$1</f>
        <v>-41.244216843665875</v>
      </c>
      <c r="CA310" s="19">
        <f t="shared" si="380"/>
        <v>-7.6735670916150411E-5</v>
      </c>
      <c r="CB310" s="19">
        <f t="shared" si="381"/>
        <v>-1.0483762800106433E-5</v>
      </c>
      <c r="CC310" s="19">
        <f t="shared" si="382"/>
        <v>-8.1531599462891791E-6</v>
      </c>
      <c r="CD310" s="19">
        <f t="shared" si="383"/>
        <v>-1.1634495875553805E-2</v>
      </c>
      <c r="CE310" s="19">
        <f t="shared" si="384"/>
        <v>-4.1391836266109011E-6</v>
      </c>
      <c r="CF310" s="19"/>
      <c r="CG310" s="19"/>
      <c r="CH310" s="19"/>
    </row>
    <row r="311" spans="1:86">
      <c r="A311" s="2">
        <f t="shared" si="327"/>
        <v>2265</v>
      </c>
      <c r="B311" s="5">
        <f t="shared" si="328"/>
        <v>1165.4056103641369</v>
      </c>
      <c r="C311" s="5">
        <f t="shared" si="329"/>
        <v>2964.1695841889064</v>
      </c>
      <c r="D311" s="5">
        <f t="shared" si="330"/>
        <v>4369.9553698560549</v>
      </c>
      <c r="E311" s="15">
        <f t="shared" si="331"/>
        <v>8.573286176564033E-9</v>
      </c>
      <c r="F311" s="15">
        <f t="shared" si="332"/>
        <v>1.6889948653656511E-8</v>
      </c>
      <c r="G311" s="15">
        <f t="shared" si="333"/>
        <v>3.4480229364850064E-8</v>
      </c>
      <c r="H311" s="5">
        <f t="shared" si="334"/>
        <v>349.62168310924108</v>
      </c>
      <c r="I311" s="5">
        <f t="shared" si="335"/>
        <v>81446.883996979406</v>
      </c>
      <c r="J311" s="5">
        <f t="shared" si="336"/>
        <v>34374.563575515771</v>
      </c>
      <c r="K311" s="5">
        <f t="shared" si="337"/>
        <v>300</v>
      </c>
      <c r="L311" s="5">
        <f t="shared" si="338"/>
        <v>27477.133707674129</v>
      </c>
      <c r="M311" s="5">
        <f t="shared" si="339"/>
        <v>7866.1131902241968</v>
      </c>
      <c r="N311" s="15">
        <f t="shared" si="340"/>
        <v>0</v>
      </c>
      <c r="O311" s="15">
        <f t="shared" si="341"/>
        <v>-2.6655567676646674E-3</v>
      </c>
      <c r="P311" s="15">
        <f t="shared" si="342"/>
        <v>-7.4128763278136223E-4</v>
      </c>
      <c r="Q311" s="5">
        <f t="shared" si="343"/>
        <v>3.1373197329886304</v>
      </c>
      <c r="R311" s="5">
        <f t="shared" si="344"/>
        <v>2144.7998458098155</v>
      </c>
      <c r="S311" s="5">
        <f t="shared" si="345"/>
        <v>1860.7696462702679</v>
      </c>
      <c r="T311" s="5">
        <f t="shared" si="346"/>
        <v>8.9734701380301942</v>
      </c>
      <c r="U311" s="5">
        <f t="shared" si="347"/>
        <v>26.333725006463833</v>
      </c>
      <c r="V311" s="5">
        <f t="shared" si="348"/>
        <v>54.132167879962623</v>
      </c>
      <c r="W311" s="15">
        <f t="shared" si="349"/>
        <v>-1.0734613539272964E-2</v>
      </c>
      <c r="X311" s="15">
        <f t="shared" si="350"/>
        <v>-1.217998157191269E-2</v>
      </c>
      <c r="Y311" s="15">
        <f t="shared" si="351"/>
        <v>-9.7425357312937999E-3</v>
      </c>
      <c r="Z311" s="5">
        <f t="shared" si="366"/>
        <v>2.6079301383768763</v>
      </c>
      <c r="AA311" s="5">
        <f t="shared" si="367"/>
        <v>6751.9638452638819</v>
      </c>
      <c r="AB311" s="5">
        <f t="shared" si="368"/>
        <v>52993.195975949136</v>
      </c>
      <c r="AC311" s="16">
        <f t="shared" si="352"/>
        <v>0.82233729995534666</v>
      </c>
      <c r="AD311" s="16">
        <f t="shared" si="353"/>
        <v>3.1014300213865225</v>
      </c>
      <c r="AE311" s="16">
        <f t="shared" si="354"/>
        <v>28.180817169394558</v>
      </c>
      <c r="AF311" s="15">
        <f t="shared" si="355"/>
        <v>-4.0504037456468023E-3</v>
      </c>
      <c r="AG311" s="15">
        <f t="shared" si="356"/>
        <v>2.9673830763510267E-4</v>
      </c>
      <c r="AH311" s="15">
        <f t="shared" si="357"/>
        <v>9.7937136394747881E-3</v>
      </c>
      <c r="AI311" s="1">
        <f t="shared" si="321"/>
        <v>3638.0024439941944</v>
      </c>
      <c r="AJ311" s="1">
        <f t="shared" si="322"/>
        <v>166663.00119678126</v>
      </c>
      <c r="AK311" s="1">
        <f t="shared" si="323"/>
        <v>69114.75493763767</v>
      </c>
      <c r="AL311" s="14">
        <f t="shared" si="358"/>
        <v>99.374004764934384</v>
      </c>
      <c r="AM311" s="14">
        <f t="shared" si="359"/>
        <v>24.836912228893947</v>
      </c>
      <c r="AN311" s="14">
        <f t="shared" si="360"/>
        <v>7.7070958052502059</v>
      </c>
      <c r="AO311" s="11">
        <f t="shared" si="361"/>
        <v>1.5895964785472853E-3</v>
      </c>
      <c r="AP311" s="11">
        <f t="shared" si="362"/>
        <v>2.0024723124092117E-3</v>
      </c>
      <c r="AQ311" s="11">
        <f t="shared" si="363"/>
        <v>1.8164950478693337E-3</v>
      </c>
      <c r="AR311" s="1">
        <f t="shared" si="369"/>
        <v>349.62168310924108</v>
      </c>
      <c r="AS311" s="1">
        <f t="shared" si="364"/>
        <v>81446.883996979406</v>
      </c>
      <c r="AT311" s="1">
        <f t="shared" si="365"/>
        <v>34374.563575515771</v>
      </c>
      <c r="AU311" s="1">
        <f t="shared" si="324"/>
        <v>69.924336621848212</v>
      </c>
      <c r="AV311" s="1">
        <f t="shared" si="325"/>
        <v>16289.376799395883</v>
      </c>
      <c r="AW311" s="1">
        <f t="shared" si="326"/>
        <v>6874.9127151031544</v>
      </c>
      <c r="AX311" s="1">
        <f t="shared" si="385"/>
        <v>240</v>
      </c>
      <c r="AY311" s="1">
        <f t="shared" si="372"/>
        <v>21981.706966139303</v>
      </c>
      <c r="AZ311" s="1">
        <f t="shared" si="373"/>
        <v>6292.8905521793577</v>
      </c>
      <c r="BA311" s="1">
        <f t="shared" si="386"/>
        <v>6387.1673496428193</v>
      </c>
      <c r="BB311" s="1">
        <f t="shared" si="387"/>
        <v>29635.666379814993</v>
      </c>
      <c r="BC311" s="1">
        <f t="shared" si="388"/>
        <v>38224.767820621637</v>
      </c>
      <c r="BD311" s="1">
        <f t="shared" si="389"/>
        <v>45.853897172557119</v>
      </c>
      <c r="BE311" s="2">
        <f t="shared" si="395"/>
        <v>0</v>
      </c>
      <c r="BF311" s="2">
        <f t="shared" si="396"/>
        <v>0</v>
      </c>
      <c r="BG311" s="2">
        <f t="shared" si="397"/>
        <v>0</v>
      </c>
      <c r="BH311" s="2">
        <f t="shared" si="374"/>
        <v>0</v>
      </c>
      <c r="BI311" s="2">
        <f t="shared" si="390"/>
        <v>0</v>
      </c>
      <c r="BJ311" s="2">
        <f t="shared" si="375"/>
        <v>0</v>
      </c>
      <c r="BK311" s="2">
        <f t="shared" si="376"/>
        <v>0</v>
      </c>
      <c r="BL311" s="2">
        <f t="shared" si="377"/>
        <v>0</v>
      </c>
      <c r="BM311" s="2">
        <f t="shared" si="378"/>
        <v>0</v>
      </c>
      <c r="BN311" s="2">
        <f t="shared" si="379"/>
        <v>0</v>
      </c>
      <c r="BO311" s="2">
        <f t="shared" si="391"/>
        <v>0</v>
      </c>
      <c r="BP311" s="2">
        <f t="shared" si="392"/>
        <v>0</v>
      </c>
      <c r="BQ311" s="2">
        <f t="shared" si="393"/>
        <v>0</v>
      </c>
      <c r="BR311" s="11">
        <f t="shared" si="394"/>
        <v>2.7911061642900331E-2</v>
      </c>
      <c r="BS311" s="17">
        <f t="shared" si="370"/>
        <v>3.4609513303133273E-4</v>
      </c>
      <c r="BT311" s="17">
        <f t="shared" si="371"/>
        <v>6.1758085399740508E-4</v>
      </c>
      <c r="BU311" s="12">
        <f>(BU$3*temperature!$I421+BU$4*temperature!$I421^2+BU$5*temperature!$I421^6)*(K311/K$56)^$BW$1</f>
        <v>-355.53229827741688</v>
      </c>
      <c r="BV311" s="12">
        <f>(BV$3*temperature!$I421+BV$4*temperature!$I421^2+BV$5*temperature!$I421^6)*(L311/L$56)^$BW$1</f>
        <v>-50.791082889113795</v>
      </c>
      <c r="BW311" s="12">
        <f>(BW$3*temperature!$I421+BW$4*temperature!$I421^2+BW$5*temperature!$I421^6)*(M311/M$56)^$BW$1</f>
        <v>-41.388257111316143</v>
      </c>
      <c r="BX311" s="12">
        <f>(BX$3*temperature!$M421+BX$4*temperature!$M421^2+BX$5*temperature!$M421^6)*(K311/K$56)^$BW$1</f>
        <v>-355.53237492622918</v>
      </c>
      <c r="BY311" s="12">
        <f>(BY$3*temperature!$M421+BY$4*temperature!$M421^2+BY$5*temperature!$M421^6)*(L311/L$56)^$BW$1</f>
        <v>-50.791093367428473</v>
      </c>
      <c r="BZ311" s="12">
        <f>(BZ$3*temperature!$M421+BZ$4*temperature!$M421^2+BZ$5*temperature!$M421^6)*(M311/M$56)^$BW$1</f>
        <v>-41.388265255814503</v>
      </c>
      <c r="CA311" s="19">
        <f t="shared" si="380"/>
        <v>-7.6648812296298274E-5</v>
      </c>
      <c r="CB311" s="19">
        <f t="shared" si="381"/>
        <v>-1.0478314678152856E-5</v>
      </c>
      <c r="CC311" s="19">
        <f t="shared" si="382"/>
        <v>-8.1444983592859899E-6</v>
      </c>
      <c r="CD311" s="19">
        <f t="shared" si="383"/>
        <v>-1.1601877434806784E-2</v>
      </c>
      <c r="CE311" s="19">
        <f t="shared" si="384"/>
        <v>-4.0153533142126717E-6</v>
      </c>
      <c r="CF311" s="19"/>
      <c r="CG311" s="19"/>
      <c r="CH311" s="19"/>
    </row>
    <row r="312" spans="1:86">
      <c r="A312" s="2">
        <f t="shared" si="327"/>
        <v>2266</v>
      </c>
      <c r="B312" s="5">
        <f t="shared" si="328"/>
        <v>1165.4056198559249</v>
      </c>
      <c r="C312" s="5">
        <f t="shared" si="329"/>
        <v>2964.1696317503447</v>
      </c>
      <c r="D312" s="5">
        <f t="shared" si="330"/>
        <v>4369.955512999265</v>
      </c>
      <c r="E312" s="15">
        <f t="shared" si="331"/>
        <v>8.1446218677358315E-9</v>
      </c>
      <c r="F312" s="15">
        <f t="shared" si="332"/>
        <v>1.6045451220973685E-8</v>
      </c>
      <c r="G312" s="15">
        <f t="shared" si="333"/>
        <v>3.2756217896607561E-8</v>
      </c>
      <c r="H312" s="5">
        <f t="shared" si="334"/>
        <v>349.62168595677747</v>
      </c>
      <c r="I312" s="5">
        <f t="shared" si="335"/>
        <v>81226.014671530444</v>
      </c>
      <c r="J312" s="5">
        <f t="shared" si="336"/>
        <v>34348.320149059706</v>
      </c>
      <c r="K312" s="5">
        <f t="shared" si="337"/>
        <v>300</v>
      </c>
      <c r="L312" s="5">
        <f t="shared" si="338"/>
        <v>27402.6202149458</v>
      </c>
      <c r="M312" s="5">
        <f t="shared" si="339"/>
        <v>7860.1075106792478</v>
      </c>
      <c r="N312" s="15">
        <f t="shared" si="340"/>
        <v>0</v>
      </c>
      <c r="O312" s="15">
        <f t="shared" si="341"/>
        <v>-2.711836449939331E-3</v>
      </c>
      <c r="P312" s="15">
        <f t="shared" si="342"/>
        <v>-7.6348755728727902E-4</v>
      </c>
      <c r="Q312" s="5">
        <f t="shared" si="343"/>
        <v>3.1036418433838513</v>
      </c>
      <c r="R312" s="5">
        <f t="shared" si="344"/>
        <v>2112.9307537076102</v>
      </c>
      <c r="S312" s="5">
        <f t="shared" si="345"/>
        <v>1841.2342583155414</v>
      </c>
      <c r="T312" s="5">
        <f t="shared" si="346"/>
        <v>8.8771434039922337</v>
      </c>
      <c r="U312" s="5">
        <f t="shared" si="347"/>
        <v>26.012980721165288</v>
      </c>
      <c r="V312" s="5">
        <f t="shared" si="348"/>
        <v>53.60478330017969</v>
      </c>
      <c r="W312" s="15">
        <f t="shared" si="349"/>
        <v>-1.0734613539272964E-2</v>
      </c>
      <c r="X312" s="15">
        <f t="shared" si="350"/>
        <v>-1.217998157191269E-2</v>
      </c>
      <c r="Y312" s="15">
        <f t="shared" si="351"/>
        <v>-9.7425357312937999E-3</v>
      </c>
      <c r="Z312" s="5">
        <f t="shared" si="366"/>
        <v>2.5694852597797526</v>
      </c>
      <c r="AA312" s="5">
        <f t="shared" si="367"/>
        <v>6653.9205190457033</v>
      </c>
      <c r="AB312" s="5">
        <f t="shared" si="368"/>
        <v>52951.572041790212</v>
      </c>
      <c r="AC312" s="16">
        <f t="shared" si="352"/>
        <v>0.81900650187542245</v>
      </c>
      <c r="AD312" s="16">
        <f t="shared" si="353"/>
        <v>3.1023503344823173</v>
      </c>
      <c r="AE312" s="16">
        <f t="shared" si="354"/>
        <v>28.456812022878005</v>
      </c>
      <c r="AF312" s="15">
        <f t="shared" si="355"/>
        <v>-4.0504037456468023E-3</v>
      </c>
      <c r="AG312" s="15">
        <f t="shared" si="356"/>
        <v>2.9673830763510267E-4</v>
      </c>
      <c r="AH312" s="15">
        <f t="shared" si="357"/>
        <v>9.7937136394747881E-3</v>
      </c>
      <c r="AI312" s="1">
        <f t="shared" si="321"/>
        <v>3344.1265362166237</v>
      </c>
      <c r="AJ312" s="1">
        <f t="shared" si="322"/>
        <v>166286.07787649904</v>
      </c>
      <c r="AK312" s="1">
        <f t="shared" si="323"/>
        <v>69078.192158977065</v>
      </c>
      <c r="AL312" s="14">
        <f t="shared" si="358"/>
        <v>99.530389687287524</v>
      </c>
      <c r="AM312" s="14">
        <f t="shared" si="359"/>
        <v>24.886150105667404</v>
      </c>
      <c r="AN312" s="14">
        <f t="shared" si="360"/>
        <v>7.7209557076002611</v>
      </c>
      <c r="AO312" s="11">
        <f t="shared" si="361"/>
        <v>1.5737005137618125E-3</v>
      </c>
      <c r="AP312" s="11">
        <f t="shared" si="362"/>
        <v>1.9824475892851194E-3</v>
      </c>
      <c r="AQ312" s="11">
        <f t="shared" si="363"/>
        <v>1.7983300973906404E-3</v>
      </c>
      <c r="AR312" s="1">
        <f t="shared" si="369"/>
        <v>349.62168595677747</v>
      </c>
      <c r="AS312" s="1">
        <f t="shared" si="364"/>
        <v>81226.014671530444</v>
      </c>
      <c r="AT312" s="1">
        <f t="shared" si="365"/>
        <v>34348.320149059706</v>
      </c>
      <c r="AU312" s="1">
        <f t="shared" si="324"/>
        <v>69.924337191355491</v>
      </c>
      <c r="AV312" s="1">
        <f t="shared" si="325"/>
        <v>16245.202934306089</v>
      </c>
      <c r="AW312" s="1">
        <f t="shared" si="326"/>
        <v>6869.6640298119419</v>
      </c>
      <c r="AX312" s="1">
        <f t="shared" si="385"/>
        <v>240</v>
      </c>
      <c r="AY312" s="1">
        <f t="shared" si="372"/>
        <v>21922.096171956644</v>
      </c>
      <c r="AZ312" s="1">
        <f t="shared" si="373"/>
        <v>6288.0860085433978</v>
      </c>
      <c r="BA312" s="1">
        <f t="shared" si="386"/>
        <v>6387.1674016638817</v>
      </c>
      <c r="BB312" s="1">
        <f t="shared" si="387"/>
        <v>29627.617593000356</v>
      </c>
      <c r="BC312" s="1">
        <f t="shared" si="388"/>
        <v>38221.431391759252</v>
      </c>
      <c r="BD312" s="1">
        <f t="shared" si="389"/>
        <v>44.511520304333565</v>
      </c>
      <c r="BE312" s="2">
        <f t="shared" si="395"/>
        <v>0</v>
      </c>
      <c r="BF312" s="2">
        <f t="shared" si="396"/>
        <v>0</v>
      </c>
      <c r="BG312" s="2">
        <f t="shared" si="397"/>
        <v>0</v>
      </c>
      <c r="BH312" s="2">
        <f t="shared" si="374"/>
        <v>0</v>
      </c>
      <c r="BI312" s="2">
        <f t="shared" si="390"/>
        <v>0</v>
      </c>
      <c r="BJ312" s="2">
        <f t="shared" si="375"/>
        <v>0</v>
      </c>
      <c r="BK312" s="2">
        <f t="shared" si="376"/>
        <v>0</v>
      </c>
      <c r="BL312" s="2">
        <f t="shared" si="377"/>
        <v>0</v>
      </c>
      <c r="BM312" s="2">
        <f t="shared" si="378"/>
        <v>0</v>
      </c>
      <c r="BN312" s="2">
        <f t="shared" si="379"/>
        <v>0</v>
      </c>
      <c r="BO312" s="2">
        <f t="shared" si="391"/>
        <v>0</v>
      </c>
      <c r="BP312" s="2">
        <f t="shared" si="392"/>
        <v>0</v>
      </c>
      <c r="BQ312" s="2">
        <f t="shared" si="393"/>
        <v>0</v>
      </c>
      <c r="BR312" s="11">
        <f t="shared" si="394"/>
        <v>2.7872831152427308E-2</v>
      </c>
      <c r="BS312" s="17">
        <f t="shared" si="370"/>
        <v>3.3669754704086189E-4</v>
      </c>
      <c r="BT312" s="17">
        <f t="shared" si="371"/>
        <v>5.9959306213340296E-4</v>
      </c>
      <c r="BU312" s="12">
        <f>(BU$3*temperature!$I422+BU$4*temperature!$I422^2+BU$5*temperature!$I422^6)*(K312/K$56)^$BW$1</f>
        <v>-356.80978474245296</v>
      </c>
      <c r="BV312" s="12">
        <f>(BV$3*temperature!$I422+BV$4*temperature!$I422^2+BV$5*temperature!$I422^6)*(L312/L$56)^$BW$1</f>
        <v>-51.000328960526161</v>
      </c>
      <c r="BW312" s="12">
        <f>(BW$3*temperature!$I422+BW$4*temperature!$I422^2+BW$5*temperature!$I422^6)*(M312/M$56)^$BW$1</f>
        <v>-41.531921177654418</v>
      </c>
      <c r="BX312" s="12">
        <f>(BX$3*temperature!$M422+BX$4*temperature!$M422^2+BX$5*temperature!$M422^6)*(K312/K$56)^$BW$1</f>
        <v>-356.80986130474378</v>
      </c>
      <c r="BY312" s="12">
        <f>(BY$3*temperature!$M422+BY$4*temperature!$M422^2+BY$5*temperature!$M422^6)*(L312/L$56)^$BW$1</f>
        <v>-51.000339433555375</v>
      </c>
      <c r="BZ312" s="12">
        <f>(BZ$3*temperature!$M422+BZ$4*temperature!$M422^2+BZ$5*temperature!$M422^6)*(M312/M$56)^$BW$1</f>
        <v>-41.531929313580214</v>
      </c>
      <c r="CA312" s="19">
        <f t="shared" si="380"/>
        <v>-7.6562290814763401E-5</v>
      </c>
      <c r="CB312" s="19">
        <f t="shared" si="381"/>
        <v>-1.0473029213642349E-5</v>
      </c>
      <c r="CC312" s="19">
        <f t="shared" si="382"/>
        <v>-8.135925796182164E-6</v>
      </c>
      <c r="CD312" s="19">
        <f t="shared" si="383"/>
        <v>-1.1569056457143097E-2</v>
      </c>
      <c r="CE312" s="19">
        <f t="shared" si="384"/>
        <v>-3.8952729306973246E-6</v>
      </c>
      <c r="CF312" s="19"/>
      <c r="CG312" s="19"/>
      <c r="CH312" s="19"/>
    </row>
    <row r="313" spans="1:86">
      <c r="A313" s="2">
        <f t="shared" si="327"/>
        <v>2267</v>
      </c>
      <c r="B313" s="5">
        <f t="shared" si="328"/>
        <v>1165.4056288731235</v>
      </c>
      <c r="C313" s="5">
        <f t="shared" si="329"/>
        <v>2964.1696769337123</v>
      </c>
      <c r="D313" s="5">
        <f t="shared" si="330"/>
        <v>4369.9556489853194</v>
      </c>
      <c r="E313" s="15">
        <f t="shared" si="331"/>
        <v>7.7373907743490388E-9</v>
      </c>
      <c r="F313" s="15">
        <f t="shared" si="332"/>
        <v>1.5243178659925E-8</v>
      </c>
      <c r="G313" s="15">
        <f t="shared" si="333"/>
        <v>3.1118407001777183E-8</v>
      </c>
      <c r="H313" s="5">
        <f t="shared" si="334"/>
        <v>349.62168866193707</v>
      </c>
      <c r="I313" s="5">
        <f t="shared" si="335"/>
        <v>81001.959814080707</v>
      </c>
      <c r="J313" s="5">
        <f t="shared" si="336"/>
        <v>34321.33866488043</v>
      </c>
      <c r="K313" s="5">
        <f t="shared" si="337"/>
        <v>300</v>
      </c>
      <c r="L313" s="5">
        <f t="shared" si="338"/>
        <v>27327.032067163324</v>
      </c>
      <c r="M313" s="5">
        <f t="shared" si="339"/>
        <v>7853.9329507496632</v>
      </c>
      <c r="N313" s="15">
        <f t="shared" si="340"/>
        <v>0</v>
      </c>
      <c r="O313" s="15">
        <f t="shared" si="341"/>
        <v>-2.7584277412000535E-3</v>
      </c>
      <c r="P313" s="15">
        <f t="shared" si="342"/>
        <v>-7.8555667606272639E-4</v>
      </c>
      <c r="Q313" s="5">
        <f t="shared" si="343"/>
        <v>3.0703254713871164</v>
      </c>
      <c r="R313" s="5">
        <f t="shared" si="344"/>
        <v>2081.437950386487</v>
      </c>
      <c r="S313" s="5">
        <f t="shared" si="345"/>
        <v>1821.8637221377996</v>
      </c>
      <c r="T313" s="5">
        <f t="shared" si="346"/>
        <v>8.7818507002176709</v>
      </c>
      <c r="U313" s="5">
        <f t="shared" si="347"/>
        <v>25.696143095350976</v>
      </c>
      <c r="V313" s="5">
        <f t="shared" si="348"/>
        <v>53.082536783509426</v>
      </c>
      <c r="W313" s="15">
        <f t="shared" si="349"/>
        <v>-1.0734613539272964E-2</v>
      </c>
      <c r="X313" s="15">
        <f t="shared" si="350"/>
        <v>-1.217998157191269E-2</v>
      </c>
      <c r="Y313" s="15">
        <f t="shared" si="351"/>
        <v>-9.7425357312937999E-3</v>
      </c>
      <c r="Z313" s="5">
        <f t="shared" si="366"/>
        <v>2.5316071164024287</v>
      </c>
      <c r="AA313" s="5">
        <f t="shared" si="367"/>
        <v>6556.9965653707277</v>
      </c>
      <c r="AB313" s="5">
        <f t="shared" si="368"/>
        <v>52908.80524133148</v>
      </c>
      <c r="AC313" s="16">
        <f t="shared" si="352"/>
        <v>0.81568919487251712</v>
      </c>
      <c r="AD313" s="16">
        <f t="shared" si="353"/>
        <v>3.1032709206702629</v>
      </c>
      <c r="AE313" s="16">
        <f t="shared" si="354"/>
        <v>28.735509890922437</v>
      </c>
      <c r="AF313" s="15">
        <f t="shared" si="355"/>
        <v>-4.0504037456468023E-3</v>
      </c>
      <c r="AG313" s="15">
        <f t="shared" si="356"/>
        <v>2.9673830763510267E-4</v>
      </c>
      <c r="AH313" s="15">
        <f t="shared" si="357"/>
        <v>9.7937136394747881E-3</v>
      </c>
      <c r="AI313" s="1">
        <f t="shared" ref="AI313:AI346" si="398">(1-$AI$5)*AI312+AU312</f>
        <v>3079.6382197863168</v>
      </c>
      <c r="AJ313" s="1">
        <f t="shared" ref="AJ313:AJ346" si="399">(1-$AI$5)*AJ312+AV312</f>
        <v>165902.67302315522</v>
      </c>
      <c r="AK313" s="1">
        <f t="shared" ref="AK313:AK346" si="400">(1-$AI$5)*AK312+AW312</f>
        <v>69040.036972891307</v>
      </c>
      <c r="AL313" s="14">
        <f t="shared" si="358"/>
        <v>99.685454402419467</v>
      </c>
      <c r="AM313" s="14">
        <f t="shared" si="359"/>
        <v>24.934992239068137</v>
      </c>
      <c r="AN313" s="14">
        <f t="shared" si="360"/>
        <v>7.7347016863595632</v>
      </c>
      <c r="AO313" s="11">
        <f t="shared" si="361"/>
        <v>1.5579635086241943E-3</v>
      </c>
      <c r="AP313" s="11">
        <f t="shared" si="362"/>
        <v>1.9626231133922684E-3</v>
      </c>
      <c r="AQ313" s="11">
        <f t="shared" si="363"/>
        <v>1.7803467964167339E-3</v>
      </c>
      <c r="AR313" s="1">
        <f t="shared" si="369"/>
        <v>349.62168866193707</v>
      </c>
      <c r="AS313" s="1">
        <f t="shared" si="364"/>
        <v>81001.959814080707</v>
      </c>
      <c r="AT313" s="1">
        <f t="shared" si="365"/>
        <v>34321.33866488043</v>
      </c>
      <c r="AU313" s="1">
        <f t="shared" ref="AU313:AU346" si="401">$AU$5*AR313</f>
        <v>69.924337732387414</v>
      </c>
      <c r="AV313" s="1">
        <f t="shared" ref="AV313:AV346" si="402">$AU$5*AS313</f>
        <v>16200.391962816142</v>
      </c>
      <c r="AW313" s="1">
        <f t="shared" ref="AW313:AW346" si="403">$AU$5*AT313</f>
        <v>6864.2677329760863</v>
      </c>
      <c r="AX313" s="1">
        <f t="shared" si="385"/>
        <v>240.00000000000003</v>
      </c>
      <c r="AY313" s="1">
        <f t="shared" si="372"/>
        <v>21861.625653730658</v>
      </c>
      <c r="AZ313" s="1">
        <f t="shared" si="373"/>
        <v>6283.1463605997305</v>
      </c>
      <c r="BA313" s="1">
        <f t="shared" si="386"/>
        <v>6387.167451083892</v>
      </c>
      <c r="BB313" s="1">
        <f t="shared" si="387"/>
        <v>29619.430298901654</v>
      </c>
      <c r="BC313" s="1">
        <f t="shared" si="388"/>
        <v>38217.998384260332</v>
      </c>
      <c r="BD313" s="1">
        <f t="shared" si="389"/>
        <v>43.208303768687017</v>
      </c>
      <c r="BE313" s="2">
        <f t="shared" si="395"/>
        <v>0</v>
      </c>
      <c r="BF313" s="2">
        <f t="shared" si="396"/>
        <v>0</v>
      </c>
      <c r="BG313" s="2">
        <f t="shared" si="397"/>
        <v>0</v>
      </c>
      <c r="BH313" s="2">
        <f t="shared" si="374"/>
        <v>0</v>
      </c>
      <c r="BI313" s="2">
        <f t="shared" si="390"/>
        <v>0</v>
      </c>
      <c r="BJ313" s="2">
        <f t="shared" si="375"/>
        <v>0</v>
      </c>
      <c r="BK313" s="2">
        <f t="shared" si="376"/>
        <v>0</v>
      </c>
      <c r="BL313" s="2">
        <f t="shared" si="377"/>
        <v>0</v>
      </c>
      <c r="BM313" s="2">
        <f t="shared" si="378"/>
        <v>0</v>
      </c>
      <c r="BN313" s="2">
        <f t="shared" si="379"/>
        <v>0</v>
      </c>
      <c r="BO313" s="2">
        <f t="shared" si="391"/>
        <v>0</v>
      </c>
      <c r="BP313" s="2">
        <f t="shared" si="392"/>
        <v>0</v>
      </c>
      <c r="BQ313" s="2">
        <f t="shared" si="393"/>
        <v>0</v>
      </c>
      <c r="BR313" s="11">
        <f t="shared" si="394"/>
        <v>2.783445169746121E-2</v>
      </c>
      <c r="BS313" s="17">
        <f t="shared" si="370"/>
        <v>3.2756731848176626E-4</v>
      </c>
      <c r="BT313" s="17">
        <f t="shared" si="371"/>
        <v>5.8212918653728445E-4</v>
      </c>
      <c r="BU313" s="12">
        <f>(BU$3*temperature!$I423+BU$4*temperature!$I423^2+BU$5*temperature!$I423^6)*(K313/K$56)^$BW$1</f>
        <v>-358.081184143207</v>
      </c>
      <c r="BV313" s="12">
        <f>(BV$3*temperature!$I423+BV$4*temperature!$I423^2+BV$5*temperature!$I423^6)*(L313/L$56)^$BW$1</f>
        <v>-51.209591330413893</v>
      </c>
      <c r="BW313" s="12">
        <f>(BW$3*temperature!$I423+BW$4*temperature!$I423^2+BW$5*temperature!$I423^6)*(M313/M$56)^$BW$1</f>
        <v>-41.675206297662768</v>
      </c>
      <c r="BX313" s="12">
        <f>(BX$3*temperature!$M423+BX$4*temperature!$M423^2+BX$5*temperature!$M423^6)*(K313/K$56)^$BW$1</f>
        <v>-358.08126061931057</v>
      </c>
      <c r="BY313" s="12">
        <f>(BY$3*temperature!$M423+BY$4*temperature!$M423^2+BY$5*temperature!$M423^6)*(L313/L$56)^$BW$1</f>
        <v>-51.209601798320499</v>
      </c>
      <c r="BZ313" s="12">
        <f>(BZ$3*temperature!$M423+BZ$4*temperature!$M423^2+BZ$5*temperature!$M423^6)*(M313/M$56)^$BW$1</f>
        <v>-41.675214425104166</v>
      </c>
      <c r="CA313" s="19">
        <f t="shared" si="380"/>
        <v>-7.6476103572531429E-5</v>
      </c>
      <c r="CB313" s="19">
        <f t="shared" si="381"/>
        <v>-1.0467906605526878E-5</v>
      </c>
      <c r="CC313" s="19">
        <f t="shared" si="382"/>
        <v>-8.1274413972209913E-6</v>
      </c>
      <c r="CD313" s="19">
        <f t="shared" si="383"/>
        <v>-1.1536033233447424E-2</v>
      </c>
      <c r="CE313" s="19">
        <f t="shared" si="384"/>
        <v>-3.7788274721969121E-6</v>
      </c>
      <c r="CF313" s="19"/>
      <c r="CG313" s="19"/>
      <c r="CH313" s="19"/>
    </row>
    <row r="314" spans="1:86">
      <c r="A314" s="2">
        <f t="shared" ref="A314:A346" si="404">1+A313</f>
        <v>2268</v>
      </c>
      <c r="B314" s="5">
        <f t="shared" ref="B314:B346" si="405">B313*(1+E314)</f>
        <v>1165.4056374394625</v>
      </c>
      <c r="C314" s="5">
        <f t="shared" ref="C314:C346" si="406">C313*(1+F314)</f>
        <v>2964.1697198579118</v>
      </c>
      <c r="D314" s="5">
        <f t="shared" ref="D314:D346" si="407">D313*(1+G314)</f>
        <v>4369.955778172075</v>
      </c>
      <c r="E314" s="15">
        <f t="shared" ref="E314:E346" si="408">E313*$E$5</f>
        <v>7.3505212356315861E-9</v>
      </c>
      <c r="F314" s="15">
        <f t="shared" ref="F314:F346" si="409">F313*$E$5</f>
        <v>1.4481019726928749E-8</v>
      </c>
      <c r="G314" s="15">
        <f t="shared" ref="G314:G346" si="410">G313*$E$5</f>
        <v>2.9562486651688323E-8</v>
      </c>
      <c r="H314" s="5">
        <f t="shared" ref="H314:H346" si="411">AR314</f>
        <v>349.62169123183872</v>
      </c>
      <c r="I314" s="5">
        <f t="shared" ref="I314:I346" si="412">AS314</f>
        <v>80774.722817237955</v>
      </c>
      <c r="J314" s="5">
        <f t="shared" ref="J314:J346" si="413">AT314</f>
        <v>34293.625397264455</v>
      </c>
      <c r="K314" s="5">
        <f t="shared" ref="K314:K346" si="414">H314/B314*1000</f>
        <v>300</v>
      </c>
      <c r="L314" s="5">
        <f t="shared" ref="L314:L346" si="415">I314/C314*1000</f>
        <v>27250.370407639784</v>
      </c>
      <c r="M314" s="5">
        <f t="shared" ref="M314:M346" si="416">J314/D314*1000</f>
        <v>7847.5909455562651</v>
      </c>
      <c r="N314" s="15">
        <f t="shared" ref="N314:N346" si="417">K314/K313-1</f>
        <v>0</v>
      </c>
      <c r="O314" s="15">
        <f t="shared" ref="O314:O346" si="418">L314/L313-1</f>
        <v>-2.8053415875943788E-3</v>
      </c>
      <c r="P314" s="15">
        <f t="shared" ref="P314:P346" si="419">M314/M313-1</f>
        <v>-8.0749418580061683E-4</v>
      </c>
      <c r="Q314" s="5">
        <f t="shared" ref="Q314:Q346" si="420">T314*H314/1000</f>
        <v>3.0373667363382184</v>
      </c>
      <c r="R314" s="5">
        <f t="shared" ref="R314:R346" si="421">U314*I314/1000</f>
        <v>2050.3180804259064</v>
      </c>
      <c r="S314" s="5">
        <f t="shared" ref="S314:S346" si="422">V314*J314/1000</f>
        <v>1802.6573913319323</v>
      </c>
      <c r="T314" s="5">
        <f t="shared" ref="T314:T346" si="423">T313*(1+W314)</f>
        <v>8.6875809267912398</v>
      </c>
      <c r="U314" s="5">
        <f t="shared" ref="U314:U346" si="424">U313*(1+X314)</f>
        <v>25.383164545980371</v>
      </c>
      <c r="V314" s="5">
        <f t="shared" ref="V314:V346" si="425">V313*(1+Y314)</f>
        <v>52.565378272188369</v>
      </c>
      <c r="W314" s="15">
        <f t="shared" ref="W314:W346" si="426">T$5-1</f>
        <v>-1.0734613539272964E-2</v>
      </c>
      <c r="X314" s="15">
        <f t="shared" ref="X314:X346" si="427">U$5-1</f>
        <v>-1.217998157191269E-2</v>
      </c>
      <c r="Y314" s="15">
        <f t="shared" ref="Y314:Y346" si="428">V$5-1</f>
        <v>-9.7425357312937999E-3</v>
      </c>
      <c r="Z314" s="5">
        <f t="shared" si="366"/>
        <v>2.4942873537865018</v>
      </c>
      <c r="AA314" s="5">
        <f t="shared" si="367"/>
        <v>6461.1825762351291</v>
      </c>
      <c r="AB314" s="5">
        <f t="shared" si="368"/>
        <v>52864.9052961794</v>
      </c>
      <c r="AC314" s="16">
        <f t="shared" ref="AC314:AC346" si="429">AC313*(1+AF314)</f>
        <v>0.8123853243023218</v>
      </c>
      <c r="AD314" s="16">
        <f t="shared" ref="AD314:AD346" si="430">AD313*(1+AG314)</f>
        <v>3.1041917800313956</v>
      </c>
      <c r="AE314" s="16">
        <f t="shared" ref="AE314:AE346" si="431">AE313*(1+AH314)</f>
        <v>29.016937246078427</v>
      </c>
      <c r="AF314" s="15">
        <f t="shared" ref="AF314:AF346" si="432">AC$5-1</f>
        <v>-4.0504037456468023E-3</v>
      </c>
      <c r="AG314" s="15">
        <f t="shared" ref="AG314:AG346" si="433">AD$5-1</f>
        <v>2.9673830763510267E-4</v>
      </c>
      <c r="AH314" s="15">
        <f t="shared" ref="AH314:AH346" si="434">AE$5-1</f>
        <v>9.7937136394747881E-3</v>
      </c>
      <c r="AI314" s="1">
        <f t="shared" si="398"/>
        <v>2841.5987355400725</v>
      </c>
      <c r="AJ314" s="1">
        <f t="shared" si="399"/>
        <v>165512.79768365587</v>
      </c>
      <c r="AK314" s="1">
        <f t="shared" si="400"/>
        <v>69000.301008578259</v>
      </c>
      <c r="AL314" s="14">
        <f t="shared" ref="AL314:AL346" si="435">AL313*(1+AO314)</f>
        <v>99.839207639716065</v>
      </c>
      <c r="AM314" s="14">
        <f t="shared" ref="AM314:AM346" si="436">AM313*(1+AP314)</f>
        <v>24.983440851247785</v>
      </c>
      <c r="AN314" s="14">
        <f t="shared" ref="AN314:AN346" si="437">AN313*(1+AQ314)</f>
        <v>7.7483344332144268</v>
      </c>
      <c r="AO314" s="11">
        <f t="shared" ref="AO314:AO346" si="438">AO$5*AO313</f>
        <v>1.5423838735379523E-3</v>
      </c>
      <c r="AP314" s="11">
        <f t="shared" ref="AP314:AP346" si="439">AP$5*AP313</f>
        <v>1.9429968822583456E-3</v>
      </c>
      <c r="AQ314" s="11">
        <f t="shared" ref="AQ314:AQ346" si="440">AQ$5*AQ313</f>
        <v>1.7625433284525665E-3</v>
      </c>
      <c r="AR314" s="1">
        <f t="shared" si="369"/>
        <v>349.62169123183872</v>
      </c>
      <c r="AS314" s="1">
        <f t="shared" si="364"/>
        <v>80774.722817237955</v>
      </c>
      <c r="AT314" s="1">
        <f t="shared" si="365"/>
        <v>34293.625397264455</v>
      </c>
      <c r="AU314" s="1">
        <f t="shared" si="401"/>
        <v>69.924338246367753</v>
      </c>
      <c r="AV314" s="1">
        <f t="shared" si="402"/>
        <v>16154.944563447592</v>
      </c>
      <c r="AW314" s="1">
        <f t="shared" si="403"/>
        <v>6858.7250794528918</v>
      </c>
      <c r="AX314" s="1">
        <f t="shared" si="385"/>
        <v>239.99999999999997</v>
      </c>
      <c r="AY314" s="1">
        <f t="shared" si="372"/>
        <v>21800.296326111828</v>
      </c>
      <c r="AZ314" s="1">
        <f t="shared" si="373"/>
        <v>6278.0727564450117</v>
      </c>
      <c r="BA314" s="1">
        <f t="shared" si="386"/>
        <v>6387.1674980329026</v>
      </c>
      <c r="BB314" s="1">
        <f t="shared" si="387"/>
        <v>29611.10353345218</v>
      </c>
      <c r="BC314" s="1">
        <f t="shared" si="388"/>
        <v>38214.469374720924</v>
      </c>
      <c r="BD314" s="1">
        <f t="shared" si="389"/>
        <v>41.943108935308125</v>
      </c>
      <c r="BE314" s="2">
        <f t="shared" si="395"/>
        <v>0</v>
      </c>
      <c r="BF314" s="2">
        <f t="shared" si="396"/>
        <v>0</v>
      </c>
      <c r="BG314" s="2">
        <f t="shared" si="397"/>
        <v>0</v>
      </c>
      <c r="BH314" s="2">
        <f t="shared" si="374"/>
        <v>0</v>
      </c>
      <c r="BI314" s="2">
        <f t="shared" si="390"/>
        <v>0</v>
      </c>
      <c r="BJ314" s="2">
        <f t="shared" si="375"/>
        <v>0</v>
      </c>
      <c r="BK314" s="2">
        <f t="shared" si="376"/>
        <v>0</v>
      </c>
      <c r="BL314" s="2">
        <f t="shared" si="377"/>
        <v>0</v>
      </c>
      <c r="BM314" s="2">
        <f t="shared" si="378"/>
        <v>0</v>
      </c>
      <c r="BN314" s="2">
        <f t="shared" si="379"/>
        <v>0</v>
      </c>
      <c r="BO314" s="2">
        <f t="shared" si="391"/>
        <v>0</v>
      </c>
      <c r="BP314" s="2">
        <f t="shared" si="392"/>
        <v>0</v>
      </c>
      <c r="BQ314" s="2">
        <f t="shared" si="393"/>
        <v>0</v>
      </c>
      <c r="BR314" s="11">
        <f t="shared" si="394"/>
        <v>2.7795917013276078E-2</v>
      </c>
      <c r="BS314" s="17">
        <f t="shared" si="370"/>
        <v>3.1869657408427126E-4</v>
      </c>
      <c r="BT314" s="17">
        <f t="shared" si="371"/>
        <v>5.6517396751192667E-4</v>
      </c>
      <c r="BU314" s="12">
        <f>(BU$3*temperature!$I424+BU$4*temperature!$I424^2+BU$5*temperature!$I424^6)*(K314/K$56)^$BW$1</f>
        <v>-359.34653682882379</v>
      </c>
      <c r="BV314" s="12">
        <f>(BV$3*temperature!$I424+BV$4*temperature!$I424^2+BV$5*temperature!$I424^6)*(L314/L$56)^$BW$1</f>
        <v>-51.418885746253324</v>
      </c>
      <c r="BW314" s="12">
        <f>(BW$3*temperature!$I424+BW$4*temperature!$I424^2+BW$5*temperature!$I424^6)*(M314/M$56)^$BW$1</f>
        <v>-41.818117686385946</v>
      </c>
      <c r="BX314" s="12">
        <f>(BX$3*temperature!$M424+BX$4*temperature!$M424^2+BX$5*temperature!$M424^6)*(K314/K$56)^$BW$1</f>
        <v>-359.34661321907072</v>
      </c>
      <c r="BY314" s="12">
        <f>(BY$3*temperature!$M424+BY$4*temperature!$M424^2+BY$5*temperature!$M424^6)*(L314/L$56)^$BW$1</f>
        <v>-51.418896209200405</v>
      </c>
      <c r="BZ314" s="12">
        <f>(BZ$3*temperature!$M424+BZ$4*temperature!$M424^2+BZ$5*temperature!$M424^6)*(M314/M$56)^$BW$1</f>
        <v>-41.818125805430164</v>
      </c>
      <c r="CA314" s="19">
        <f t="shared" si="380"/>
        <v>-7.6390246931623551E-5</v>
      </c>
      <c r="CB314" s="19">
        <f t="shared" si="381"/>
        <v>-1.0462947081180118E-5</v>
      </c>
      <c r="CC314" s="19">
        <f t="shared" si="382"/>
        <v>-8.1190442173806332E-6</v>
      </c>
      <c r="CD314" s="19">
        <f t="shared" si="383"/>
        <v>-1.1502807986342827E-2</v>
      </c>
      <c r="CE314" s="19">
        <f t="shared" si="384"/>
        <v>-3.6659054975966541E-6</v>
      </c>
      <c r="CF314" s="19"/>
      <c r="CG314" s="19"/>
      <c r="CH314" s="19"/>
    </row>
    <row r="315" spans="1:86">
      <c r="A315" s="2">
        <f t="shared" si="404"/>
        <v>2269</v>
      </c>
      <c r="B315" s="5">
        <f t="shared" si="405"/>
        <v>1165.4056455774842</v>
      </c>
      <c r="C315" s="5">
        <f t="shared" si="406"/>
        <v>2964.1697606359016</v>
      </c>
      <c r="D315" s="5">
        <f t="shared" si="407"/>
        <v>4369.9559008994966</v>
      </c>
      <c r="E315" s="15">
        <f t="shared" si="408"/>
        <v>6.9829951738500065E-9</v>
      </c>
      <c r="F315" s="15">
        <f t="shared" si="409"/>
        <v>1.3756968740582312E-8</v>
      </c>
      <c r="G315" s="15">
        <f t="shared" si="410"/>
        <v>2.8084362319103905E-8</v>
      </c>
      <c r="H315" s="5">
        <f t="shared" si="411"/>
        <v>349.62169367324526</v>
      </c>
      <c r="I315" s="5">
        <f t="shared" si="412"/>
        <v>80544.306802307343</v>
      </c>
      <c r="J315" s="5">
        <f t="shared" si="413"/>
        <v>34265.186678863261</v>
      </c>
      <c r="K315" s="5">
        <f t="shared" si="414"/>
        <v>300</v>
      </c>
      <c r="L315" s="5">
        <f t="shared" si="415"/>
        <v>27172.636288222649</v>
      </c>
      <c r="M315" s="5">
        <f t="shared" si="416"/>
        <v>7841.0829436082486</v>
      </c>
      <c r="N315" s="15">
        <f t="shared" si="417"/>
        <v>0</v>
      </c>
      <c r="O315" s="15">
        <f t="shared" si="418"/>
        <v>-2.8525894604112256E-3</v>
      </c>
      <c r="P315" s="15">
        <f t="shared" si="419"/>
        <v>-8.2929933442843495E-4</v>
      </c>
      <c r="Q315" s="5">
        <f t="shared" si="420"/>
        <v>3.0047617992288211</v>
      </c>
      <c r="R315" s="5">
        <f t="shared" si="421"/>
        <v>2019.5677932761903</v>
      </c>
      <c r="S315" s="5">
        <f t="shared" si="422"/>
        <v>1783.6146093338955</v>
      </c>
      <c r="T315" s="5">
        <f t="shared" si="423"/>
        <v>8.5943231029509768</v>
      </c>
      <c r="U315" s="5">
        <f t="shared" si="424"/>
        <v>25.073998069573502</v>
      </c>
      <c r="V315" s="5">
        <f t="shared" si="425"/>
        <v>52.0532581961426</v>
      </c>
      <c r="W315" s="15">
        <f t="shared" si="426"/>
        <v>-1.0734613539272964E-2</v>
      </c>
      <c r="X315" s="15">
        <f t="shared" si="427"/>
        <v>-1.217998157191269E-2</v>
      </c>
      <c r="Y315" s="15">
        <f t="shared" si="428"/>
        <v>-9.7425357312937999E-3</v>
      </c>
      <c r="Z315" s="5">
        <f t="shared" si="366"/>
        <v>2.4575177406253577</v>
      </c>
      <c r="AA315" s="5">
        <f t="shared" si="367"/>
        <v>6366.4691465636351</v>
      </c>
      <c r="AB315" s="5">
        <f t="shared" si="368"/>
        <v>52819.882020773432</v>
      </c>
      <c r="AC315" s="16">
        <f t="shared" si="429"/>
        <v>0.80909483574185914</v>
      </c>
      <c r="AD315" s="16">
        <f t="shared" si="430"/>
        <v>3.1051129126467769</v>
      </c>
      <c r="AE315" s="16">
        <f t="shared" si="431"/>
        <v>29.301120820161131</v>
      </c>
      <c r="AF315" s="15">
        <f t="shared" si="432"/>
        <v>-4.0504037456468023E-3</v>
      </c>
      <c r="AG315" s="15">
        <f t="shared" si="433"/>
        <v>2.9673830763510267E-4</v>
      </c>
      <c r="AH315" s="15">
        <f t="shared" si="434"/>
        <v>9.7937136394747881E-3</v>
      </c>
      <c r="AI315" s="1">
        <f t="shared" si="398"/>
        <v>2627.363200232433</v>
      </c>
      <c r="AJ315" s="1">
        <f t="shared" si="399"/>
        <v>165116.46247873787</v>
      </c>
      <c r="AK315" s="1">
        <f t="shared" si="400"/>
        <v>68958.99598717333</v>
      </c>
      <c r="AL315" s="14">
        <f t="shared" si="435"/>
        <v>99.991658119688282</v>
      </c>
      <c r="AM315" s="14">
        <f t="shared" si="436"/>
        <v>25.031498171453027</v>
      </c>
      <c r="AN315" s="14">
        <f t="shared" si="437"/>
        <v>7.7618546406246898</v>
      </c>
      <c r="AO315" s="11">
        <f t="shared" si="438"/>
        <v>1.5269600348025727E-3</v>
      </c>
      <c r="AP315" s="11">
        <f t="shared" si="439"/>
        <v>1.9235669134357622E-3</v>
      </c>
      <c r="AQ315" s="11">
        <f t="shared" si="440"/>
        <v>1.7449178951680407E-3</v>
      </c>
      <c r="AR315" s="1">
        <f t="shared" si="369"/>
        <v>349.62169367324526</v>
      </c>
      <c r="AS315" s="1">
        <f t="shared" si="364"/>
        <v>80544.306802307343</v>
      </c>
      <c r="AT315" s="1">
        <f t="shared" si="365"/>
        <v>34265.186678863261</v>
      </c>
      <c r="AU315" s="1">
        <f t="shared" si="401"/>
        <v>69.924338734649055</v>
      </c>
      <c r="AV315" s="1">
        <f t="shared" si="402"/>
        <v>16108.861360461469</v>
      </c>
      <c r="AW315" s="1">
        <f t="shared" si="403"/>
        <v>6853.037335772653</v>
      </c>
      <c r="AX315" s="1">
        <f t="shared" si="385"/>
        <v>240.00000000000003</v>
      </c>
      <c r="AY315" s="1">
        <f t="shared" si="372"/>
        <v>21738.109030578118</v>
      </c>
      <c r="AZ315" s="1">
        <f t="shared" si="373"/>
        <v>6272.8663548865989</v>
      </c>
      <c r="BA315" s="1">
        <f t="shared" si="386"/>
        <v>6387.1675426344609</v>
      </c>
      <c r="BB315" s="1">
        <f t="shared" si="387"/>
        <v>29602.636298289075</v>
      </c>
      <c r="BC315" s="1">
        <f t="shared" si="388"/>
        <v>38210.844942907497</v>
      </c>
      <c r="BD315" s="1">
        <f t="shared" si="389"/>
        <v>40.714830160307578</v>
      </c>
      <c r="BE315" s="2">
        <f t="shared" si="395"/>
        <v>0</v>
      </c>
      <c r="BF315" s="2">
        <f t="shared" si="396"/>
        <v>0</v>
      </c>
      <c r="BG315" s="2">
        <f t="shared" si="397"/>
        <v>0</v>
      </c>
      <c r="BH315" s="2">
        <f t="shared" si="374"/>
        <v>0</v>
      </c>
      <c r="BI315" s="2">
        <f t="shared" si="390"/>
        <v>0</v>
      </c>
      <c r="BJ315" s="2">
        <f t="shared" si="375"/>
        <v>0</v>
      </c>
      <c r="BK315" s="2">
        <f t="shared" si="376"/>
        <v>0</v>
      </c>
      <c r="BL315" s="2">
        <f t="shared" si="377"/>
        <v>0</v>
      </c>
      <c r="BM315" s="2">
        <f t="shared" si="378"/>
        <v>0</v>
      </c>
      <c r="BN315" s="2">
        <f t="shared" si="379"/>
        <v>0</v>
      </c>
      <c r="BO315" s="2">
        <f t="shared" si="391"/>
        <v>0</v>
      </c>
      <c r="BP315" s="2">
        <f t="shared" si="392"/>
        <v>0</v>
      </c>
      <c r="BQ315" s="2">
        <f t="shared" si="393"/>
        <v>0</v>
      </c>
      <c r="BR315" s="11">
        <f t="shared" si="394"/>
        <v>2.7757220503204255E-2</v>
      </c>
      <c r="BS315" s="17">
        <f t="shared" si="370"/>
        <v>3.1007768060646487E-4</v>
      </c>
      <c r="BT315" s="17">
        <f t="shared" si="371"/>
        <v>5.4871258981740447E-4</v>
      </c>
      <c r="BU315" s="12">
        <f>(BU$3*temperature!$I425+BU$4*temperature!$I425^2+BU$5*temperature!$I425^6)*(K315/K$56)^$BW$1</f>
        <v>-360.60588182218174</v>
      </c>
      <c r="BV315" s="12">
        <f>(BV$3*temperature!$I425+BV$4*temperature!$I425^2+BV$5*temperature!$I425^6)*(L315/L$56)^$BW$1</f>
        <v>-51.628227982113309</v>
      </c>
      <c r="BW315" s="12">
        <f>(BW$3*temperature!$I425+BW$4*temperature!$I425^2+BW$5*temperature!$I425^6)*(M315/M$56)^$BW$1</f>
        <v>-41.960660372671803</v>
      </c>
      <c r="BX315" s="12">
        <f>(BX$3*temperature!$M425+BX$4*temperature!$M425^2+BX$5*temperature!$M425^6)*(K315/K$56)^$BW$1</f>
        <v>-360.60595812689917</v>
      </c>
      <c r="BY315" s="12">
        <f>(BY$3*temperature!$M425+BY$4*temperature!$M425^2+BY$5*temperature!$M425^6)*(L315/L$56)^$BW$1</f>
        <v>-51.628238440264099</v>
      </c>
      <c r="BZ315" s="12">
        <f>(BZ$3*temperature!$M425+BZ$4*temperature!$M425^2+BZ$5*temperature!$M425^6)*(M315/M$56)^$BW$1</f>
        <v>-41.960668483405144</v>
      </c>
      <c r="CA315" s="19">
        <f t="shared" si="380"/>
        <v>-7.6304717424591217E-5</v>
      </c>
      <c r="CB315" s="19">
        <f t="shared" si="381"/>
        <v>-1.0458150789816045E-5</v>
      </c>
      <c r="CC315" s="19">
        <f t="shared" si="382"/>
        <v>-8.1107333400609605E-6</v>
      </c>
      <c r="CD315" s="19">
        <f t="shared" si="383"/>
        <v>-1.1469380823406492E-2</v>
      </c>
      <c r="CE315" s="19">
        <f t="shared" si="384"/>
        <v>-3.5563990037141511E-6</v>
      </c>
      <c r="CF315" s="19"/>
      <c r="CG315" s="19"/>
      <c r="CH315" s="19"/>
    </row>
    <row r="316" spans="1:86">
      <c r="A316" s="2">
        <f t="shared" si="404"/>
        <v>2270</v>
      </c>
      <c r="B316" s="5">
        <f t="shared" si="405"/>
        <v>1165.4056533086052</v>
      </c>
      <c r="C316" s="5">
        <f t="shared" si="406"/>
        <v>2964.1697993749926</v>
      </c>
      <c r="D316" s="5">
        <f t="shared" si="407"/>
        <v>4369.95601749055</v>
      </c>
      <c r="E316" s="15">
        <f t="shared" si="408"/>
        <v>6.6338454151575061E-9</v>
      </c>
      <c r="F316" s="15">
        <f t="shared" si="409"/>
        <v>1.3069120303553195E-8</v>
      </c>
      <c r="G316" s="15">
        <f t="shared" si="410"/>
        <v>2.6680144203148707E-8</v>
      </c>
      <c r="H316" s="5">
        <f t="shared" si="411"/>
        <v>349.62169599258158</v>
      </c>
      <c r="I316" s="5">
        <f t="shared" si="412"/>
        <v>80310.714591976939</v>
      </c>
      <c r="J316" s="5">
        <f t="shared" si="413"/>
        <v>34236.02889769114</v>
      </c>
      <c r="K316" s="5">
        <f t="shared" si="414"/>
        <v>300</v>
      </c>
      <c r="L316" s="5">
        <f t="shared" si="415"/>
        <v>27093.830660075808</v>
      </c>
      <c r="M316" s="5">
        <f t="shared" si="416"/>
        <v>7834.4104061146136</v>
      </c>
      <c r="N316" s="15">
        <f t="shared" si="417"/>
        <v>0</v>
      </c>
      <c r="O316" s="15">
        <f t="shared" si="418"/>
        <v>-2.9001833797406285E-3</v>
      </c>
      <c r="P316" s="15">
        <f t="shared" si="419"/>
        <v>-8.5097142086398847E-4</v>
      </c>
      <c r="Q316" s="5">
        <f t="shared" si="420"/>
        <v>2.9725068622556807</v>
      </c>
      <c r="R316" s="5">
        <f t="shared" si="421"/>
        <v>1989.1837433959151</v>
      </c>
      <c r="S316" s="5">
        <f t="shared" si="422"/>
        <v>1764.7347095666132</v>
      </c>
      <c r="T316" s="5">
        <f t="shared" si="423"/>
        <v>8.5020663658091529</v>
      </c>
      <c r="U316" s="5">
        <f t="shared" si="424"/>
        <v>24.768597235151923</v>
      </c>
      <c r="V316" s="5">
        <f t="shared" si="425"/>
        <v>51.546127468236421</v>
      </c>
      <c r="W316" s="15">
        <f t="shared" si="426"/>
        <v>-1.0734613539272964E-2</v>
      </c>
      <c r="X316" s="15">
        <f t="shared" si="427"/>
        <v>-1.217998157191269E-2</v>
      </c>
      <c r="Y316" s="15">
        <f t="shared" si="428"/>
        <v>-9.7425357312937999E-3</v>
      </c>
      <c r="Z316" s="5">
        <f t="shared" si="366"/>
        <v>2.4212901669490914</v>
      </c>
      <c r="AA316" s="5">
        <f t="shared" si="367"/>
        <v>6272.8468746500521</v>
      </c>
      <c r="AB316" s="5">
        <f t="shared" si="368"/>
        <v>52773.74531772083</v>
      </c>
      <c r="AC316" s="16">
        <f t="shared" si="429"/>
        <v>0.80581767498858681</v>
      </c>
      <c r="AD316" s="16">
        <f t="shared" si="430"/>
        <v>3.1060343185974917</v>
      </c>
      <c r="AE316" s="16">
        <f t="shared" si="431"/>
        <v>29.588087606789443</v>
      </c>
      <c r="AF316" s="15">
        <f t="shared" si="432"/>
        <v>-4.0504037456468023E-3</v>
      </c>
      <c r="AG316" s="15">
        <f t="shared" si="433"/>
        <v>2.9673830763510267E-4</v>
      </c>
      <c r="AH316" s="15">
        <f t="shared" si="434"/>
        <v>9.7937136394747881E-3</v>
      </c>
      <c r="AI316" s="1">
        <f t="shared" si="398"/>
        <v>2434.5512189438391</v>
      </c>
      <c r="AJ316" s="1">
        <f t="shared" si="399"/>
        <v>164713.67759132557</v>
      </c>
      <c r="AK316" s="1">
        <f t="shared" si="400"/>
        <v>68916.133724228654</v>
      </c>
      <c r="AL316" s="14">
        <f t="shared" si="435"/>
        <v>100.14281455279307</v>
      </c>
      <c r="AM316" s="14">
        <f t="shared" si="436"/>
        <v>25.079166435512601</v>
      </c>
      <c r="AN316" s="14">
        <f t="shared" si="437"/>
        <v>7.775263001696187</v>
      </c>
      <c r="AO316" s="11">
        <f t="shared" si="438"/>
        <v>1.511690434454547E-3</v>
      </c>
      <c r="AP316" s="11">
        <f t="shared" si="439"/>
        <v>1.9043312443014046E-3</v>
      </c>
      <c r="AQ316" s="11">
        <f t="shared" si="440"/>
        <v>1.7274687162163603E-3</v>
      </c>
      <c r="AR316" s="1">
        <f t="shared" si="369"/>
        <v>349.62169599258158</v>
      </c>
      <c r="AS316" s="1">
        <f t="shared" si="364"/>
        <v>80310.714591976939</v>
      </c>
      <c r="AT316" s="1">
        <f t="shared" si="365"/>
        <v>34236.02889769114</v>
      </c>
      <c r="AU316" s="1">
        <f t="shared" si="401"/>
        <v>69.924339198516321</v>
      </c>
      <c r="AV316" s="1">
        <f t="shared" si="402"/>
        <v>16062.142918395388</v>
      </c>
      <c r="AW316" s="1">
        <f t="shared" si="403"/>
        <v>6847.2057795382279</v>
      </c>
      <c r="AX316" s="1">
        <f t="shared" si="385"/>
        <v>240.00000000000003</v>
      </c>
      <c r="AY316" s="1">
        <f t="shared" si="372"/>
        <v>21675.064528060648</v>
      </c>
      <c r="AZ316" s="1">
        <f t="shared" si="373"/>
        <v>6267.5283248916912</v>
      </c>
      <c r="BA316" s="1">
        <f t="shared" si="386"/>
        <v>6387.1675850059437</v>
      </c>
      <c r="BB316" s="1">
        <f t="shared" si="387"/>
        <v>29594.027559117378</v>
      </c>
      <c r="BC316" s="1">
        <f t="shared" si="388"/>
        <v>38207.125671541849</v>
      </c>
      <c r="BD316" s="1">
        <f t="shared" si="389"/>
        <v>39.522393833949614</v>
      </c>
      <c r="BE316" s="2">
        <f t="shared" si="395"/>
        <v>0</v>
      </c>
      <c r="BF316" s="2">
        <f t="shared" si="396"/>
        <v>0</v>
      </c>
      <c r="BG316" s="2">
        <f t="shared" si="397"/>
        <v>0</v>
      </c>
      <c r="BH316" s="2">
        <f t="shared" si="374"/>
        <v>0</v>
      </c>
      <c r="BI316" s="2">
        <f t="shared" si="390"/>
        <v>0</v>
      </c>
      <c r="BJ316" s="2">
        <f t="shared" si="375"/>
        <v>0</v>
      </c>
      <c r="BK316" s="2">
        <f t="shared" si="376"/>
        <v>0</v>
      </c>
      <c r="BL316" s="2">
        <f t="shared" si="377"/>
        <v>0</v>
      </c>
      <c r="BM316" s="2">
        <f t="shared" si="378"/>
        <v>0</v>
      </c>
      <c r="BN316" s="2">
        <f t="shared" si="379"/>
        <v>0</v>
      </c>
      <c r="BO316" s="2">
        <f t="shared" si="391"/>
        <v>0</v>
      </c>
      <c r="BP316" s="2">
        <f t="shared" si="392"/>
        <v>0</v>
      </c>
      <c r="BQ316" s="2">
        <f t="shared" si="393"/>
        <v>0</v>
      </c>
      <c r="BR316" s="11">
        <f t="shared" si="394"/>
        <v>2.7718355224936569E-2</v>
      </c>
      <c r="BS316" s="17">
        <f t="shared" si="370"/>
        <v>3.0170323732159874E-4</v>
      </c>
      <c r="BT316" s="17">
        <f t="shared" si="371"/>
        <v>5.3273066972563544E-4</v>
      </c>
      <c r="BU316" s="12">
        <f>(BU$3*temperature!$I426+BU$4*temperature!$I426^2+BU$5*temperature!$I426^6)*(K316/K$56)^$BW$1</f>
        <v>-361.85925687429835</v>
      </c>
      <c r="BV316" s="12">
        <f>(BV$3*temperature!$I426+BV$4*temperature!$I426^2+BV$5*temperature!$I426^6)*(L316/L$56)^$BW$1</f>
        <v>-51.837633856742144</v>
      </c>
      <c r="BW316" s="12">
        <f>(BW$3*temperature!$I426+BW$4*temperature!$I426^2+BW$5*temperature!$I426^6)*(M316/M$56)^$BW$1</f>
        <v>-42.102839205809289</v>
      </c>
      <c r="BX316" s="12">
        <f>(BX$3*temperature!$M426+BX$4*temperature!$M426^2+BX$5*temperature!$M426^6)*(K316/K$56)^$BW$1</f>
        <v>-361.85933309381051</v>
      </c>
      <c r="BY316" s="12">
        <f>(BY$3*temperature!$M426+BY$4*temperature!$M426^2+BY$5*temperature!$M426^6)*(L316/L$56)^$BW$1</f>
        <v>-51.837644310260231</v>
      </c>
      <c r="BZ316" s="12">
        <f>(BZ$3*temperature!$M426+BZ$4*temperature!$M426^2+BZ$5*temperature!$M426^6)*(M316/M$56)^$BW$1</f>
        <v>-42.102847308317166</v>
      </c>
      <c r="CA316" s="19">
        <f t="shared" si="380"/>
        <v>-7.6219512152420066E-5</v>
      </c>
      <c r="CB316" s="19">
        <f t="shared" si="381"/>
        <v>-1.0453518086706026E-5</v>
      </c>
      <c r="CC316" s="19">
        <f t="shared" si="382"/>
        <v>-8.1025078770835535E-6</v>
      </c>
      <c r="CD316" s="19">
        <f t="shared" si="383"/>
        <v>-1.1435751964735754E-2</v>
      </c>
      <c r="CE316" s="19">
        <f t="shared" si="384"/>
        <v>-3.4502033889676102E-6</v>
      </c>
      <c r="CF316" s="19"/>
      <c r="CG316" s="19"/>
      <c r="CH316" s="19"/>
    </row>
    <row r="317" spans="1:86">
      <c r="A317" s="2">
        <f t="shared" si="404"/>
        <v>2271</v>
      </c>
      <c r="B317" s="5">
        <f t="shared" si="405"/>
        <v>1165.4056606531703</v>
      </c>
      <c r="C317" s="5">
        <f t="shared" si="406"/>
        <v>2964.1698361771296</v>
      </c>
      <c r="D317" s="5">
        <f t="shared" si="407"/>
        <v>4369.9561282520535</v>
      </c>
      <c r="E317" s="15">
        <f t="shared" si="408"/>
        <v>6.3021531443996307E-9</v>
      </c>
      <c r="F317" s="15">
        <f t="shared" si="409"/>
        <v>1.2415664288375536E-8</v>
      </c>
      <c r="G317" s="15">
        <f t="shared" si="410"/>
        <v>2.534613699299127E-8</v>
      </c>
      <c r="H317" s="5">
        <f t="shared" si="411"/>
        <v>349.62169819595107</v>
      </c>
      <c r="I317" s="5">
        <f t="shared" si="412"/>
        <v>80073.948682150076</v>
      </c>
      <c r="J317" s="5">
        <f t="shared" si="413"/>
        <v>34206.158494143005</v>
      </c>
      <c r="K317" s="5">
        <f t="shared" si="414"/>
        <v>300</v>
      </c>
      <c r="L317" s="5">
        <f t="shared" si="415"/>
        <v>27013.954364173991</v>
      </c>
      <c r="M317" s="5">
        <f t="shared" si="416"/>
        <v>7827.5748063002147</v>
      </c>
      <c r="N317" s="15">
        <f t="shared" si="417"/>
        <v>0</v>
      </c>
      <c r="O317" s="15">
        <f t="shared" si="418"/>
        <v>-2.9481359392830031E-3</v>
      </c>
      <c r="P317" s="15">
        <f t="shared" si="419"/>
        <v>-8.7250979461883649E-4</v>
      </c>
      <c r="Q317" s="5">
        <f t="shared" si="420"/>
        <v>2.9405981683786289</v>
      </c>
      <c r="R317" s="5">
        <f t="shared" si="421"/>
        <v>1959.1625903888369</v>
      </c>
      <c r="S317" s="5">
        <f t="shared" si="422"/>
        <v>1746.0170155912056</v>
      </c>
      <c r="T317" s="5">
        <f t="shared" si="423"/>
        <v>8.4107999690869413</v>
      </c>
      <c r="U317" s="5">
        <f t="shared" si="424"/>
        <v>24.466916177265645</v>
      </c>
      <c r="V317" s="5">
        <f t="shared" si="425"/>
        <v>51.043937479567305</v>
      </c>
      <c r="W317" s="15">
        <f t="shared" si="426"/>
        <v>-1.0734613539272964E-2</v>
      </c>
      <c r="X317" s="15">
        <f t="shared" si="427"/>
        <v>-1.217998157191269E-2</v>
      </c>
      <c r="Y317" s="15">
        <f t="shared" si="428"/>
        <v>-9.7425357312937999E-3</v>
      </c>
      <c r="Z317" s="5">
        <f t="shared" si="366"/>
        <v>2.3855966423361687</v>
      </c>
      <c r="AA317" s="5">
        <f t="shared" si="367"/>
        <v>6180.3063625977111</v>
      </c>
      <c r="AB317" s="5">
        <f t="shared" si="368"/>
        <v>52726.505173153375</v>
      </c>
      <c r="AC317" s="16">
        <f t="shared" si="429"/>
        <v>0.80255378805950461</v>
      </c>
      <c r="AD317" s="16">
        <f t="shared" si="430"/>
        <v>3.1069559979646488</v>
      </c>
      <c r="AE317" s="16">
        <f t="shared" si="431"/>
        <v>29.87786486395003</v>
      </c>
      <c r="AF317" s="15">
        <f t="shared" si="432"/>
        <v>-4.0504037456468023E-3</v>
      </c>
      <c r="AG317" s="15">
        <f t="shared" si="433"/>
        <v>2.9673830763510267E-4</v>
      </c>
      <c r="AH317" s="15">
        <f t="shared" si="434"/>
        <v>9.7937136394747881E-3</v>
      </c>
      <c r="AI317" s="1">
        <f t="shared" si="398"/>
        <v>2261.0204362479717</v>
      </c>
      <c r="AJ317" s="1">
        <f t="shared" si="399"/>
        <v>164304.45275058842</v>
      </c>
      <c r="AK317" s="1">
        <f t="shared" si="400"/>
        <v>68871.72613134401</v>
      </c>
      <c r="AL317" s="14">
        <f t="shared" si="435"/>
        <v>100.2926856382835</v>
      </c>
      <c r="AM317" s="14">
        <f t="shared" si="436"/>
        <v>25.126447885334542</v>
      </c>
      <c r="AN317" s="14">
        <f t="shared" si="437"/>
        <v>7.7885602100560147</v>
      </c>
      <c r="AO317" s="11">
        <f t="shared" si="438"/>
        <v>1.4965735301100014E-3</v>
      </c>
      <c r="AP317" s="11">
        <f t="shared" si="439"/>
        <v>1.8852879318583906E-3</v>
      </c>
      <c r="AQ317" s="11">
        <f t="shared" si="440"/>
        <v>1.7101940290541967E-3</v>
      </c>
      <c r="AR317" s="1">
        <f t="shared" si="369"/>
        <v>349.62169819595107</v>
      </c>
      <c r="AS317" s="1">
        <f t="shared" ref="AS317:AS346" si="441">MAX(0.3*C317,AM317*AJ317^$AR$5*C317^(1-$AR$5)*(1-BJ316+BV316/100))</f>
        <v>80073.948682150076</v>
      </c>
      <c r="AT317" s="1">
        <f t="shared" ref="AT317:AT346" si="442">MAX(0.3*D317,AN317*AK317^$AR$5*D317^(1-$AR$5)*(1-BK316+BW316/100))</f>
        <v>34206.158494143005</v>
      </c>
      <c r="AU317" s="1">
        <f t="shared" si="401"/>
        <v>69.924339639190222</v>
      </c>
      <c r="AV317" s="1">
        <f t="shared" si="402"/>
        <v>16014.789736430015</v>
      </c>
      <c r="AW317" s="1">
        <f t="shared" si="403"/>
        <v>6841.2316988286011</v>
      </c>
      <c r="AX317" s="1">
        <f t="shared" si="385"/>
        <v>239.99999999999997</v>
      </c>
      <c r="AY317" s="1">
        <f t="shared" si="372"/>
        <v>21611.163491339194</v>
      </c>
      <c r="AZ317" s="1">
        <f t="shared" si="373"/>
        <v>6262.0598450401721</v>
      </c>
      <c r="BA317" s="1">
        <f t="shared" si="386"/>
        <v>6387.1676252588531</v>
      </c>
      <c r="BB317" s="1">
        <f t="shared" si="387"/>
        <v>29585.276243999655</v>
      </c>
      <c r="BC317" s="1">
        <f t="shared" si="388"/>
        <v>38203.312146087213</v>
      </c>
      <c r="BD317" s="1">
        <f t="shared" si="389"/>
        <v>38.364757455786851</v>
      </c>
      <c r="BE317" s="2">
        <f t="shared" si="395"/>
        <v>0</v>
      </c>
      <c r="BF317" s="2">
        <f t="shared" si="396"/>
        <v>0</v>
      </c>
      <c r="BG317" s="2">
        <f t="shared" si="397"/>
        <v>0</v>
      </c>
      <c r="BH317" s="2">
        <f t="shared" si="374"/>
        <v>0</v>
      </c>
      <c r="BI317" s="2">
        <f t="shared" si="390"/>
        <v>0</v>
      </c>
      <c r="BJ317" s="2">
        <f t="shared" si="375"/>
        <v>0</v>
      </c>
      <c r="BK317" s="2">
        <f t="shared" si="376"/>
        <v>0</v>
      </c>
      <c r="BL317" s="2">
        <f t="shared" si="377"/>
        <v>0</v>
      </c>
      <c r="BM317" s="2">
        <f t="shared" si="378"/>
        <v>0</v>
      </c>
      <c r="BN317" s="2">
        <f t="shared" si="379"/>
        <v>0</v>
      </c>
      <c r="BO317" s="2">
        <f t="shared" si="391"/>
        <v>0</v>
      </c>
      <c r="BP317" s="2">
        <f t="shared" si="392"/>
        <v>0</v>
      </c>
      <c r="BQ317" s="2">
        <f t="shared" si="393"/>
        <v>0</v>
      </c>
      <c r="BR317" s="11">
        <f t="shared" si="394"/>
        <v>2.7679313876250305E-2</v>
      </c>
      <c r="BS317" s="17">
        <f t="shared" si="370"/>
        <v>2.9356606874610607E-4</v>
      </c>
      <c r="BT317" s="17">
        <f t="shared" si="371"/>
        <v>5.1721424245207328E-4</v>
      </c>
      <c r="BU317" s="12">
        <f>(BU$3*temperature!$I427+BU$4*temperature!$I427^2+BU$5*temperature!$I427^6)*(K317/K$56)^$BW$1</f>
        <v>-363.10669851645895</v>
      </c>
      <c r="BV317" s="12">
        <f>(BV$3*temperature!$I427+BV$4*temperature!$I427^2+BV$5*temperature!$I427^6)*(L317/L$56)^$BW$1</f>
        <v>-52.047119251861268</v>
      </c>
      <c r="BW317" s="12">
        <f>(BW$3*temperature!$I427+BW$4*temperature!$I427^2+BW$5*temperature!$I427^6)*(M317/M$56)^$BW$1</f>
        <v>-42.244658861914978</v>
      </c>
      <c r="BX317" s="12">
        <f>(BX$3*temperature!$M427+BX$4*temperature!$M427^2+BX$5*temperature!$M427^6)*(K317/K$56)^$BW$1</f>
        <v>-363.10677465108654</v>
      </c>
      <c r="BY317" s="12">
        <f>(BY$3*temperature!$M427+BY$4*temperature!$M427^2+BY$5*temperature!$M427^6)*(L317/L$56)^$BW$1</f>
        <v>-52.047129700910524</v>
      </c>
      <c r="BZ317" s="12">
        <f>(BZ$3*temperature!$M427+BZ$4*temperature!$M427^2+BZ$5*temperature!$M427^6)*(M317/M$56)^$BW$1</f>
        <v>-42.244666956281911</v>
      </c>
      <c r="CA317" s="19">
        <f t="shared" si="380"/>
        <v>-7.6134627590818127E-5</v>
      </c>
      <c r="CB317" s="19">
        <f t="shared" si="381"/>
        <v>-1.0449049256067156E-5</v>
      </c>
      <c r="CC317" s="19">
        <f t="shared" si="382"/>
        <v>-8.0943669331645651E-6</v>
      </c>
      <c r="CD317" s="19">
        <f t="shared" si="383"/>
        <v>-1.1401921499229752E-2</v>
      </c>
      <c r="CE317" s="19">
        <f t="shared" si="384"/>
        <v>-3.347217270680586E-6</v>
      </c>
      <c r="CF317" s="19"/>
      <c r="CG317" s="19"/>
      <c r="CH317" s="19"/>
    </row>
    <row r="318" spans="1:86">
      <c r="A318" s="2">
        <f t="shared" si="404"/>
        <v>2272</v>
      </c>
      <c r="B318" s="5">
        <f t="shared" si="405"/>
        <v>1165.4056676305072</v>
      </c>
      <c r="C318" s="5">
        <f t="shared" si="406"/>
        <v>2964.1698711391605</v>
      </c>
      <c r="D318" s="5">
        <f t="shared" si="407"/>
        <v>4369.9562334754846</v>
      </c>
      <c r="E318" s="15">
        <f t="shared" si="408"/>
        <v>5.987045487179649E-9</v>
      </c>
      <c r="F318" s="15">
        <f t="shared" si="409"/>
        <v>1.1794881073956759E-8</v>
      </c>
      <c r="G318" s="15">
        <f t="shared" si="410"/>
        <v>2.4078830143341707E-8</v>
      </c>
      <c r="H318" s="5">
        <f t="shared" si="411"/>
        <v>349.62170028915216</v>
      </c>
      <c r="I318" s="5">
        <f t="shared" si="412"/>
        <v>79834.01121289983</v>
      </c>
      <c r="J318" s="5">
        <f t="shared" si="413"/>
        <v>34175.581958037459</v>
      </c>
      <c r="K318" s="5">
        <f t="shared" si="414"/>
        <v>300</v>
      </c>
      <c r="L318" s="5">
        <f t="shared" si="415"/>
        <v>26933.008121501083</v>
      </c>
      <c r="M318" s="5">
        <f t="shared" si="416"/>
        <v>7820.5776287276822</v>
      </c>
      <c r="N318" s="15">
        <f t="shared" si="417"/>
        <v>0</v>
      </c>
      <c r="O318" s="15">
        <f t="shared" si="418"/>
        <v>-2.9964603323776595E-3</v>
      </c>
      <c r="P318" s="15">
        <f t="shared" si="419"/>
        <v>-8.9391385527237688E-4</v>
      </c>
      <c r="Q318" s="5">
        <f t="shared" si="420"/>
        <v>2.9090320008832982</v>
      </c>
      <c r="R318" s="5">
        <f t="shared" si="421"/>
        <v>1929.5009991401721</v>
      </c>
      <c r="S318" s="5">
        <f t="shared" si="422"/>
        <v>1727.4608412634884</v>
      </c>
      <c r="T318" s="5">
        <f t="shared" si="423"/>
        <v>8.3205132818626648</v>
      </c>
      <c r="U318" s="5">
        <f t="shared" si="424"/>
        <v>24.168909589105017</v>
      </c>
      <c r="V318" s="5">
        <f t="shared" si="425"/>
        <v>50.546640094806691</v>
      </c>
      <c r="W318" s="15">
        <f t="shared" si="426"/>
        <v>-1.0734613539272964E-2</v>
      </c>
      <c r="X318" s="15">
        <f t="shared" si="427"/>
        <v>-1.217998157191269E-2</v>
      </c>
      <c r="Y318" s="15">
        <f t="shared" si="428"/>
        <v>-9.7425357312937999E-3</v>
      </c>
      <c r="Z318" s="5">
        <f t="shared" ref="Z318:Z346" si="443">Q317*AC318*(1-BE317)</f>
        <v>2.3504292941514153</v>
      </c>
      <c r="AA318" s="5">
        <f t="shared" ref="AA318:AA346" si="444">R317*AD318*(1-BF317)</f>
        <v>6088.8382167592417</v>
      </c>
      <c r="AB318" s="5">
        <f t="shared" ref="AB318:AB346" si="445">S317*AE318*(1-BG317)</f>
        <v>52678.171652116136</v>
      </c>
      <c r="AC318" s="16">
        <f t="shared" si="429"/>
        <v>0.79930312119026536</v>
      </c>
      <c r="AD318" s="16">
        <f t="shared" si="430"/>
        <v>3.1078779508293817</v>
      </c>
      <c r="AE318" s="16">
        <f t="shared" si="431"/>
        <v>30.170480116586482</v>
      </c>
      <c r="AF318" s="15">
        <f t="shared" si="432"/>
        <v>-4.0504037456468023E-3</v>
      </c>
      <c r="AG318" s="15">
        <f t="shared" si="433"/>
        <v>2.9673830763510267E-4</v>
      </c>
      <c r="AH318" s="15">
        <f t="shared" si="434"/>
        <v>9.7937136394747881E-3</v>
      </c>
      <c r="AI318" s="1">
        <f t="shared" si="398"/>
        <v>2104.8427322623647</v>
      </c>
      <c r="AJ318" s="1">
        <f t="shared" si="399"/>
        <v>163888.79721195961</v>
      </c>
      <c r="AK318" s="1">
        <f t="shared" si="400"/>
        <v>68825.78521703821</v>
      </c>
      <c r="AL318" s="14">
        <f t="shared" si="435"/>
        <v>100.4412800630875</v>
      </c>
      <c r="AM318" s="14">
        <f t="shared" si="436"/>
        <v>25.17334476841355</v>
      </c>
      <c r="AN318" s="14">
        <f t="shared" si="437"/>
        <v>7.8017469597305205</v>
      </c>
      <c r="AO318" s="11">
        <f t="shared" si="438"/>
        <v>1.4816077948089014E-3</v>
      </c>
      <c r="AP318" s="11">
        <f t="shared" si="439"/>
        <v>1.8664350525398068E-3</v>
      </c>
      <c r="AQ318" s="11">
        <f t="shared" si="440"/>
        <v>1.6930920887636548E-3</v>
      </c>
      <c r="AR318" s="1">
        <f t="shared" ref="AR318:AR346" si="446">MAX(0.3*B318,AL318*AI318^$AR$5*B318^(1-$AR$5)*(1-BI317+BU317/100))</f>
        <v>349.62170028915216</v>
      </c>
      <c r="AS318" s="1">
        <f t="shared" si="441"/>
        <v>79834.01121289983</v>
      </c>
      <c r="AT318" s="1">
        <f t="shared" si="442"/>
        <v>34175.581958037459</v>
      </c>
      <c r="AU318" s="1">
        <f t="shared" si="401"/>
        <v>69.924340057830435</v>
      </c>
      <c r="AV318" s="1">
        <f t="shared" si="402"/>
        <v>15966.802242579966</v>
      </c>
      <c r="AW318" s="1">
        <f t="shared" si="403"/>
        <v>6835.116391607492</v>
      </c>
      <c r="AX318" s="1">
        <f t="shared" si="385"/>
        <v>240.00000000000003</v>
      </c>
      <c r="AY318" s="1">
        <f t="shared" si="372"/>
        <v>21546.406497200867</v>
      </c>
      <c r="AZ318" s="1">
        <f t="shared" si="373"/>
        <v>6256.4621029821465</v>
      </c>
      <c r="BA318" s="1">
        <f t="shared" si="386"/>
        <v>6387.1676634991172</v>
      </c>
      <c r="BB318" s="1">
        <f t="shared" si="387"/>
        <v>29576.381241567615</v>
      </c>
      <c r="BC318" s="1">
        <f t="shared" si="388"/>
        <v>38199.404954536396</v>
      </c>
      <c r="BD318" s="1">
        <f t="shared" si="389"/>
        <v>37.240908736410383</v>
      </c>
      <c r="BE318" s="2">
        <f t="shared" si="395"/>
        <v>0</v>
      </c>
      <c r="BF318" s="2">
        <f t="shared" si="396"/>
        <v>0</v>
      </c>
      <c r="BG318" s="2">
        <f t="shared" si="397"/>
        <v>0</v>
      </c>
      <c r="BH318" s="2">
        <f t="shared" si="374"/>
        <v>0</v>
      </c>
      <c r="BI318" s="2">
        <f t="shared" si="390"/>
        <v>0</v>
      </c>
      <c r="BJ318" s="2">
        <f t="shared" si="375"/>
        <v>0</v>
      </c>
      <c r="BK318" s="2">
        <f t="shared" si="376"/>
        <v>0</v>
      </c>
      <c r="BL318" s="2">
        <f t="shared" si="377"/>
        <v>0</v>
      </c>
      <c r="BM318" s="2">
        <f t="shared" si="378"/>
        <v>0</v>
      </c>
      <c r="BN318" s="2">
        <f t="shared" si="379"/>
        <v>0</v>
      </c>
      <c r="BO318" s="2">
        <f t="shared" si="391"/>
        <v>0</v>
      </c>
      <c r="BP318" s="2">
        <f t="shared" si="392"/>
        <v>0</v>
      </c>
      <c r="BQ318" s="2">
        <f t="shared" si="393"/>
        <v>0</v>
      </c>
      <c r="BR318" s="11">
        <f t="shared" si="394"/>
        <v>2.7640088780111344E-2</v>
      </c>
      <c r="BS318" s="17">
        <f t="shared" si="370"/>
        <v>2.856592176004978E-4</v>
      </c>
      <c r="BT318" s="17">
        <f t="shared" si="371"/>
        <v>5.0214974995346925E-4</v>
      </c>
      <c r="BU318" s="12">
        <f>(BU$3*temperature!$I428+BU$4*temperature!$I428^2+BU$5*temperature!$I428^6)*(K318/K$56)^$BW$1</f>
        <v>-364.3482421101649</v>
      </c>
      <c r="BV318" s="12">
        <f>(BV$3*temperature!$I428+BV$4*temperature!$I428^2+BV$5*temperature!$I428^6)*(L318/L$56)^$BW$1</f>
        <v>-52.256700130706221</v>
      </c>
      <c r="BW318" s="12">
        <f>(BW$3*temperature!$I428+BW$4*temperature!$I428^2+BW$5*temperature!$I428^6)*(M318/M$56)^$BW$1</f>
        <v>-42.386123850077681</v>
      </c>
      <c r="BX318" s="12">
        <f>(BX$3*temperature!$M428+BX$4*temperature!$M428^2+BX$5*temperature!$M428^6)*(K318/K$56)^$BW$1</f>
        <v>-364.34831816022506</v>
      </c>
      <c r="BY318" s="12">
        <f>(BY$3*temperature!$M428+BY$4*temperature!$M428^2+BY$5*temperature!$M428^6)*(L318/L$56)^$BW$1</f>
        <v>-52.256710575450846</v>
      </c>
      <c r="BZ318" s="12">
        <f>(BZ$3*temperature!$M428+BZ$4*temperature!$M428^2+BZ$5*temperature!$M428^6)*(M318/M$56)^$BW$1</f>
        <v>-42.386131936387265</v>
      </c>
      <c r="CA318" s="19">
        <f t="shared" si="380"/>
        <v>-7.6050060158650012E-5</v>
      </c>
      <c r="CB318" s="19">
        <f t="shared" si="381"/>
        <v>-1.0444744624749092E-5</v>
      </c>
      <c r="CC318" s="19">
        <f t="shared" si="382"/>
        <v>-8.086309584598439E-6</v>
      </c>
      <c r="CD318" s="19">
        <f t="shared" si="383"/>
        <v>-1.1367889467743615E-2</v>
      </c>
      <c r="CE318" s="19">
        <f t="shared" si="384"/>
        <v>-3.2473424111245804E-6</v>
      </c>
      <c r="CF318" s="19"/>
      <c r="CG318" s="19"/>
      <c r="CH318" s="19"/>
    </row>
    <row r="319" spans="1:86">
      <c r="A319" s="2">
        <f t="shared" si="404"/>
        <v>2273</v>
      </c>
      <c r="B319" s="5">
        <f t="shared" si="405"/>
        <v>1165.4056742589771</v>
      </c>
      <c r="C319" s="5">
        <f t="shared" si="406"/>
        <v>2964.1699043530903</v>
      </c>
      <c r="D319" s="5">
        <f t="shared" si="407"/>
        <v>4369.9563334377472</v>
      </c>
      <c r="E319" s="15">
        <f t="shared" si="408"/>
        <v>5.6876932128206659E-9</v>
      </c>
      <c r="F319" s="15">
        <f t="shared" si="409"/>
        <v>1.120513702025892E-8</v>
      </c>
      <c r="G319" s="15">
        <f t="shared" si="410"/>
        <v>2.2874888636174622E-8</v>
      </c>
      <c r="H319" s="5">
        <f t="shared" si="411"/>
        <v>349.62170227769315</v>
      </c>
      <c r="I319" s="5">
        <f t="shared" si="412"/>
        <v>79590.903938509786</v>
      </c>
      <c r="J319" s="5">
        <f t="shared" si="413"/>
        <v>34144.305825691525</v>
      </c>
      <c r="K319" s="5">
        <f t="shared" si="414"/>
        <v>300</v>
      </c>
      <c r="L319" s="5">
        <f t="shared" si="415"/>
        <v>26850.9925229404</v>
      </c>
      <c r="M319" s="5">
        <f t="shared" si="416"/>
        <v>7813.4203686266501</v>
      </c>
      <c r="N319" s="15">
        <f t="shared" si="417"/>
        <v>0</v>
      </c>
      <c r="O319" s="15">
        <f t="shared" si="418"/>
        <v>-3.0451703794351914E-3</v>
      </c>
      <c r="P319" s="15">
        <f t="shared" si="419"/>
        <v>-9.1518305179161263E-4</v>
      </c>
      <c r="Q319" s="5">
        <f t="shared" si="420"/>
        <v>2.8778046829485082</v>
      </c>
      <c r="R319" s="5">
        <f t="shared" si="421"/>
        <v>1900.1956399518085</v>
      </c>
      <c r="S319" s="5">
        <f t="shared" si="422"/>
        <v>1709.065490895734</v>
      </c>
      <c r="T319" s="5">
        <f t="shared" si="423"/>
        <v>8.2311957873334816</v>
      </c>
      <c r="U319" s="5">
        <f t="shared" si="424"/>
        <v>23.874532715696493</v>
      </c>
      <c r="V319" s="5">
        <f t="shared" si="425"/>
        <v>50.05418764758619</v>
      </c>
      <c r="W319" s="15">
        <f t="shared" si="426"/>
        <v>-1.0734613539272964E-2</v>
      </c>
      <c r="X319" s="15">
        <f t="shared" si="427"/>
        <v>-1.217998157191269E-2</v>
      </c>
      <c r="Y319" s="15">
        <f t="shared" si="428"/>
        <v>-9.7425357312937999E-3</v>
      </c>
      <c r="Z319" s="5">
        <f t="shared" si="443"/>
        <v>2.3157803658099771</v>
      </c>
      <c r="AA319" s="5">
        <f t="shared" si="444"/>
        <v>5998.4330481751022</v>
      </c>
      <c r="AB319" s="5">
        <f t="shared" si="445"/>
        <v>52628.754893996229</v>
      </c>
      <c r="AC319" s="16">
        <f t="shared" si="429"/>
        <v>0.79606562083428911</v>
      </c>
      <c r="AD319" s="16">
        <f t="shared" si="430"/>
        <v>3.1088001772728471</v>
      </c>
      <c r="AE319" s="16">
        <f t="shared" si="431"/>
        <v>30.465961159213798</v>
      </c>
      <c r="AF319" s="15">
        <f t="shared" si="432"/>
        <v>-4.0504037456468023E-3</v>
      </c>
      <c r="AG319" s="15">
        <f t="shared" si="433"/>
        <v>2.9673830763510267E-4</v>
      </c>
      <c r="AH319" s="15">
        <f t="shared" si="434"/>
        <v>9.7937136394747881E-3</v>
      </c>
      <c r="AI319" s="1">
        <f t="shared" si="398"/>
        <v>1964.2827990939588</v>
      </c>
      <c r="AJ319" s="1">
        <f t="shared" si="399"/>
        <v>163466.71973334361</v>
      </c>
      <c r="AK319" s="1">
        <f t="shared" si="400"/>
        <v>68778.323086941877</v>
      </c>
      <c r="AL319" s="14">
        <f t="shared" si="435"/>
        <v>100.58860650071493</v>
      </c>
      <c r="AM319" s="14">
        <f t="shared" si="436"/>
        <v>25.219859337348332</v>
      </c>
      <c r="AN319" s="14">
        <f t="shared" si="437"/>
        <v>7.8148239450260153</v>
      </c>
      <c r="AO319" s="11">
        <f t="shared" si="438"/>
        <v>1.4667917168608123E-3</v>
      </c>
      <c r="AP319" s="11">
        <f t="shared" si="439"/>
        <v>1.8477707020144087E-3</v>
      </c>
      <c r="AQ319" s="11">
        <f t="shared" si="440"/>
        <v>1.6761611678760182E-3</v>
      </c>
      <c r="AR319" s="1">
        <f t="shared" si="446"/>
        <v>349.62170227769315</v>
      </c>
      <c r="AS319" s="1">
        <f t="shared" si="441"/>
        <v>79590.903938509786</v>
      </c>
      <c r="AT319" s="1">
        <f t="shared" si="442"/>
        <v>34144.305825691525</v>
      </c>
      <c r="AU319" s="1">
        <f t="shared" si="401"/>
        <v>69.924340455538626</v>
      </c>
      <c r="AV319" s="1">
        <f t="shared" si="402"/>
        <v>15918.180787701958</v>
      </c>
      <c r="AW319" s="1">
        <f t="shared" si="403"/>
        <v>6828.8611651383053</v>
      </c>
      <c r="AX319" s="1">
        <f t="shared" si="385"/>
        <v>240</v>
      </c>
      <c r="AY319" s="1">
        <f t="shared" si="372"/>
        <v>21480.794018352321</v>
      </c>
      <c r="AZ319" s="1">
        <f t="shared" si="373"/>
        <v>6250.7362949013204</v>
      </c>
      <c r="BA319" s="1">
        <f t="shared" si="386"/>
        <v>6387.1676998273679</v>
      </c>
      <c r="BB319" s="1">
        <f t="shared" si="387"/>
        <v>29567.341399151399</v>
      </c>
      <c r="BC319" s="1">
        <f t="shared" si="388"/>
        <v>38195.404687202426</v>
      </c>
      <c r="BD319" s="1">
        <f t="shared" si="389"/>
        <v>36.149864725050662</v>
      </c>
      <c r="BE319" s="2">
        <f t="shared" si="395"/>
        <v>0</v>
      </c>
      <c r="BF319" s="2">
        <f t="shared" si="396"/>
        <v>0</v>
      </c>
      <c r="BG319" s="2">
        <f t="shared" si="397"/>
        <v>0</v>
      </c>
      <c r="BH319" s="2">
        <f t="shared" si="374"/>
        <v>0</v>
      </c>
      <c r="BI319" s="2">
        <f t="shared" si="390"/>
        <v>0</v>
      </c>
      <c r="BJ319" s="2">
        <f t="shared" si="375"/>
        <v>0</v>
      </c>
      <c r="BK319" s="2">
        <f t="shared" si="376"/>
        <v>0</v>
      </c>
      <c r="BL319" s="2">
        <f t="shared" si="377"/>
        <v>0</v>
      </c>
      <c r="BM319" s="2">
        <f t="shared" si="378"/>
        <v>0</v>
      </c>
      <c r="BN319" s="2">
        <f t="shared" si="379"/>
        <v>0</v>
      </c>
      <c r="BO319" s="2">
        <f t="shared" si="391"/>
        <v>0</v>
      </c>
      <c r="BP319" s="2">
        <f t="shared" si="392"/>
        <v>0</v>
      </c>
      <c r="BQ319" s="2">
        <f t="shared" si="393"/>
        <v>0</v>
      </c>
      <c r="BR319" s="11">
        <f t="shared" si="394"/>
        <v>2.7600671869055654E-2</v>
      </c>
      <c r="BS319" s="17">
        <f t="shared" ref="BS319:BS346" si="447">BS318/(1+BR318)</f>
        <v>2.7797593799556563E-4</v>
      </c>
      <c r="BT319" s="17">
        <f t="shared" ref="BT319:BT346" si="448">BT318/(1+BR$5)</f>
        <v>4.8752402908103806E-4</v>
      </c>
      <c r="BU319" s="12">
        <f>(BU$3*temperature!$I429+BU$4*temperature!$I429^2+BU$5*temperature!$I429^6)*(K319/K$56)^$BW$1</f>
        <v>-365.58392189500142</v>
      </c>
      <c r="BV319" s="12">
        <f>(BV$3*temperature!$I429+BV$4*temperature!$I429^2+BV$5*temperature!$I429^6)*(L319/L$56)^$BW$1</f>
        <v>-52.466392556858715</v>
      </c>
      <c r="BW319" s="12">
        <f>(BW$3*temperature!$I429+BW$4*temperature!$I429^2+BW$5*temperature!$I429^6)*(M319/M$56)^$BW$1</f>
        <v>-42.527238518270863</v>
      </c>
      <c r="BX319" s="12">
        <f>(BX$3*temperature!$M429+BX$4*temperature!$M429^2+BX$5*temperature!$M429^6)*(K319/K$56)^$BW$1</f>
        <v>-365.58399786080838</v>
      </c>
      <c r="BY319" s="12">
        <f>(BY$3*temperature!$M429+BY$4*temperature!$M429^2+BY$5*temperature!$M429^6)*(L319/L$56)^$BW$1</f>
        <v>-52.466402997463376</v>
      </c>
      <c r="BZ319" s="12">
        <f>(BZ$3*temperature!$M429+BZ$4*temperature!$M429^2+BZ$5*temperature!$M429^6)*(M319/M$56)^$BW$1</f>
        <v>-42.527246596605856</v>
      </c>
      <c r="CA319" s="19">
        <f t="shared" si="380"/>
        <v>-7.5965806956901361E-5</v>
      </c>
      <c r="CB319" s="19">
        <f t="shared" si="381"/>
        <v>-1.044060466171004E-5</v>
      </c>
      <c r="CC319" s="19">
        <f t="shared" si="382"/>
        <v>-8.0783349929447468E-6</v>
      </c>
      <c r="CD319" s="19">
        <f t="shared" si="383"/>
        <v>-1.1333655979947826E-2</v>
      </c>
      <c r="CE319" s="19">
        <f t="shared" si="384"/>
        <v>-3.1504836519450485E-6</v>
      </c>
      <c r="CF319" s="19"/>
      <c r="CG319" s="19"/>
      <c r="CH319" s="19"/>
    </row>
    <row r="320" spans="1:86">
      <c r="A320" s="2">
        <f t="shared" si="404"/>
        <v>2274</v>
      </c>
      <c r="B320" s="5">
        <f t="shared" si="405"/>
        <v>1165.4056805560235</v>
      </c>
      <c r="C320" s="5">
        <f t="shared" si="406"/>
        <v>2964.1699359063236</v>
      </c>
      <c r="D320" s="5">
        <f t="shared" si="407"/>
        <v>4369.9564284018988</v>
      </c>
      <c r="E320" s="15">
        <f t="shared" si="408"/>
        <v>5.4033085521796321E-9</v>
      </c>
      <c r="F320" s="15">
        <f t="shared" si="409"/>
        <v>1.0644880169245973E-8</v>
      </c>
      <c r="G320" s="15">
        <f t="shared" si="410"/>
        <v>2.173114420436589E-8</v>
      </c>
      <c r="H320" s="5">
        <f t="shared" si="411"/>
        <v>349.62170416680704</v>
      </c>
      <c r="I320" s="5">
        <f t="shared" si="412"/>
        <v>79344.628196564066</v>
      </c>
      <c r="J320" s="5">
        <f t="shared" si="413"/>
        <v>34112.336677031024</v>
      </c>
      <c r="K320" s="5">
        <f t="shared" si="414"/>
        <v>300</v>
      </c>
      <c r="L320" s="5">
        <f t="shared" si="415"/>
        <v>26767.908018844297</v>
      </c>
      <c r="M320" s="5">
        <f t="shared" si="416"/>
        <v>7806.1045312312117</v>
      </c>
      <c r="N320" s="15">
        <f t="shared" si="417"/>
        <v>0</v>
      </c>
      <c r="O320" s="15">
        <f t="shared" si="418"/>
        <v>-3.0942805568591192E-3</v>
      </c>
      <c r="P320" s="15">
        <f t="shared" si="419"/>
        <v>-9.363168817607681E-4</v>
      </c>
      <c r="Q320" s="5">
        <f t="shared" si="420"/>
        <v>2.8469125772182928</v>
      </c>
      <c r="R320" s="5">
        <f t="shared" si="421"/>
        <v>1871.2431886760339</v>
      </c>
      <c r="S320" s="5">
        <f t="shared" si="422"/>
        <v>1690.8302594235467</v>
      </c>
      <c r="T320" s="5">
        <f t="shared" si="423"/>
        <v>8.1428370815903648</v>
      </c>
      <c r="U320" s="5">
        <f t="shared" si="424"/>
        <v>23.583741347181284</v>
      </c>
      <c r="V320" s="5">
        <f t="shared" si="425"/>
        <v>49.566532935928699</v>
      </c>
      <c r="W320" s="15">
        <f t="shared" si="426"/>
        <v>-1.0734613539272964E-2</v>
      </c>
      <c r="X320" s="15">
        <f t="shared" si="427"/>
        <v>-1.217998157191269E-2</v>
      </c>
      <c r="Y320" s="15">
        <f t="shared" si="428"/>
        <v>-9.7425357312937999E-3</v>
      </c>
      <c r="Z320" s="5">
        <f t="shared" si="443"/>
        <v>2.2816422150668343</v>
      </c>
      <c r="AA320" s="5">
        <f t="shared" si="444"/>
        <v>5909.0814730095708</v>
      </c>
      <c r="AB320" s="5">
        <f t="shared" si="445"/>
        <v>52578.265108001608</v>
      </c>
      <c r="AC320" s="16">
        <f t="shared" si="429"/>
        <v>0.79284123366188131</v>
      </c>
      <c r="AD320" s="16">
        <f t="shared" si="430"/>
        <v>3.1097226773762268</v>
      </c>
      <c r="AE320" s="16">
        <f t="shared" si="431"/>
        <v>30.764336058558499</v>
      </c>
      <c r="AF320" s="15">
        <f t="shared" si="432"/>
        <v>-4.0504037456468023E-3</v>
      </c>
      <c r="AG320" s="15">
        <f t="shared" si="433"/>
        <v>2.9673830763510267E-4</v>
      </c>
      <c r="AH320" s="15">
        <f t="shared" si="434"/>
        <v>9.7937136394747881E-3</v>
      </c>
      <c r="AI320" s="1">
        <f t="shared" si="398"/>
        <v>1837.7788596401017</v>
      </c>
      <c r="AJ320" s="1">
        <f t="shared" si="399"/>
        <v>163038.22854771119</v>
      </c>
      <c r="AK320" s="1">
        <f t="shared" si="400"/>
        <v>68729.351943385991</v>
      </c>
      <c r="AL320" s="14">
        <f t="shared" si="435"/>
        <v>100.7346736101925</v>
      </c>
      <c r="AM320" s="14">
        <f t="shared" si="436"/>
        <v>25.265993849368886</v>
      </c>
      <c r="AN320" s="14">
        <f t="shared" si="437"/>
        <v>7.8277918604121517</v>
      </c>
      <c r="AO320" s="11">
        <f t="shared" si="438"/>
        <v>1.4521237996922042E-3</v>
      </c>
      <c r="AP320" s="11">
        <f t="shared" si="439"/>
        <v>1.8292929949942647E-3</v>
      </c>
      <c r="AQ320" s="11">
        <f t="shared" si="440"/>
        <v>1.6593995561972579E-3</v>
      </c>
      <c r="AR320" s="1">
        <f t="shared" si="446"/>
        <v>349.62170416680704</v>
      </c>
      <c r="AS320" s="1">
        <f t="shared" si="441"/>
        <v>79344.628196564066</v>
      </c>
      <c r="AT320" s="1">
        <f t="shared" si="442"/>
        <v>34112.336677031024</v>
      </c>
      <c r="AU320" s="1">
        <f t="shared" si="401"/>
        <v>69.924340833361413</v>
      </c>
      <c r="AV320" s="1">
        <f t="shared" si="402"/>
        <v>15868.925639312814</v>
      </c>
      <c r="AW320" s="1">
        <f t="shared" si="403"/>
        <v>6822.4673354062052</v>
      </c>
      <c r="AX320" s="1">
        <f t="shared" si="385"/>
        <v>240</v>
      </c>
      <c r="AY320" s="1">
        <f t="shared" si="372"/>
        <v>21414.326415075437</v>
      </c>
      <c r="AZ320" s="1">
        <f t="shared" si="373"/>
        <v>6244.8836249849692</v>
      </c>
      <c r="BA320" s="1">
        <f t="shared" si="386"/>
        <v>6387.1677343392057</v>
      </c>
      <c r="BB320" s="1">
        <f t="shared" si="387"/>
        <v>29558.155520822147</v>
      </c>
      <c r="BC320" s="1">
        <f t="shared" si="388"/>
        <v>38191.311936512233</v>
      </c>
      <c r="BD320" s="1">
        <f t="shared" si="389"/>
        <v>35.09067096228717</v>
      </c>
      <c r="BE320" s="2">
        <f t="shared" si="395"/>
        <v>0</v>
      </c>
      <c r="BF320" s="2">
        <f t="shared" si="396"/>
        <v>0</v>
      </c>
      <c r="BG320" s="2">
        <f t="shared" si="397"/>
        <v>0</v>
      </c>
      <c r="BH320" s="2">
        <f t="shared" si="374"/>
        <v>0</v>
      </c>
      <c r="BI320" s="2">
        <f t="shared" si="390"/>
        <v>0</v>
      </c>
      <c r="BJ320" s="2">
        <f t="shared" si="375"/>
        <v>0</v>
      </c>
      <c r="BK320" s="2">
        <f t="shared" si="376"/>
        <v>0</v>
      </c>
      <c r="BL320" s="2">
        <f t="shared" si="377"/>
        <v>0</v>
      </c>
      <c r="BM320" s="2">
        <f t="shared" si="378"/>
        <v>0</v>
      </c>
      <c r="BN320" s="2">
        <f t="shared" si="379"/>
        <v>0</v>
      </c>
      <c r="BO320" s="2">
        <f t="shared" si="391"/>
        <v>0</v>
      </c>
      <c r="BP320" s="2">
        <f t="shared" si="392"/>
        <v>0</v>
      </c>
      <c r="BQ320" s="2">
        <f t="shared" si="393"/>
        <v>0</v>
      </c>
      <c r="BR320" s="11">
        <f t="shared" si="394"/>
        <v>2.7561054668774759E-2</v>
      </c>
      <c r="BS320" s="17">
        <f t="shared" si="447"/>
        <v>2.7050968883658667E-4</v>
      </c>
      <c r="BT320" s="17">
        <f t="shared" si="448"/>
        <v>4.7332430007867774E-4</v>
      </c>
      <c r="BU320" s="12">
        <f>(BU$3*temperature!$I430+BU$4*temperature!$I430^2+BU$5*temperature!$I430^6)*(K320/K$56)^$BW$1</f>
        <v>-366.81377103451689</v>
      </c>
      <c r="BV320" s="12">
        <f>(BV$3*temperature!$I430+BV$4*temperature!$I430^2+BV$5*temperature!$I430^6)*(L320/L$56)^$BW$1</f>
        <v>-52.67621271341509</v>
      </c>
      <c r="BW320" s="12">
        <f>(BW$3*temperature!$I430+BW$4*temperature!$I430^2+BW$5*temperature!$I430^6)*(M320/M$56)^$BW$1</f>
        <v>-42.668007059042075</v>
      </c>
      <c r="BX320" s="12">
        <f>(BX$3*temperature!$M430+BX$4*temperature!$M430^2+BX$5*temperature!$M430^6)*(K320/K$56)^$BW$1</f>
        <v>-366.81384691638101</v>
      </c>
      <c r="BY320" s="12">
        <f>(BY$3*temperature!$M430+BY$4*temperature!$M430^2+BY$5*temperature!$M430^6)*(L320/L$56)^$BW$1</f>
        <v>-52.676223150044841</v>
      </c>
      <c r="BZ320" s="12">
        <f>(BZ$3*temperature!$M430+BZ$4*temperature!$M430^2+BZ$5*temperature!$M430^6)*(M320/M$56)^$BW$1</f>
        <v>-42.668015129484303</v>
      </c>
      <c r="CA320" s="19">
        <f t="shared" si="380"/>
        <v>-7.5881864120219689E-5</v>
      </c>
      <c r="CB320" s="19">
        <f t="shared" si="381"/>
        <v>-1.0436629750643078E-5</v>
      </c>
      <c r="CC320" s="19">
        <f t="shared" si="382"/>
        <v>-8.0704422273925047E-6</v>
      </c>
      <c r="CD320" s="19">
        <f t="shared" si="383"/>
        <v>-1.1299220962323808E-2</v>
      </c>
      <c r="CE320" s="19">
        <f t="shared" si="384"/>
        <v>-3.0565487466140505E-6</v>
      </c>
      <c r="CF320" s="19"/>
      <c r="CG320" s="19"/>
      <c r="CH320" s="19"/>
    </row>
    <row r="321" spans="1:86">
      <c r="A321" s="2">
        <f t="shared" si="404"/>
        <v>2275</v>
      </c>
      <c r="B321" s="5">
        <f t="shared" si="405"/>
        <v>1165.4056865382177</v>
      </c>
      <c r="C321" s="5">
        <f t="shared" si="406"/>
        <v>2964.1699658818952</v>
      </c>
      <c r="D321" s="5">
        <f t="shared" si="407"/>
        <v>4369.9565186178443</v>
      </c>
      <c r="E321" s="15">
        <f t="shared" si="408"/>
        <v>5.1331431245706503E-9</v>
      </c>
      <c r="F321" s="15">
        <f t="shared" si="409"/>
        <v>1.0112636160783674E-8</v>
      </c>
      <c r="G321" s="15">
        <f t="shared" si="410"/>
        <v>2.0644586994147596E-8</v>
      </c>
      <c r="H321" s="5">
        <f t="shared" si="411"/>
        <v>349.6217059614653</v>
      </c>
      <c r="I321" s="5">
        <f t="shared" si="412"/>
        <v>79095.18487603798</v>
      </c>
      <c r="J321" s="5">
        <f t="shared" si="413"/>
        <v>34079.681132740392</v>
      </c>
      <c r="K321" s="5">
        <f t="shared" si="414"/>
        <v>300</v>
      </c>
      <c r="L321" s="5">
        <f t="shared" si="415"/>
        <v>26683.754908266776</v>
      </c>
      <c r="M321" s="5">
        <f t="shared" si="416"/>
        <v>7798.6316311264618</v>
      </c>
      <c r="N321" s="15">
        <f t="shared" si="417"/>
        <v>0</v>
      </c>
      <c r="O321" s="15">
        <f t="shared" si="418"/>
        <v>-3.1438060276610669E-3</v>
      </c>
      <c r="P321" s="15">
        <f t="shared" si="419"/>
        <v>-9.5731489052597318E-4</v>
      </c>
      <c r="Q321" s="5">
        <f t="shared" si="420"/>
        <v>2.8163520853784978</v>
      </c>
      <c r="R321" s="5">
        <f t="shared" si="421"/>
        <v>1842.6403268471549</v>
      </c>
      <c r="S321" s="5">
        <f t="shared" si="422"/>
        <v>1672.7544325776958</v>
      </c>
      <c r="T321" s="5">
        <f t="shared" si="423"/>
        <v>8.0554268724062315</v>
      </c>
      <c r="U321" s="5">
        <f t="shared" si="424"/>
        <v>23.296491812175862</v>
      </c>
      <c r="V321" s="5">
        <f t="shared" si="425"/>
        <v>49.083629217724059</v>
      </c>
      <c r="W321" s="15">
        <f t="shared" si="426"/>
        <v>-1.0734613539272964E-2</v>
      </c>
      <c r="X321" s="15">
        <f t="shared" si="427"/>
        <v>-1.217998157191269E-2</v>
      </c>
      <c r="Y321" s="15">
        <f t="shared" si="428"/>
        <v>-9.7425357312937999E-3</v>
      </c>
      <c r="Z321" s="5">
        <f t="shared" si="443"/>
        <v>2.2480073123315303</v>
      </c>
      <c r="AA321" s="5">
        <f t="shared" si="444"/>
        <v>5820.7741129828719</v>
      </c>
      <c r="AB321" s="5">
        <f t="shared" si="445"/>
        <v>52526.712568695955</v>
      </c>
      <c r="AC321" s="16">
        <f t="shared" si="429"/>
        <v>0.78962990655935394</v>
      </c>
      <c r="AD321" s="16">
        <f t="shared" si="430"/>
        <v>3.110645451220726</v>
      </c>
      <c r="AE321" s="16">
        <f t="shared" si="431"/>
        <v>31.065633156224589</v>
      </c>
      <c r="AF321" s="15">
        <f t="shared" si="432"/>
        <v>-4.0504037456468023E-3</v>
      </c>
      <c r="AG321" s="15">
        <f t="shared" si="433"/>
        <v>2.9673830763510267E-4</v>
      </c>
      <c r="AH321" s="15">
        <f t="shared" si="434"/>
        <v>9.7937136394747881E-3</v>
      </c>
      <c r="AI321" s="1">
        <f t="shared" si="398"/>
        <v>1723.9253145094528</v>
      </c>
      <c r="AJ321" s="1">
        <f t="shared" si="399"/>
        <v>162603.33133225288</v>
      </c>
      <c r="AK321" s="1">
        <f t="shared" si="400"/>
        <v>68678.884084453603</v>
      </c>
      <c r="AL321" s="14">
        <f t="shared" si="435"/>
        <v>100.87949003502605</v>
      </c>
      <c r="AM321" s="14">
        <f t="shared" si="436"/>
        <v>25.311750565873506</v>
      </c>
      <c r="AN321" s="14">
        <f t="shared" si="437"/>
        <v>7.840651400407932</v>
      </c>
      <c r="AO321" s="11">
        <f t="shared" si="438"/>
        <v>1.4376025616952821E-3</v>
      </c>
      <c r="AP321" s="11">
        <f t="shared" si="439"/>
        <v>1.811000065044322E-3</v>
      </c>
      <c r="AQ321" s="11">
        <f t="shared" si="440"/>
        <v>1.6428055606352854E-3</v>
      </c>
      <c r="AR321" s="1">
        <f t="shared" si="446"/>
        <v>349.6217059614653</v>
      </c>
      <c r="AS321" s="1">
        <f t="shared" si="441"/>
        <v>79095.18487603798</v>
      </c>
      <c r="AT321" s="1">
        <f t="shared" si="442"/>
        <v>34079.681132740392</v>
      </c>
      <c r="AU321" s="1">
        <f t="shared" si="401"/>
        <v>69.924341192293056</v>
      </c>
      <c r="AV321" s="1">
        <f t="shared" si="402"/>
        <v>15819.036975207597</v>
      </c>
      <c r="AW321" s="1">
        <f t="shared" si="403"/>
        <v>6815.9362265480786</v>
      </c>
      <c r="AX321" s="1">
        <f t="shared" si="385"/>
        <v>240</v>
      </c>
      <c r="AY321" s="1">
        <f t="shared" si="372"/>
        <v>21347.003926613423</v>
      </c>
      <c r="AZ321" s="1">
        <f t="shared" si="373"/>
        <v>6238.9053049011691</v>
      </c>
      <c r="BA321" s="1">
        <f t="shared" si="386"/>
        <v>6387.1677671254511</v>
      </c>
      <c r="BB321" s="1">
        <f t="shared" si="387"/>
        <v>29548.822365342792</v>
      </c>
      <c r="BC321" s="1">
        <f t="shared" si="388"/>
        <v>38187.127296803723</v>
      </c>
      <c r="BD321" s="1">
        <f t="shared" si="389"/>
        <v>34.062400657145432</v>
      </c>
      <c r="BE321" s="2">
        <f t="shared" si="395"/>
        <v>0</v>
      </c>
      <c r="BF321" s="2">
        <f t="shared" si="396"/>
        <v>0</v>
      </c>
      <c r="BG321" s="2">
        <f t="shared" si="397"/>
        <v>0</v>
      </c>
      <c r="BH321" s="2">
        <f t="shared" si="374"/>
        <v>0</v>
      </c>
      <c r="BI321" s="2">
        <f t="shared" si="390"/>
        <v>0</v>
      </c>
      <c r="BJ321" s="2">
        <f t="shared" si="375"/>
        <v>0</v>
      </c>
      <c r="BK321" s="2">
        <f t="shared" si="376"/>
        <v>0</v>
      </c>
      <c r="BL321" s="2">
        <f t="shared" si="377"/>
        <v>0</v>
      </c>
      <c r="BM321" s="2">
        <f t="shared" si="378"/>
        <v>0</v>
      </c>
      <c r="BN321" s="2">
        <f t="shared" si="379"/>
        <v>0</v>
      </c>
      <c r="BO321" s="2">
        <f t="shared" si="391"/>
        <v>0</v>
      </c>
      <c r="BP321" s="2">
        <f t="shared" si="392"/>
        <v>0</v>
      </c>
      <c r="BQ321" s="2">
        <f t="shared" si="393"/>
        <v>0</v>
      </c>
      <c r="BR321" s="11">
        <f t="shared" si="394"/>
        <v>2.7521228280792592E-2</v>
      </c>
      <c r="BS321" s="17">
        <f t="shared" si="447"/>
        <v>2.6325412743847425E-4</v>
      </c>
      <c r="BT321" s="17">
        <f t="shared" si="448"/>
        <v>4.5953815541619196E-4</v>
      </c>
      <c r="BU321" s="12">
        <f>(BU$3*temperature!$I431+BU$4*temperature!$I431^2+BU$5*temperature!$I431^6)*(K321/K$56)^$BW$1</f>
        <v>-368.03782166019857</v>
      </c>
      <c r="BV321" s="12">
        <f>(BV$3*temperature!$I431+BV$4*temperature!$I431^2+BV$5*temperature!$I431^6)*(L321/L$56)^$BW$1</f>
        <v>-52.886176922538453</v>
      </c>
      <c r="BW321" s="12">
        <f>(BW$3*temperature!$I431+BW$4*temperature!$I431^2+BW$5*temperature!$I431^6)*(M321/M$56)^$BW$1</f>
        <v>-42.80843351498816</v>
      </c>
      <c r="BX321" s="12">
        <f>(BX$3*temperature!$M431+BX$4*temperature!$M431^2+BX$5*temperature!$M431^6)*(K321/K$56)^$BW$1</f>
        <v>-368.03789745842727</v>
      </c>
      <c r="BY321" s="12">
        <f>(BY$3*temperature!$M431+BY$4*temperature!$M431^2+BY$5*temperature!$M431^6)*(L321/L$56)^$BW$1</f>
        <v>-52.88618735535885</v>
      </c>
      <c r="BZ321" s="12">
        <f>(BZ$3*temperature!$M431+BZ$4*temperature!$M431^2+BZ$5*temperature!$M431^6)*(M321/M$56)^$BW$1</f>
        <v>-42.808441577618574</v>
      </c>
      <c r="CA321" s="19">
        <f t="shared" si="380"/>
        <v>-7.5798228692747216E-5</v>
      </c>
      <c r="CB321" s="19">
        <f t="shared" si="381"/>
        <v>-1.0432820396033549E-5</v>
      </c>
      <c r="CC321" s="19">
        <f t="shared" si="382"/>
        <v>-8.0626304139741478E-6</v>
      </c>
      <c r="CD321" s="19">
        <f t="shared" si="383"/>
        <v>-1.1264584376265626E-2</v>
      </c>
      <c r="CE321" s="19">
        <f t="shared" si="384"/>
        <v>-2.9654483309308771E-6</v>
      </c>
      <c r="CF321" s="19"/>
      <c r="CG321" s="19"/>
      <c r="CH321" s="19"/>
    </row>
    <row r="322" spans="1:86">
      <c r="A322" s="2">
        <f t="shared" si="404"/>
        <v>2276</v>
      </c>
      <c r="B322" s="5">
        <f t="shared" si="405"/>
        <v>1165.4056922213019</v>
      </c>
      <c r="C322" s="5">
        <f t="shared" si="406"/>
        <v>2964.1699943586887</v>
      </c>
      <c r="D322" s="5">
        <f t="shared" si="407"/>
        <v>4369.9566043229952</v>
      </c>
      <c r="E322" s="15">
        <f t="shared" si="408"/>
        <v>4.8764859683421175E-9</v>
      </c>
      <c r="F322" s="15">
        <f t="shared" si="409"/>
        <v>9.6070043527444895E-9</v>
      </c>
      <c r="G322" s="15">
        <f t="shared" si="410"/>
        <v>1.9612357644440214E-8</v>
      </c>
      <c r="H322" s="5">
        <f t="shared" si="411"/>
        <v>349.62170766639059</v>
      </c>
      <c r="I322" s="5">
        <f t="shared" si="412"/>
        <v>78842.574384339227</v>
      </c>
      <c r="J322" s="5">
        <f t="shared" si="413"/>
        <v>34046.345851456266</v>
      </c>
      <c r="K322" s="5">
        <f t="shared" si="414"/>
        <v>300</v>
      </c>
      <c r="L322" s="5">
        <f t="shared" si="415"/>
        <v>26598.533327842142</v>
      </c>
      <c r="M322" s="5">
        <f t="shared" si="416"/>
        <v>7791.0031916051057</v>
      </c>
      <c r="N322" s="15">
        <f t="shared" si="417"/>
        <v>0</v>
      </c>
      <c r="O322" s="15">
        <f t="shared" si="418"/>
        <v>-3.1937626738668401E-3</v>
      </c>
      <c r="P322" s="15">
        <f t="shared" si="419"/>
        <v>-9.7817667023902821E-4</v>
      </c>
      <c r="Q322" s="5">
        <f t="shared" si="420"/>
        <v>2.7861196477379067</v>
      </c>
      <c r="R322" s="5">
        <f t="shared" si="421"/>
        <v>1814.3837418104195</v>
      </c>
      <c r="S322" s="5">
        <f t="shared" si="422"/>
        <v>1654.8372870607659</v>
      </c>
      <c r="T322" s="5">
        <f t="shared" si="423"/>
        <v>7.9689549780370763</v>
      </c>
      <c r="U322" s="5">
        <f t="shared" si="424"/>
        <v>23.012740971213347</v>
      </c>
      <c r="V322" s="5">
        <f t="shared" si="425"/>
        <v>48.605430206248805</v>
      </c>
      <c r="W322" s="15">
        <f t="shared" si="426"/>
        <v>-1.0734613539272964E-2</v>
      </c>
      <c r="X322" s="15">
        <f t="shared" si="427"/>
        <v>-1.217998157191269E-2</v>
      </c>
      <c r="Y322" s="15">
        <f t="shared" si="428"/>
        <v>-9.7425357312937999E-3</v>
      </c>
      <c r="Z322" s="5">
        <f t="shared" si="443"/>
        <v>2.2148682390077141</v>
      </c>
      <c r="AA322" s="5">
        <f t="shared" si="444"/>
        <v>5733.5015957975111</v>
      </c>
      <c r="AB322" s="5">
        <f t="shared" si="445"/>
        <v>52474.107611595464</v>
      </c>
      <c r="AC322" s="16">
        <f t="shared" si="429"/>
        <v>0.78643158662815116</v>
      </c>
      <c r="AD322" s="16">
        <f t="shared" si="430"/>
        <v>3.111568498887574</v>
      </c>
      <c r="AE322" s="16">
        <f t="shared" si="431"/>
        <v>31.369881071385628</v>
      </c>
      <c r="AF322" s="15">
        <f t="shared" si="432"/>
        <v>-4.0504037456468023E-3</v>
      </c>
      <c r="AG322" s="15">
        <f t="shared" si="433"/>
        <v>2.9673830763510267E-4</v>
      </c>
      <c r="AH322" s="15">
        <f t="shared" si="434"/>
        <v>9.7937136394747881E-3</v>
      </c>
      <c r="AI322" s="1">
        <f t="shared" si="398"/>
        <v>1621.4571242508007</v>
      </c>
      <c r="AJ322" s="1">
        <f t="shared" si="399"/>
        <v>162162.03517423521</v>
      </c>
      <c r="AK322" s="1">
        <f t="shared" si="400"/>
        <v>68626.931902556316</v>
      </c>
      <c r="AL322" s="14">
        <f t="shared" si="435"/>
        <v>101.02306440218995</v>
      </c>
      <c r="AM322" s="14">
        <f t="shared" si="436"/>
        <v>25.35713175197548</v>
      </c>
      <c r="AN322" s="14">
        <f t="shared" si="437"/>
        <v>7.8534032594703289</v>
      </c>
      <c r="AO322" s="11">
        <f t="shared" si="438"/>
        <v>1.4232265360783294E-3</v>
      </c>
      <c r="AP322" s="11">
        <f t="shared" si="439"/>
        <v>1.7928900643938788E-3</v>
      </c>
      <c r="AQ322" s="11">
        <f t="shared" si="440"/>
        <v>1.6263775050289326E-3</v>
      </c>
      <c r="AR322" s="1">
        <f t="shared" si="446"/>
        <v>349.62170766639059</v>
      </c>
      <c r="AS322" s="1">
        <f t="shared" si="441"/>
        <v>78842.574384339227</v>
      </c>
      <c r="AT322" s="1">
        <f t="shared" si="442"/>
        <v>34046.345851456266</v>
      </c>
      <c r="AU322" s="1">
        <f t="shared" si="401"/>
        <v>69.924341533278124</v>
      </c>
      <c r="AV322" s="1">
        <f t="shared" si="402"/>
        <v>15768.514876867846</v>
      </c>
      <c r="AW322" s="1">
        <f t="shared" si="403"/>
        <v>6809.2691702912534</v>
      </c>
      <c r="AX322" s="1">
        <f t="shared" si="385"/>
        <v>240.00000000000003</v>
      </c>
      <c r="AY322" s="1">
        <f t="shared" si="372"/>
        <v>21278.82666227371</v>
      </c>
      <c r="AZ322" s="1">
        <f t="shared" si="373"/>
        <v>6232.8025532840848</v>
      </c>
      <c r="BA322" s="1">
        <f t="shared" si="386"/>
        <v>6387.1677982723841</v>
      </c>
      <c r="BB322" s="1">
        <f t="shared" si="387"/>
        <v>29539.340644021639</v>
      </c>
      <c r="BC322" s="1">
        <f t="shared" si="388"/>
        <v>38182.851364126756</v>
      </c>
      <c r="BD322" s="1">
        <f t="shared" si="389"/>
        <v>33.064153887881048</v>
      </c>
      <c r="BE322" s="2">
        <f t="shared" si="395"/>
        <v>0</v>
      </c>
      <c r="BF322" s="2">
        <f t="shared" si="396"/>
        <v>0</v>
      </c>
      <c r="BG322" s="2">
        <f t="shared" si="397"/>
        <v>0</v>
      </c>
      <c r="BH322" s="2">
        <f t="shared" si="374"/>
        <v>0</v>
      </c>
      <c r="BI322" s="2">
        <f t="shared" si="390"/>
        <v>0</v>
      </c>
      <c r="BJ322" s="2">
        <f t="shared" si="375"/>
        <v>0</v>
      </c>
      <c r="BK322" s="2">
        <f t="shared" si="376"/>
        <v>0</v>
      </c>
      <c r="BL322" s="2">
        <f t="shared" si="377"/>
        <v>0</v>
      </c>
      <c r="BM322" s="2">
        <f t="shared" si="378"/>
        <v>0</v>
      </c>
      <c r="BN322" s="2">
        <f t="shared" si="379"/>
        <v>0</v>
      </c>
      <c r="BO322" s="2">
        <f t="shared" si="391"/>
        <v>0</v>
      </c>
      <c r="BP322" s="2">
        <f t="shared" si="392"/>
        <v>0</v>
      </c>
      <c r="BQ322" s="2">
        <f t="shared" si="393"/>
        <v>0</v>
      </c>
      <c r="BR322" s="11">
        <f t="shared" si="394"/>
        <v>2.7481183364174461E-2</v>
      </c>
      <c r="BS322" s="17">
        <f t="shared" si="447"/>
        <v>2.5620310334506714E-4</v>
      </c>
      <c r="BT322" s="17">
        <f t="shared" si="448"/>
        <v>4.4615354894775918E-4</v>
      </c>
      <c r="BU322" s="12">
        <f>(BU$3*temperature!$I432+BU$4*temperature!$I432^2+BU$5*temperature!$I432^6)*(K322/K$56)^$BW$1</f>
        <v>-369.25610491363125</v>
      </c>
      <c r="BV322" s="12">
        <f>(BV$3*temperature!$I432+BV$4*temperature!$I432^2+BV$5*temperature!$I432^6)*(L322/L$56)^$BW$1</f>
        <v>-53.096301665444258</v>
      </c>
      <c r="BW322" s="12">
        <f>(BW$3*temperature!$I432+BW$4*temperature!$I432^2+BW$5*temperature!$I432^6)*(M322/M$56)^$BW$1</f>
        <v>-42.948521784024749</v>
      </c>
      <c r="BX322" s="12">
        <f>(BX$3*temperature!$M432+BX$4*temperature!$M432^2+BX$5*temperature!$M432^6)*(K322/K$56)^$BW$1</f>
        <v>-369.25618062852823</v>
      </c>
      <c r="BY322" s="12">
        <f>(BY$3*temperature!$M432+BY$4*temperature!$M432^2+BY$5*temperature!$M432^6)*(L322/L$56)^$BW$1</f>
        <v>-53.096312094621396</v>
      </c>
      <c r="BZ322" s="12">
        <f>(BZ$3*temperature!$M432+BZ$4*temperature!$M432^2+BZ$5*temperature!$M432^6)*(M322/M$56)^$BW$1</f>
        <v>-42.94852983892342</v>
      </c>
      <c r="CA322" s="19">
        <f t="shared" si="380"/>
        <v>-7.5714896979661717E-5</v>
      </c>
      <c r="CB322" s="19">
        <f t="shared" si="381"/>
        <v>-1.042917713789393E-5</v>
      </c>
      <c r="CC322" s="19">
        <f t="shared" si="382"/>
        <v>-8.0548986716166837E-6</v>
      </c>
      <c r="CD322" s="19">
        <f t="shared" si="383"/>
        <v>-1.1229746118119636E-2</v>
      </c>
      <c r="CE322" s="19">
        <f t="shared" si="384"/>
        <v>-2.8770958052394718E-6</v>
      </c>
      <c r="CF322" s="19"/>
      <c r="CG322" s="19"/>
      <c r="CH322" s="19"/>
    </row>
    <row r="323" spans="1:86">
      <c r="A323" s="2">
        <f t="shared" si="404"/>
        <v>2277</v>
      </c>
      <c r="B323" s="5">
        <f t="shared" si="405"/>
        <v>1165.4056976202321</v>
      </c>
      <c r="C323" s="5">
        <f t="shared" si="406"/>
        <v>2964.1700214116427</v>
      </c>
      <c r="D323" s="5">
        <f t="shared" si="407"/>
        <v>4369.956685742889</v>
      </c>
      <c r="E323" s="15">
        <f t="shared" si="408"/>
        <v>4.6326616699250113E-9</v>
      </c>
      <c r="F323" s="15">
        <f t="shared" si="409"/>
        <v>9.1266541351072643E-9</v>
      </c>
      <c r="G323" s="15">
        <f t="shared" si="410"/>
        <v>1.8631739762218202E-8</v>
      </c>
      <c r="H323" s="5">
        <f t="shared" si="411"/>
        <v>349.62170928606963</v>
      </c>
      <c r="I323" s="5">
        <f t="shared" si="412"/>
        <v>78586.796613238068</v>
      </c>
      <c r="J323" s="5">
        <f t="shared" si="413"/>
        <v>34012.337527007345</v>
      </c>
      <c r="K323" s="5">
        <f t="shared" si="414"/>
        <v>300</v>
      </c>
      <c r="L323" s="5">
        <f t="shared" si="415"/>
        <v>26512.243240288983</v>
      </c>
      <c r="M323" s="5">
        <f t="shared" si="416"/>
        <v>7783.2207440347374</v>
      </c>
      <c r="N323" s="15">
        <f t="shared" si="417"/>
        <v>0</v>
      </c>
      <c r="O323" s="15">
        <f t="shared" si="418"/>
        <v>-3.2441671309310083E-3</v>
      </c>
      <c r="P323" s="15">
        <f t="shared" si="419"/>
        <v>-9.9890185884587979E-4</v>
      </c>
      <c r="Q323" s="5">
        <f t="shared" si="420"/>
        <v>2.7562117428138615</v>
      </c>
      <c r="R323" s="5">
        <f t="shared" si="421"/>
        <v>1786.4701268474519</v>
      </c>
      <c r="S323" s="5">
        <f t="shared" si="422"/>
        <v>1637.0780907284043</v>
      </c>
      <c r="T323" s="5">
        <f t="shared" si="423"/>
        <v>7.8834113260359828</v>
      </c>
      <c r="U323" s="5">
        <f t="shared" si="424"/>
        <v>22.732446210264769</v>
      </c>
      <c r="V323" s="5">
        <f t="shared" si="425"/>
        <v>48.131890065729522</v>
      </c>
      <c r="W323" s="15">
        <f t="shared" si="426"/>
        <v>-1.0734613539272964E-2</v>
      </c>
      <c r="X323" s="15">
        <f t="shared" si="427"/>
        <v>-1.217998157191269E-2</v>
      </c>
      <c r="Y323" s="15">
        <f t="shared" si="428"/>
        <v>-9.7425357312937999E-3</v>
      </c>
      <c r="Z323" s="5">
        <f t="shared" si="443"/>
        <v>2.1822176858571503</v>
      </c>
      <c r="AA323" s="5">
        <f t="shared" si="444"/>
        <v>5647.254555556955</v>
      </c>
      <c r="AB323" s="5">
        <f t="shared" si="445"/>
        <v>52420.460628834146</v>
      </c>
      <c r="AC323" s="16">
        <f t="shared" si="429"/>
        <v>0.78324622118397758</v>
      </c>
      <c r="AD323" s="16">
        <f t="shared" si="430"/>
        <v>3.1124918204580245</v>
      </c>
      <c r="AE323" s="16">
        <f t="shared" si="431"/>
        <v>31.677108703503158</v>
      </c>
      <c r="AF323" s="15">
        <f t="shared" si="432"/>
        <v>-4.0504037456468023E-3</v>
      </c>
      <c r="AG323" s="15">
        <f t="shared" si="433"/>
        <v>2.9673830763510267E-4</v>
      </c>
      <c r="AH323" s="15">
        <f t="shared" si="434"/>
        <v>9.7937136394747881E-3</v>
      </c>
      <c r="AI323" s="1">
        <f t="shared" si="398"/>
        <v>1529.2357533589986</v>
      </c>
      <c r="AJ323" s="1">
        <f t="shared" si="399"/>
        <v>161714.34653367955</v>
      </c>
      <c r="AK323" s="1">
        <f t="shared" si="400"/>
        <v>68573.507882591934</v>
      </c>
      <c r="AL323" s="14">
        <f t="shared" si="435"/>
        <v>101.16540532114297</v>
      </c>
      <c r="AM323" s="14">
        <f t="shared" si="436"/>
        <v>25.402139676059324</v>
      </c>
      <c r="AN323" s="14">
        <f t="shared" si="437"/>
        <v>7.8660481318854609</v>
      </c>
      <c r="AO323" s="11">
        <f t="shared" si="438"/>
        <v>1.408994270717546E-3</v>
      </c>
      <c r="AP323" s="11">
        <f t="shared" si="439"/>
        <v>1.7749611637499401E-3</v>
      </c>
      <c r="AQ323" s="11">
        <f t="shared" si="440"/>
        <v>1.6101137299786431E-3</v>
      </c>
      <c r="AR323" s="1">
        <f t="shared" si="446"/>
        <v>349.62170928606963</v>
      </c>
      <c r="AS323" s="1">
        <f t="shared" si="441"/>
        <v>78586.796613238068</v>
      </c>
      <c r="AT323" s="1">
        <f t="shared" si="442"/>
        <v>34012.337527007345</v>
      </c>
      <c r="AU323" s="1">
        <f t="shared" si="401"/>
        <v>69.924341857213932</v>
      </c>
      <c r="AV323" s="1">
        <f t="shared" si="402"/>
        <v>15717.359322647615</v>
      </c>
      <c r="AW323" s="1">
        <f t="shared" si="403"/>
        <v>6802.4675054014697</v>
      </c>
      <c r="AX323" s="1">
        <f t="shared" si="385"/>
        <v>240.00000000000003</v>
      </c>
      <c r="AY323" s="1">
        <f t="shared" si="372"/>
        <v>21209.794592231185</v>
      </c>
      <c r="AZ323" s="1">
        <f t="shared" si="373"/>
        <v>6226.5765952277907</v>
      </c>
      <c r="BA323" s="1">
        <f t="shared" si="386"/>
        <v>6387.1678278619711</v>
      </c>
      <c r="BB323" s="1">
        <f t="shared" si="387"/>
        <v>29529.709018462792</v>
      </c>
      <c r="BC323" s="1">
        <f t="shared" si="388"/>
        <v>38178.484736048144</v>
      </c>
      <c r="BD323" s="1">
        <f t="shared" si="389"/>
        <v>32.095056825770023</v>
      </c>
      <c r="BE323" s="2">
        <f t="shared" si="395"/>
        <v>0</v>
      </c>
      <c r="BF323" s="2">
        <f t="shared" si="396"/>
        <v>0</v>
      </c>
      <c r="BG323" s="2">
        <f t="shared" si="397"/>
        <v>0</v>
      </c>
      <c r="BH323" s="2">
        <f t="shared" si="374"/>
        <v>0</v>
      </c>
      <c r="BI323" s="2">
        <f t="shared" si="390"/>
        <v>0</v>
      </c>
      <c r="BJ323" s="2">
        <f t="shared" si="375"/>
        <v>0</v>
      </c>
      <c r="BK323" s="2">
        <f t="shared" si="376"/>
        <v>0</v>
      </c>
      <c r="BL323" s="2">
        <f t="shared" si="377"/>
        <v>0</v>
      </c>
      <c r="BM323" s="2">
        <f t="shared" si="378"/>
        <v>0</v>
      </c>
      <c r="BN323" s="2">
        <f t="shared" si="379"/>
        <v>0</v>
      </c>
      <c r="BO323" s="2">
        <f t="shared" si="391"/>
        <v>0</v>
      </c>
      <c r="BP323" s="2">
        <f t="shared" si="392"/>
        <v>0</v>
      </c>
      <c r="BQ323" s="2">
        <f t="shared" si="393"/>
        <v>0</v>
      </c>
      <c r="BR323" s="11">
        <f t="shared" si="394"/>
        <v>2.7440910116127787E-2</v>
      </c>
      <c r="BS323" s="17">
        <f t="shared" si="447"/>
        <v>2.4935065234597099E-4</v>
      </c>
      <c r="BT323" s="17">
        <f t="shared" si="448"/>
        <v>4.3315878538617396E-4</v>
      </c>
      <c r="BU323" s="12">
        <f>(BU$3*temperature!$I433+BU$4*temperature!$I433^2+BU$5*temperature!$I433^6)*(K323/K$56)^$BW$1</f>
        <v>-370.4686509869137</v>
      </c>
      <c r="BV323" s="12">
        <f>(BV$3*temperature!$I433+BV$4*temperature!$I433^2+BV$5*temperature!$I433^6)*(L323/L$56)^$BW$1</f>
        <v>-53.306603602871903</v>
      </c>
      <c r="BW323" s="12">
        <f>(BW$3*temperature!$I433+BW$4*temperature!$I433^2+BW$5*temperature!$I433^6)*(M323/M$56)^$BW$1</f>
        <v>-43.088275624457694</v>
      </c>
      <c r="BX323" s="12">
        <f>(BX$3*temperature!$M433+BX$4*temperature!$M433^2+BX$5*temperature!$M433^6)*(K323/K$56)^$BW$1</f>
        <v>-370.46872661877984</v>
      </c>
      <c r="BY323" s="12">
        <f>(BY$3*temperature!$M433+BY$4*temperature!$M433^2+BY$5*temperature!$M433^6)*(L323/L$56)^$BW$1</f>
        <v>-53.306614028572454</v>
      </c>
      <c r="BZ323" s="12">
        <f>(BZ$3*temperature!$M433+BZ$4*temperature!$M433^2+BZ$5*temperature!$M433^6)*(M323/M$56)^$BW$1</f>
        <v>-43.08828367170387</v>
      </c>
      <c r="CA323" s="19">
        <f t="shared" si="380"/>
        <v>-7.5631866138792248E-5</v>
      </c>
      <c r="CB323" s="19">
        <f t="shared" si="381"/>
        <v>-1.0425700551763839E-5</v>
      </c>
      <c r="CC323" s="19">
        <f t="shared" si="382"/>
        <v>-8.0472461760905389E-6</v>
      </c>
      <c r="CD323" s="19">
        <f t="shared" si="383"/>
        <v>-1.1194706042320391E-2</v>
      </c>
      <c r="CE323" s="19">
        <f t="shared" si="384"/>
        <v>-2.7914072544739725E-6</v>
      </c>
      <c r="CF323" s="19"/>
      <c r="CG323" s="19"/>
      <c r="CH323" s="19"/>
    </row>
    <row r="324" spans="1:86">
      <c r="A324" s="2">
        <f t="shared" si="404"/>
        <v>2278</v>
      </c>
      <c r="B324" s="5">
        <f t="shared" si="405"/>
        <v>1165.4057027492161</v>
      </c>
      <c r="C324" s="5">
        <f t="shared" si="406"/>
        <v>2964.1700471119493</v>
      </c>
      <c r="D324" s="5">
        <f t="shared" si="407"/>
        <v>4369.95676309179</v>
      </c>
      <c r="E324" s="15">
        <f t="shared" si="408"/>
        <v>4.4010285864287604E-9</v>
      </c>
      <c r="F324" s="15">
        <f t="shared" si="409"/>
        <v>8.6703214283519008E-9</v>
      </c>
      <c r="G324" s="15">
        <f t="shared" si="410"/>
        <v>1.770015277410729E-8</v>
      </c>
      <c r="H324" s="5">
        <f t="shared" si="411"/>
        <v>349.62171082476482</v>
      </c>
      <c r="I324" s="5">
        <f t="shared" si="412"/>
        <v>78327.850903622326</v>
      </c>
      <c r="J324" s="5">
        <f t="shared" si="413"/>
        <v>33977.662885703488</v>
      </c>
      <c r="K324" s="5">
        <f t="shared" si="414"/>
        <v>300</v>
      </c>
      <c r="L324" s="5">
        <f t="shared" si="415"/>
        <v>26424.884422517775</v>
      </c>
      <c r="M324" s="5">
        <f t="shared" si="416"/>
        <v>7775.2858272364092</v>
      </c>
      <c r="N324" s="15">
        <f t="shared" si="417"/>
        <v>0</v>
      </c>
      <c r="O324" s="15">
        <f t="shared" si="418"/>
        <v>-3.295036824287112E-3</v>
      </c>
      <c r="P324" s="15">
        <f t="shared" si="419"/>
        <v>-1.0194901390160327E-3</v>
      </c>
      <c r="Q324" s="5">
        <f t="shared" si="420"/>
        <v>2.7266248869223029</v>
      </c>
      <c r="R324" s="5">
        <f t="shared" si="421"/>
        <v>1758.8961812974599</v>
      </c>
      <c r="S324" s="5">
        <f t="shared" si="422"/>
        <v>1619.4761027749498</v>
      </c>
      <c r="T324" s="5">
        <f t="shared" si="423"/>
        <v>7.798785952079859</v>
      </c>
      <c r="U324" s="5">
        <f t="shared" si="424"/>
        <v>22.455565434339249</v>
      </c>
      <c r="V324" s="5">
        <f t="shared" si="425"/>
        <v>47.662963406949444</v>
      </c>
      <c r="W324" s="15">
        <f t="shared" si="426"/>
        <v>-1.0734613539272964E-2</v>
      </c>
      <c r="X324" s="15">
        <f t="shared" si="427"/>
        <v>-1.217998157191269E-2</v>
      </c>
      <c r="Y324" s="15">
        <f t="shared" si="428"/>
        <v>-9.7425357312937999E-3</v>
      </c>
      <c r="Z324" s="5">
        <f t="shared" si="443"/>
        <v>2.1500484513878306</v>
      </c>
      <c r="AA324" s="5">
        <f t="shared" si="444"/>
        <v>5562.0236331741908</v>
      </c>
      <c r="AB324" s="5">
        <f t="shared" si="445"/>
        <v>52365.782064901636</v>
      </c>
      <c r="AC324" s="16">
        <f t="shared" si="429"/>
        <v>0.78007375775593024</v>
      </c>
      <c r="AD324" s="16">
        <f t="shared" si="430"/>
        <v>3.1134154160133551</v>
      </c>
      <c r="AE324" s="16">
        <f t="shared" si="431"/>
        <v>31.987345235071782</v>
      </c>
      <c r="AF324" s="15">
        <f t="shared" si="432"/>
        <v>-4.0504037456468023E-3</v>
      </c>
      <c r="AG324" s="15">
        <f t="shared" si="433"/>
        <v>2.9673830763510267E-4</v>
      </c>
      <c r="AH324" s="15">
        <f t="shared" si="434"/>
        <v>9.7937136394747881E-3</v>
      </c>
      <c r="AI324" s="1">
        <f t="shared" si="398"/>
        <v>1446.2365198803127</v>
      </c>
      <c r="AJ324" s="1">
        <f t="shared" si="399"/>
        <v>161260.27120295921</v>
      </c>
      <c r="AK324" s="1">
        <f t="shared" si="400"/>
        <v>68518.624599734205</v>
      </c>
      <c r="AL324" s="14">
        <f t="shared" si="435"/>
        <v>101.30652138287036</v>
      </c>
      <c r="AM324" s="14">
        <f t="shared" si="436"/>
        <v>25.446776609346472</v>
      </c>
      <c r="AN324" s="14">
        <f t="shared" si="437"/>
        <v>7.8785867116623036</v>
      </c>
      <c r="AO324" s="11">
        <f t="shared" si="438"/>
        <v>1.3949043280103706E-3</v>
      </c>
      <c r="AP324" s="11">
        <f t="shared" si="439"/>
        <v>1.7572115521124407E-3</v>
      </c>
      <c r="AQ324" s="11">
        <f t="shared" si="440"/>
        <v>1.5940125926788566E-3</v>
      </c>
      <c r="AR324" s="1">
        <f t="shared" si="446"/>
        <v>349.62171082476482</v>
      </c>
      <c r="AS324" s="1">
        <f t="shared" si="441"/>
        <v>78327.850903622326</v>
      </c>
      <c r="AT324" s="1">
        <f t="shared" si="442"/>
        <v>33977.662885703488</v>
      </c>
      <c r="AU324" s="1">
        <f t="shared" si="401"/>
        <v>69.924342164952961</v>
      </c>
      <c r="AV324" s="1">
        <f t="shared" si="402"/>
        <v>15665.570180724466</v>
      </c>
      <c r="AW324" s="1">
        <f t="shared" si="403"/>
        <v>6795.5325771406979</v>
      </c>
      <c r="AX324" s="1">
        <f t="shared" si="385"/>
        <v>240</v>
      </c>
      <c r="AY324" s="1">
        <f t="shared" si="372"/>
        <v>21139.90753801422</v>
      </c>
      <c r="AZ324" s="1">
        <f t="shared" si="373"/>
        <v>6220.2286617891268</v>
      </c>
      <c r="BA324" s="1">
        <f t="shared" si="386"/>
        <v>6387.1678559720804</v>
      </c>
      <c r="BB324" s="1">
        <f t="shared" si="387"/>
        <v>29519.926098206957</v>
      </c>
      <c r="BC324" s="1">
        <f t="shared" si="388"/>
        <v>38174.028011461138</v>
      </c>
      <c r="BD324" s="1">
        <f t="shared" si="389"/>
        <v>31.154260981244374</v>
      </c>
      <c r="BE324" s="2">
        <f t="shared" si="395"/>
        <v>0</v>
      </c>
      <c r="BF324" s="2">
        <f t="shared" si="396"/>
        <v>0</v>
      </c>
      <c r="BG324" s="2">
        <f t="shared" si="397"/>
        <v>0</v>
      </c>
      <c r="BH324" s="2">
        <f t="shared" si="374"/>
        <v>0</v>
      </c>
      <c r="BI324" s="2">
        <f t="shared" si="390"/>
        <v>0</v>
      </c>
      <c r="BJ324" s="2">
        <f t="shared" si="375"/>
        <v>0</v>
      </c>
      <c r="BK324" s="2">
        <f t="shared" si="376"/>
        <v>0</v>
      </c>
      <c r="BL324" s="2">
        <f t="shared" si="377"/>
        <v>0</v>
      </c>
      <c r="BM324" s="2">
        <f t="shared" si="378"/>
        <v>0</v>
      </c>
      <c r="BN324" s="2">
        <f t="shared" si="379"/>
        <v>0</v>
      </c>
      <c r="BO324" s="2">
        <f t="shared" si="391"/>
        <v>0</v>
      </c>
      <c r="BP324" s="2">
        <f t="shared" si="392"/>
        <v>0</v>
      </c>
      <c r="BQ324" s="2">
        <f t="shared" si="393"/>
        <v>0</v>
      </c>
      <c r="BR324" s="11">
        <f t="shared" si="394"/>
        <v>2.7400398251438113E-2</v>
      </c>
      <c r="BS324" s="17">
        <f t="shared" si="447"/>
        <v>2.4269099068460086E-4</v>
      </c>
      <c r="BT324" s="17">
        <f t="shared" si="448"/>
        <v>4.2054251008366404E-4</v>
      </c>
      <c r="BU324" s="12">
        <f>(BU$3*temperature!$I434+BU$4*temperature!$I434^2+BU$5*temperature!$I434^6)*(K324/K$56)^$BW$1</f>
        <v>-371.67548916141305</v>
      </c>
      <c r="BV324" s="12">
        <f>(BV$3*temperature!$I434+BV$4*temperature!$I434^2+BV$5*temperature!$I434^6)*(L324/L$56)^$BW$1</f>
        <v>-53.517099596097538</v>
      </c>
      <c r="BW324" s="12">
        <f>(BW$3*temperature!$I434+BW$4*temperature!$I434^2+BW$5*temperature!$I434^6)*(M324/M$56)^$BW$1</f>
        <v>-43.227698659864707</v>
      </c>
      <c r="BX324" s="12">
        <f>(BX$3*temperature!$M434+BX$4*temperature!$M434^2+BX$5*temperature!$M434^6)*(K324/K$56)^$BW$1</f>
        <v>-371.67556471054581</v>
      </c>
      <c r="BY324" s="12">
        <f>(BY$3*temperature!$M434+BY$4*temperature!$M434^2+BY$5*temperature!$M434^6)*(L324/L$56)^$BW$1</f>
        <v>-53.517110018488886</v>
      </c>
      <c r="BZ324" s="12">
        <f>(BZ$3*temperature!$M434+BZ$4*temperature!$M434^2+BZ$5*temperature!$M434^6)*(M324/M$56)^$BW$1</f>
        <v>-43.227706699536768</v>
      </c>
      <c r="CA324" s="19">
        <f t="shared" si="380"/>
        <v>-7.5549132759533677E-5</v>
      </c>
      <c r="CB324" s="19">
        <f t="shared" si="381"/>
        <v>-1.0422391348186011E-5</v>
      </c>
      <c r="CC324" s="19">
        <f t="shared" si="382"/>
        <v>-8.0396720605335759E-6</v>
      </c>
      <c r="CD324" s="19">
        <f t="shared" si="383"/>
        <v>-1.1159463996110515E-2</v>
      </c>
      <c r="CE324" s="19">
        <f t="shared" si="384"/>
        <v>-2.7083013727251956E-6</v>
      </c>
      <c r="CF324" s="19"/>
      <c r="CG324" s="19"/>
      <c r="CH324" s="19"/>
    </row>
    <row r="325" spans="1:86">
      <c r="A325" s="2">
        <f t="shared" si="404"/>
        <v>2279</v>
      </c>
      <c r="B325" s="5">
        <f t="shared" si="405"/>
        <v>1165.4057076217507</v>
      </c>
      <c r="C325" s="5">
        <f t="shared" si="406"/>
        <v>2964.1700715272414</v>
      </c>
      <c r="D325" s="5">
        <f t="shared" si="407"/>
        <v>4369.9568365732466</v>
      </c>
      <c r="E325" s="15">
        <f t="shared" si="408"/>
        <v>4.1809771571073224E-9</v>
      </c>
      <c r="F325" s="15">
        <f t="shared" si="409"/>
        <v>8.2368053569343059E-9</v>
      </c>
      <c r="G325" s="15">
        <f t="shared" si="410"/>
        <v>1.6815145135401924E-8</v>
      </c>
      <c r="H325" s="5">
        <f t="shared" si="411"/>
        <v>349.62171228652522</v>
      </c>
      <c r="I325" s="5">
        <f t="shared" si="412"/>
        <v>78065.736009002605</v>
      </c>
      <c r="J325" s="5">
        <f t="shared" si="413"/>
        <v>33942.328683676162</v>
      </c>
      <c r="K325" s="5">
        <f t="shared" si="414"/>
        <v>300</v>
      </c>
      <c r="L325" s="5">
        <f t="shared" si="415"/>
        <v>26336.456453316958</v>
      </c>
      <c r="M325" s="5">
        <f t="shared" si="416"/>
        <v>7767.1999868750281</v>
      </c>
      <c r="N325" s="15">
        <f t="shared" si="417"/>
        <v>0</v>
      </c>
      <c r="O325" s="15">
        <f t="shared" si="418"/>
        <v>-3.3463900082554288E-3</v>
      </c>
      <c r="P325" s="15">
        <f t="shared" si="419"/>
        <v>-1.0399412370226679E-3</v>
      </c>
      <c r="Q325" s="5">
        <f t="shared" si="420"/>
        <v>2.6973556337722102</v>
      </c>
      <c r="R325" s="5">
        <f t="shared" si="421"/>
        <v>1731.6586106733139</v>
      </c>
      <c r="S325" s="5">
        <f t="shared" si="422"/>
        <v>1602.0305739232142</v>
      </c>
      <c r="T325" s="5">
        <f t="shared" si="423"/>
        <v>7.7150689988087704</v>
      </c>
      <c r="U325" s="5">
        <f t="shared" si="424"/>
        <v>22.182057061162116</v>
      </c>
      <c r="V325" s="5">
        <f t="shared" si="425"/>
        <v>47.198605282897887</v>
      </c>
      <c r="W325" s="15">
        <f t="shared" si="426"/>
        <v>-1.0734613539272964E-2</v>
      </c>
      <c r="X325" s="15">
        <f t="shared" si="427"/>
        <v>-1.217998157191269E-2</v>
      </c>
      <c r="Y325" s="15">
        <f t="shared" si="428"/>
        <v>-9.7425357312937999E-3</v>
      </c>
      <c r="Z325" s="5">
        <f t="shared" si="443"/>
        <v>2.1183534402658317</v>
      </c>
      <c r="AA325" s="5">
        <f t="shared" si="444"/>
        <v>5477.7994767678283</v>
      </c>
      <c r="AB325" s="5">
        <f t="shared" si="445"/>
        <v>52310.08241245777</v>
      </c>
      <c r="AC325" s="16">
        <f t="shared" si="429"/>
        <v>0.77691414408563486</v>
      </c>
      <c r="AD325" s="16">
        <f t="shared" si="430"/>
        <v>3.1143392856348679</v>
      </c>
      <c r="AE325" s="16">
        <f t="shared" si="431"/>
        <v>32.300620134391096</v>
      </c>
      <c r="AF325" s="15">
        <f t="shared" si="432"/>
        <v>-4.0504037456468023E-3</v>
      </c>
      <c r="AG325" s="15">
        <f t="shared" si="433"/>
        <v>2.9673830763510267E-4</v>
      </c>
      <c r="AH325" s="15">
        <f t="shared" si="434"/>
        <v>9.7937136394747881E-3</v>
      </c>
      <c r="AI325" s="1">
        <f t="shared" si="398"/>
        <v>1371.5372100572345</v>
      </c>
      <c r="AJ325" s="1">
        <f t="shared" si="399"/>
        <v>160799.81426338776</v>
      </c>
      <c r="AK325" s="1">
        <f t="shared" si="400"/>
        <v>68462.294716901481</v>
      </c>
      <c r="AL325" s="14">
        <f t="shared" si="435"/>
        <v>101.44642115895168</v>
      </c>
      <c r="AM325" s="14">
        <f t="shared" si="436"/>
        <v>25.491044825470222</v>
      </c>
      <c r="AN325" s="14">
        <f t="shared" si="437"/>
        <v>7.8910196924288964</v>
      </c>
      <c r="AO325" s="11">
        <f t="shared" si="438"/>
        <v>1.3809552847302668E-3</v>
      </c>
      <c r="AP325" s="11">
        <f t="shared" si="439"/>
        <v>1.7396394365913163E-3</v>
      </c>
      <c r="AQ325" s="11">
        <f t="shared" si="440"/>
        <v>1.578072466752068E-3</v>
      </c>
      <c r="AR325" s="1">
        <f t="shared" si="446"/>
        <v>349.62171228652522</v>
      </c>
      <c r="AS325" s="1">
        <f t="shared" si="441"/>
        <v>78065.736009002605</v>
      </c>
      <c r="AT325" s="1">
        <f t="shared" si="442"/>
        <v>33942.328683676162</v>
      </c>
      <c r="AU325" s="1">
        <f t="shared" si="401"/>
        <v>69.924342457305045</v>
      </c>
      <c r="AV325" s="1">
        <f t="shared" si="402"/>
        <v>15613.147201800522</v>
      </c>
      <c r="AW325" s="1">
        <f t="shared" si="403"/>
        <v>6788.4657367352329</v>
      </c>
      <c r="AX325" s="1">
        <f t="shared" si="385"/>
        <v>240.00000000000003</v>
      </c>
      <c r="AY325" s="1">
        <f t="shared" si="372"/>
        <v>21069.165162653564</v>
      </c>
      <c r="AZ325" s="1">
        <f t="shared" si="373"/>
        <v>6213.7599895000221</v>
      </c>
      <c r="BA325" s="1">
        <f t="shared" si="386"/>
        <v>6387.1678826766829</v>
      </c>
      <c r="BB325" s="1">
        <f t="shared" si="387"/>
        <v>29509.990438255616</v>
      </c>
      <c r="BC325" s="1">
        <f t="shared" si="388"/>
        <v>38169.481790399455</v>
      </c>
      <c r="BD325" s="1">
        <f t="shared" si="389"/>
        <v>30.240942471730921</v>
      </c>
      <c r="BE325" s="2">
        <f t="shared" si="395"/>
        <v>0</v>
      </c>
      <c r="BF325" s="2">
        <f t="shared" si="396"/>
        <v>0</v>
      </c>
      <c r="BG325" s="2">
        <f t="shared" si="397"/>
        <v>0</v>
      </c>
      <c r="BH325" s="2">
        <f t="shared" si="374"/>
        <v>0</v>
      </c>
      <c r="BI325" s="2">
        <f t="shared" si="390"/>
        <v>0</v>
      </c>
      <c r="BJ325" s="2">
        <f t="shared" si="375"/>
        <v>0</v>
      </c>
      <c r="BK325" s="2">
        <f t="shared" si="376"/>
        <v>0</v>
      </c>
      <c r="BL325" s="2">
        <f t="shared" si="377"/>
        <v>0</v>
      </c>
      <c r="BM325" s="2">
        <f t="shared" si="378"/>
        <v>0</v>
      </c>
      <c r="BN325" s="2">
        <f t="shared" si="379"/>
        <v>0</v>
      </c>
      <c r="BO325" s="2">
        <f t="shared" si="391"/>
        <v>0</v>
      </c>
      <c r="BP325" s="2">
        <f t="shared" si="392"/>
        <v>0</v>
      </c>
      <c r="BQ325" s="2">
        <f t="shared" si="393"/>
        <v>0</v>
      </c>
      <c r="BR325" s="11">
        <f t="shared" si="394"/>
        <v>2.7359636980591601E-2</v>
      </c>
      <c r="BS325" s="17">
        <f t="shared" si="447"/>
        <v>2.3621850945127482E-4</v>
      </c>
      <c r="BT325" s="17">
        <f t="shared" si="448"/>
        <v>4.0829369911035343E-4</v>
      </c>
      <c r="BU325" s="12">
        <f>(BU$3*temperature!$I435+BU$4*temperature!$I435^2+BU$5*temperature!$I435^6)*(K325/K$56)^$BW$1</f>
        <v>-372.87664784492409</v>
      </c>
      <c r="BV325" s="12">
        <f>(BV$3*temperature!$I435+BV$4*temperature!$I435^2+BV$5*temperature!$I435^6)*(L325/L$56)^$BW$1</f>
        <v>-53.72780672854676</v>
      </c>
      <c r="BW325" s="12">
        <f>(BW$3*temperature!$I435+BW$4*temperature!$I435^2+BW$5*temperature!$I435^6)*(M325/M$56)^$BW$1</f>
        <v>-43.366794383794115</v>
      </c>
      <c r="BX325" s="12">
        <f>(BX$3*temperature!$M435+BX$4*temperature!$M435^2+BX$5*temperature!$M435^6)*(K325/K$56)^$BW$1</f>
        <v>-372.87672331161747</v>
      </c>
      <c r="BY325" s="12">
        <f>(BY$3*temperature!$M435+BY$4*temperature!$M435^2+BY$5*temperature!$M435^6)*(L325/L$56)^$BW$1</f>
        <v>-53.727817147796912</v>
      </c>
      <c r="BZ325" s="12">
        <f>(BZ$3*temperature!$M435+BZ$4*temperature!$M435^2+BZ$5*temperature!$M435^6)*(M325/M$56)^$BW$1</f>
        <v>-43.366802415969552</v>
      </c>
      <c r="CA325" s="19">
        <f t="shared" si="380"/>
        <v>-7.5466693374437455E-5</v>
      </c>
      <c r="CB325" s="19">
        <f t="shared" si="381"/>
        <v>-1.0419250152438053E-5</v>
      </c>
      <c r="CC325" s="19">
        <f t="shared" si="382"/>
        <v>-8.0321754367673748E-6</v>
      </c>
      <c r="CD325" s="19">
        <f t="shared" si="383"/>
        <v>-1.1124019650898707E-2</v>
      </c>
      <c r="CE325" s="19">
        <f t="shared" si="384"/>
        <v>-2.6276993410419831E-6</v>
      </c>
      <c r="CF325" s="19"/>
      <c r="CG325" s="19"/>
      <c r="CH325" s="19"/>
    </row>
    <row r="326" spans="1:86">
      <c r="A326" s="2">
        <f t="shared" si="404"/>
        <v>2280</v>
      </c>
      <c r="B326" s="5">
        <f t="shared" si="405"/>
        <v>1165.4057122506588</v>
      </c>
      <c r="C326" s="5">
        <f t="shared" si="406"/>
        <v>2964.1700947217687</v>
      </c>
      <c r="D326" s="5">
        <f t="shared" si="407"/>
        <v>4369.9569063806321</v>
      </c>
      <c r="E326" s="15">
        <f t="shared" si="408"/>
        <v>3.971928299251956E-9</v>
      </c>
      <c r="F326" s="15">
        <f t="shared" si="409"/>
        <v>7.8249650890875896E-9</v>
      </c>
      <c r="G326" s="15">
        <f t="shared" si="410"/>
        <v>1.5974387878631828E-8</v>
      </c>
      <c r="H326" s="5">
        <f t="shared" si="411"/>
        <v>349.62171367519761</v>
      </c>
      <c r="I326" s="5">
        <f t="shared" si="412"/>
        <v>77800.450057686787</v>
      </c>
      <c r="J326" s="5">
        <f t="shared" si="413"/>
        <v>33906.341704272214</v>
      </c>
      <c r="K326" s="5">
        <f t="shared" si="414"/>
        <v>300</v>
      </c>
      <c r="L326" s="5">
        <f t="shared" si="415"/>
        <v>26246.958700590196</v>
      </c>
      <c r="M326" s="5">
        <f t="shared" si="416"/>
        <v>7758.9647748619927</v>
      </c>
      <c r="N326" s="15">
        <f t="shared" si="417"/>
        <v>0</v>
      </c>
      <c r="O326" s="15">
        <f t="shared" si="418"/>
        <v>-3.3982458074951483E-3</v>
      </c>
      <c r="P326" s="15">
        <f t="shared" si="419"/>
        <v>-1.0602549215871226E-3</v>
      </c>
      <c r="Q326" s="5">
        <f t="shared" si="420"/>
        <v>2.6684005740643806</v>
      </c>
      <c r="R326" s="5">
        <f t="shared" si="421"/>
        <v>1704.7541267715901</v>
      </c>
      <c r="S326" s="5">
        <f t="shared" si="422"/>
        <v>1584.7407466181612</v>
      </c>
      <c r="T326" s="5">
        <f t="shared" si="423"/>
        <v>7.632250714677733</v>
      </c>
      <c r="U326" s="5">
        <f t="shared" si="424"/>
        <v>21.911880014930045</v>
      </c>
      <c r="V326" s="5">
        <f t="shared" si="425"/>
        <v>46.738771184462024</v>
      </c>
      <c r="W326" s="15">
        <f t="shared" si="426"/>
        <v>-1.0734613539272964E-2</v>
      </c>
      <c r="X326" s="15">
        <f t="shared" si="427"/>
        <v>-1.217998157191269E-2</v>
      </c>
      <c r="Y326" s="15">
        <f t="shared" si="428"/>
        <v>-9.7425357312937999E-3</v>
      </c>
      <c r="Z326" s="5">
        <f t="shared" si="443"/>
        <v>2.0871256617505733</v>
      </c>
      <c r="AA326" s="5">
        <f t="shared" si="444"/>
        <v>5394.5727420429212</v>
      </c>
      <c r="AB326" s="5">
        <f t="shared" si="445"/>
        <v>52253.372208227454</v>
      </c>
      <c r="AC326" s="16">
        <f t="shared" si="429"/>
        <v>0.77376732812638438</v>
      </c>
      <c r="AD326" s="16">
        <f t="shared" si="430"/>
        <v>3.1152634294038886</v>
      </c>
      <c r="AE326" s="16">
        <f t="shared" si="431"/>
        <v>32.616963158364776</v>
      </c>
      <c r="AF326" s="15">
        <f t="shared" si="432"/>
        <v>-4.0504037456468023E-3</v>
      </c>
      <c r="AG326" s="15">
        <f t="shared" si="433"/>
        <v>2.9673830763510267E-4</v>
      </c>
      <c r="AH326" s="15">
        <f t="shared" si="434"/>
        <v>9.7937136394747881E-3</v>
      </c>
      <c r="AI326" s="1">
        <f t="shared" si="398"/>
        <v>1304.3078315088162</v>
      </c>
      <c r="AJ326" s="1">
        <f t="shared" si="399"/>
        <v>160332.98003884949</v>
      </c>
      <c r="AK326" s="1">
        <f t="shared" si="400"/>
        <v>68404.530981946562</v>
      </c>
      <c r="AL326" s="14">
        <f t="shared" si="435"/>
        <v>101.58511320065394</v>
      </c>
      <c r="AM326" s="14">
        <f t="shared" si="436"/>
        <v>25.534946600059946</v>
      </c>
      <c r="AN326" s="14">
        <f t="shared" si="437"/>
        <v>7.9033477673310051</v>
      </c>
      <c r="AO326" s="11">
        <f t="shared" si="438"/>
        <v>1.3671457318829641E-3</v>
      </c>
      <c r="AP326" s="11">
        <f t="shared" si="439"/>
        <v>1.7222430422254031E-3</v>
      </c>
      <c r="AQ326" s="11">
        <f t="shared" si="440"/>
        <v>1.5622917420845474E-3</v>
      </c>
      <c r="AR326" s="1">
        <f t="shared" si="446"/>
        <v>349.62171367519761</v>
      </c>
      <c r="AS326" s="1">
        <f t="shared" si="441"/>
        <v>77800.450057686787</v>
      </c>
      <c r="AT326" s="1">
        <f t="shared" si="442"/>
        <v>33906.341704272214</v>
      </c>
      <c r="AU326" s="1">
        <f t="shared" si="401"/>
        <v>69.924342735039531</v>
      </c>
      <c r="AV326" s="1">
        <f t="shared" si="402"/>
        <v>15560.090011537359</v>
      </c>
      <c r="AW326" s="1">
        <f t="shared" si="403"/>
        <v>6781.2683408544435</v>
      </c>
      <c r="AX326" s="1">
        <f t="shared" si="385"/>
        <v>239.99999999999997</v>
      </c>
      <c r="AY326" s="1">
        <f t="shared" ref="AY326:AY346" si="449">(AS326-AV326)/C326*1000</f>
        <v>20997.566960472155</v>
      </c>
      <c r="AZ326" s="1">
        <f t="shared" ref="AZ326:AZ346" si="450">(AT326-AW326)/D326*1000</f>
        <v>6207.1718198895942</v>
      </c>
      <c r="BA326" s="1">
        <f t="shared" si="386"/>
        <v>6387.1679080460572</v>
      </c>
      <c r="BB326" s="1">
        <f t="shared" si="387"/>
        <v>29499.900536470926</v>
      </c>
      <c r="BC326" s="1">
        <f t="shared" si="388"/>
        <v>38164.846673856147</v>
      </c>
      <c r="BD326" s="1">
        <f t="shared" si="389"/>
        <v>29.35430131056939</v>
      </c>
      <c r="BE326" s="2">
        <f t="shared" si="395"/>
        <v>0</v>
      </c>
      <c r="BF326" s="2">
        <f t="shared" si="396"/>
        <v>0</v>
      </c>
      <c r="BG326" s="2">
        <f t="shared" si="397"/>
        <v>0</v>
      </c>
      <c r="BH326" s="2">
        <f t="shared" ref="BH326:BH346" si="451">(BE326*Z326+BF326*AA326+BG326*AB326)/(Z326+AA326+AB326)</f>
        <v>0</v>
      </c>
      <c r="BI326" s="2">
        <f t="shared" si="390"/>
        <v>0</v>
      </c>
      <c r="BJ326" s="2">
        <f t="shared" ref="BJ326:BJ346" si="452">BJ$5*BF326^2</f>
        <v>0</v>
      </c>
      <c r="BK326" s="2">
        <f t="shared" ref="BK326:BK346" si="453">BK$5*BG326^2</f>
        <v>0</v>
      </c>
      <c r="BL326" s="2">
        <f t="shared" ref="BL326:BL346" si="454">BI326*AR326</f>
        <v>0</v>
      </c>
      <c r="BM326" s="2">
        <f t="shared" ref="BM326:BM346" si="455">BJ326*AS326</f>
        <v>0</v>
      </c>
      <c r="BN326" s="2">
        <f t="shared" ref="BN326:BN346" si="456">BK326*AT326</f>
        <v>0</v>
      </c>
      <c r="BO326" s="2">
        <f t="shared" si="391"/>
        <v>0</v>
      </c>
      <c r="BP326" s="2">
        <f t="shared" si="392"/>
        <v>0</v>
      </c>
      <c r="BQ326" s="2">
        <f t="shared" si="393"/>
        <v>0</v>
      </c>
      <c r="BR326" s="11">
        <f t="shared" si="394"/>
        <v>2.7318614986485329E-2</v>
      </c>
      <c r="BS326" s="17">
        <f t="shared" si="447"/>
        <v>2.2992776915542514E-4</v>
      </c>
      <c r="BT326" s="17">
        <f t="shared" si="448"/>
        <v>3.9640164962170235E-4</v>
      </c>
      <c r="BU326" s="12">
        <f>(BU$3*temperature!$I436+BU$4*temperature!$I436^2+BU$5*temperature!$I436^6)*(K326/K$56)^$BW$1</f>
        <v>-374.07215460730578</v>
      </c>
      <c r="BV326" s="12">
        <f>(BV$3*temperature!$I436+BV$4*temperature!$I436^2+BV$5*temperature!$I436^6)*(L326/L$56)^$BW$1</f>
        <v>-53.938742328069281</v>
      </c>
      <c r="BW326" s="12">
        <f>(BW$3*temperature!$I436+BW$4*temperature!$I436^2+BW$5*temperature!$I436^6)*(M326/M$56)^$BW$1</f>
        <v>-43.505566164288005</v>
      </c>
      <c r="BX326" s="12">
        <f>(BX$3*temperature!$M436+BX$4*temperature!$M436^2+BX$5*temperature!$M436^6)*(K326/K$56)^$BW$1</f>
        <v>-374.07222999185069</v>
      </c>
      <c r="BY326" s="12">
        <f>(BY$3*temperature!$M436+BY$4*temperature!$M436^2+BY$5*temperature!$M436^6)*(L326/L$56)^$BW$1</f>
        <v>-53.938752744347099</v>
      </c>
      <c r="BZ326" s="12">
        <f>(BZ$3*temperature!$M436+BZ$4*temperature!$M436^2+BZ$5*temperature!$M436^6)*(M326/M$56)^$BW$1</f>
        <v>-43.505574189043536</v>
      </c>
      <c r="CA326" s="19">
        <f t="shared" ref="CA326:CA346" si="457">BX326-BU326</f>
        <v>-7.5384544913958962E-5</v>
      </c>
      <c r="CB326" s="19">
        <f t="shared" ref="CB326:CB346" si="458">BY326-BV326</f>
        <v>-1.0416277817171249E-5</v>
      </c>
      <c r="CC326" s="19">
        <f t="shared" ref="CC326:CC346" si="459">BZ326-BW326</f>
        <v>-8.0247555303003537E-6</v>
      </c>
      <c r="CD326" s="19">
        <f t="shared" ref="CD326:CD346" si="460">SUMPRODUCT(CA326:CC326,AR326:AT326)/100</f>
        <v>-1.1088372789828778E-2</v>
      </c>
      <c r="CE326" s="19">
        <f t="shared" ref="CE326:CE346" si="461">CD326*BS326</f>
        <v>-2.5495248191290487E-6</v>
      </c>
      <c r="CF326" s="19"/>
      <c r="CG326" s="19"/>
      <c r="CH326" s="19"/>
    </row>
    <row r="327" spans="1:86">
      <c r="A327" s="2">
        <f t="shared" si="404"/>
        <v>2281</v>
      </c>
      <c r="B327" s="5">
        <f t="shared" si="405"/>
        <v>1165.4057166481214</v>
      </c>
      <c r="C327" s="5">
        <f t="shared" si="406"/>
        <v>2964.1701167565698</v>
      </c>
      <c r="D327" s="5">
        <f t="shared" si="407"/>
        <v>4369.9569726976497</v>
      </c>
      <c r="E327" s="15">
        <f t="shared" si="408"/>
        <v>3.7733318842893578E-9</v>
      </c>
      <c r="F327" s="15">
        <f t="shared" si="409"/>
        <v>7.4337168346332098E-9</v>
      </c>
      <c r="G327" s="15">
        <f t="shared" si="410"/>
        <v>1.5175668484700237E-8</v>
      </c>
      <c r="H327" s="5">
        <f t="shared" si="411"/>
        <v>349.62171499443639</v>
      </c>
      <c r="I327" s="5">
        <f t="shared" si="412"/>
        <v>77531.990513533849</v>
      </c>
      <c r="J327" s="5">
        <f t="shared" si="413"/>
        <v>33869.70875550271</v>
      </c>
      <c r="K327" s="5">
        <f t="shared" si="414"/>
        <v>300</v>
      </c>
      <c r="L327" s="5">
        <f t="shared" si="415"/>
        <v>26156.390308114394</v>
      </c>
      <c r="M327" s="5">
        <f t="shared" si="416"/>
        <v>7750.5817487704817</v>
      </c>
      <c r="N327" s="15">
        <f t="shared" si="417"/>
        <v>0</v>
      </c>
      <c r="O327" s="15">
        <f t="shared" si="418"/>
        <v>-3.4506242612316607E-3</v>
      </c>
      <c r="P327" s="15">
        <f t="shared" si="419"/>
        <v>-1.0804310026861774E-3</v>
      </c>
      <c r="Q327" s="5">
        <f t="shared" si="420"/>
        <v>2.6397563350945021</v>
      </c>
      <c r="R327" s="5">
        <f t="shared" si="421"/>
        <v>1678.1794477755675</v>
      </c>
      <c r="S327" s="5">
        <f t="shared" si="422"/>
        <v>1567.6058552242332</v>
      </c>
      <c r="T327" s="5">
        <f t="shared" si="423"/>
        <v>7.5503214528208273</v>
      </c>
      <c r="U327" s="5">
        <f t="shared" si="424"/>
        <v>21.644993720142235</v>
      </c>
      <c r="V327" s="5">
        <f t="shared" si="425"/>
        <v>46.283417036160635</v>
      </c>
      <c r="W327" s="15">
        <f t="shared" si="426"/>
        <v>-1.0734613539272964E-2</v>
      </c>
      <c r="X327" s="15">
        <f t="shared" si="427"/>
        <v>-1.217998157191269E-2</v>
      </c>
      <c r="Y327" s="15">
        <f t="shared" si="428"/>
        <v>-9.7425357312937999E-3</v>
      </c>
      <c r="Z327" s="5">
        <f t="shared" si="443"/>
        <v>2.0563582281531296</v>
      </c>
      <c r="AA327" s="5">
        <f t="shared" si="444"/>
        <v>5312.3340926536412</v>
      </c>
      <c r="AB327" s="5">
        <f t="shared" si="445"/>
        <v>52195.662028978724</v>
      </c>
      <c r="AC327" s="16">
        <f t="shared" si="429"/>
        <v>0.77063325804228211</v>
      </c>
      <c r="AD327" s="16">
        <f t="shared" si="430"/>
        <v>3.1161878474017675</v>
      </c>
      <c r="AE327" s="16">
        <f t="shared" si="431"/>
        <v>32.936404355327099</v>
      </c>
      <c r="AF327" s="15">
        <f t="shared" si="432"/>
        <v>-4.0504037456468023E-3</v>
      </c>
      <c r="AG327" s="15">
        <f t="shared" si="433"/>
        <v>2.9673830763510267E-4</v>
      </c>
      <c r="AH327" s="15">
        <f t="shared" si="434"/>
        <v>9.7937136394747881E-3</v>
      </c>
      <c r="AI327" s="1">
        <f t="shared" si="398"/>
        <v>1243.8013910929742</v>
      </c>
      <c r="AJ327" s="1">
        <f t="shared" si="399"/>
        <v>159859.77204650192</v>
      </c>
      <c r="AK327" s="1">
        <f t="shared" si="400"/>
        <v>68345.346224606357</v>
      </c>
      <c r="AL327" s="14">
        <f t="shared" si="435"/>
        <v>101.72260603804972</v>
      </c>
      <c r="AM327" s="14">
        <f t="shared" si="436"/>
        <v>25.578484210334341</v>
      </c>
      <c r="AN327" s="14">
        <f t="shared" si="437"/>
        <v>7.9155716289332112</v>
      </c>
      <c r="AO327" s="11">
        <f t="shared" si="438"/>
        <v>1.3534742745641346E-3</v>
      </c>
      <c r="AP327" s="11">
        <f t="shared" si="439"/>
        <v>1.7050206118031492E-3</v>
      </c>
      <c r="AQ327" s="11">
        <f t="shared" si="440"/>
        <v>1.5466688246637019E-3</v>
      </c>
      <c r="AR327" s="1">
        <f t="shared" si="446"/>
        <v>349.62171499443639</v>
      </c>
      <c r="AS327" s="1">
        <f t="shared" si="441"/>
        <v>77531.990513533849</v>
      </c>
      <c r="AT327" s="1">
        <f t="shared" si="442"/>
        <v>33869.70875550271</v>
      </c>
      <c r="AU327" s="1">
        <f t="shared" si="401"/>
        <v>69.924342998887283</v>
      </c>
      <c r="AV327" s="1">
        <f t="shared" si="402"/>
        <v>15506.398102706771</v>
      </c>
      <c r="AW327" s="1">
        <f t="shared" si="403"/>
        <v>6773.9417511005422</v>
      </c>
      <c r="AX327" s="1">
        <f t="shared" ref="AX327:AX346" si="462">(AR327-AU327)/B327*1000</f>
        <v>240</v>
      </c>
      <c r="AY327" s="1">
        <f t="shared" si="449"/>
        <v>20925.112246491513</v>
      </c>
      <c r="AZ327" s="1">
        <f t="shared" si="450"/>
        <v>6200.4653990163852</v>
      </c>
      <c r="BA327" s="1">
        <f t="shared" ref="BA327:BA346" si="463">LN(AX327)*B327</f>
        <v>6387.1679321469619</v>
      </c>
      <c r="BB327" s="1">
        <f t="shared" ref="BB327:BB346" si="464">LN(AY327)*C327</f>
        <v>29489.654830843047</v>
      </c>
      <c r="BC327" s="1">
        <f t="shared" ref="BC327:BC346" si="465">LN(AZ327)*D327</f>
        <v>38160.123263607406</v>
      </c>
      <c r="BD327" s="1">
        <f t="shared" ref="BD327:BD346" si="466">SUM(BA327:BC327)*BT327</f>
        <v>28.49356071640403</v>
      </c>
      <c r="BE327" s="2">
        <f t="shared" si="395"/>
        <v>0</v>
      </c>
      <c r="BF327" s="2">
        <f t="shared" si="396"/>
        <v>0</v>
      </c>
      <c r="BG327" s="2">
        <f t="shared" si="397"/>
        <v>0</v>
      </c>
      <c r="BH327" s="2">
        <f t="shared" si="451"/>
        <v>0</v>
      </c>
      <c r="BI327" s="2">
        <f t="shared" ref="BI327:BI346" si="467">BI$5*BE327^2</f>
        <v>0</v>
      </c>
      <c r="BJ327" s="2">
        <f t="shared" si="452"/>
        <v>0</v>
      </c>
      <c r="BK327" s="2">
        <f t="shared" si="453"/>
        <v>0</v>
      </c>
      <c r="BL327" s="2">
        <f t="shared" si="454"/>
        <v>0</v>
      </c>
      <c r="BM327" s="2">
        <f t="shared" si="455"/>
        <v>0</v>
      </c>
      <c r="BN327" s="2">
        <f t="shared" si="456"/>
        <v>0</v>
      </c>
      <c r="BO327" s="2">
        <f t="shared" ref="BO327:BO346" si="468">2*BI$5*BE327*AR327/Z327*1000</f>
        <v>0</v>
      </c>
      <c r="BP327" s="2">
        <f t="shared" ref="BP327:BP346" si="469">2*BJ$5*BF327*AS327/AA327*1000</f>
        <v>0</v>
      </c>
      <c r="BQ327" s="2">
        <f t="shared" ref="BQ327:BQ346" si="470">2*BK$5*BG327*AT327/AB327*1000</f>
        <v>0</v>
      </c>
      <c r="BR327" s="11">
        <f t="shared" ref="BR327:BR346" si="471">SUM(H327:J327)*SUM(B326:D326)/SUM(H326:J326)/SUM(B327:D327)-1+BR$5</f>
        <v>2.7277320399592936E-2</v>
      </c>
      <c r="BS327" s="17">
        <f t="shared" si="447"/>
        <v>2.2381349447118693E-4</v>
      </c>
      <c r="BT327" s="17">
        <f t="shared" si="448"/>
        <v>3.8485597050650711E-4</v>
      </c>
      <c r="BU327" s="12">
        <f>(BU$3*temperature!$I437+BU$4*temperature!$I437^2+BU$5*temperature!$I437^6)*(K327/K$56)^$BW$1</f>
        <v>-375.26203621465589</v>
      </c>
      <c r="BV327" s="12">
        <f>(BV$3*temperature!$I437+BV$4*temperature!$I437^2+BV$5*temperature!$I437^6)*(L327/L$56)^$BW$1</f>
        <v>-54.149923989941897</v>
      </c>
      <c r="BW327" s="12">
        <f>(BW$3*temperature!$I437+BW$4*temperature!$I437^2+BW$5*temperature!$I437^6)*(M327/M$56)^$BW$1</f>
        <v>-43.644017248236523</v>
      </c>
      <c r="BX327" s="12">
        <f>(BX$3*temperature!$M437+BX$4*temperature!$M437^2+BX$5*temperature!$M437^6)*(K327/K$56)^$BW$1</f>
        <v>-375.26211151733997</v>
      </c>
      <c r="BY327" s="12">
        <f>(BY$3*temperature!$M437+BY$4*temperature!$M437^2+BY$5*temperature!$M437^6)*(L327/L$56)^$BW$1</f>
        <v>-54.149934403416985</v>
      </c>
      <c r="BZ327" s="12">
        <f>(BZ$3*temperature!$M437+BZ$4*temperature!$M437^2+BZ$5*temperature!$M437^6)*(M327/M$56)^$BW$1</f>
        <v>-43.644025265647997</v>
      </c>
      <c r="CA327" s="19">
        <f t="shared" si="457"/>
        <v>-7.5302684081179905E-5</v>
      </c>
      <c r="CB327" s="19">
        <f t="shared" si="458"/>
        <v>-1.0413475088455471E-5</v>
      </c>
      <c r="CC327" s="19">
        <f t="shared" si="459"/>
        <v>-8.017411474270375E-6</v>
      </c>
      <c r="CD327" s="19">
        <f t="shared" si="460"/>
        <v>-1.1052522969297603E-2</v>
      </c>
      <c r="CE327" s="19">
        <f t="shared" si="461"/>
        <v>-2.4737037884815555E-6</v>
      </c>
      <c r="CF327" s="19"/>
      <c r="CG327" s="19"/>
      <c r="CH327" s="19"/>
    </row>
    <row r="328" spans="1:86">
      <c r="A328" s="2">
        <f t="shared" si="404"/>
        <v>2282</v>
      </c>
      <c r="B328" s="5">
        <f t="shared" si="405"/>
        <v>1165.4057208257107</v>
      </c>
      <c r="C328" s="5">
        <f t="shared" si="406"/>
        <v>2964.1701376896308</v>
      </c>
      <c r="D328" s="5">
        <f t="shared" si="407"/>
        <v>4369.957035698817</v>
      </c>
      <c r="E328" s="15">
        <f t="shared" si="408"/>
        <v>3.5846652900748897E-9</v>
      </c>
      <c r="F328" s="15">
        <f t="shared" si="409"/>
        <v>7.0620309929015493E-9</v>
      </c>
      <c r="G328" s="15">
        <f t="shared" si="410"/>
        <v>1.4416885060465224E-8</v>
      </c>
      <c r="H328" s="5">
        <f t="shared" si="411"/>
        <v>349.62171624771321</v>
      </c>
      <c r="I328" s="5">
        <f t="shared" si="412"/>
        <v>77260.354135190326</v>
      </c>
      <c r="J328" s="5">
        <f t="shared" si="413"/>
        <v>33832.436667547845</v>
      </c>
      <c r="K328" s="5">
        <f t="shared" si="414"/>
        <v>300</v>
      </c>
      <c r="L328" s="5">
        <f t="shared" si="415"/>
        <v>26064.750181785963</v>
      </c>
      <c r="M328" s="5">
        <f t="shared" si="416"/>
        <v>7742.0524712636143</v>
      </c>
      <c r="N328" s="15">
        <f t="shared" si="417"/>
        <v>0</v>
      </c>
      <c r="O328" s="15">
        <f t="shared" si="418"/>
        <v>-3.5035463704639058E-3</v>
      </c>
      <c r="P328" s="15">
        <f t="shared" si="419"/>
        <v>-1.1004693303467983E-3</v>
      </c>
      <c r="Q328" s="5">
        <f t="shared" si="420"/>
        <v>2.6114195803604803</v>
      </c>
      <c r="R328" s="5">
        <f t="shared" si="421"/>
        <v>1651.9312983501691</v>
      </c>
      <c r="S328" s="5">
        <f t="shared" si="422"/>
        <v>1550.625126226053</v>
      </c>
      <c r="T328" s="5">
        <f t="shared" si="423"/>
        <v>7.4692716699275135</v>
      </c>
      <c r="U328" s="5">
        <f t="shared" si="424"/>
        <v>21.381358095506737</v>
      </c>
      <c r="V328" s="5">
        <f t="shared" si="425"/>
        <v>45.832499191919467</v>
      </c>
      <c r="W328" s="15">
        <f t="shared" si="426"/>
        <v>-1.0734613539272964E-2</v>
      </c>
      <c r="X328" s="15">
        <f t="shared" si="427"/>
        <v>-1.217998157191269E-2</v>
      </c>
      <c r="Y328" s="15">
        <f t="shared" si="428"/>
        <v>-9.7425357312937999E-3</v>
      </c>
      <c r="Z328" s="5">
        <f t="shared" si="443"/>
        <v>2.026044353317257</v>
      </c>
      <c r="AA328" s="5">
        <f t="shared" si="444"/>
        <v>5231.0742005446209</v>
      </c>
      <c r="AB328" s="5">
        <f t="shared" si="445"/>
        <v>52136.962487586461</v>
      </c>
      <c r="AC328" s="16">
        <f t="shared" si="429"/>
        <v>0.76751188220738764</v>
      </c>
      <c r="AD328" s="16">
        <f t="shared" si="430"/>
        <v>3.1171125397098787</v>
      </c>
      <c r="AE328" s="16">
        <f t="shared" si="431"/>
        <v>33.258974067897121</v>
      </c>
      <c r="AF328" s="15">
        <f t="shared" si="432"/>
        <v>-4.0504037456468023E-3</v>
      </c>
      <c r="AG328" s="15">
        <f t="shared" si="433"/>
        <v>2.9673830763510267E-4</v>
      </c>
      <c r="AH328" s="15">
        <f t="shared" si="434"/>
        <v>9.7937136394747881E-3</v>
      </c>
      <c r="AI328" s="1">
        <f t="shared" si="398"/>
        <v>1189.3455949825641</v>
      </c>
      <c r="AJ328" s="1">
        <f t="shared" si="399"/>
        <v>159380.19294455851</v>
      </c>
      <c r="AK328" s="1">
        <f t="shared" si="400"/>
        <v>68284.753353246269</v>
      </c>
      <c r="AL328" s="14">
        <f t="shared" si="435"/>
        <v>101.85890817915971</v>
      </c>
      <c r="AM328" s="14">
        <f t="shared" si="436"/>
        <v>25.621659934703672</v>
      </c>
      <c r="AN328" s="14">
        <f t="shared" si="437"/>
        <v>7.9276919691223968</v>
      </c>
      <c r="AO328" s="11">
        <f t="shared" si="438"/>
        <v>1.3399395318184932E-3</v>
      </c>
      <c r="AP328" s="11">
        <f t="shared" si="439"/>
        <v>1.6879704056851177E-3</v>
      </c>
      <c r="AQ328" s="11">
        <f t="shared" si="440"/>
        <v>1.5312021364170649E-3</v>
      </c>
      <c r="AR328" s="1">
        <f t="shared" si="446"/>
        <v>349.62171624771321</v>
      </c>
      <c r="AS328" s="1">
        <f t="shared" si="441"/>
        <v>77260.354135190326</v>
      </c>
      <c r="AT328" s="1">
        <f t="shared" si="442"/>
        <v>33832.436667547845</v>
      </c>
      <c r="AU328" s="1">
        <f t="shared" si="401"/>
        <v>69.924343249542645</v>
      </c>
      <c r="AV328" s="1">
        <f t="shared" si="402"/>
        <v>15452.070827038066</v>
      </c>
      <c r="AW328" s="1">
        <f t="shared" si="403"/>
        <v>6766.487333509569</v>
      </c>
      <c r="AX328" s="1">
        <f t="shared" si="462"/>
        <v>240.00000000000003</v>
      </c>
      <c r="AY328" s="1">
        <f t="shared" si="449"/>
        <v>20851.800145428773</v>
      </c>
      <c r="AZ328" s="1">
        <f t="shared" si="450"/>
        <v>6193.6419770108914</v>
      </c>
      <c r="BA328" s="1">
        <f t="shared" si="463"/>
        <v>6387.1679550428198</v>
      </c>
      <c r="BB328" s="1">
        <f t="shared" si="464"/>
        <v>29479.251696615869</v>
      </c>
      <c r="BC328" s="1">
        <f t="shared" si="465"/>
        <v>38155.312162041366</v>
      </c>
      <c r="BD328" s="1">
        <f t="shared" si="466"/>
        <v>27.657966442460125</v>
      </c>
      <c r="BE328" s="2">
        <f t="shared" si="395"/>
        <v>0</v>
      </c>
      <c r="BF328" s="2">
        <f t="shared" si="396"/>
        <v>0</v>
      </c>
      <c r="BG328" s="2">
        <f t="shared" si="397"/>
        <v>0</v>
      </c>
      <c r="BH328" s="2">
        <f t="shared" si="451"/>
        <v>0</v>
      </c>
      <c r="BI328" s="2">
        <f t="shared" si="467"/>
        <v>0</v>
      </c>
      <c r="BJ328" s="2">
        <f t="shared" si="452"/>
        <v>0</v>
      </c>
      <c r="BK328" s="2">
        <f t="shared" si="453"/>
        <v>0</v>
      </c>
      <c r="BL328" s="2">
        <f t="shared" si="454"/>
        <v>0</v>
      </c>
      <c r="BM328" s="2">
        <f t="shared" si="455"/>
        <v>0</v>
      </c>
      <c r="BN328" s="2">
        <f t="shared" si="456"/>
        <v>0</v>
      </c>
      <c r="BO328" s="2">
        <f t="shared" si="468"/>
        <v>0</v>
      </c>
      <c r="BP328" s="2">
        <f t="shared" si="469"/>
        <v>0</v>
      </c>
      <c r="BQ328" s="2">
        <f t="shared" si="470"/>
        <v>0</v>
      </c>
      <c r="BR328" s="11">
        <f t="shared" si="471"/>
        <v>2.7235740771462374E-2</v>
      </c>
      <c r="BS328" s="17">
        <f t="shared" si="447"/>
        <v>2.1787056915081841E-4</v>
      </c>
      <c r="BT328" s="17">
        <f t="shared" si="448"/>
        <v>3.7364657330728846E-4</v>
      </c>
      <c r="BU328" s="12">
        <f>(BU$3*temperature!$I438+BU$4*temperature!$I438^2+BU$5*temperature!$I438^6)*(K328/K$56)^$BW$1</f>
        <v>-376.44631866208954</v>
      </c>
      <c r="BV328" s="12">
        <f>(BV$3*temperature!$I438+BV$4*temperature!$I438^2+BV$5*temperature!$I438^6)*(L328/L$56)^$BW$1</f>
        <v>-54.361369600669441</v>
      </c>
      <c r="BW328" s="12">
        <f>(BW$3*temperature!$I438+BW$4*temperature!$I438^2+BW$5*temperature!$I438^6)*(M328/M$56)^$BW$1</f>
        <v>-43.782150765569718</v>
      </c>
      <c r="BX328" s="12">
        <f>(BX$3*temperature!$M438+BX$4*temperature!$M438^2+BX$5*temperature!$M438^6)*(K328/K$56)^$BW$1</f>
        <v>-376.44639388319735</v>
      </c>
      <c r="BY328" s="12">
        <f>(BY$3*temperature!$M438+BY$4*temperature!$M438^2+BY$5*temperature!$M438^6)*(L328/L$56)^$BW$1</f>
        <v>-54.361380011512345</v>
      </c>
      <c r="BZ328" s="12">
        <f>(BZ$3*temperature!$M438+BZ$4*temperature!$M438^2+BZ$5*temperature!$M438^6)*(M328/M$56)^$BW$1</f>
        <v>-43.782158775712119</v>
      </c>
      <c r="CA328" s="19">
        <f t="shared" si="457"/>
        <v>-7.5221107806555665E-5</v>
      </c>
      <c r="CB328" s="19">
        <f t="shared" si="458"/>
        <v>-1.0410842904207129E-5</v>
      </c>
      <c r="CC328" s="19">
        <f t="shared" si="459"/>
        <v>-8.0101424018153011E-6</v>
      </c>
      <c r="CD328" s="19">
        <f t="shared" si="460"/>
        <v>-1.1016469779417139E-2</v>
      </c>
      <c r="CE328" s="19">
        <f t="shared" si="461"/>
        <v>-2.4001645408744031E-6</v>
      </c>
      <c r="CF328" s="19"/>
      <c r="CG328" s="19"/>
      <c r="CH328" s="19"/>
    </row>
    <row r="329" spans="1:86">
      <c r="A329" s="2">
        <f t="shared" si="404"/>
        <v>2283</v>
      </c>
      <c r="B329" s="5">
        <f t="shared" si="405"/>
        <v>1165.4057247944206</v>
      </c>
      <c r="C329" s="5">
        <f t="shared" si="406"/>
        <v>2964.1701575760389</v>
      </c>
      <c r="D329" s="5">
        <f t="shared" si="407"/>
        <v>4369.9570955499266</v>
      </c>
      <c r="E329" s="15">
        <f t="shared" si="408"/>
        <v>3.4054320255711452E-9</v>
      </c>
      <c r="F329" s="15">
        <f t="shared" si="409"/>
        <v>6.7089294432564718E-9</v>
      </c>
      <c r="G329" s="15">
        <f t="shared" si="410"/>
        <v>1.3696040807441962E-8</v>
      </c>
      <c r="H329" s="5">
        <f t="shared" si="411"/>
        <v>349.62171743832619</v>
      </c>
      <c r="I329" s="5">
        <f t="shared" si="412"/>
        <v>76985.536933701223</v>
      </c>
      <c r="J329" s="5">
        <f t="shared" si="413"/>
        <v>33794.532290319461</v>
      </c>
      <c r="K329" s="5">
        <f t="shared" si="414"/>
        <v>300</v>
      </c>
      <c r="L329" s="5">
        <f t="shared" si="415"/>
        <v>25972.036975318726</v>
      </c>
      <c r="M329" s="5">
        <f t="shared" si="416"/>
        <v>7733.3785095358398</v>
      </c>
      <c r="N329" s="15">
        <f t="shared" si="417"/>
        <v>0</v>
      </c>
      <c r="O329" s="15">
        <f t="shared" si="418"/>
        <v>-3.5570341484425505E-3</v>
      </c>
      <c r="P329" s="15">
        <f t="shared" si="419"/>
        <v>-1.1203697934067947E-3</v>
      </c>
      <c r="Q329" s="5">
        <f t="shared" si="420"/>
        <v>2.5833870091739688</v>
      </c>
      <c r="R329" s="5">
        <f t="shared" si="421"/>
        <v>1626.0064097277213</v>
      </c>
      <c r="S329" s="5">
        <f t="shared" si="422"/>
        <v>1533.7977784322477</v>
      </c>
      <c r="T329" s="5">
        <f t="shared" si="423"/>
        <v>7.3890919251310017</v>
      </c>
      <c r="U329" s="5">
        <f t="shared" si="424"/>
        <v>21.120933547920998</v>
      </c>
      <c r="V329" s="5">
        <f t="shared" si="425"/>
        <v>45.3859744308877</v>
      </c>
      <c r="W329" s="15">
        <f t="shared" si="426"/>
        <v>-1.0734613539272964E-2</v>
      </c>
      <c r="X329" s="15">
        <f t="shared" si="427"/>
        <v>-1.217998157191269E-2</v>
      </c>
      <c r="Y329" s="15">
        <f t="shared" si="428"/>
        <v>-9.7425357312937999E-3</v>
      </c>
      <c r="Z329" s="5">
        <f t="shared" si="443"/>
        <v>1.9961773511228018</v>
      </c>
      <c r="AA329" s="5">
        <f t="shared" si="444"/>
        <v>5150.7837462677671</v>
      </c>
      <c r="AB329" s="5">
        <f t="shared" si="445"/>
        <v>52077.284229183686</v>
      </c>
      <c r="AC329" s="16">
        <f t="shared" si="429"/>
        <v>0.76440314920486641</v>
      </c>
      <c r="AD329" s="16">
        <f t="shared" si="430"/>
        <v>3.1180375064096202</v>
      </c>
      <c r="AE329" s="16">
        <f t="shared" si="431"/>
        <v>33.584702935860825</v>
      </c>
      <c r="AF329" s="15">
        <f t="shared" si="432"/>
        <v>-4.0504037456468023E-3</v>
      </c>
      <c r="AG329" s="15">
        <f t="shared" si="433"/>
        <v>2.9673830763510267E-4</v>
      </c>
      <c r="AH329" s="15">
        <f t="shared" si="434"/>
        <v>9.7937136394747881E-3</v>
      </c>
      <c r="AI329" s="1">
        <f t="shared" si="398"/>
        <v>1140.3353787338503</v>
      </c>
      <c r="AJ329" s="1">
        <f t="shared" si="399"/>
        <v>158894.24447714072</v>
      </c>
      <c r="AK329" s="1">
        <f t="shared" si="400"/>
        <v>68222.765351431211</v>
      </c>
      <c r="AL329" s="14">
        <f t="shared" si="435"/>
        <v>101.99402810911947</v>
      </c>
      <c r="AM329" s="14">
        <f t="shared" si="436"/>
        <v>25.664476052380834</v>
      </c>
      <c r="AN329" s="14">
        <f t="shared" si="437"/>
        <v>7.9397094790135743</v>
      </c>
      <c r="AO329" s="11">
        <f t="shared" si="438"/>
        <v>1.3265401365003082E-3</v>
      </c>
      <c r="AP329" s="11">
        <f t="shared" si="439"/>
        <v>1.6710907016282664E-3</v>
      </c>
      <c r="AQ329" s="11">
        <f t="shared" si="440"/>
        <v>1.5158901150528943E-3</v>
      </c>
      <c r="AR329" s="1">
        <f t="shared" si="446"/>
        <v>349.62171743832619</v>
      </c>
      <c r="AS329" s="1">
        <f t="shared" si="441"/>
        <v>76985.536933701223</v>
      </c>
      <c r="AT329" s="1">
        <f t="shared" si="442"/>
        <v>33794.532290319461</v>
      </c>
      <c r="AU329" s="1">
        <f t="shared" si="401"/>
        <v>69.92434348766524</v>
      </c>
      <c r="AV329" s="1">
        <f t="shared" si="402"/>
        <v>15397.107386740245</v>
      </c>
      <c r="AW329" s="1">
        <f t="shared" si="403"/>
        <v>6758.9064580638924</v>
      </c>
      <c r="AX329" s="1">
        <f t="shared" si="462"/>
        <v>240.00000000000003</v>
      </c>
      <c r="AY329" s="1">
        <f t="shared" si="449"/>
        <v>20777.629580254979</v>
      </c>
      <c r="AZ329" s="1">
        <f t="shared" si="450"/>
        <v>6186.7028076286724</v>
      </c>
      <c r="BA329" s="1">
        <f t="shared" si="463"/>
        <v>6387.1679767938867</v>
      </c>
      <c r="BB329" s="1">
        <f t="shared" si="464"/>
        <v>29468.689443261486</v>
      </c>
      <c r="BC329" s="1">
        <f t="shared" si="465"/>
        <v>38150.41397199221</v>
      </c>
      <c r="BD329" s="1">
        <f t="shared" si="466"/>
        <v>26.846786125133779</v>
      </c>
      <c r="BE329" s="2">
        <f t="shared" si="395"/>
        <v>0</v>
      </c>
      <c r="BF329" s="2">
        <f t="shared" si="396"/>
        <v>0</v>
      </c>
      <c r="BG329" s="2">
        <f t="shared" si="397"/>
        <v>0</v>
      </c>
      <c r="BH329" s="2">
        <f t="shared" si="451"/>
        <v>0</v>
      </c>
      <c r="BI329" s="2">
        <f t="shared" si="467"/>
        <v>0</v>
      </c>
      <c r="BJ329" s="2">
        <f t="shared" si="452"/>
        <v>0</v>
      </c>
      <c r="BK329" s="2">
        <f t="shared" si="453"/>
        <v>0</v>
      </c>
      <c r="BL329" s="2">
        <f t="shared" si="454"/>
        <v>0</v>
      </c>
      <c r="BM329" s="2">
        <f t="shared" si="455"/>
        <v>0</v>
      </c>
      <c r="BN329" s="2">
        <f t="shared" si="456"/>
        <v>0</v>
      </c>
      <c r="BO329" s="2">
        <f t="shared" si="468"/>
        <v>0</v>
      </c>
      <c r="BP329" s="2">
        <f t="shared" si="469"/>
        <v>0</v>
      </c>
      <c r="BQ329" s="2">
        <f t="shared" si="470"/>
        <v>0</v>
      </c>
      <c r="BR329" s="11">
        <f t="shared" si="471"/>
        <v>2.7193863046389349E-2</v>
      </c>
      <c r="BS329" s="17">
        <f t="shared" si="447"/>
        <v>2.1209403110058832E-4</v>
      </c>
      <c r="BT329" s="17">
        <f t="shared" si="448"/>
        <v>3.6276366340513443E-4</v>
      </c>
      <c r="BU329" s="12">
        <f>(BU$3*temperature!$I439+BU$4*temperature!$I439^2+BU$5*temperature!$I439^6)*(K329/K$56)^$BW$1</f>
        <v>-377.62502720517733</v>
      </c>
      <c r="BV329" s="12">
        <f>(BV$3*temperature!$I439+BV$4*temperature!$I439^2+BV$5*temperature!$I439^6)*(L329/L$56)^$BW$1</f>
        <v>-54.573097362659666</v>
      </c>
      <c r="BW329" s="12">
        <f>(BW$3*temperature!$I439+BW$4*temperature!$I439^2+BW$5*temperature!$I439^6)*(M329/M$56)^$BW$1</f>
        <v>-43.919969733293051</v>
      </c>
      <c r="BX329" s="12">
        <f>(BX$3*temperature!$M439+BX$4*temperature!$M439^2+BX$5*temperature!$M439^6)*(K329/K$56)^$BW$1</f>
        <v>-377.62510234499035</v>
      </c>
      <c r="BY329" s="12">
        <f>(BY$3*temperature!$M439+BY$4*temperature!$M439^2+BY$5*temperature!$M439^6)*(L329/L$56)^$BW$1</f>
        <v>-54.573107771041926</v>
      </c>
      <c r="BZ329" s="12">
        <f>(BZ$3*temperature!$M439+BZ$4*temperature!$M439^2+BZ$5*temperature!$M439^6)*(M329/M$56)^$BW$1</f>
        <v>-43.919977736240625</v>
      </c>
      <c r="CA329" s="19">
        <f t="shared" si="457"/>
        <v>-7.5139813020541624E-5</v>
      </c>
      <c r="CB329" s="19">
        <f t="shared" si="458"/>
        <v>-1.0408382259186055E-5</v>
      </c>
      <c r="CC329" s="19">
        <f t="shared" si="459"/>
        <v>-8.0029475739706868E-6</v>
      </c>
      <c r="CD329" s="19">
        <f t="shared" si="460"/>
        <v>-1.0980212775171711E-2</v>
      </c>
      <c r="CE329" s="19">
        <f t="shared" si="461"/>
        <v>-2.3288375898283461E-6</v>
      </c>
      <c r="CF329" s="19"/>
      <c r="CG329" s="19"/>
      <c r="CH329" s="19"/>
    </row>
    <row r="330" spans="1:86">
      <c r="A330" s="2">
        <f t="shared" si="404"/>
        <v>2284</v>
      </c>
      <c r="B330" s="5">
        <f t="shared" si="405"/>
        <v>1165.405728564695</v>
      </c>
      <c r="C330" s="5">
        <f t="shared" si="406"/>
        <v>2964.1701764681275</v>
      </c>
      <c r="D330" s="5">
        <f t="shared" si="407"/>
        <v>4369.9571524084813</v>
      </c>
      <c r="E330" s="15">
        <f t="shared" si="408"/>
        <v>3.2351604242925876E-9</v>
      </c>
      <c r="F330" s="15">
        <f t="shared" si="409"/>
        <v>6.3734829710936477E-9</v>
      </c>
      <c r="G330" s="15">
        <f t="shared" si="410"/>
        <v>1.3011238767069864E-8</v>
      </c>
      <c r="H330" s="5">
        <f t="shared" si="411"/>
        <v>349.62171856940847</v>
      </c>
      <c r="I330" s="5">
        <f t="shared" si="412"/>
        <v>76707.534128378349</v>
      </c>
      <c r="J330" s="5">
        <f t="shared" si="413"/>
        <v>33756.002491081483</v>
      </c>
      <c r="K330" s="5">
        <f t="shared" si="414"/>
        <v>300</v>
      </c>
      <c r="L330" s="5">
        <f t="shared" si="415"/>
        <v>25878.249075354041</v>
      </c>
      <c r="M330" s="5">
        <f t="shared" si="416"/>
        <v>7724.561434767621</v>
      </c>
      <c r="N330" s="15">
        <f t="shared" si="417"/>
        <v>0</v>
      </c>
      <c r="O330" s="15">
        <f t="shared" si="418"/>
        <v>-3.6111106746772315E-3</v>
      </c>
      <c r="P330" s="15">
        <f t="shared" si="419"/>
        <v>-1.1401323182806955E-3</v>
      </c>
      <c r="Q330" s="5">
        <f t="shared" si="420"/>
        <v>2.5556553562760627</v>
      </c>
      <c r="R330" s="5">
        <f t="shared" si="421"/>
        <v>1600.4015197833701</v>
      </c>
      <c r="S330" s="5">
        <f t="shared" si="422"/>
        <v>1517.1230231821005</v>
      </c>
      <c r="T330" s="5">
        <f t="shared" si="423"/>
        <v>7.3097728789085581</v>
      </c>
      <c r="U330" s="5">
        <f t="shared" si="424"/>
        <v>20.863680966525727</v>
      </c>
      <c r="V330" s="5">
        <f t="shared" si="425"/>
        <v>44.943799953295191</v>
      </c>
      <c r="W330" s="15">
        <f t="shared" si="426"/>
        <v>-1.0734613539272964E-2</v>
      </c>
      <c r="X330" s="15">
        <f t="shared" si="427"/>
        <v>-1.217998157191269E-2</v>
      </c>
      <c r="Y330" s="15">
        <f t="shared" si="428"/>
        <v>-9.7425357312937999E-3</v>
      </c>
      <c r="Z330" s="5">
        <f t="shared" si="443"/>
        <v>1.9667506340111622</v>
      </c>
      <c r="AA330" s="5">
        <f t="shared" si="444"/>
        <v>5071.4534192709916</v>
      </c>
      <c r="AB330" s="5">
        <f t="shared" si="445"/>
        <v>52016.637927402393</v>
      </c>
      <c r="AC330" s="16">
        <f t="shared" si="429"/>
        <v>0.7613070078261428</v>
      </c>
      <c r="AD330" s="16">
        <f t="shared" si="430"/>
        <v>3.1189627475824149</v>
      </c>
      <c r="AE330" s="16">
        <f t="shared" si="431"/>
        <v>33.913621899081477</v>
      </c>
      <c r="AF330" s="15">
        <f t="shared" si="432"/>
        <v>-4.0504037456468023E-3</v>
      </c>
      <c r="AG330" s="15">
        <f t="shared" si="433"/>
        <v>2.9673830763510267E-4</v>
      </c>
      <c r="AH330" s="15">
        <f t="shared" si="434"/>
        <v>9.7937136394747881E-3</v>
      </c>
      <c r="AI330" s="1">
        <f t="shared" si="398"/>
        <v>1096.2261843481306</v>
      </c>
      <c r="AJ330" s="1">
        <f t="shared" si="399"/>
        <v>158401.9274161669</v>
      </c>
      <c r="AK330" s="1">
        <f t="shared" si="400"/>
        <v>68159.395274351977</v>
      </c>
      <c r="AL330" s="14">
        <f t="shared" si="435"/>
        <v>102.12797428936985</v>
      </c>
      <c r="AM330" s="14">
        <f t="shared" si="436"/>
        <v>25.706934843001196</v>
      </c>
      <c r="AN330" s="14">
        <f t="shared" si="437"/>
        <v>7.9516248488580468</v>
      </c>
      <c r="AO330" s="11">
        <f t="shared" si="438"/>
        <v>1.3132747351353052E-3</v>
      </c>
      <c r="AP330" s="11">
        <f t="shared" si="439"/>
        <v>1.6543797946119837E-3</v>
      </c>
      <c r="AQ330" s="11">
        <f t="shared" si="440"/>
        <v>1.5007312139023654E-3</v>
      </c>
      <c r="AR330" s="1">
        <f t="shared" si="446"/>
        <v>349.62171856940847</v>
      </c>
      <c r="AS330" s="1">
        <f t="shared" si="441"/>
        <v>76707.534128378349</v>
      </c>
      <c r="AT330" s="1">
        <f t="shared" si="442"/>
        <v>33756.002491081483</v>
      </c>
      <c r="AU330" s="1">
        <f t="shared" si="401"/>
        <v>69.924343713881697</v>
      </c>
      <c r="AV330" s="1">
        <f t="shared" si="402"/>
        <v>15341.506825675671</v>
      </c>
      <c r="AW330" s="1">
        <f t="shared" si="403"/>
        <v>6751.2004982162971</v>
      </c>
      <c r="AX330" s="1">
        <f t="shared" si="462"/>
        <v>240</v>
      </c>
      <c r="AY330" s="1">
        <f t="shared" si="449"/>
        <v>20702.599260283234</v>
      </c>
      <c r="AZ330" s="1">
        <f t="shared" si="450"/>
        <v>6179.6491478140952</v>
      </c>
      <c r="BA330" s="1">
        <f t="shared" si="463"/>
        <v>6387.167997457399</v>
      </c>
      <c r="BB330" s="1">
        <f t="shared" si="464"/>
        <v>29457.96631129273</v>
      </c>
      <c r="BC330" s="1">
        <f t="shared" si="465"/>
        <v>38145.429296579321</v>
      </c>
      <c r="BD330" s="1">
        <f t="shared" si="466"/>
        <v>26.059308651339734</v>
      </c>
      <c r="BE330" s="2">
        <f t="shared" si="395"/>
        <v>0</v>
      </c>
      <c r="BF330" s="2">
        <f t="shared" si="396"/>
        <v>0</v>
      </c>
      <c r="BG330" s="2">
        <f t="shared" si="397"/>
        <v>0</v>
      </c>
      <c r="BH330" s="2">
        <f t="shared" si="451"/>
        <v>0</v>
      </c>
      <c r="BI330" s="2">
        <f t="shared" si="467"/>
        <v>0</v>
      </c>
      <c r="BJ330" s="2">
        <f t="shared" si="452"/>
        <v>0</v>
      </c>
      <c r="BK330" s="2">
        <f t="shared" si="453"/>
        <v>0</v>
      </c>
      <c r="BL330" s="2">
        <f t="shared" si="454"/>
        <v>0</v>
      </c>
      <c r="BM330" s="2">
        <f t="shared" si="455"/>
        <v>0</v>
      </c>
      <c r="BN330" s="2">
        <f t="shared" si="456"/>
        <v>0</v>
      </c>
      <c r="BO330" s="2">
        <f t="shared" si="468"/>
        <v>0</v>
      </c>
      <c r="BP330" s="2">
        <f t="shared" si="469"/>
        <v>0</v>
      </c>
      <c r="BQ330" s="2">
        <f t="shared" si="470"/>
        <v>0</v>
      </c>
      <c r="BR330" s="11">
        <f t="shared" si="471"/>
        <v>2.7151673531107895E-2</v>
      </c>
      <c r="BS330" s="17">
        <f t="shared" si="447"/>
        <v>2.0647906761394846E-4</v>
      </c>
      <c r="BT330" s="17">
        <f t="shared" si="448"/>
        <v>3.5219773146129556E-4</v>
      </c>
      <c r="BU330" s="12">
        <f>(BU$3*temperature!$I440+BU$4*temperature!$I440^2+BU$5*temperature!$I440^6)*(K330/K$56)^$BW$1</f>
        <v>-378.79818639010148</v>
      </c>
      <c r="BV330" s="12">
        <f>(BV$3*temperature!$I440+BV$4*temperature!$I440^2+BV$5*temperature!$I440^6)*(L330/L$56)^$BW$1</f>
        <v>-54.785125819851935</v>
      </c>
      <c r="BW330" s="12">
        <f>(BW$3*temperature!$I440+BW$4*temperature!$I440^2+BW$5*temperature!$I440^6)*(M330/M$56)^$BW$1</f>
        <v>-44.057477059372715</v>
      </c>
      <c r="BX330" s="12">
        <f>(BX$3*temperature!$M440+BX$4*temperature!$M440^2+BX$5*temperature!$M440^6)*(K330/K$56)^$BW$1</f>
        <v>-378.79826144889807</v>
      </c>
      <c r="BY330" s="12">
        <f>(BY$3*temperature!$M440+BY$4*temperature!$M440^2+BY$5*temperature!$M440^6)*(L330/L$56)^$BW$1</f>
        <v>-54.785136225946069</v>
      </c>
      <c r="BZ330" s="12">
        <f>(BZ$3*temperature!$M440+BZ$4*temperature!$M440^2+BZ$5*temperature!$M440^6)*(M330/M$56)^$BW$1</f>
        <v>-44.057485055198853</v>
      </c>
      <c r="CA330" s="19">
        <f t="shared" si="457"/>
        <v>-7.5058796596749744E-5</v>
      </c>
      <c r="CB330" s="19">
        <f t="shared" si="458"/>
        <v>-1.0406094133941224E-5</v>
      </c>
      <c r="CC330" s="19">
        <f t="shared" si="459"/>
        <v>-7.9958261380852491E-6</v>
      </c>
      <c r="CD330" s="19">
        <f t="shared" si="460"/>
        <v>-1.0943751334177815E-2</v>
      </c>
      <c r="CE330" s="19">
        <f t="shared" si="461"/>
        <v>-2.2596555716799396E-6</v>
      </c>
      <c r="CF330" s="19"/>
      <c r="CG330" s="19"/>
      <c r="CH330" s="19"/>
    </row>
    <row r="331" spans="1:86">
      <c r="A331" s="2">
        <f t="shared" si="404"/>
        <v>2285</v>
      </c>
      <c r="B331" s="5">
        <f t="shared" si="405"/>
        <v>1165.4057321464559</v>
      </c>
      <c r="C331" s="5">
        <f t="shared" si="406"/>
        <v>2964.1701944156111</v>
      </c>
      <c r="D331" s="5">
        <f t="shared" si="407"/>
        <v>4369.9572064241102</v>
      </c>
      <c r="E331" s="15">
        <f t="shared" si="408"/>
        <v>3.0734024030779582E-9</v>
      </c>
      <c r="F331" s="15">
        <f t="shared" si="409"/>
        <v>6.0548088225389649E-9</v>
      </c>
      <c r="G331" s="15">
        <f t="shared" si="410"/>
        <v>1.2360676828716369E-8</v>
      </c>
      <c r="H331" s="5">
        <f t="shared" si="411"/>
        <v>349.62171964393673</v>
      </c>
      <c r="I331" s="5">
        <f t="shared" si="412"/>
        <v>76426.34010079944</v>
      </c>
      <c r="J331" s="5">
        <f t="shared" si="413"/>
        <v>33716.854152129381</v>
      </c>
      <c r="K331" s="5">
        <f t="shared" si="414"/>
        <v>300</v>
      </c>
      <c r="L331" s="5">
        <f t="shared" si="415"/>
        <v>25783.384585940403</v>
      </c>
      <c r="M331" s="5">
        <f t="shared" si="416"/>
        <v>7715.6028215936531</v>
      </c>
      <c r="N331" s="15">
        <f t="shared" si="417"/>
        <v>0</v>
      </c>
      <c r="O331" s="15">
        <f t="shared" si="418"/>
        <v>-3.6658001527616335E-3</v>
      </c>
      <c r="P331" s="15">
        <f t="shared" si="419"/>
        <v>-1.1597568677033099E-3</v>
      </c>
      <c r="Q331" s="5">
        <f t="shared" si="420"/>
        <v>2.5282213914571079</v>
      </c>
      <c r="R331" s="5">
        <f t="shared" si="421"/>
        <v>1575.1133730989554</v>
      </c>
      <c r="S331" s="5">
        <f t="shared" si="422"/>
        <v>1500.6000645547833</v>
      </c>
      <c r="T331" s="5">
        <f t="shared" si="423"/>
        <v>7.2313052919936158</v>
      </c>
      <c r="U331" s="5">
        <f t="shared" si="424"/>
        <v>20.609561716831177</v>
      </c>
      <c r="V331" s="5">
        <f t="shared" si="425"/>
        <v>44.505933376350093</v>
      </c>
      <c r="W331" s="15">
        <f t="shared" si="426"/>
        <v>-1.0734613539272964E-2</v>
      </c>
      <c r="X331" s="15">
        <f t="shared" si="427"/>
        <v>-1.217998157191269E-2</v>
      </c>
      <c r="Y331" s="15">
        <f t="shared" si="428"/>
        <v>-9.7425357312937999E-3</v>
      </c>
      <c r="Z331" s="5">
        <f t="shared" si="443"/>
        <v>1.9377577115324758</v>
      </c>
      <c r="AA331" s="5">
        <f t="shared" si="444"/>
        <v>4993.073918155158</v>
      </c>
      <c r="AB331" s="5">
        <f t="shared" si="445"/>
        <v>51955.03428070456</v>
      </c>
      <c r="AC331" s="16">
        <f t="shared" si="429"/>
        <v>0.75822340707005664</v>
      </c>
      <c r="AD331" s="16">
        <f t="shared" si="430"/>
        <v>3.1198882633097096</v>
      </c>
      <c r="AE331" s="16">
        <f t="shared" si="431"/>
        <v>34.245762200438499</v>
      </c>
      <c r="AF331" s="15">
        <f t="shared" si="432"/>
        <v>-4.0504037456468023E-3</v>
      </c>
      <c r="AG331" s="15">
        <f t="shared" si="433"/>
        <v>2.9673830763510267E-4</v>
      </c>
      <c r="AH331" s="15">
        <f t="shared" si="434"/>
        <v>9.7937136394747881E-3</v>
      </c>
      <c r="AI331" s="1">
        <f t="shared" si="398"/>
        <v>1056.5279096271993</v>
      </c>
      <c r="AJ331" s="1">
        <f t="shared" si="399"/>
        <v>157903.24150022588</v>
      </c>
      <c r="AK331" s="1">
        <f t="shared" si="400"/>
        <v>68094.656245133068</v>
      </c>
      <c r="AL331" s="14">
        <f t="shared" si="435"/>
        <v>102.26075515687079</v>
      </c>
      <c r="AM331" s="14">
        <f t="shared" si="436"/>
        <v>25.749038586251004</v>
      </c>
      <c r="AN331" s="14">
        <f t="shared" si="437"/>
        <v>7.9634387679538507</v>
      </c>
      <c r="AO331" s="11">
        <f t="shared" si="438"/>
        <v>1.3001419877839522E-3</v>
      </c>
      <c r="AP331" s="11">
        <f t="shared" si="439"/>
        <v>1.6378359966658638E-3</v>
      </c>
      <c r="AQ331" s="11">
        <f t="shared" si="440"/>
        <v>1.4857239017633417E-3</v>
      </c>
      <c r="AR331" s="1">
        <f t="shared" si="446"/>
        <v>349.62171964393673</v>
      </c>
      <c r="AS331" s="1">
        <f t="shared" si="441"/>
        <v>76426.34010079944</v>
      </c>
      <c r="AT331" s="1">
        <f t="shared" si="442"/>
        <v>33716.854152129381</v>
      </c>
      <c r="AU331" s="1">
        <f t="shared" si="401"/>
        <v>69.924343928787351</v>
      </c>
      <c r="AV331" s="1">
        <f t="shared" si="402"/>
        <v>15285.268020159889</v>
      </c>
      <c r="AW331" s="1">
        <f t="shared" si="403"/>
        <v>6743.3708304258762</v>
      </c>
      <c r="AX331" s="1">
        <f t="shared" si="462"/>
        <v>240</v>
      </c>
      <c r="AY331" s="1">
        <f t="shared" si="449"/>
        <v>20626.707668752326</v>
      </c>
      <c r="AZ331" s="1">
        <f t="shared" si="450"/>
        <v>6172.4822572749217</v>
      </c>
      <c r="BA331" s="1">
        <f t="shared" si="463"/>
        <v>6387.1680170877371</v>
      </c>
      <c r="BB331" s="1">
        <f t="shared" si="464"/>
        <v>29447.08046890231</v>
      </c>
      <c r="BC331" s="1">
        <f t="shared" si="465"/>
        <v>38140.358739051837</v>
      </c>
      <c r="BD331" s="1">
        <f t="shared" si="466"/>
        <v>25.294843544077782</v>
      </c>
      <c r="BE331" s="2">
        <f t="shared" si="395"/>
        <v>0</v>
      </c>
      <c r="BF331" s="2">
        <f t="shared" si="396"/>
        <v>0</v>
      </c>
      <c r="BG331" s="2">
        <f t="shared" si="397"/>
        <v>0</v>
      </c>
      <c r="BH331" s="2">
        <f t="shared" si="451"/>
        <v>0</v>
      </c>
      <c r="BI331" s="2">
        <f t="shared" si="467"/>
        <v>0</v>
      </c>
      <c r="BJ331" s="2">
        <f t="shared" si="452"/>
        <v>0</v>
      </c>
      <c r="BK331" s="2">
        <f t="shared" si="453"/>
        <v>0</v>
      </c>
      <c r="BL331" s="2">
        <f t="shared" si="454"/>
        <v>0</v>
      </c>
      <c r="BM331" s="2">
        <f t="shared" si="455"/>
        <v>0</v>
      </c>
      <c r="BN331" s="2">
        <f t="shared" si="456"/>
        <v>0</v>
      </c>
      <c r="BO331" s="2">
        <f t="shared" si="468"/>
        <v>0</v>
      </c>
      <c r="BP331" s="2">
        <f t="shared" si="469"/>
        <v>0</v>
      </c>
      <c r="BQ331" s="2">
        <f t="shared" si="470"/>
        <v>0</v>
      </c>
      <c r="BR331" s="11">
        <f t="shared" si="471"/>
        <v>2.710915786234766E-2</v>
      </c>
      <c r="BS331" s="17">
        <f t="shared" si="447"/>
        <v>2.0102101075698155E-4</v>
      </c>
      <c r="BT331" s="17">
        <f t="shared" si="448"/>
        <v>3.4193954510805394E-4</v>
      </c>
      <c r="BU331" s="12">
        <f>(BU$3*temperature!$I441+BU$4*temperature!$I441^2+BU$5*temperature!$I441^6)*(K331/K$56)^$BW$1</f>
        <v>-379.96582008258235</v>
      </c>
      <c r="BV331" s="12">
        <f>(BV$3*temperature!$I441+BV$4*temperature!$I441^2+BV$5*temperature!$I441^6)*(L331/L$56)^$BW$1</f>
        <v>-54.997473884386082</v>
      </c>
      <c r="BW331" s="12">
        <f>(BW$3*temperature!$I441+BW$4*temperature!$I441^2+BW$5*temperature!$I441^6)*(M331/M$56)^$BW$1</f>
        <v>-44.194675546476461</v>
      </c>
      <c r="BX331" s="12">
        <f>(BX$3*temperature!$M441+BX$4*temperature!$M441^2+BX$5*temperature!$M441^6)*(K331/K$56)^$BW$1</f>
        <v>-379.96589506063748</v>
      </c>
      <c r="BY331" s="12">
        <f>(BY$3*temperature!$M441+BY$4*temperature!$M441^2+BY$5*temperature!$M441^6)*(L331/L$56)^$BW$1</f>
        <v>-54.997484288365705</v>
      </c>
      <c r="BZ331" s="12">
        <f>(BZ$3*temperature!$M441+BZ$4*temperature!$M441^2+BZ$5*temperature!$M441^6)*(M331/M$56)^$BW$1</f>
        <v>-44.194683535253745</v>
      </c>
      <c r="CA331" s="19">
        <f t="shared" si="457"/>
        <v>-7.4978055124574894E-5</v>
      </c>
      <c r="CB331" s="19">
        <f t="shared" si="458"/>
        <v>-1.0403979622708448E-5</v>
      </c>
      <c r="CC331" s="19">
        <f t="shared" si="459"/>
        <v>-7.9887772841402693E-6</v>
      </c>
      <c r="CD331" s="19">
        <f t="shared" si="460"/>
        <v>-1.0907084801583165E-2</v>
      </c>
      <c r="CE331" s="19">
        <f t="shared" si="461"/>
        <v>-2.1925532112263596E-6</v>
      </c>
      <c r="CF331" s="19"/>
      <c r="CG331" s="19"/>
      <c r="CH331" s="19"/>
    </row>
    <row r="332" spans="1:86">
      <c r="A332" s="2">
        <f t="shared" si="404"/>
        <v>2286</v>
      </c>
      <c r="B332" s="5">
        <f t="shared" si="405"/>
        <v>1165.4057355491286</v>
      </c>
      <c r="C332" s="5">
        <f t="shared" si="406"/>
        <v>2964.170211465721</v>
      </c>
      <c r="D332" s="5">
        <f t="shared" si="407"/>
        <v>4369.9572577389581</v>
      </c>
      <c r="E332" s="15">
        <f t="shared" si="408"/>
        <v>2.9197322829240603E-9</v>
      </c>
      <c r="F332" s="15">
        <f t="shared" si="409"/>
        <v>5.7520683814120161E-9</v>
      </c>
      <c r="G332" s="15">
        <f t="shared" si="410"/>
        <v>1.174264298728055E-8</v>
      </c>
      <c r="H332" s="5">
        <f t="shared" si="411"/>
        <v>349.62172066473858</v>
      </c>
      <c r="I332" s="5">
        <f t="shared" si="412"/>
        <v>76141.948346797551</v>
      </c>
      <c r="J332" s="5">
        <f t="shared" si="413"/>
        <v>33677.094168528798</v>
      </c>
      <c r="K332" s="5">
        <f t="shared" si="414"/>
        <v>300</v>
      </c>
      <c r="L332" s="5">
        <f t="shared" si="415"/>
        <v>25687.441312335075</v>
      </c>
      <c r="M332" s="5">
        <f t="shared" si="416"/>
        <v>7706.504247584684</v>
      </c>
      <c r="N332" s="15">
        <f t="shared" si="417"/>
        <v>0</v>
      </c>
      <c r="O332" s="15">
        <f t="shared" si="418"/>
        <v>-3.7211279723782242E-3</v>
      </c>
      <c r="P332" s="15">
        <f t="shared" si="419"/>
        <v>-1.1792434394762852E-3</v>
      </c>
      <c r="Q332" s="5">
        <f t="shared" si="420"/>
        <v>2.5010819191805824</v>
      </c>
      <c r="R332" s="5">
        <f t="shared" si="421"/>
        <v>1550.1387210140304</v>
      </c>
      <c r="S332" s="5">
        <f t="shared" si="422"/>
        <v>1484.2280995808851</v>
      </c>
      <c r="T332" s="5">
        <f t="shared" si="423"/>
        <v>7.1536800242995646</v>
      </c>
      <c r="U332" s="5">
        <f t="shared" si="424"/>
        <v>20.358537634914978</v>
      </c>
      <c r="V332" s="5">
        <f t="shared" si="425"/>
        <v>44.07233273017642</v>
      </c>
      <c r="W332" s="15">
        <f t="shared" si="426"/>
        <v>-1.0734613539272964E-2</v>
      </c>
      <c r="X332" s="15">
        <f t="shared" si="427"/>
        <v>-1.217998157191269E-2</v>
      </c>
      <c r="Y332" s="15">
        <f t="shared" si="428"/>
        <v>-9.7425357312937999E-3</v>
      </c>
      <c r="Z332" s="5">
        <f t="shared" si="443"/>
        <v>1.9091921889142156</v>
      </c>
      <c r="AA332" s="5">
        <f t="shared" si="444"/>
        <v>4915.6359508954638</v>
      </c>
      <c r="AB332" s="5">
        <f t="shared" si="445"/>
        <v>51892.48400880499</v>
      </c>
      <c r="AC332" s="16">
        <f t="shared" si="429"/>
        <v>0.75515229614202306</v>
      </c>
      <c r="AD332" s="16">
        <f t="shared" si="430"/>
        <v>3.1208140536729747</v>
      </c>
      <c r="AE332" s="16">
        <f t="shared" si="431"/>
        <v>34.581155388795146</v>
      </c>
      <c r="AF332" s="15">
        <f t="shared" si="432"/>
        <v>-4.0504037456468023E-3</v>
      </c>
      <c r="AG332" s="15">
        <f t="shared" si="433"/>
        <v>2.9673830763510267E-4</v>
      </c>
      <c r="AH332" s="15">
        <f t="shared" si="434"/>
        <v>9.7937136394747881E-3</v>
      </c>
      <c r="AI332" s="1">
        <f t="shared" si="398"/>
        <v>1020.7994625932668</v>
      </c>
      <c r="AJ332" s="1">
        <f t="shared" si="399"/>
        <v>157398.18537036318</v>
      </c>
      <c r="AK332" s="1">
        <f t="shared" si="400"/>
        <v>68028.561451045636</v>
      </c>
      <c r="AL332" s="14">
        <f t="shared" si="435"/>
        <v>102.3923791233379</v>
      </c>
      <c r="AM332" s="14">
        <f t="shared" si="436"/>
        <v>25.790789561504344</v>
      </c>
      <c r="AN332" s="14">
        <f t="shared" si="437"/>
        <v>7.9751519245584506</v>
      </c>
      <c r="AO332" s="11">
        <f t="shared" si="438"/>
        <v>1.2871405679061127E-3</v>
      </c>
      <c r="AP332" s="11">
        <f t="shared" si="439"/>
        <v>1.6214576366992051E-3</v>
      </c>
      <c r="AQ332" s="11">
        <f t="shared" si="440"/>
        <v>1.4708666627457083E-3</v>
      </c>
      <c r="AR332" s="1">
        <f t="shared" si="446"/>
        <v>349.62172066473858</v>
      </c>
      <c r="AS332" s="1">
        <f t="shared" si="441"/>
        <v>76141.948346797551</v>
      </c>
      <c r="AT332" s="1">
        <f t="shared" si="442"/>
        <v>33677.094168528798</v>
      </c>
      <c r="AU332" s="1">
        <f t="shared" si="401"/>
        <v>69.924344132947724</v>
      </c>
      <c r="AV332" s="1">
        <f t="shared" si="402"/>
        <v>15228.389669359511</v>
      </c>
      <c r="AW332" s="1">
        <f t="shared" si="403"/>
        <v>6735.4188337057603</v>
      </c>
      <c r="AX332" s="1">
        <f t="shared" si="462"/>
        <v>239.99999999999997</v>
      </c>
      <c r="AY332" s="1">
        <f t="shared" si="449"/>
        <v>20549.953049868058</v>
      </c>
      <c r="AZ332" s="1">
        <f t="shared" si="450"/>
        <v>6165.203398067747</v>
      </c>
      <c r="BA332" s="1">
        <f t="shared" si="463"/>
        <v>6387.1680357365576</v>
      </c>
      <c r="BB332" s="1">
        <f t="shared" si="464"/>
        <v>29436.030008416103</v>
      </c>
      <c r="BC332" s="1">
        <f t="shared" si="465"/>
        <v>38135.202902638383</v>
      </c>
      <c r="BD332" s="1">
        <f t="shared" si="466"/>
        <v>24.552720365693979</v>
      </c>
      <c r="BE332" s="2">
        <f t="shared" ref="BE332:BE346" si="472">BE331</f>
        <v>0</v>
      </c>
      <c r="BF332" s="2">
        <f t="shared" ref="BF332:BF346" si="473">BF331</f>
        <v>0</v>
      </c>
      <c r="BG332" s="2">
        <f t="shared" ref="BG332:BG346" si="474">BG331</f>
        <v>0</v>
      </c>
      <c r="BH332" s="2">
        <f t="shared" si="451"/>
        <v>0</v>
      </c>
      <c r="BI332" s="2">
        <f t="shared" si="467"/>
        <v>0</v>
      </c>
      <c r="BJ332" s="2">
        <f t="shared" si="452"/>
        <v>0</v>
      </c>
      <c r="BK332" s="2">
        <f t="shared" si="453"/>
        <v>0</v>
      </c>
      <c r="BL332" s="2">
        <f t="shared" si="454"/>
        <v>0</v>
      </c>
      <c r="BM332" s="2">
        <f t="shared" si="455"/>
        <v>0</v>
      </c>
      <c r="BN332" s="2">
        <f t="shared" si="456"/>
        <v>0</v>
      </c>
      <c r="BO332" s="2">
        <f t="shared" si="468"/>
        <v>0</v>
      </c>
      <c r="BP332" s="2">
        <f t="shared" si="469"/>
        <v>0</v>
      </c>
      <c r="BQ332" s="2">
        <f t="shared" si="470"/>
        <v>0</v>
      </c>
      <c r="BR332" s="11">
        <f t="shared" si="471"/>
        <v>2.706630097204818E-2</v>
      </c>
      <c r="BS332" s="17">
        <f t="shared" si="447"/>
        <v>1.9571533290127884E-4</v>
      </c>
      <c r="BT332" s="17">
        <f t="shared" si="448"/>
        <v>3.3198014088160575E-4</v>
      </c>
      <c r="BU332" s="12">
        <f>(BU$3*temperature!$I442+BU$4*temperature!$I442^2+BU$5*temperature!$I442^6)*(K332/K$56)^$BW$1</f>
        <v>-381.12795149562527</v>
      </c>
      <c r="BV332" s="12">
        <f>(BV$3*temperature!$I442+BV$4*temperature!$I442^2+BV$5*temperature!$I442^6)*(L332/L$56)^$BW$1</f>
        <v>-55.210160864403555</v>
      </c>
      <c r="BW332" s="12">
        <f>(BW$3*temperature!$I442+BW$4*temperature!$I442^2+BW$5*temperature!$I442^6)*(M332/M$56)^$BW$1</f>
        <v>-44.331567895574736</v>
      </c>
      <c r="BX332" s="12">
        <f>(BX$3*temperature!$M442+BX$4*temperature!$M442^2+BX$5*temperature!$M442^6)*(K332/K$56)^$BW$1</f>
        <v>-381.12802639321092</v>
      </c>
      <c r="BY332" s="12">
        <f>(BY$3*temperature!$M442+BY$4*temperature!$M442^2+BY$5*temperature!$M442^6)*(L332/L$56)^$BW$1</f>
        <v>-55.210171266443531</v>
      </c>
      <c r="BZ332" s="12">
        <f>(BZ$3*temperature!$M442+BZ$4*temperature!$M442^2+BZ$5*temperature!$M442^6)*(M332/M$56)^$BW$1</f>
        <v>-44.331575877374959</v>
      </c>
      <c r="CA332" s="19">
        <f t="shared" si="457"/>
        <v>-7.4897585648159293E-5</v>
      </c>
      <c r="CB332" s="19">
        <f t="shared" si="458"/>
        <v>-1.0402039976042943E-5</v>
      </c>
      <c r="CC332" s="19">
        <f t="shared" si="459"/>
        <v>-7.9818002234333107E-6</v>
      </c>
      <c r="CD332" s="19">
        <f t="shared" si="460"/>
        <v>-1.087021251084077E-2</v>
      </c>
      <c r="CE332" s="19">
        <f t="shared" si="461"/>
        <v>-2.1274672602668473E-6</v>
      </c>
      <c r="CF332" s="19"/>
      <c r="CG332" s="19"/>
      <c r="CH332" s="19"/>
    </row>
    <row r="333" spans="1:86">
      <c r="A333" s="2">
        <f t="shared" si="404"/>
        <v>2287</v>
      </c>
      <c r="B333" s="5">
        <f t="shared" si="405"/>
        <v>1165.4057387816677</v>
      </c>
      <c r="C333" s="5">
        <f t="shared" si="406"/>
        <v>2964.170227663325</v>
      </c>
      <c r="D333" s="5">
        <f t="shared" si="407"/>
        <v>4369.9573064880633</v>
      </c>
      <c r="E333" s="15">
        <f t="shared" si="408"/>
        <v>2.773745668777857E-9</v>
      </c>
      <c r="F333" s="15">
        <f t="shared" si="409"/>
        <v>5.4644649623414151E-9</v>
      </c>
      <c r="G333" s="15">
        <f t="shared" si="410"/>
        <v>1.1155510837916522E-8</v>
      </c>
      <c r="H333" s="5">
        <f t="shared" si="411"/>
        <v>349.62172163450026</v>
      </c>
      <c r="I333" s="5">
        <f t="shared" si="412"/>
        <v>75854.351426290392</v>
      </c>
      <c r="J333" s="5">
        <f t="shared" si="413"/>
        <v>33636.729445913472</v>
      </c>
      <c r="K333" s="5">
        <f t="shared" si="414"/>
        <v>300</v>
      </c>
      <c r="L333" s="5">
        <f t="shared" si="415"/>
        <v>25590.416744077102</v>
      </c>
      <c r="M333" s="5">
        <f t="shared" si="416"/>
        <v>7697.2672927429094</v>
      </c>
      <c r="N333" s="15">
        <f t="shared" si="417"/>
        <v>0</v>
      </c>
      <c r="O333" s="15">
        <f t="shared" si="418"/>
        <v>-3.7771207758003911E-3</v>
      </c>
      <c r="P333" s="15">
        <f t="shared" si="419"/>
        <v>-1.1985920652245463E-3</v>
      </c>
      <c r="Q333" s="5">
        <f t="shared" si="420"/>
        <v>2.4742337782110106</v>
      </c>
      <c r="R333" s="5">
        <f t="shared" si="421"/>
        <v>1525.4743216626921</v>
      </c>
      <c r="S333" s="5">
        <f t="shared" si="422"/>
        <v>1468.0063184559581</v>
      </c>
      <c r="T333" s="5">
        <f t="shared" si="423"/>
        <v>7.0768880338550924</v>
      </c>
      <c r="U333" s="5">
        <f t="shared" si="424"/>
        <v>20.110571021690621</v>
      </c>
      <c r="V333" s="5">
        <f t="shared" si="425"/>
        <v>43.642956453791207</v>
      </c>
      <c r="W333" s="15">
        <f t="shared" si="426"/>
        <v>-1.0734613539272964E-2</v>
      </c>
      <c r="X333" s="15">
        <f t="shared" si="427"/>
        <v>-1.217998157191269E-2</v>
      </c>
      <c r="Y333" s="15">
        <f t="shared" si="428"/>
        <v>-9.7425357312937999E-3</v>
      </c>
      <c r="Z333" s="5">
        <f t="shared" si="443"/>
        <v>1.8810477656508786</v>
      </c>
      <c r="AA333" s="5">
        <f t="shared" si="444"/>
        <v>4839.1302350230562</v>
      </c>
      <c r="AB333" s="5">
        <f t="shared" si="445"/>
        <v>51828.997849186177</v>
      </c>
      <c r="AC333" s="16">
        <f t="shared" si="429"/>
        <v>0.75209362445319561</v>
      </c>
      <c r="AD333" s="16">
        <f t="shared" si="430"/>
        <v>3.1217401187537055</v>
      </c>
      <c r="AE333" s="16">
        <f t="shared" si="431"/>
        <v>34.919833321995185</v>
      </c>
      <c r="AF333" s="15">
        <f t="shared" si="432"/>
        <v>-4.0504037456468023E-3</v>
      </c>
      <c r="AG333" s="15">
        <f t="shared" si="433"/>
        <v>2.9673830763510267E-4</v>
      </c>
      <c r="AH333" s="15">
        <f t="shared" si="434"/>
        <v>9.7937136394747881E-3</v>
      </c>
      <c r="AI333" s="1">
        <f t="shared" si="398"/>
        <v>988.64386046688776</v>
      </c>
      <c r="AJ333" s="1">
        <f t="shared" si="399"/>
        <v>156886.75650268639</v>
      </c>
      <c r="AK333" s="1">
        <f t="shared" si="400"/>
        <v>67961.124139646839</v>
      </c>
      <c r="AL333" s="14">
        <f t="shared" si="435"/>
        <v>102.52285457450182</v>
      </c>
      <c r="AM333" s="14">
        <f t="shared" si="436"/>
        <v>25.832190047468437</v>
      </c>
      <c r="AN333" s="14">
        <f t="shared" si="437"/>
        <v>7.9867650058036546</v>
      </c>
      <c r="AO333" s="11">
        <f t="shared" si="438"/>
        <v>1.2742691622270516E-3</v>
      </c>
      <c r="AP333" s="11">
        <f t="shared" si="439"/>
        <v>1.6052430603322131E-3</v>
      </c>
      <c r="AQ333" s="11">
        <f t="shared" si="440"/>
        <v>1.4561579961182513E-3</v>
      </c>
      <c r="AR333" s="1">
        <f t="shared" si="446"/>
        <v>349.62172163450026</v>
      </c>
      <c r="AS333" s="1">
        <f t="shared" si="441"/>
        <v>75854.351426290392</v>
      </c>
      <c r="AT333" s="1">
        <f t="shared" si="442"/>
        <v>33636.729445913472</v>
      </c>
      <c r="AU333" s="1">
        <f t="shared" si="401"/>
        <v>69.924344326900055</v>
      </c>
      <c r="AV333" s="1">
        <f t="shared" si="402"/>
        <v>15170.870285258079</v>
      </c>
      <c r="AW333" s="1">
        <f t="shared" si="403"/>
        <v>6727.3458891826949</v>
      </c>
      <c r="AX333" s="1">
        <f t="shared" si="462"/>
        <v>240</v>
      </c>
      <c r="AY333" s="1">
        <f t="shared" si="449"/>
        <v>20472.333395261681</v>
      </c>
      <c r="AZ333" s="1">
        <f t="shared" si="450"/>
        <v>6157.8138341943268</v>
      </c>
      <c r="BA333" s="1">
        <f t="shared" si="463"/>
        <v>6387.1680534529369</v>
      </c>
      <c r="BB333" s="1">
        <f t="shared" si="464"/>
        <v>29424.812942547032</v>
      </c>
      <c r="BC333" s="1">
        <f t="shared" si="465"/>
        <v>38129.962390402172</v>
      </c>
      <c r="BD333" s="1">
        <f t="shared" si="466"/>
        <v>23.832288138327669</v>
      </c>
      <c r="BE333" s="2">
        <f t="shared" si="472"/>
        <v>0</v>
      </c>
      <c r="BF333" s="2">
        <f t="shared" si="473"/>
        <v>0</v>
      </c>
      <c r="BG333" s="2">
        <f t="shared" si="474"/>
        <v>0</v>
      </c>
      <c r="BH333" s="2">
        <f t="shared" si="451"/>
        <v>0</v>
      </c>
      <c r="BI333" s="2">
        <f t="shared" si="467"/>
        <v>0</v>
      </c>
      <c r="BJ333" s="2">
        <f t="shared" si="452"/>
        <v>0</v>
      </c>
      <c r="BK333" s="2">
        <f t="shared" si="453"/>
        <v>0</v>
      </c>
      <c r="BL333" s="2">
        <f t="shared" si="454"/>
        <v>0</v>
      </c>
      <c r="BM333" s="2">
        <f t="shared" si="455"/>
        <v>0</v>
      </c>
      <c r="BN333" s="2">
        <f t="shared" si="456"/>
        <v>0</v>
      </c>
      <c r="BO333" s="2">
        <f t="shared" si="468"/>
        <v>0</v>
      </c>
      <c r="BP333" s="2">
        <f t="shared" si="469"/>
        <v>0</v>
      </c>
      <c r="BQ333" s="2">
        <f t="shared" si="470"/>
        <v>0</v>
      </c>
      <c r="BR333" s="11">
        <f t="shared" si="471"/>
        <v>2.7023087050047828E-2</v>
      </c>
      <c r="BS333" s="17">
        <f t="shared" si="447"/>
        <v>1.9055764239956819E-4</v>
      </c>
      <c r="BT333" s="17">
        <f t="shared" si="448"/>
        <v>3.223108163899085E-4</v>
      </c>
      <c r="BU333" s="12">
        <f>(BU$3*temperature!$I443+BU$4*temperature!$I443^2+BU$5*temperature!$I443^6)*(K333/K$56)^$BW$1</f>
        <v>-382.28460321613875</v>
      </c>
      <c r="BV333" s="12">
        <f>(BV$3*temperature!$I443+BV$4*temperature!$I443^2+BV$5*temperature!$I443^6)*(L333/L$56)^$BW$1</f>
        <v>-55.423206493081203</v>
      </c>
      <c r="BW333" s="12">
        <f>(BW$3*temperature!$I443+BW$4*temperature!$I443^2+BW$5*temperature!$I443^6)*(M333/M$56)^$BW$1</f>
        <v>-44.468156709408355</v>
      </c>
      <c r="BX333" s="12">
        <f>(BX$3*temperature!$M443+BX$4*temperature!$M443^2+BX$5*temperature!$M443^6)*(K333/K$56)^$BW$1</f>
        <v>-382.2846780335243</v>
      </c>
      <c r="BY333" s="12">
        <f>(BY$3*temperature!$M443+BY$4*temperature!$M443^2+BY$5*temperature!$M443^6)*(L333/L$56)^$BW$1</f>
        <v>-55.423216893357633</v>
      </c>
      <c r="BZ333" s="12">
        <f>(BZ$3*temperature!$M443+BZ$4*temperature!$M443^2+BZ$5*temperature!$M443^6)*(M333/M$56)^$BW$1</f>
        <v>-44.468164684302543</v>
      </c>
      <c r="CA333" s="19">
        <f t="shared" si="457"/>
        <v>-7.4817385552705673E-5</v>
      </c>
      <c r="CB333" s="19">
        <f t="shared" si="458"/>
        <v>-1.0400276430289068E-5</v>
      </c>
      <c r="CC333" s="19">
        <f t="shared" si="459"/>
        <v>-7.9748941885782187E-6</v>
      </c>
      <c r="CD333" s="19">
        <f t="shared" si="460"/>
        <v>-1.0833133645998343E-2</v>
      </c>
      <c r="CE333" s="19">
        <f t="shared" si="461"/>
        <v>-2.0643364073808827E-6</v>
      </c>
      <c r="CF333" s="19"/>
      <c r="CG333" s="19"/>
      <c r="CH333" s="19"/>
    </row>
    <row r="334" spans="1:86">
      <c r="A334" s="2">
        <f t="shared" si="404"/>
        <v>2288</v>
      </c>
      <c r="B334" s="5">
        <f t="shared" si="405"/>
        <v>1165.4057418525799</v>
      </c>
      <c r="C334" s="5">
        <f t="shared" si="406"/>
        <v>2964.1702430510491</v>
      </c>
      <c r="D334" s="5">
        <f t="shared" si="407"/>
        <v>4369.9573527997145</v>
      </c>
      <c r="E334" s="15">
        <f t="shared" si="408"/>
        <v>2.6350583853389641E-9</v>
      </c>
      <c r="F334" s="15">
        <f t="shared" si="409"/>
        <v>5.1912417142243443E-9</v>
      </c>
      <c r="G334" s="15">
        <f t="shared" si="410"/>
        <v>1.0597735296020695E-8</v>
      </c>
      <c r="H334" s="5">
        <f t="shared" si="411"/>
        <v>349.62172255577394</v>
      </c>
      <c r="I334" s="5">
        <f t="shared" si="412"/>
        <v>75563.540910784708</v>
      </c>
      <c r="J334" s="5">
        <f t="shared" si="413"/>
        <v>33595.76689834342</v>
      </c>
      <c r="K334" s="5">
        <f t="shared" si="414"/>
        <v>300</v>
      </c>
      <c r="L334" s="5">
        <f t="shared" si="415"/>
        <v>25492.308037276034</v>
      </c>
      <c r="M334" s="5">
        <f t="shared" si="416"/>
        <v>7687.8935390112019</v>
      </c>
      <c r="N334" s="15">
        <f t="shared" si="417"/>
        <v>0</v>
      </c>
      <c r="O334" s="15">
        <f t="shared" si="418"/>
        <v>-3.8338065293045398E-3</v>
      </c>
      <c r="P334" s="15">
        <f t="shared" si="419"/>
        <v>-1.2178028091275328E-3</v>
      </c>
      <c r="Q334" s="5">
        <f t="shared" si="420"/>
        <v>2.4476738412458645</v>
      </c>
      <c r="R334" s="5">
        <f t="shared" si="421"/>
        <v>1501.1169399948146</v>
      </c>
      <c r="S334" s="5">
        <f t="shared" si="422"/>
        <v>1451.933904755856</v>
      </c>
      <c r="T334" s="5">
        <f t="shared" si="423"/>
        <v>7.0009203757509528</v>
      </c>
      <c r="U334" s="5">
        <f t="shared" si="424"/>
        <v>19.865624637245787</v>
      </c>
      <c r="V334" s="5">
        <f t="shared" si="425"/>
        <v>43.217763391120847</v>
      </c>
      <c r="W334" s="15">
        <f t="shared" si="426"/>
        <v>-1.0734613539272964E-2</v>
      </c>
      <c r="X334" s="15">
        <f t="shared" si="427"/>
        <v>-1.217998157191269E-2</v>
      </c>
      <c r="Y334" s="15">
        <f t="shared" si="428"/>
        <v>-9.7425357312937999E-3</v>
      </c>
      <c r="Z334" s="5">
        <f t="shared" si="443"/>
        <v>1.8533182341144587</v>
      </c>
      <c r="AA334" s="5">
        <f t="shared" si="444"/>
        <v>4763.5474977626591</v>
      </c>
      <c r="AB334" s="5">
        <f t="shared" si="445"/>
        <v>51764.586553705332</v>
      </c>
      <c r="AC334" s="16">
        <f t="shared" si="429"/>
        <v>0.74904734161963327</v>
      </c>
      <c r="AD334" s="16">
        <f t="shared" si="430"/>
        <v>3.1226664586334212</v>
      </c>
      <c r="AE334" s="16">
        <f t="shared" si="431"/>
        <v>35.261828169888993</v>
      </c>
      <c r="AF334" s="15">
        <f t="shared" si="432"/>
        <v>-4.0504037456468023E-3</v>
      </c>
      <c r="AG334" s="15">
        <f t="shared" si="433"/>
        <v>2.9673830763510267E-4</v>
      </c>
      <c r="AH334" s="15">
        <f t="shared" si="434"/>
        <v>9.7937136394747881E-3</v>
      </c>
      <c r="AI334" s="1">
        <f t="shared" si="398"/>
        <v>959.70381874709904</v>
      </c>
      <c r="AJ334" s="1">
        <f t="shared" si="399"/>
        <v>156368.95113767582</v>
      </c>
      <c r="AK334" s="1">
        <f t="shared" si="400"/>
        <v>67892.357614864843</v>
      </c>
      <c r="AL334" s="14">
        <f t="shared" si="435"/>
        <v>102.65218986938953</v>
      </c>
      <c r="AM334" s="14">
        <f t="shared" si="436"/>
        <v>25.87324232183725</v>
      </c>
      <c r="AN334" s="14">
        <f t="shared" si="437"/>
        <v>7.9982786976127107</v>
      </c>
      <c r="AO334" s="11">
        <f t="shared" si="438"/>
        <v>1.2615264706047811E-3</v>
      </c>
      <c r="AP334" s="11">
        <f t="shared" si="439"/>
        <v>1.5891906297288909E-3</v>
      </c>
      <c r="AQ334" s="11">
        <f t="shared" si="440"/>
        <v>1.4415964161570687E-3</v>
      </c>
      <c r="AR334" s="1">
        <f t="shared" si="446"/>
        <v>349.62172255577394</v>
      </c>
      <c r="AS334" s="1">
        <f t="shared" si="441"/>
        <v>75563.540910784708</v>
      </c>
      <c r="AT334" s="1">
        <f t="shared" si="442"/>
        <v>33595.76689834342</v>
      </c>
      <c r="AU334" s="1">
        <f t="shared" si="401"/>
        <v>69.924344511154786</v>
      </c>
      <c r="AV334" s="1">
        <f t="shared" si="402"/>
        <v>15112.708182156943</v>
      </c>
      <c r="AW334" s="1">
        <f t="shared" si="403"/>
        <v>6719.1533796686845</v>
      </c>
      <c r="AX334" s="1">
        <f t="shared" si="462"/>
        <v>239.99999999999997</v>
      </c>
      <c r="AY334" s="1">
        <f t="shared" si="449"/>
        <v>20393.846429820827</v>
      </c>
      <c r="AZ334" s="1">
        <f t="shared" si="450"/>
        <v>6150.3148312089606</v>
      </c>
      <c r="BA334" s="1">
        <f t="shared" si="463"/>
        <v>6387.1680702834983</v>
      </c>
      <c r="BB334" s="1">
        <f t="shared" si="464"/>
        <v>29413.427200434842</v>
      </c>
      <c r="BC334" s="1">
        <f t="shared" si="465"/>
        <v>38124.637805101389</v>
      </c>
      <c r="BD334" s="1">
        <f t="shared" si="466"/>
        <v>23.132914781050218</v>
      </c>
      <c r="BE334" s="2">
        <f t="shared" si="472"/>
        <v>0</v>
      </c>
      <c r="BF334" s="2">
        <f t="shared" si="473"/>
        <v>0</v>
      </c>
      <c r="BG334" s="2">
        <f t="shared" si="474"/>
        <v>0</v>
      </c>
      <c r="BH334" s="2">
        <f t="shared" si="451"/>
        <v>0</v>
      </c>
      <c r="BI334" s="2">
        <f t="shared" si="467"/>
        <v>0</v>
      </c>
      <c r="BJ334" s="2">
        <f t="shared" si="452"/>
        <v>0</v>
      </c>
      <c r="BK334" s="2">
        <f t="shared" si="453"/>
        <v>0</v>
      </c>
      <c r="BL334" s="2">
        <f t="shared" si="454"/>
        <v>0</v>
      </c>
      <c r="BM334" s="2">
        <f t="shared" si="455"/>
        <v>0</v>
      </c>
      <c r="BN334" s="2">
        <f t="shared" si="456"/>
        <v>0</v>
      </c>
      <c r="BO334" s="2">
        <f t="shared" si="468"/>
        <v>0</v>
      </c>
      <c r="BP334" s="2">
        <f t="shared" si="469"/>
        <v>0</v>
      </c>
      <c r="BQ334" s="2">
        <f t="shared" si="470"/>
        <v>0</v>
      </c>
      <c r="BR334" s="11">
        <f t="shared" si="471"/>
        <v>2.6979499504033083E-2</v>
      </c>
      <c r="BS334" s="17">
        <f t="shared" si="447"/>
        <v>1.8554367939956751E-4</v>
      </c>
      <c r="BT334" s="17">
        <f t="shared" si="448"/>
        <v>3.1292312270864901E-4</v>
      </c>
      <c r="BU334" s="12">
        <f>(BU$3*temperature!$I444+BU$4*temperature!$I444^2+BU$5*temperature!$I444^6)*(K334/K$56)^$BW$1</f>
        <v>-383.43579723046827</v>
      </c>
      <c r="BV334" s="12">
        <f>(BV$3*temperature!$I444+BV$4*temperature!$I444^2+BV$5*temperature!$I444^6)*(L334/L$56)^$BW$1</f>
        <v>-55.636630959003945</v>
      </c>
      <c r="BW334" s="12">
        <f>(BW$3*temperature!$I444+BW$4*temperature!$I444^2+BW$5*temperature!$I444^6)*(M334/M$56)^$BW$1</f>
        <v>-44.604444495826726</v>
      </c>
      <c r="BX334" s="12">
        <f>(BX$3*temperature!$M444+BX$4*temperature!$M444^2+BX$5*temperature!$M444^6)*(K334/K$56)^$BW$1</f>
        <v>-383.43587196791981</v>
      </c>
      <c r="BY334" s="12">
        <f>(BY$3*temperature!$M444+BY$4*temperature!$M444^2+BY$5*temperature!$M444^6)*(L334/L$56)^$BW$1</f>
        <v>-55.636641357694302</v>
      </c>
      <c r="BZ334" s="12">
        <f>(BZ$3*temperature!$M444+BZ$4*temperature!$M444^2+BZ$5*temperature!$M444^6)*(M334/M$56)^$BW$1</f>
        <v>-44.604452463885124</v>
      </c>
      <c r="CA334" s="19">
        <f t="shared" si="457"/>
        <v>-7.4737451541295741E-5</v>
      </c>
      <c r="CB334" s="19">
        <f t="shared" si="458"/>
        <v>-1.0398690356794305E-5</v>
      </c>
      <c r="CC334" s="19">
        <f t="shared" si="459"/>
        <v>-7.968058397977984E-6</v>
      </c>
      <c r="CD334" s="19">
        <f t="shared" si="460"/>
        <v>-1.0795847333123615E-2</v>
      </c>
      <c r="CE334" s="19">
        <f t="shared" si="461"/>
        <v>-2.003101236423764E-6</v>
      </c>
      <c r="CF334" s="19"/>
      <c r="CG334" s="19"/>
      <c r="CH334" s="19"/>
    </row>
    <row r="335" spans="1:86">
      <c r="A335" s="2">
        <f t="shared" si="404"/>
        <v>2289</v>
      </c>
      <c r="B335" s="5">
        <f t="shared" si="405"/>
        <v>1165.4057447699465</v>
      </c>
      <c r="C335" s="5">
        <f t="shared" si="406"/>
        <v>2964.1702576693874</v>
      </c>
      <c r="D335" s="5">
        <f t="shared" si="407"/>
        <v>4369.9573967957831</v>
      </c>
      <c r="E335" s="15">
        <f t="shared" si="408"/>
        <v>2.5033054660720158E-9</v>
      </c>
      <c r="F335" s="15">
        <f t="shared" si="409"/>
        <v>4.931679628513127E-9</v>
      </c>
      <c r="G335" s="15">
        <f t="shared" si="410"/>
        <v>1.006784853121966E-8</v>
      </c>
      <c r="H335" s="5">
        <f t="shared" si="411"/>
        <v>349.62172343098393</v>
      </c>
      <c r="I335" s="5">
        <f t="shared" si="412"/>
        <v>75269.507328375301</v>
      </c>
      <c r="J335" s="5">
        <f t="shared" si="413"/>
        <v>33554.213446221867</v>
      </c>
      <c r="K335" s="5">
        <f t="shared" si="414"/>
        <v>300</v>
      </c>
      <c r="L335" s="5">
        <f t="shared" si="415"/>
        <v>25393.111996055453</v>
      </c>
      <c r="M335" s="5">
        <f t="shared" si="416"/>
        <v>7678.3845697958241</v>
      </c>
      <c r="N335" s="15">
        <f t="shared" si="417"/>
        <v>0</v>
      </c>
      <c r="O335" s="15">
        <f t="shared" si="418"/>
        <v>-3.8912145999308034E-3</v>
      </c>
      <c r="P335" s="15">
        <f t="shared" si="419"/>
        <v>-1.2368757667007291E-3</v>
      </c>
      <c r="Q335" s="5">
        <f t="shared" si="420"/>
        <v>2.4213990145514037</v>
      </c>
      <c r="R335" s="5">
        <f t="shared" si="421"/>
        <v>1477.0633477801473</v>
      </c>
      <c r="S335" s="5">
        <f t="shared" si="422"/>
        <v>1436.0100356535381</v>
      </c>
      <c r="T335" s="5">
        <f t="shared" si="423"/>
        <v>6.9257682010980446</v>
      </c>
      <c r="U335" s="5">
        <f t="shared" si="424"/>
        <v>19.623661695249599</v>
      </c>
      <c r="V335" s="5">
        <f t="shared" si="425"/>
        <v>42.796712787056251</v>
      </c>
      <c r="W335" s="15">
        <f t="shared" si="426"/>
        <v>-1.0734613539272964E-2</v>
      </c>
      <c r="X335" s="15">
        <f t="shared" si="427"/>
        <v>-1.217998157191269E-2</v>
      </c>
      <c r="Y335" s="15">
        <f t="shared" si="428"/>
        <v>-9.7425357312937999E-3</v>
      </c>
      <c r="Z335" s="5">
        <f t="shared" si="443"/>
        <v>1.8259974781853949</v>
      </c>
      <c r="AA335" s="5">
        <f t="shared" si="444"/>
        <v>4688.8784761216966</v>
      </c>
      <c r="AB335" s="5">
        <f t="shared" si="445"/>
        <v>51699.260885294985</v>
      </c>
      <c r="AC335" s="16">
        <f t="shared" si="429"/>
        <v>0.74601339746147033</v>
      </c>
      <c r="AD335" s="16">
        <f t="shared" si="430"/>
        <v>3.123593073393665</v>
      </c>
      <c r="AE335" s="16">
        <f t="shared" si="431"/>
        <v>35.607172417389251</v>
      </c>
      <c r="AF335" s="15">
        <f t="shared" si="432"/>
        <v>-4.0504037456468023E-3</v>
      </c>
      <c r="AG335" s="15">
        <f t="shared" si="433"/>
        <v>2.9673830763510267E-4</v>
      </c>
      <c r="AH335" s="15">
        <f t="shared" si="434"/>
        <v>9.7937136394747881E-3</v>
      </c>
      <c r="AI335" s="1">
        <f t="shared" si="398"/>
        <v>933.65778138354392</v>
      </c>
      <c r="AJ335" s="1">
        <f t="shared" si="399"/>
        <v>155844.76420606516</v>
      </c>
      <c r="AK335" s="1">
        <f t="shared" si="400"/>
        <v>67822.275233047039</v>
      </c>
      <c r="AL335" s="14">
        <f t="shared" si="435"/>
        <v>102.78039333962745</v>
      </c>
      <c r="AM335" s="14">
        <f t="shared" si="436"/>
        <v>25.913948660953231</v>
      </c>
      <c r="AN335" s="14">
        <f t="shared" si="437"/>
        <v>8.0096936846195543</v>
      </c>
      <c r="AO335" s="11">
        <f t="shared" si="438"/>
        <v>1.2489112058987333E-3</v>
      </c>
      <c r="AP335" s="11">
        <f t="shared" si="439"/>
        <v>1.5732987234316021E-3</v>
      </c>
      <c r="AQ335" s="11">
        <f t="shared" si="440"/>
        <v>1.427180451995498E-3</v>
      </c>
      <c r="AR335" s="1">
        <f t="shared" si="446"/>
        <v>349.62172343098393</v>
      </c>
      <c r="AS335" s="1">
        <f t="shared" si="441"/>
        <v>75269.507328375301</v>
      </c>
      <c r="AT335" s="1">
        <f t="shared" si="442"/>
        <v>33554.213446221867</v>
      </c>
      <c r="AU335" s="1">
        <f t="shared" si="401"/>
        <v>69.92434468619679</v>
      </c>
      <c r="AV335" s="1">
        <f t="shared" si="402"/>
        <v>15053.901465675061</v>
      </c>
      <c r="AW335" s="1">
        <f t="shared" si="403"/>
        <v>6710.842689244374</v>
      </c>
      <c r="AX335" s="1">
        <f t="shared" si="462"/>
        <v>240</v>
      </c>
      <c r="AY335" s="1">
        <f t="shared" si="449"/>
        <v>20314.48959684436</v>
      </c>
      <c r="AZ335" s="1">
        <f t="shared" si="450"/>
        <v>6142.7076558366589</v>
      </c>
      <c r="BA335" s="1">
        <f t="shared" si="463"/>
        <v>6387.1680862725307</v>
      </c>
      <c r="BB335" s="1">
        <f t="shared" si="464"/>
        <v>29401.870623455699</v>
      </c>
      <c r="BC335" s="1">
        <f t="shared" si="465"/>
        <v>38119.229749054808</v>
      </c>
      <c r="BD335" s="1">
        <f t="shared" si="466"/>
        <v>22.453986563215086</v>
      </c>
      <c r="BE335" s="2">
        <f t="shared" si="472"/>
        <v>0</v>
      </c>
      <c r="BF335" s="2">
        <f t="shared" si="473"/>
        <v>0</v>
      </c>
      <c r="BG335" s="2">
        <f t="shared" si="474"/>
        <v>0</v>
      </c>
      <c r="BH335" s="2">
        <f t="shared" si="451"/>
        <v>0</v>
      </c>
      <c r="BI335" s="2">
        <f t="shared" si="467"/>
        <v>0</v>
      </c>
      <c r="BJ335" s="2">
        <f t="shared" si="452"/>
        <v>0</v>
      </c>
      <c r="BK335" s="2">
        <f t="shared" si="453"/>
        <v>0</v>
      </c>
      <c r="BL335" s="2">
        <f t="shared" si="454"/>
        <v>0</v>
      </c>
      <c r="BM335" s="2">
        <f t="shared" si="455"/>
        <v>0</v>
      </c>
      <c r="BN335" s="2">
        <f t="shared" si="456"/>
        <v>0</v>
      </c>
      <c r="BO335" s="2">
        <f t="shared" si="468"/>
        <v>0</v>
      </c>
      <c r="BP335" s="2">
        <f t="shared" si="469"/>
        <v>0</v>
      </c>
      <c r="BQ335" s="2">
        <f t="shared" si="470"/>
        <v>0</v>
      </c>
      <c r="BR335" s="11">
        <f t="shared" si="471"/>
        <v>2.6935520916480299E-2</v>
      </c>
      <c r="BS335" s="17">
        <f t="shared" si="447"/>
        <v>1.8066931179168961E-4</v>
      </c>
      <c r="BT335" s="17">
        <f t="shared" si="448"/>
        <v>3.0380885699868835E-4</v>
      </c>
      <c r="BU335" s="12">
        <f>(BU$3*temperature!$I445+BU$4*temperature!$I445^2+BU$5*temperature!$I445^6)*(K335/K$56)^$BW$1</f>
        <v>-384.5815549488903</v>
      </c>
      <c r="BV335" s="12">
        <f>(BV$3*temperature!$I445+BV$4*temperature!$I445^2+BV$5*temperature!$I445^6)*(L335/L$56)^$BW$1</f>
        <v>-55.850454937992936</v>
      </c>
      <c r="BW335" s="12">
        <f>(BW$3*temperature!$I445+BW$4*temperature!$I445^2+BW$5*temperature!$I445^6)*(M335/M$56)^$BW$1</f>
        <v>-44.740433671002059</v>
      </c>
      <c r="BX335" s="12">
        <f>(BX$3*temperature!$M445+BX$4*temperature!$M445^2+BX$5*temperature!$M445^6)*(K335/K$56)^$BW$1</f>
        <v>-384.58162960667096</v>
      </c>
      <c r="BY335" s="12">
        <f>(BY$3*temperature!$M445+BY$4*temperature!$M445^2+BY$5*temperature!$M445^6)*(L335/L$56)^$BW$1</f>
        <v>-55.850465335276105</v>
      </c>
      <c r="BZ335" s="12">
        <f>(BZ$3*temperature!$M445+BZ$4*temperature!$M445^2+BZ$5*temperature!$M445^6)*(M335/M$56)^$BW$1</f>
        <v>-44.740441632294129</v>
      </c>
      <c r="CA335" s="19">
        <f t="shared" si="457"/>
        <v>-7.4657780658071715E-5</v>
      </c>
      <c r="CB335" s="19">
        <f t="shared" si="458"/>
        <v>-1.0397283169538696E-5</v>
      </c>
      <c r="CC335" s="19">
        <f t="shared" si="459"/>
        <v>-7.9612920700355971E-6</v>
      </c>
      <c r="CD335" s="19">
        <f t="shared" si="460"/>
        <v>-1.0758352570916814E-2</v>
      </c>
      <c r="CE335" s="19">
        <f t="shared" si="461"/>
        <v>-1.9437041549998954E-6</v>
      </c>
      <c r="CF335" s="19"/>
      <c r="CG335" s="19"/>
      <c r="CH335" s="19"/>
    </row>
    <row r="336" spans="1:86">
      <c r="A336" s="2">
        <f t="shared" si="404"/>
        <v>2290</v>
      </c>
      <c r="B336" s="5">
        <f t="shared" si="405"/>
        <v>1165.4057475414447</v>
      </c>
      <c r="C336" s="5">
        <f t="shared" si="406"/>
        <v>2964.1702715568085</v>
      </c>
      <c r="D336" s="5">
        <f t="shared" si="407"/>
        <v>4369.9574385920487</v>
      </c>
      <c r="E336" s="15">
        <f t="shared" si="408"/>
        <v>2.3781401927684147E-9</v>
      </c>
      <c r="F336" s="15">
        <f t="shared" si="409"/>
        <v>4.6850956470874707E-9</v>
      </c>
      <c r="G336" s="15">
        <f t="shared" si="410"/>
        <v>9.5644561046586765E-9</v>
      </c>
      <c r="H336" s="5">
        <f t="shared" si="411"/>
        <v>349.62172426243342</v>
      </c>
      <c r="I336" s="5">
        <f t="shared" si="412"/>
        <v>74972.240106044541</v>
      </c>
      <c r="J336" s="5">
        <f t="shared" si="413"/>
        <v>33512.076014272607</v>
      </c>
      <c r="K336" s="5">
        <f t="shared" si="414"/>
        <v>300</v>
      </c>
      <c r="L336" s="5">
        <f t="shared" si="415"/>
        <v>25292.825053085919</v>
      </c>
      <c r="M336" s="5">
        <f t="shared" si="416"/>
        <v>7668.7419695029848</v>
      </c>
      <c r="N336" s="15">
        <f t="shared" si="417"/>
        <v>0</v>
      </c>
      <c r="O336" s="15">
        <f t="shared" si="418"/>
        <v>-3.9493758380270139E-3</v>
      </c>
      <c r="P336" s="15">
        <f t="shared" si="419"/>
        <v>-1.2558110635366715E-3</v>
      </c>
      <c r="Q336" s="5">
        <f t="shared" si="420"/>
        <v>2.3954062376024301</v>
      </c>
      <c r="R336" s="5">
        <f t="shared" si="421"/>
        <v>1453.3103235937342</v>
      </c>
      <c r="S336" s="5">
        <f t="shared" si="422"/>
        <v>1420.2338821371634</v>
      </c>
      <c r="T336" s="5">
        <f t="shared" si="423"/>
        <v>6.8514227559966709</v>
      </c>
      <c r="U336" s="5">
        <f t="shared" si="424"/>
        <v>19.384645857428008</v>
      </c>
      <c r="V336" s="5">
        <f t="shared" si="425"/>
        <v>42.379764283546436</v>
      </c>
      <c r="W336" s="15">
        <f t="shared" si="426"/>
        <v>-1.0734613539272964E-2</v>
      </c>
      <c r="X336" s="15">
        <f t="shared" si="427"/>
        <v>-1.217998157191269E-2</v>
      </c>
      <c r="Y336" s="15">
        <f t="shared" si="428"/>
        <v>-9.7425357312937999E-3</v>
      </c>
      <c r="Z336" s="5">
        <f t="shared" si="443"/>
        <v>1.7990794719036909</v>
      </c>
      <c r="AA336" s="5">
        <f t="shared" si="444"/>
        <v>4615.1139169260277</v>
      </c>
      <c r="AB336" s="5">
        <f t="shared" si="445"/>
        <v>51633.031614754909</v>
      </c>
      <c r="AC336" s="16">
        <f t="shared" si="429"/>
        <v>0.74299174200208973</v>
      </c>
      <c r="AD336" s="16">
        <f t="shared" si="430"/>
        <v>3.1245199631160046</v>
      </c>
      <c r="AE336" s="16">
        <f t="shared" si="431"/>
        <v>35.955898867556563</v>
      </c>
      <c r="AF336" s="15">
        <f t="shared" si="432"/>
        <v>-4.0504037456468023E-3</v>
      </c>
      <c r="AG336" s="15">
        <f t="shared" si="433"/>
        <v>2.9673830763510267E-4</v>
      </c>
      <c r="AH336" s="15">
        <f t="shared" si="434"/>
        <v>9.7937136394747881E-3</v>
      </c>
      <c r="AI336" s="1">
        <f t="shared" si="398"/>
        <v>910.21634793138639</v>
      </c>
      <c r="AJ336" s="1">
        <f t="shared" si="399"/>
        <v>155314.18925113371</v>
      </c>
      <c r="AK336" s="1">
        <f t="shared" si="400"/>
        <v>67750.89039898671</v>
      </c>
      <c r="AL336" s="14">
        <f t="shared" si="435"/>
        <v>102.9074732887661</v>
      </c>
      <c r="AM336" s="14">
        <f t="shared" si="436"/>
        <v>25.954311339477108</v>
      </c>
      <c r="AN336" s="14">
        <f t="shared" si="437"/>
        <v>8.021010650090183</v>
      </c>
      <c r="AO336" s="11">
        <f t="shared" si="438"/>
        <v>1.2364220938397459E-3</v>
      </c>
      <c r="AP336" s="11">
        <f t="shared" si="439"/>
        <v>1.557565736197286E-3</v>
      </c>
      <c r="AQ336" s="11">
        <f t="shared" si="440"/>
        <v>1.4129086474755431E-3</v>
      </c>
      <c r="AR336" s="1">
        <f t="shared" si="446"/>
        <v>349.62172426243342</v>
      </c>
      <c r="AS336" s="1">
        <f t="shared" si="441"/>
        <v>74972.240106044541</v>
      </c>
      <c r="AT336" s="1">
        <f t="shared" si="442"/>
        <v>33512.076014272607</v>
      </c>
      <c r="AU336" s="1">
        <f t="shared" si="401"/>
        <v>69.924344852486684</v>
      </c>
      <c r="AV336" s="1">
        <f t="shared" si="402"/>
        <v>14994.448021208909</v>
      </c>
      <c r="AW336" s="1">
        <f t="shared" si="403"/>
        <v>6702.4152028545213</v>
      </c>
      <c r="AX336" s="1">
        <f t="shared" si="462"/>
        <v>240</v>
      </c>
      <c r="AY336" s="1">
        <f t="shared" si="449"/>
        <v>20234.260042468733</v>
      </c>
      <c r="AZ336" s="1">
        <f t="shared" si="450"/>
        <v>6134.9935756023879</v>
      </c>
      <c r="BA336" s="1">
        <f t="shared" si="463"/>
        <v>6387.1681014621117</v>
      </c>
      <c r="BB336" s="1">
        <f t="shared" si="464"/>
        <v>29390.140960784254</v>
      </c>
      <c r="BC336" s="1">
        <f t="shared" si="465"/>
        <v>38113.738824012667</v>
      </c>
      <c r="BD336" s="1">
        <f t="shared" si="466"/>
        <v>21.794907573553111</v>
      </c>
      <c r="BE336" s="2">
        <f t="shared" si="472"/>
        <v>0</v>
      </c>
      <c r="BF336" s="2">
        <f t="shared" si="473"/>
        <v>0</v>
      </c>
      <c r="BG336" s="2">
        <f t="shared" si="474"/>
        <v>0</v>
      </c>
      <c r="BH336" s="2">
        <f t="shared" si="451"/>
        <v>0</v>
      </c>
      <c r="BI336" s="2">
        <f t="shared" si="467"/>
        <v>0</v>
      </c>
      <c r="BJ336" s="2">
        <f t="shared" si="452"/>
        <v>0</v>
      </c>
      <c r="BK336" s="2">
        <f t="shared" si="453"/>
        <v>0</v>
      </c>
      <c r="BL336" s="2">
        <f t="shared" si="454"/>
        <v>0</v>
      </c>
      <c r="BM336" s="2">
        <f t="shared" si="455"/>
        <v>0</v>
      </c>
      <c r="BN336" s="2">
        <f t="shared" si="456"/>
        <v>0</v>
      </c>
      <c r="BO336" s="2">
        <f t="shared" si="468"/>
        <v>0</v>
      </c>
      <c r="BP336" s="2">
        <f t="shared" si="469"/>
        <v>0</v>
      </c>
      <c r="BQ336" s="2">
        <f t="shared" si="470"/>
        <v>0</v>
      </c>
      <c r="BR336" s="11">
        <f t="shared" si="471"/>
        <v>2.6891132998373285E-2</v>
      </c>
      <c r="BS336" s="17">
        <f t="shared" si="447"/>
        <v>1.7593053128637788E-4</v>
      </c>
      <c r="BT336" s="17">
        <f t="shared" si="448"/>
        <v>2.9496005533853235E-4</v>
      </c>
      <c r="BU336" s="12">
        <f>(BU$3*temperature!$I446+BU$4*temperature!$I446^2+BU$5*temperature!$I446^6)*(K336/K$56)^$BW$1</f>
        <v>-385.72189722910832</v>
      </c>
      <c r="BV336" s="12">
        <f>(BV$3*temperature!$I446+BV$4*temperature!$I446^2+BV$5*temperature!$I446^6)*(L336/L$56)^$BW$1</f>
        <v>-56.064699626513899</v>
      </c>
      <c r="BW336" s="12">
        <f>(BW$3*temperature!$I446+BW$4*temperature!$I446^2+BW$5*temperature!$I446^6)*(M336/M$56)^$BW$1</f>
        <v>-44.876126562523517</v>
      </c>
      <c r="BX336" s="12">
        <f>(BX$3*temperature!$M446+BX$4*temperature!$M446^2+BX$5*temperature!$M446^6)*(K336/K$56)^$BW$1</f>
        <v>-385.72197180747821</v>
      </c>
      <c r="BY336" s="12">
        <f>(BY$3*temperature!$M446+BY$4*temperature!$M446^2+BY$5*temperature!$M446^6)*(L336/L$56)^$BW$1</f>
        <v>-56.064710022570331</v>
      </c>
      <c r="BZ336" s="12">
        <f>(BZ$3*temperature!$M446+BZ$4*temperature!$M446^2+BZ$5*temperature!$M446^6)*(M336/M$56)^$BW$1</f>
        <v>-44.876134517117968</v>
      </c>
      <c r="CA336" s="19">
        <f t="shared" si="457"/>
        <v>-7.4578369890332397E-5</v>
      </c>
      <c r="CB336" s="19">
        <f t="shared" si="458"/>
        <v>-1.0396056431716261E-5</v>
      </c>
      <c r="CC336" s="19">
        <f t="shared" si="459"/>
        <v>-7.9545944515757583E-6</v>
      </c>
      <c r="CD336" s="19">
        <f t="shared" si="460"/>
        <v>-1.0720648311522777E-2</v>
      </c>
      <c r="CE336" s="19">
        <f t="shared" si="461"/>
        <v>-1.8860893531806123E-6</v>
      </c>
      <c r="CF336" s="19"/>
      <c r="CG336" s="19"/>
      <c r="CH336" s="19"/>
    </row>
    <row r="337" spans="1:86">
      <c r="A337" s="2">
        <f t="shared" si="404"/>
        <v>2291</v>
      </c>
      <c r="B337" s="5">
        <f t="shared" si="405"/>
        <v>1165.4057501743682</v>
      </c>
      <c r="C337" s="5">
        <f t="shared" si="406"/>
        <v>2964.1702847498586</v>
      </c>
      <c r="D337" s="5">
        <f t="shared" si="407"/>
        <v>4369.9574782985019</v>
      </c>
      <c r="E337" s="15">
        <f t="shared" si="408"/>
        <v>2.2592331831299939E-9</v>
      </c>
      <c r="F337" s="15">
        <f t="shared" si="409"/>
        <v>4.4508408647330969E-9</v>
      </c>
      <c r="G337" s="15">
        <f t="shared" si="410"/>
        <v>9.0862332994257425E-9</v>
      </c>
      <c r="H337" s="5">
        <f t="shared" si="411"/>
        <v>349.62172505231047</v>
      </c>
      <c r="I337" s="5">
        <f t="shared" si="412"/>
        <v>74671.727509048607</v>
      </c>
      <c r="J337" s="5">
        <f t="shared" si="413"/>
        <v>33469.361529575937</v>
      </c>
      <c r="K337" s="5">
        <f t="shared" si="414"/>
        <v>300</v>
      </c>
      <c r="L337" s="5">
        <f t="shared" si="415"/>
        <v>25191.443249135071</v>
      </c>
      <c r="M337" s="5">
        <f t="shared" si="416"/>
        <v>7658.9673230888402</v>
      </c>
      <c r="N337" s="15">
        <f t="shared" si="417"/>
        <v>0</v>
      </c>
      <c r="O337" s="15">
        <f t="shared" si="418"/>
        <v>-4.0083226661340454E-3</v>
      </c>
      <c r="P337" s="15">
        <f t="shared" si="419"/>
        <v>-1.2746088541010225E-3</v>
      </c>
      <c r="Q337" s="5">
        <f t="shared" si="420"/>
        <v>2.3696924827258918</v>
      </c>
      <c r="R337" s="5">
        <f t="shared" si="421"/>
        <v>1429.8546527809501</v>
      </c>
      <c r="S337" s="5">
        <f t="shared" si="422"/>
        <v>1404.6046092291494</v>
      </c>
      <c r="T337" s="5">
        <f t="shared" si="423"/>
        <v>6.7778753805168659</v>
      </c>
      <c r="U337" s="5">
        <f t="shared" si="424"/>
        <v>19.148541228106481</v>
      </c>
      <c r="V337" s="5">
        <f t="shared" si="425"/>
        <v>41.966877915730173</v>
      </c>
      <c r="W337" s="15">
        <f t="shared" si="426"/>
        <v>-1.0734613539272964E-2</v>
      </c>
      <c r="X337" s="15">
        <f t="shared" si="427"/>
        <v>-1.217998157191269E-2</v>
      </c>
      <c r="Y337" s="15">
        <f t="shared" si="428"/>
        <v>-9.7425357312937999E-3</v>
      </c>
      <c r="Z337" s="5">
        <f t="shared" si="443"/>
        <v>1.7725582781399216</v>
      </c>
      <c r="AA337" s="5">
        <f t="shared" si="444"/>
        <v>4542.2445767973422</v>
      </c>
      <c r="AB337" s="5">
        <f t="shared" si="445"/>
        <v>51565.909517637963</v>
      </c>
      <c r="AC337" s="16">
        <f t="shared" si="429"/>
        <v>0.73998232546729981</v>
      </c>
      <c r="AD337" s="16">
        <f t="shared" si="430"/>
        <v>3.1254471278820315</v>
      </c>
      <c r="AE337" s="16">
        <f t="shared" si="431"/>
        <v>36.308040644715327</v>
      </c>
      <c r="AF337" s="15">
        <f t="shared" si="432"/>
        <v>-4.0504037456468023E-3</v>
      </c>
      <c r="AG337" s="15">
        <f t="shared" si="433"/>
        <v>2.9673830763510267E-4</v>
      </c>
      <c r="AH337" s="15">
        <f t="shared" si="434"/>
        <v>9.7937136394747881E-3</v>
      </c>
      <c r="AI337" s="1">
        <f t="shared" si="398"/>
        <v>889.1190579907344</v>
      </c>
      <c r="AJ337" s="1">
        <f t="shared" si="399"/>
        <v>154777.21834722924</v>
      </c>
      <c r="AK337" s="1">
        <f t="shared" si="400"/>
        <v>67678.216561942565</v>
      </c>
      <c r="AL337" s="14">
        <f t="shared" si="435"/>
        <v>103.03343799162559</v>
      </c>
      <c r="AM337" s="14">
        <f t="shared" si="436"/>
        <v>25.994332630065585</v>
      </c>
      <c r="AN337" s="14">
        <f t="shared" si="437"/>
        <v>8.0322302758460999</v>
      </c>
      <c r="AO337" s="11">
        <f t="shared" si="438"/>
        <v>1.2240578729013484E-3</v>
      </c>
      <c r="AP337" s="11">
        <f t="shared" si="439"/>
        <v>1.5419900788353131E-3</v>
      </c>
      <c r="AQ337" s="11">
        <f t="shared" si="440"/>
        <v>1.3987795610007877E-3</v>
      </c>
      <c r="AR337" s="1">
        <f t="shared" si="446"/>
        <v>349.62172505231047</v>
      </c>
      <c r="AS337" s="1">
        <f t="shared" si="441"/>
        <v>74671.727509048607</v>
      </c>
      <c r="AT337" s="1">
        <f t="shared" si="442"/>
        <v>33469.361529575937</v>
      </c>
      <c r="AU337" s="1">
        <f t="shared" si="401"/>
        <v>69.92434501046209</v>
      </c>
      <c r="AV337" s="1">
        <f t="shared" si="402"/>
        <v>14934.345501809723</v>
      </c>
      <c r="AW337" s="1">
        <f t="shared" si="403"/>
        <v>6693.872305915188</v>
      </c>
      <c r="AX337" s="1">
        <f t="shared" si="462"/>
        <v>240</v>
      </c>
      <c r="AY337" s="1">
        <f t="shared" si="449"/>
        <v>20153.154599308058</v>
      </c>
      <c r="AZ337" s="1">
        <f t="shared" si="450"/>
        <v>6127.173858471072</v>
      </c>
      <c r="BA337" s="1">
        <f t="shared" si="463"/>
        <v>6387.1681158922147</v>
      </c>
      <c r="BB337" s="1">
        <f t="shared" si="464"/>
        <v>29378.235864689239</v>
      </c>
      <c r="BC337" s="1">
        <f t="shared" si="465"/>
        <v>38108.165631032789</v>
      </c>
      <c r="BD337" s="1">
        <f t="shared" si="466"/>
        <v>21.155099204559864</v>
      </c>
      <c r="BE337" s="2">
        <f t="shared" si="472"/>
        <v>0</v>
      </c>
      <c r="BF337" s="2">
        <f t="shared" si="473"/>
        <v>0</v>
      </c>
      <c r="BG337" s="2">
        <f t="shared" si="474"/>
        <v>0</v>
      </c>
      <c r="BH337" s="2">
        <f t="shared" si="451"/>
        <v>0</v>
      </c>
      <c r="BI337" s="2">
        <f t="shared" si="467"/>
        <v>0</v>
      </c>
      <c r="BJ337" s="2">
        <f t="shared" si="452"/>
        <v>0</v>
      </c>
      <c r="BK337" s="2">
        <f t="shared" si="453"/>
        <v>0</v>
      </c>
      <c r="BL337" s="2">
        <f t="shared" si="454"/>
        <v>0</v>
      </c>
      <c r="BM337" s="2">
        <f t="shared" si="455"/>
        <v>0</v>
      </c>
      <c r="BN337" s="2">
        <f t="shared" si="456"/>
        <v>0</v>
      </c>
      <c r="BO337" s="2">
        <f t="shared" si="468"/>
        <v>0</v>
      </c>
      <c r="BP337" s="2">
        <f t="shared" si="469"/>
        <v>0</v>
      </c>
      <c r="BQ337" s="2">
        <f t="shared" si="470"/>
        <v>0</v>
      </c>
      <c r="BR337" s="11">
        <f t="shared" si="471"/>
        <v>2.6846316539366838E-2</v>
      </c>
      <c r="BS337" s="17">
        <f t="shared" si="447"/>
        <v>1.7132344961698739E-4</v>
      </c>
      <c r="BT337" s="17">
        <f t="shared" si="448"/>
        <v>2.8636898576556537E-4</v>
      </c>
      <c r="BU337" s="12">
        <f>(BU$3*temperature!$I447+BU$4*temperature!$I447^2+BU$5*temperature!$I447^6)*(K337/K$56)^$BW$1</f>
        <v>-386.856844398791</v>
      </c>
      <c r="BV337" s="12">
        <f>(BV$3*temperature!$I447+BV$4*temperature!$I447^2+BV$5*temperature!$I447^6)*(L337/L$56)^$BW$1</f>
        <v>-56.279386776801516</v>
      </c>
      <c r="BW337" s="12">
        <f>(BW$3*temperature!$I447+BW$4*temperature!$I447^2+BW$5*temperature!$I447^6)*(M337/M$56)^$BW$1</f>
        <v>-45.011525412376258</v>
      </c>
      <c r="BX337" s="12">
        <f>(BX$3*temperature!$M447+BX$4*temperature!$M447^2+BX$5*temperature!$M447^6)*(K337/K$56)^$BW$1</f>
        <v>-386.85691889800779</v>
      </c>
      <c r="BY337" s="12">
        <f>(BY$3*temperature!$M447+BY$4*temperature!$M447^2+BY$5*temperature!$M447^6)*(L337/L$56)^$BW$1</f>
        <v>-56.279397171813308</v>
      </c>
      <c r="BZ337" s="12">
        <f>(BZ$3*temperature!$M447+BZ$4*temperature!$M447^2+BZ$5*temperature!$M447^6)*(M337/M$56)^$BW$1</f>
        <v>-45.011533360341062</v>
      </c>
      <c r="CA337" s="19">
        <f t="shared" si="457"/>
        <v>-7.4499216793810774E-5</v>
      </c>
      <c r="CB337" s="19">
        <f t="shared" si="458"/>
        <v>-1.0395011791786146E-5</v>
      </c>
      <c r="CC337" s="19">
        <f t="shared" si="459"/>
        <v>-7.9479648036340222E-6</v>
      </c>
      <c r="CD337" s="19">
        <f t="shared" si="460"/>
        <v>-1.0682733400972725E-2</v>
      </c>
      <c r="CE337" s="19">
        <f t="shared" si="461"/>
        <v>-1.8302027375932591E-6</v>
      </c>
      <c r="CF337" s="19"/>
      <c r="CG337" s="19"/>
      <c r="CH337" s="19"/>
    </row>
    <row r="338" spans="1:86">
      <c r="A338" s="2">
        <f t="shared" si="404"/>
        <v>2292</v>
      </c>
      <c r="B338" s="5">
        <f t="shared" si="405"/>
        <v>1165.4057526756455</v>
      </c>
      <c r="C338" s="5">
        <f t="shared" si="406"/>
        <v>2964.1702972832563</v>
      </c>
      <c r="D338" s="5">
        <f t="shared" si="407"/>
        <v>4369.9575160196327</v>
      </c>
      <c r="E338" s="15">
        <f t="shared" si="408"/>
        <v>2.146271523973494E-9</v>
      </c>
      <c r="F338" s="15">
        <f t="shared" si="409"/>
        <v>4.2282988214964422E-9</v>
      </c>
      <c r="G338" s="15">
        <f t="shared" si="410"/>
        <v>8.6319216344544554E-9</v>
      </c>
      <c r="H338" s="5">
        <f t="shared" si="411"/>
        <v>349.62172580269367</v>
      </c>
      <c r="I338" s="5">
        <f t="shared" si="412"/>
        <v>74367.956577159202</v>
      </c>
      <c r="J338" s="5">
        <f t="shared" si="413"/>
        <v>33426.076919663858</v>
      </c>
      <c r="K338" s="5">
        <f t="shared" si="414"/>
        <v>300</v>
      </c>
      <c r="L338" s="5">
        <f t="shared" si="415"/>
        <v>25088.962211556969</v>
      </c>
      <c r="M338" s="5">
        <f t="shared" si="416"/>
        <v>7649.0622156230784</v>
      </c>
      <c r="N338" s="15">
        <f t="shared" si="417"/>
        <v>0</v>
      </c>
      <c r="O338" s="15">
        <f t="shared" si="418"/>
        <v>-4.0680891747486569E-3</v>
      </c>
      <c r="P338" s="15">
        <f t="shared" si="419"/>
        <v>-1.2932693205128798E-3</v>
      </c>
      <c r="Q338" s="5">
        <f t="shared" si="420"/>
        <v>2.344254754748317</v>
      </c>
      <c r="R338" s="5">
        <f t="shared" si="421"/>
        <v>1406.6931274003848</v>
      </c>
      <c r="S338" s="5">
        <f t="shared" si="422"/>
        <v>1389.1213762060042</v>
      </c>
      <c r="T338" s="5">
        <f t="shared" si="423"/>
        <v>6.705117507689665</v>
      </c>
      <c r="U338" s="5">
        <f t="shared" si="424"/>
        <v>18.915312348819135</v>
      </c>
      <c r="V338" s="5">
        <f t="shared" si="425"/>
        <v>41.558014108105326</v>
      </c>
      <c r="W338" s="15">
        <f t="shared" si="426"/>
        <v>-1.0734613539272964E-2</v>
      </c>
      <c r="X338" s="15">
        <f t="shared" si="427"/>
        <v>-1.217998157191269E-2</v>
      </c>
      <c r="Y338" s="15">
        <f t="shared" si="428"/>
        <v>-9.7425357312937999E-3</v>
      </c>
      <c r="Z338" s="5">
        <f t="shared" si="443"/>
        <v>1.7464280472858169</v>
      </c>
      <c r="AA338" s="5">
        <f t="shared" si="444"/>
        <v>4470.2612220667743</v>
      </c>
      <c r="AB338" s="5">
        <f t="shared" si="445"/>
        <v>51497.90537122672</v>
      </c>
      <c r="AC338" s="16">
        <f t="shared" si="429"/>
        <v>0.73698509828451464</v>
      </c>
      <c r="AD338" s="16">
        <f t="shared" si="430"/>
        <v>3.1263745677733623</v>
      </c>
      <c r="AE338" s="16">
        <f t="shared" si="431"/>
        <v>36.663631197600083</v>
      </c>
      <c r="AF338" s="15">
        <f t="shared" si="432"/>
        <v>-4.0504037456468023E-3</v>
      </c>
      <c r="AG338" s="15">
        <f t="shared" si="433"/>
        <v>2.9673830763510267E-4</v>
      </c>
      <c r="AH338" s="15">
        <f t="shared" si="434"/>
        <v>9.7937136394747881E-3</v>
      </c>
      <c r="AI338" s="1">
        <f t="shared" si="398"/>
        <v>870.131497202123</v>
      </c>
      <c r="AJ338" s="1">
        <f t="shared" si="399"/>
        <v>154233.84201431606</v>
      </c>
      <c r="AK338" s="1">
        <f t="shared" si="400"/>
        <v>67604.267211663493</v>
      </c>
      <c r="AL338" s="14">
        <f t="shared" si="435"/>
        <v>103.15829569366188</v>
      </c>
      <c r="AM338" s="14">
        <f t="shared" si="436"/>
        <v>26.034014803056877</v>
      </c>
      <c r="AN338" s="14">
        <f t="shared" si="437"/>
        <v>8.0433532421898146</v>
      </c>
      <c r="AO338" s="11">
        <f t="shared" si="438"/>
        <v>1.2118172941723349E-3</v>
      </c>
      <c r="AP338" s="11">
        <f t="shared" si="439"/>
        <v>1.5265701780469599E-3</v>
      </c>
      <c r="AQ338" s="11">
        <f t="shared" si="440"/>
        <v>1.3847917653907799E-3</v>
      </c>
      <c r="AR338" s="1">
        <f t="shared" si="446"/>
        <v>349.62172580269367</v>
      </c>
      <c r="AS338" s="1">
        <f t="shared" si="441"/>
        <v>74367.956577159202</v>
      </c>
      <c r="AT338" s="1">
        <f t="shared" si="442"/>
        <v>33426.076919663858</v>
      </c>
      <c r="AU338" s="1">
        <f t="shared" si="401"/>
        <v>69.924345160538735</v>
      </c>
      <c r="AV338" s="1">
        <f t="shared" si="402"/>
        <v>14873.59131543184</v>
      </c>
      <c r="AW338" s="1">
        <f t="shared" si="403"/>
        <v>6685.2153839327721</v>
      </c>
      <c r="AX338" s="1">
        <f t="shared" si="462"/>
        <v>240.00000000000003</v>
      </c>
      <c r="AY338" s="1">
        <f t="shared" si="449"/>
        <v>20071.169769245575</v>
      </c>
      <c r="AZ338" s="1">
        <f t="shared" si="450"/>
        <v>6119.2497724984623</v>
      </c>
      <c r="BA338" s="1">
        <f t="shared" si="463"/>
        <v>6387.1681296008128</v>
      </c>
      <c r="BB338" s="1">
        <f t="shared" si="464"/>
        <v>29366.152885541767</v>
      </c>
      <c r="BC338" s="1">
        <f t="shared" si="465"/>
        <v>38102.51077036174</v>
      </c>
      <c r="BD338" s="1">
        <f t="shared" si="466"/>
        <v>20.533999651735027</v>
      </c>
      <c r="BE338" s="2">
        <f t="shared" si="472"/>
        <v>0</v>
      </c>
      <c r="BF338" s="2">
        <f t="shared" si="473"/>
        <v>0</v>
      </c>
      <c r="BG338" s="2">
        <f t="shared" si="474"/>
        <v>0</v>
      </c>
      <c r="BH338" s="2">
        <f t="shared" si="451"/>
        <v>0</v>
      </c>
      <c r="BI338" s="2">
        <f t="shared" si="467"/>
        <v>0</v>
      </c>
      <c r="BJ338" s="2">
        <f t="shared" si="452"/>
        <v>0</v>
      </c>
      <c r="BK338" s="2">
        <f t="shared" si="453"/>
        <v>0</v>
      </c>
      <c r="BL338" s="2">
        <f t="shared" si="454"/>
        <v>0</v>
      </c>
      <c r="BM338" s="2">
        <f t="shared" si="455"/>
        <v>0</v>
      </c>
      <c r="BN338" s="2">
        <f t="shared" si="456"/>
        <v>0</v>
      </c>
      <c r="BO338" s="2">
        <f t="shared" si="468"/>
        <v>0</v>
      </c>
      <c r="BP338" s="2">
        <f t="shared" si="469"/>
        <v>0</v>
      </c>
      <c r="BQ338" s="2">
        <f t="shared" si="470"/>
        <v>0</v>
      </c>
      <c r="BR338" s="11">
        <f t="shared" si="471"/>
        <v>2.6801051354114674E-2</v>
      </c>
      <c r="BS338" s="17">
        <f t="shared" si="447"/>
        <v>1.6684429486427363E-4</v>
      </c>
      <c r="BT338" s="17">
        <f t="shared" si="448"/>
        <v>2.7802814151996636E-4</v>
      </c>
      <c r="BU338" s="12">
        <f>(BU$3*temperature!$I448+BU$4*temperature!$I448^2+BU$5*temperature!$I448^6)*(K338/K$56)^$BW$1</f>
        <v>-387.98641627719172</v>
      </c>
      <c r="BV338" s="12">
        <f>(BV$3*temperature!$I448+BV$4*temperature!$I448^2+BV$5*temperature!$I448^6)*(L338/L$56)^$BW$1</f>
        <v>-56.494538733847136</v>
      </c>
      <c r="BW338" s="12">
        <f>(BW$3*temperature!$I448+BW$4*temperature!$I448^2+BW$5*temperature!$I448^6)*(M338/M$56)^$BW$1</f>
        <v>-45.146632379808999</v>
      </c>
      <c r="BX338" s="12">
        <f>(BX$3*temperature!$M448+BX$4*temperature!$M448^2+BX$5*temperature!$M448^6)*(K338/K$56)^$BW$1</f>
        <v>-387.98649069750979</v>
      </c>
      <c r="BY338" s="12">
        <f>(BY$3*temperature!$M448+BY$4*temperature!$M448^2+BY$5*temperature!$M448^6)*(L338/L$56)^$BW$1</f>
        <v>-56.494549127998063</v>
      </c>
      <c r="BZ338" s="12">
        <f>(BZ$3*temperature!$M448+BZ$4*temperature!$M448^2+BZ$5*temperature!$M448^6)*(M338/M$56)^$BW$1</f>
        <v>-45.146640321211343</v>
      </c>
      <c r="CA338" s="19">
        <f t="shared" si="457"/>
        <v>-7.4420318071588554E-5</v>
      </c>
      <c r="CB338" s="19">
        <f t="shared" si="458"/>
        <v>-1.0394150926629209E-5</v>
      </c>
      <c r="CC338" s="19">
        <f t="shared" si="459"/>
        <v>-7.9414023446133797E-6</v>
      </c>
      <c r="CD338" s="19">
        <f t="shared" si="460"/>
        <v>-1.06446065042802E-2</v>
      </c>
      <c r="CE338" s="19">
        <f t="shared" si="461"/>
        <v>-1.7759918663142907E-6</v>
      </c>
      <c r="CF338" s="19"/>
      <c r="CG338" s="19"/>
      <c r="CH338" s="19"/>
    </row>
    <row r="339" spans="1:86">
      <c r="A339" s="2">
        <f t="shared" si="404"/>
        <v>2293</v>
      </c>
      <c r="B339" s="5">
        <f t="shared" si="405"/>
        <v>1165.4057550518587</v>
      </c>
      <c r="C339" s="5">
        <f t="shared" si="406"/>
        <v>2964.1703091899844</v>
      </c>
      <c r="D339" s="5">
        <f t="shared" si="407"/>
        <v>4369.9575518547072</v>
      </c>
      <c r="E339" s="15">
        <f t="shared" si="408"/>
        <v>2.0389579477748191E-9</v>
      </c>
      <c r="F339" s="15">
        <f t="shared" si="409"/>
        <v>4.01688388042162E-9</v>
      </c>
      <c r="G339" s="15">
        <f t="shared" si="410"/>
        <v>8.2003255527317319E-9</v>
      </c>
      <c r="H339" s="5">
        <f t="shared" si="411"/>
        <v>349.62172651555761</v>
      </c>
      <c r="I339" s="5">
        <f t="shared" si="412"/>
        <v>74060.913057507249</v>
      </c>
      <c r="J339" s="5">
        <f t="shared" si="413"/>
        <v>33382.229110673848</v>
      </c>
      <c r="K339" s="5">
        <f t="shared" si="414"/>
        <v>300</v>
      </c>
      <c r="L339" s="5">
        <f t="shared" si="415"/>
        <v>24985.377131635123</v>
      </c>
      <c r="M339" s="5">
        <f t="shared" si="416"/>
        <v>7639.0282318659338</v>
      </c>
      <c r="N339" s="15">
        <f t="shared" si="417"/>
        <v>0</v>
      </c>
      <c r="O339" s="15">
        <f t="shared" si="418"/>
        <v>-4.128711225613424E-3</v>
      </c>
      <c r="P339" s="15">
        <f t="shared" si="419"/>
        <v>-1.3117926713487327E-3</v>
      </c>
      <c r="Q339" s="5">
        <f t="shared" si="420"/>
        <v>2.3190900906470175</v>
      </c>
      <c r="R339" s="5">
        <f t="shared" si="421"/>
        <v>1383.822546142668</v>
      </c>
      <c r="S339" s="5">
        <f t="shared" si="422"/>
        <v>1373.7833368186787</v>
      </c>
      <c r="T339" s="5">
        <f t="shared" si="423"/>
        <v>6.6331406625092031</v>
      </c>
      <c r="U339" s="5">
        <f t="shared" si="424"/>
        <v>18.684924192983544</v>
      </c>
      <c r="V339" s="5">
        <f t="shared" si="425"/>
        <v>41.1531336707355</v>
      </c>
      <c r="W339" s="15">
        <f t="shared" si="426"/>
        <v>-1.0734613539272964E-2</v>
      </c>
      <c r="X339" s="15">
        <f t="shared" si="427"/>
        <v>-1.217998157191269E-2</v>
      </c>
      <c r="Y339" s="15">
        <f t="shared" si="428"/>
        <v>-9.7425357312937999E-3</v>
      </c>
      <c r="Z339" s="5">
        <f t="shared" si="443"/>
        <v>1.7206830159641484</v>
      </c>
      <c r="AA339" s="5">
        <f t="shared" si="444"/>
        <v>4399.1546286190651</v>
      </c>
      <c r="AB339" s="5">
        <f t="shared" si="445"/>
        <v>51429.02995160217</v>
      </c>
      <c r="AC339" s="16">
        <f t="shared" si="429"/>
        <v>0.73400001108193713</v>
      </c>
      <c r="AD339" s="16">
        <f t="shared" si="430"/>
        <v>3.1273022828716366</v>
      </c>
      <c r="AE339" s="16">
        <f t="shared" si="431"/>
        <v>37.022704302532695</v>
      </c>
      <c r="AF339" s="15">
        <f t="shared" si="432"/>
        <v>-4.0504037456468023E-3</v>
      </c>
      <c r="AG339" s="15">
        <f t="shared" si="433"/>
        <v>2.9673830763510267E-4</v>
      </c>
      <c r="AH339" s="15">
        <f t="shared" si="434"/>
        <v>9.7937136394747881E-3</v>
      </c>
      <c r="AI339" s="1">
        <f t="shared" si="398"/>
        <v>853.04269264244954</v>
      </c>
      <c r="AJ339" s="1">
        <f t="shared" si="399"/>
        <v>153684.04912831631</v>
      </c>
      <c r="AK339" s="1">
        <f t="shared" si="400"/>
        <v>67529.05587442992</v>
      </c>
      <c r="AL339" s="14">
        <f t="shared" si="435"/>
        <v>103.28205461035321</v>
      </c>
      <c r="AM339" s="14">
        <f t="shared" si="436"/>
        <v>26.073360126163923</v>
      </c>
      <c r="AN339" s="14">
        <f t="shared" si="437"/>
        <v>8.05438022783237</v>
      </c>
      <c r="AO339" s="11">
        <f t="shared" si="438"/>
        <v>1.1996991212306115E-3</v>
      </c>
      <c r="AP339" s="11">
        <f t="shared" si="439"/>
        <v>1.5113044762664902E-3</v>
      </c>
      <c r="AQ339" s="11">
        <f t="shared" si="440"/>
        <v>1.3709438477368721E-3</v>
      </c>
      <c r="AR339" s="1">
        <f t="shared" si="446"/>
        <v>349.62172651555761</v>
      </c>
      <c r="AS339" s="1">
        <f t="shared" si="441"/>
        <v>74060.913057507249</v>
      </c>
      <c r="AT339" s="1">
        <f t="shared" si="442"/>
        <v>33382.229110673848</v>
      </c>
      <c r="AU339" s="1">
        <f t="shared" si="401"/>
        <v>69.924345303111522</v>
      </c>
      <c r="AV339" s="1">
        <f t="shared" si="402"/>
        <v>14812.18261150145</v>
      </c>
      <c r="AW339" s="1">
        <f t="shared" si="403"/>
        <v>6676.4458221347704</v>
      </c>
      <c r="AX339" s="1">
        <f t="shared" si="462"/>
        <v>240</v>
      </c>
      <c r="AY339" s="1">
        <f t="shared" si="449"/>
        <v>19988.301705308098</v>
      </c>
      <c r="AZ339" s="1">
        <f t="shared" si="450"/>
        <v>6111.2225854927474</v>
      </c>
      <c r="BA339" s="1">
        <f t="shared" si="463"/>
        <v>6387.1681426239793</v>
      </c>
      <c r="BB339" s="1">
        <f t="shared" si="464"/>
        <v>29353.889466513923</v>
      </c>
      <c r="BC339" s="1">
        <f t="shared" si="465"/>
        <v>38096.77484132121</v>
      </c>
      <c r="BD339" s="1">
        <f t="shared" si="466"/>
        <v>19.931063427246418</v>
      </c>
      <c r="BE339" s="2">
        <f t="shared" si="472"/>
        <v>0</v>
      </c>
      <c r="BF339" s="2">
        <f t="shared" si="473"/>
        <v>0</v>
      </c>
      <c r="BG339" s="2">
        <f t="shared" si="474"/>
        <v>0</v>
      </c>
      <c r="BH339" s="2">
        <f t="shared" si="451"/>
        <v>0</v>
      </c>
      <c r="BI339" s="2">
        <f t="shared" si="467"/>
        <v>0</v>
      </c>
      <c r="BJ339" s="2">
        <f t="shared" si="452"/>
        <v>0</v>
      </c>
      <c r="BK339" s="2">
        <f t="shared" si="453"/>
        <v>0</v>
      </c>
      <c r="BL339" s="2">
        <f t="shared" si="454"/>
        <v>0</v>
      </c>
      <c r="BM339" s="2">
        <f t="shared" si="455"/>
        <v>0</v>
      </c>
      <c r="BN339" s="2">
        <f t="shared" si="456"/>
        <v>0</v>
      </c>
      <c r="BO339" s="2">
        <f t="shared" si="468"/>
        <v>0</v>
      </c>
      <c r="BP339" s="2">
        <f t="shared" si="469"/>
        <v>0</v>
      </c>
      <c r="BQ339" s="2">
        <f t="shared" si="470"/>
        <v>0</v>
      </c>
      <c r="BR339" s="11">
        <f t="shared" si="471"/>
        <v>2.6755316224393616E-2</v>
      </c>
      <c r="BS339" s="17">
        <f t="shared" si="447"/>
        <v>1.6248940789868139E-4</v>
      </c>
      <c r="BT339" s="17">
        <f t="shared" si="448"/>
        <v>2.6993023448540422E-4</v>
      </c>
      <c r="BU339" s="12">
        <f>(BU$3*temperature!$I449+BU$4*temperature!$I449^2+BU$5*temperature!$I449^6)*(K339/K$56)^$BW$1</f>
        <v>-389.11063219588283</v>
      </c>
      <c r="BV339" s="12">
        <f>(BV$3*temperature!$I449+BV$4*temperature!$I449^2+BV$5*temperature!$I449^6)*(L339/L$56)^$BW$1</f>
        <v>-56.71017847440924</v>
      </c>
      <c r="BW339" s="12">
        <f>(BW$3*temperature!$I449+BW$4*temperature!$I449^2+BW$5*temperature!$I449^6)*(M339/M$56)^$BW$1</f>
        <v>-45.281449544094308</v>
      </c>
      <c r="BX339" s="12">
        <f>(BX$3*temperature!$M449+BX$4*temperature!$M449^2+BX$5*temperature!$M449^6)*(K339/K$56)^$BW$1</f>
        <v>-389.11070653755388</v>
      </c>
      <c r="BY339" s="12">
        <f>(BY$3*temperature!$M449+BY$4*temperature!$M449^2+BY$5*temperature!$M449^6)*(L339/L$56)^$BW$1</f>
        <v>-56.710188867884966</v>
      </c>
      <c r="BZ339" s="12">
        <f>(BZ$3*temperature!$M449+BZ$4*temperature!$M449^2+BZ$5*temperature!$M449^6)*(M339/M$56)^$BW$1</f>
        <v>-45.281457479000672</v>
      </c>
      <c r="CA339" s="19">
        <f t="shared" si="457"/>
        <v>-7.4341671052025049E-5</v>
      </c>
      <c r="CB339" s="19">
        <f t="shared" si="458"/>
        <v>-1.0393475726289125E-5</v>
      </c>
      <c r="CC339" s="19">
        <f t="shared" si="459"/>
        <v>-7.9349063639710948E-6</v>
      </c>
      <c r="CD339" s="19">
        <f t="shared" si="460"/>
        <v>-1.0606266277290988E-2</v>
      </c>
      <c r="CE339" s="19">
        <f t="shared" si="461"/>
        <v>-1.7234059274127643E-6</v>
      </c>
      <c r="CF339" s="19"/>
      <c r="CG339" s="19"/>
      <c r="CH339" s="19"/>
    </row>
    <row r="340" spans="1:86">
      <c r="A340" s="2">
        <f t="shared" si="404"/>
        <v>2294</v>
      </c>
      <c r="B340" s="5">
        <f t="shared" si="405"/>
        <v>1165.4057573092614</v>
      </c>
      <c r="C340" s="5">
        <f t="shared" si="406"/>
        <v>2964.170320501376</v>
      </c>
      <c r="D340" s="5">
        <f t="shared" si="407"/>
        <v>4369.9575858980279</v>
      </c>
      <c r="E340" s="15">
        <f t="shared" si="408"/>
        <v>1.937010050386078E-9</v>
      </c>
      <c r="F340" s="15">
        <f t="shared" si="409"/>
        <v>3.8160396864005389E-9</v>
      </c>
      <c r="G340" s="15">
        <f t="shared" si="410"/>
        <v>7.7903092750951451E-9</v>
      </c>
      <c r="H340" s="5">
        <f t="shared" si="411"/>
        <v>349.62172719277839</v>
      </c>
      <c r="I340" s="5">
        <f t="shared" si="412"/>
        <v>73750.581333753769</v>
      </c>
      <c r="J340" s="5">
        <f t="shared" si="413"/>
        <v>33337.825025560844</v>
      </c>
      <c r="K340" s="5">
        <f t="shared" si="414"/>
        <v>300</v>
      </c>
      <c r="L340" s="5">
        <f t="shared" si="415"/>
        <v>24880.682740686505</v>
      </c>
      <c r="M340" s="5">
        <f t="shared" si="416"/>
        <v>7628.8669558585443</v>
      </c>
      <c r="N340" s="15">
        <f t="shared" si="417"/>
        <v>0</v>
      </c>
      <c r="O340" s="15">
        <f t="shared" si="418"/>
        <v>-4.1902265632027813E-3</v>
      </c>
      <c r="P340" s="15">
        <f t="shared" si="419"/>
        <v>-1.3301791404568553E-3</v>
      </c>
      <c r="Q340" s="5">
        <f t="shared" si="420"/>
        <v>2.2941955592050438</v>
      </c>
      <c r="R340" s="5">
        <f t="shared" si="421"/>
        <v>1361.2397142232337</v>
      </c>
      <c r="S340" s="5">
        <f t="shared" si="422"/>
        <v>1358.5896395132136</v>
      </c>
      <c r="T340" s="5">
        <f t="shared" si="423"/>
        <v>6.56193646094553</v>
      </c>
      <c r="U340" s="5">
        <f t="shared" si="424"/>
        <v>18.457342160640419</v>
      </c>
      <c r="V340" s="5">
        <f t="shared" si="425"/>
        <v>40.75219779549365</v>
      </c>
      <c r="W340" s="15">
        <f t="shared" si="426"/>
        <v>-1.0734613539272964E-2</v>
      </c>
      <c r="X340" s="15">
        <f t="shared" si="427"/>
        <v>-1.217998157191269E-2</v>
      </c>
      <c r="Y340" s="15">
        <f t="shared" si="428"/>
        <v>-9.7425357312937999E-3</v>
      </c>
      <c r="Z340" s="5">
        <f t="shared" si="443"/>
        <v>1.6953175057576237</v>
      </c>
      <c r="AA340" s="5">
        <f t="shared" si="444"/>
        <v>4328.9155816611783</v>
      </c>
      <c r="AB340" s="5">
        <f t="shared" si="445"/>
        <v>51359.294030803401</v>
      </c>
      <c r="AC340" s="16">
        <f t="shared" si="429"/>
        <v>0.73102701468774611</v>
      </c>
      <c r="AD340" s="16">
        <f t="shared" si="430"/>
        <v>3.1282302732585192</v>
      </c>
      <c r="AE340" s="16">
        <f t="shared" si="431"/>
        <v>37.385294066630649</v>
      </c>
      <c r="AF340" s="15">
        <f t="shared" si="432"/>
        <v>-4.0504037456468023E-3</v>
      </c>
      <c r="AG340" s="15">
        <f t="shared" si="433"/>
        <v>2.9673830763510267E-4</v>
      </c>
      <c r="AH340" s="15">
        <f t="shared" si="434"/>
        <v>9.7937136394747881E-3</v>
      </c>
      <c r="AI340" s="1">
        <f t="shared" si="398"/>
        <v>837.66276868131615</v>
      </c>
      <c r="AJ340" s="1">
        <f t="shared" si="399"/>
        <v>153127.82682698613</v>
      </c>
      <c r="AK340" s="1">
        <f t="shared" si="400"/>
        <v>67452.596109121703</v>
      </c>
      <c r="AL340" s="14">
        <f t="shared" si="435"/>
        <v>103.40472292660661</v>
      </c>
      <c r="AM340" s="14">
        <f t="shared" si="436"/>
        <v>26.112370864175205</v>
      </c>
      <c r="AN340" s="14">
        <f t="shared" si="437"/>
        <v>8.0653119098228441</v>
      </c>
      <c r="AO340" s="11">
        <f t="shared" si="438"/>
        <v>1.1877021300183055E-3</v>
      </c>
      <c r="AP340" s="11">
        <f t="shared" si="439"/>
        <v>1.4961914315038253E-3</v>
      </c>
      <c r="AQ340" s="11">
        <f t="shared" si="440"/>
        <v>1.3572344092595034E-3</v>
      </c>
      <c r="AR340" s="1">
        <f t="shared" si="446"/>
        <v>349.62172719277839</v>
      </c>
      <c r="AS340" s="1">
        <f t="shared" si="441"/>
        <v>73750.581333753769</v>
      </c>
      <c r="AT340" s="1">
        <f t="shared" si="442"/>
        <v>33337.825025560844</v>
      </c>
      <c r="AU340" s="1">
        <f t="shared" si="401"/>
        <v>69.924345438555676</v>
      </c>
      <c r="AV340" s="1">
        <f t="shared" si="402"/>
        <v>14750.116266750754</v>
      </c>
      <c r="AW340" s="1">
        <f t="shared" si="403"/>
        <v>6667.5650051121693</v>
      </c>
      <c r="AX340" s="1">
        <f t="shared" si="462"/>
        <v>239.99999999999997</v>
      </c>
      <c r="AY340" s="1">
        <f t="shared" si="449"/>
        <v>19904.546192549205</v>
      </c>
      <c r="AZ340" s="1">
        <f t="shared" si="450"/>
        <v>6103.0935646868356</v>
      </c>
      <c r="BA340" s="1">
        <f t="shared" si="463"/>
        <v>6387.1681549959885</v>
      </c>
      <c r="BB340" s="1">
        <f t="shared" si="464"/>
        <v>29341.442937942938</v>
      </c>
      <c r="BC340" s="1">
        <f t="shared" si="465"/>
        <v>38090.958442199415</v>
      </c>
      <c r="BD340" s="1">
        <f t="shared" si="466"/>
        <v>19.345760887603394</v>
      </c>
      <c r="BE340" s="2">
        <f t="shared" si="472"/>
        <v>0</v>
      </c>
      <c r="BF340" s="2">
        <f t="shared" si="473"/>
        <v>0</v>
      </c>
      <c r="BG340" s="2">
        <f t="shared" si="474"/>
        <v>0</v>
      </c>
      <c r="BH340" s="2">
        <f t="shared" si="451"/>
        <v>0</v>
      </c>
      <c r="BI340" s="2">
        <f t="shared" si="467"/>
        <v>0</v>
      </c>
      <c r="BJ340" s="2">
        <f t="shared" si="452"/>
        <v>0</v>
      </c>
      <c r="BK340" s="2">
        <f t="shared" si="453"/>
        <v>0</v>
      </c>
      <c r="BL340" s="2">
        <f t="shared" si="454"/>
        <v>0</v>
      </c>
      <c r="BM340" s="2">
        <f t="shared" si="455"/>
        <v>0</v>
      </c>
      <c r="BN340" s="2">
        <f t="shared" si="456"/>
        <v>0</v>
      </c>
      <c r="BO340" s="2">
        <f t="shared" si="468"/>
        <v>0</v>
      </c>
      <c r="BP340" s="2">
        <f t="shared" si="469"/>
        <v>0</v>
      </c>
      <c r="BQ340" s="2">
        <f t="shared" si="470"/>
        <v>0</v>
      </c>
      <c r="BR340" s="11">
        <f t="shared" si="471"/>
        <v>2.6709088836659317E-2</v>
      </c>
      <c r="BS340" s="17">
        <f t="shared" si="447"/>
        <v>1.5825523893676138E-4</v>
      </c>
      <c r="BT340" s="17">
        <f t="shared" si="448"/>
        <v>2.620681888207808E-4</v>
      </c>
      <c r="BU340" s="12">
        <f>(BU$3*temperature!$I450+BU$4*temperature!$I450^2+BU$5*temperature!$I450^6)*(K340/K$56)^$BW$1</f>
        <v>-390.22951101864294</v>
      </c>
      <c r="BV340" s="12">
        <f>(BV$3*temperature!$I450+BV$4*temperature!$I450^2+BV$5*temperature!$I450^6)*(L340/L$56)^$BW$1</f>
        <v>-56.926329648221177</v>
      </c>
      <c r="BW340" s="12">
        <f>(BW$3*temperature!$I450+BW$4*temperature!$I450^2+BW$5*temperature!$I450^6)*(M340/M$56)^$BW$1</f>
        <v>-45.415978907185476</v>
      </c>
      <c r="BX340" s="12">
        <f>(BX$3*temperature!$M450+BX$4*temperature!$M450^2+BX$5*temperature!$M450^6)*(K340/K$56)^$BW$1</f>
        <v>-390.229585281916</v>
      </c>
      <c r="BY340" s="12">
        <f>(BY$3*temperature!$M450+BY$4*temperature!$M450^2+BY$5*temperature!$M450^6)*(L340/L$56)^$BW$1</f>
        <v>-56.926340041209343</v>
      </c>
      <c r="BZ340" s="12">
        <f>(BZ$3*temperature!$M450+BZ$4*temperature!$M450^2+BZ$5*temperature!$M450^6)*(M340/M$56)^$BW$1</f>
        <v>-45.415986835661627</v>
      </c>
      <c r="CA340" s="19">
        <f t="shared" si="457"/>
        <v>-7.4263273063479573E-5</v>
      </c>
      <c r="CB340" s="19">
        <f t="shared" si="458"/>
        <v>-1.0392988166074701E-5</v>
      </c>
      <c r="CC340" s="19">
        <f t="shared" si="459"/>
        <v>-7.9284761511644319E-6</v>
      </c>
      <c r="CD340" s="19">
        <f t="shared" si="460"/>
        <v>-1.0567711234851274E-2</v>
      </c>
      <c r="CE340" s="19">
        <f t="shared" si="461"/>
        <v>-1.672395666486086E-6</v>
      </c>
      <c r="CF340" s="19"/>
      <c r="CG340" s="19"/>
      <c r="CH340" s="19"/>
    </row>
    <row r="341" spans="1:86">
      <c r="A341" s="2">
        <f t="shared" si="404"/>
        <v>2295</v>
      </c>
      <c r="B341" s="5">
        <f t="shared" si="405"/>
        <v>1165.405759453794</v>
      </c>
      <c r="C341" s="5">
        <f t="shared" si="406"/>
        <v>2964.1703312471977</v>
      </c>
      <c r="D341" s="5">
        <f t="shared" si="407"/>
        <v>4369.9576182391829</v>
      </c>
      <c r="E341" s="15">
        <f t="shared" si="408"/>
        <v>1.840159547866774E-9</v>
      </c>
      <c r="F341" s="15">
        <f t="shared" si="409"/>
        <v>3.6252377020805117E-9</v>
      </c>
      <c r="G341" s="15">
        <f t="shared" si="410"/>
        <v>7.4007938113403873E-9</v>
      </c>
      <c r="H341" s="5">
        <f t="shared" si="411"/>
        <v>349.62172783613818</v>
      </c>
      <c r="I341" s="5">
        <f t="shared" si="412"/>
        <v>73436.944351285376</v>
      </c>
      <c r="J341" s="5">
        <f t="shared" si="413"/>
        <v>33292.871582366388</v>
      </c>
      <c r="K341" s="5">
        <f t="shared" si="414"/>
        <v>300</v>
      </c>
      <c r="L341" s="5">
        <f t="shared" si="415"/>
        <v>24774.873284824429</v>
      </c>
      <c r="M341" s="5">
        <f t="shared" si="416"/>
        <v>7618.5799705264226</v>
      </c>
      <c r="N341" s="15">
        <f t="shared" si="417"/>
        <v>0</v>
      </c>
      <c r="O341" s="15">
        <f t="shared" si="418"/>
        <v>-4.2526749352038706E-3</v>
      </c>
      <c r="P341" s="15">
        <f t="shared" si="419"/>
        <v>-1.3484289858040066E-3</v>
      </c>
      <c r="Q341" s="5">
        <f t="shared" si="420"/>
        <v>2.2695682606698293</v>
      </c>
      <c r="R341" s="5">
        <f t="shared" si="421"/>
        <v>1338.9414432468245</v>
      </c>
      <c r="S341" s="5">
        <f t="shared" si="422"/>
        <v>1343.5394276514471</v>
      </c>
      <c r="T341" s="5">
        <f t="shared" si="423"/>
        <v>6.4914966089680153</v>
      </c>
      <c r="U341" s="5">
        <f t="shared" si="424"/>
        <v>18.232532073257332</v>
      </c>
      <c r="V341" s="5">
        <f t="shared" si="425"/>
        <v>40.3551680523423</v>
      </c>
      <c r="W341" s="15">
        <f t="shared" si="426"/>
        <v>-1.0734613539272964E-2</v>
      </c>
      <c r="X341" s="15">
        <f t="shared" si="427"/>
        <v>-1.217998157191269E-2</v>
      </c>
      <c r="Y341" s="15">
        <f t="shared" si="428"/>
        <v>-9.7425357312937999E-3</v>
      </c>
      <c r="Z341" s="5">
        <f t="shared" si="443"/>
        <v>1.6703259219565201</v>
      </c>
      <c r="AA341" s="5">
        <f t="shared" si="444"/>
        <v>4259.5348754089209</v>
      </c>
      <c r="AB341" s="5">
        <f t="shared" si="445"/>
        <v>51288.708374077396</v>
      </c>
      <c r="AC341" s="16">
        <f t="shared" si="429"/>
        <v>0.72806606012928587</v>
      </c>
      <c r="AD341" s="16">
        <f t="shared" si="430"/>
        <v>3.1291585390156986</v>
      </c>
      <c r="AE341" s="16">
        <f t="shared" si="431"/>
        <v>37.751434931046788</v>
      </c>
      <c r="AF341" s="15">
        <f t="shared" si="432"/>
        <v>-4.0504037456468023E-3</v>
      </c>
      <c r="AG341" s="15">
        <f t="shared" si="433"/>
        <v>2.9673830763510267E-4</v>
      </c>
      <c r="AH341" s="15">
        <f t="shared" si="434"/>
        <v>9.7937136394747881E-3</v>
      </c>
      <c r="AI341" s="1">
        <f t="shared" si="398"/>
        <v>823.82083725174016</v>
      </c>
      <c r="AJ341" s="1">
        <f t="shared" si="399"/>
        <v>152565.16041103829</v>
      </c>
      <c r="AK341" s="1">
        <f t="shared" si="400"/>
        <v>67374.9015033217</v>
      </c>
      <c r="AL341" s="14">
        <f t="shared" si="435"/>
        <v>103.52630879618376</v>
      </c>
      <c r="AM341" s="14">
        <f t="shared" si="436"/>
        <v>26.151049278663002</v>
      </c>
      <c r="AN341" s="14">
        <f t="shared" si="437"/>
        <v>8.0761489634798131</v>
      </c>
      <c r="AO341" s="11">
        <f t="shared" si="438"/>
        <v>1.1758251087181223E-3</v>
      </c>
      <c r="AP341" s="11">
        <f t="shared" si="439"/>
        <v>1.4812295171887869E-3</v>
      </c>
      <c r="AQ341" s="11">
        <f t="shared" si="440"/>
        <v>1.3436620651669084E-3</v>
      </c>
      <c r="AR341" s="1">
        <f t="shared" si="446"/>
        <v>349.62172783613818</v>
      </c>
      <c r="AS341" s="1">
        <f t="shared" si="441"/>
        <v>73436.944351285376</v>
      </c>
      <c r="AT341" s="1">
        <f t="shared" si="442"/>
        <v>33292.871582366388</v>
      </c>
      <c r="AU341" s="1">
        <f t="shared" si="401"/>
        <v>69.924345567227633</v>
      </c>
      <c r="AV341" s="1">
        <f t="shared" si="402"/>
        <v>14687.388870257077</v>
      </c>
      <c r="AW341" s="1">
        <f t="shared" si="403"/>
        <v>6658.5743164732776</v>
      </c>
      <c r="AX341" s="1">
        <f t="shared" si="462"/>
        <v>240</v>
      </c>
      <c r="AY341" s="1">
        <f t="shared" si="449"/>
        <v>19819.89862785954</v>
      </c>
      <c r="AZ341" s="1">
        <f t="shared" si="450"/>
        <v>6094.8639764211375</v>
      </c>
      <c r="BA341" s="1">
        <f t="shared" si="463"/>
        <v>6387.1681667493967</v>
      </c>
      <c r="BB341" s="1">
        <f t="shared" si="464"/>
        <v>29328.810511333955</v>
      </c>
      <c r="BC341" s="1">
        <f t="shared" si="465"/>
        <v>38085.062170147379</v>
      </c>
      <c r="BD341" s="1">
        <f t="shared" si="466"/>
        <v>18.777577774936201</v>
      </c>
      <c r="BE341" s="2">
        <f t="shared" si="472"/>
        <v>0</v>
      </c>
      <c r="BF341" s="2">
        <f t="shared" si="473"/>
        <v>0</v>
      </c>
      <c r="BG341" s="2">
        <f t="shared" si="474"/>
        <v>0</v>
      </c>
      <c r="BH341" s="2">
        <f t="shared" si="451"/>
        <v>0</v>
      </c>
      <c r="BI341" s="2">
        <f t="shared" si="467"/>
        <v>0</v>
      </c>
      <c r="BJ341" s="2">
        <f t="shared" si="452"/>
        <v>0</v>
      </c>
      <c r="BK341" s="2">
        <f t="shared" si="453"/>
        <v>0</v>
      </c>
      <c r="BL341" s="2">
        <f t="shared" si="454"/>
        <v>0</v>
      </c>
      <c r="BM341" s="2">
        <f t="shared" si="455"/>
        <v>0</v>
      </c>
      <c r="BN341" s="2">
        <f t="shared" si="456"/>
        <v>0</v>
      </c>
      <c r="BO341" s="2">
        <f t="shared" si="468"/>
        <v>0</v>
      </c>
      <c r="BP341" s="2">
        <f t="shared" si="469"/>
        <v>0</v>
      </c>
      <c r="BQ341" s="2">
        <f t="shared" si="470"/>
        <v>0</v>
      </c>
      <c r="BR341" s="11">
        <f t="shared" si="471"/>
        <v>2.6662345714595442E-2</v>
      </c>
      <c r="BS341" s="17">
        <f t="shared" si="447"/>
        <v>1.5413834420816981E-4</v>
      </c>
      <c r="BT341" s="17">
        <f t="shared" si="448"/>
        <v>2.5443513477745706E-4</v>
      </c>
      <c r="BU341" s="12">
        <f>(BU$3*temperature!$I451+BU$4*temperature!$I451^2+BU$5*temperature!$I451^6)*(K341/K$56)^$BW$1</f>
        <v>-391.34307116052724</v>
      </c>
      <c r="BV341" s="12">
        <f>(BV$3*temperature!$I451+BV$4*temperature!$I451^2+BV$5*temperature!$I451^6)*(L341/L$56)^$BW$1</f>
        <v>-57.143016621585538</v>
      </c>
      <c r="BW341" s="12">
        <f>(BW$3*temperature!$I451+BW$4*temperature!$I451^2+BW$5*temperature!$I451^6)*(M341/M$56)^$BW$1</f>
        <v>-45.550222396273426</v>
      </c>
      <c r="BX341" s="12">
        <f>(BX$3*temperature!$M451+BX$4*temperature!$M451^2+BX$5*temperature!$M451^6)*(K341/K$56)^$BW$1</f>
        <v>-391.3431453456484</v>
      </c>
      <c r="BY341" s="12">
        <f>(BY$3*temperature!$M451+BY$4*temperature!$M451^2+BY$5*temperature!$M451^6)*(L341/L$56)^$BW$1</f>
        <v>-57.143027014275816</v>
      </c>
      <c r="BZ341" s="12">
        <f>(BZ$3*temperature!$M451+BZ$4*temperature!$M451^2+BZ$5*temperature!$M451^6)*(M341/M$56)^$BW$1</f>
        <v>-45.550230318384372</v>
      </c>
      <c r="CA341" s="19">
        <f t="shared" si="457"/>
        <v>-7.4185121150094346E-5</v>
      </c>
      <c r="CB341" s="19">
        <f t="shared" si="458"/>
        <v>-1.0392690278138161E-5</v>
      </c>
      <c r="CC341" s="19">
        <f t="shared" si="459"/>
        <v>-7.9221109459126637E-6</v>
      </c>
      <c r="CD341" s="19">
        <f t="shared" si="460"/>
        <v>-1.0528939702355354E-2</v>
      </c>
      <c r="CE341" s="19">
        <f t="shared" si="461"/>
        <v>-1.6229133319887146E-6</v>
      </c>
      <c r="CF341" s="19"/>
      <c r="CG341" s="19"/>
      <c r="CH341" s="19"/>
    </row>
    <row r="342" spans="1:86">
      <c r="A342" s="2">
        <f t="shared" si="404"/>
        <v>2296</v>
      </c>
      <c r="B342" s="5">
        <f t="shared" si="405"/>
        <v>1165.4057614910998</v>
      </c>
      <c r="C342" s="5">
        <f t="shared" si="406"/>
        <v>2964.1703414557287</v>
      </c>
      <c r="D342" s="5">
        <f t="shared" si="407"/>
        <v>4369.9576489632809</v>
      </c>
      <c r="E342" s="15">
        <f t="shared" si="408"/>
        <v>1.7481515704734353E-9</v>
      </c>
      <c r="F342" s="15">
        <f t="shared" si="409"/>
        <v>3.443975816976486E-9</v>
      </c>
      <c r="G342" s="15">
        <f t="shared" si="410"/>
        <v>7.0307541207733676E-9</v>
      </c>
      <c r="H342" s="5">
        <f t="shared" si="411"/>
        <v>349.62172844732993</v>
      </c>
      <c r="I342" s="5">
        <f t="shared" si="412"/>
        <v>73119.983538106011</v>
      </c>
      <c r="J342" s="5">
        <f t="shared" si="413"/>
        <v>33247.375692545051</v>
      </c>
      <c r="K342" s="5">
        <f t="shared" si="414"/>
        <v>300</v>
      </c>
      <c r="L342" s="5">
        <f t="shared" si="415"/>
        <v>24667.942498269575</v>
      </c>
      <c r="M342" s="5">
        <f t="shared" si="416"/>
        <v>7608.1688572960393</v>
      </c>
      <c r="N342" s="15">
        <f t="shared" si="417"/>
        <v>0</v>
      </c>
      <c r="O342" s="15">
        <f t="shared" si="418"/>
        <v>-4.3160982228052092E-3</v>
      </c>
      <c r="P342" s="15">
        <f t="shared" si="419"/>
        <v>-1.3665424883193555E-3</v>
      </c>
      <c r="Q342" s="5">
        <f t="shared" si="420"/>
        <v>2.2452053264154981</v>
      </c>
      <c r="R342" s="5">
        <f t="shared" si="421"/>
        <v>1316.9245510414353</v>
      </c>
      <c r="S342" s="5">
        <f t="shared" si="422"/>
        <v>1328.6318397315897</v>
      </c>
      <c r="T342" s="5">
        <f t="shared" si="423"/>
        <v>6.4218129015792424</v>
      </c>
      <c r="U342" s="5">
        <f t="shared" si="424"/>
        <v>18.010460168595749</v>
      </c>
      <c r="V342" s="5">
        <f t="shared" si="425"/>
        <v>39.962006385649993</v>
      </c>
      <c r="W342" s="15">
        <f t="shared" si="426"/>
        <v>-1.0734613539272964E-2</v>
      </c>
      <c r="X342" s="15">
        <f t="shared" si="427"/>
        <v>-1.217998157191269E-2</v>
      </c>
      <c r="Y342" s="15">
        <f t="shared" si="428"/>
        <v>-9.7425357312937999E-3</v>
      </c>
      <c r="Z342" s="5">
        <f t="shared" si="443"/>
        <v>1.6457027523247711</v>
      </c>
      <c r="AA342" s="5">
        <f t="shared" si="444"/>
        <v>4191.003312684551</v>
      </c>
      <c r="AB342" s="5">
        <f t="shared" si="445"/>
        <v>51217.283737217665</v>
      </c>
      <c r="AC342" s="16">
        <f t="shared" si="429"/>
        <v>0.72511709863225993</v>
      </c>
      <c r="AD342" s="16">
        <f t="shared" si="430"/>
        <v>3.1300870802248881</v>
      </c>
      <c r="AE342" s="16">
        <f t="shared" si="431"/>
        <v>38.121161674240724</v>
      </c>
      <c r="AF342" s="15">
        <f t="shared" si="432"/>
        <v>-4.0504037456468023E-3</v>
      </c>
      <c r="AG342" s="15">
        <f t="shared" si="433"/>
        <v>2.9673830763510267E-4</v>
      </c>
      <c r="AH342" s="15">
        <f t="shared" si="434"/>
        <v>9.7937136394747881E-3</v>
      </c>
      <c r="AI342" s="1">
        <f t="shared" si="398"/>
        <v>811.36309909379383</v>
      </c>
      <c r="AJ342" s="1">
        <f t="shared" si="399"/>
        <v>151996.03324019152</v>
      </c>
      <c r="AK342" s="1">
        <f t="shared" si="400"/>
        <v>67295.985669462811</v>
      </c>
      <c r="AL342" s="14">
        <f t="shared" si="435"/>
        <v>103.64682034114625</v>
      </c>
      <c r="AM342" s="14">
        <f t="shared" si="436"/>
        <v>26.189397627699048</v>
      </c>
      <c r="AN342" s="14">
        <f t="shared" si="437"/>
        <v>8.0868920623247309</v>
      </c>
      <c r="AO342" s="11">
        <f t="shared" si="438"/>
        <v>1.1640668576309411E-3</v>
      </c>
      <c r="AP342" s="11">
        <f t="shared" si="439"/>
        <v>1.466417222016899E-3</v>
      </c>
      <c r="AQ342" s="11">
        <f t="shared" si="440"/>
        <v>1.3302254445152393E-3</v>
      </c>
      <c r="AR342" s="1">
        <f t="shared" si="446"/>
        <v>349.62172844732993</v>
      </c>
      <c r="AS342" s="1">
        <f t="shared" si="441"/>
        <v>73119.983538106011</v>
      </c>
      <c r="AT342" s="1">
        <f t="shared" si="442"/>
        <v>33247.375692545051</v>
      </c>
      <c r="AU342" s="1">
        <f t="shared" si="401"/>
        <v>69.924345689465994</v>
      </c>
      <c r="AV342" s="1">
        <f t="shared" si="402"/>
        <v>14623.996707621203</v>
      </c>
      <c r="AW342" s="1">
        <f t="shared" si="403"/>
        <v>6649.4751385090103</v>
      </c>
      <c r="AX342" s="1">
        <f t="shared" si="462"/>
        <v>239.99999999999997</v>
      </c>
      <c r="AY342" s="1">
        <f t="shared" si="449"/>
        <v>19734.353998615661</v>
      </c>
      <c r="AZ342" s="1">
        <f t="shared" si="450"/>
        <v>6086.5350858368311</v>
      </c>
      <c r="BA342" s="1">
        <f t="shared" si="463"/>
        <v>6387.1681779151349</v>
      </c>
      <c r="BB342" s="1">
        <f t="shared" si="464"/>
        <v>29315.989272971976</v>
      </c>
      <c r="BC342" s="1">
        <f t="shared" si="465"/>
        <v>38079.086621080234</v>
      </c>
      <c r="BD342" s="1">
        <f t="shared" si="466"/>
        <v>18.226014771489556</v>
      </c>
      <c r="BE342" s="2">
        <f t="shared" si="472"/>
        <v>0</v>
      </c>
      <c r="BF342" s="2">
        <f t="shared" si="473"/>
        <v>0</v>
      </c>
      <c r="BG342" s="2">
        <f t="shared" si="474"/>
        <v>0</v>
      </c>
      <c r="BH342" s="2">
        <f t="shared" si="451"/>
        <v>0</v>
      </c>
      <c r="BI342" s="2">
        <f t="shared" si="467"/>
        <v>0</v>
      </c>
      <c r="BJ342" s="2">
        <f t="shared" si="452"/>
        <v>0</v>
      </c>
      <c r="BK342" s="2">
        <f t="shared" si="453"/>
        <v>0</v>
      </c>
      <c r="BL342" s="2">
        <f t="shared" si="454"/>
        <v>0</v>
      </c>
      <c r="BM342" s="2">
        <f t="shared" si="455"/>
        <v>0</v>
      </c>
      <c r="BN342" s="2">
        <f t="shared" si="456"/>
        <v>0</v>
      </c>
      <c r="BO342" s="2">
        <f t="shared" si="468"/>
        <v>0</v>
      </c>
      <c r="BP342" s="2">
        <f t="shared" si="469"/>
        <v>0</v>
      </c>
      <c r="BQ342" s="2">
        <f t="shared" si="470"/>
        <v>0</v>
      </c>
      <c r="BR342" s="11">
        <f t="shared" si="471"/>
        <v>2.6615062146199769E-2</v>
      </c>
      <c r="BS342" s="17">
        <f t="shared" si="447"/>
        <v>1.5013538272983388E-4</v>
      </c>
      <c r="BT342" s="17">
        <f t="shared" si="448"/>
        <v>2.4702440269656022E-4</v>
      </c>
      <c r="BU342" s="12">
        <f>(BU$3*temperature!$I452+BU$4*temperature!$I452^2+BU$5*temperature!$I452^6)*(K342/K$56)^$BW$1</f>
        <v>-392.45133060615325</v>
      </c>
      <c r="BV342" s="12">
        <f>(BV$3*temperature!$I452+BV$4*temperature!$I452^2+BV$5*temperature!$I452^6)*(L342/L$56)^$BW$1</f>
        <v>-57.360264523562293</v>
      </c>
      <c r="BW342" s="12">
        <f>(BW$3*temperature!$I452+BW$4*temperature!$I452^2+BW$5*temperature!$I452^6)*(M342/M$56)^$BW$1</f>
        <v>-45.684181866247144</v>
      </c>
      <c r="BX342" s="12">
        <f>(BX$3*temperature!$M452+BX$4*temperature!$M452^2+BX$5*temperature!$M452^6)*(K342/K$56)^$BW$1</f>
        <v>-392.45140471336612</v>
      </c>
      <c r="BY342" s="12">
        <f>(BY$3*temperature!$M452+BY$4*temperature!$M452^2+BY$5*temperature!$M452^6)*(L342/L$56)^$BW$1</f>
        <v>-57.360274916146565</v>
      </c>
      <c r="BZ342" s="12">
        <f>(BZ$3*temperature!$M452+BZ$4*temperature!$M452^2+BZ$5*temperature!$M452^6)*(M342/M$56)^$BW$1</f>
        <v>-45.684189782057203</v>
      </c>
      <c r="CA342" s="19">
        <f t="shared" si="457"/>
        <v>-7.4107212867602357E-5</v>
      </c>
      <c r="CB342" s="19">
        <f t="shared" si="458"/>
        <v>-1.0392584272267413E-5</v>
      </c>
      <c r="CC342" s="19">
        <f t="shared" si="459"/>
        <v>-7.9158100589893365E-6</v>
      </c>
      <c r="CD342" s="19">
        <f t="shared" si="460"/>
        <v>-1.0489949937018038E-2</v>
      </c>
      <c r="CE342" s="19">
        <f t="shared" si="461"/>
        <v>-1.5749126486109999E-6</v>
      </c>
      <c r="CF342" s="19"/>
      <c r="CG342" s="19"/>
      <c r="CH342" s="19"/>
    </row>
    <row r="343" spans="1:86">
      <c r="A343" s="2">
        <f t="shared" si="404"/>
        <v>2297</v>
      </c>
      <c r="B343" s="5">
        <f t="shared" si="405"/>
        <v>1165.4057634265405</v>
      </c>
      <c r="C343" s="5">
        <f t="shared" si="406"/>
        <v>2964.1703511538331</v>
      </c>
      <c r="D343" s="5">
        <f t="shared" si="407"/>
        <v>4369.9576781511742</v>
      </c>
      <c r="E343" s="15">
        <f t="shared" si="408"/>
        <v>1.6607439919497635E-9</v>
      </c>
      <c r="F343" s="15">
        <f t="shared" si="409"/>
        <v>3.2717770261276618E-9</v>
      </c>
      <c r="G343" s="15">
        <f t="shared" si="410"/>
        <v>6.6792164147346991E-9</v>
      </c>
      <c r="H343" s="5">
        <f t="shared" si="411"/>
        <v>349.62172902796215</v>
      </c>
      <c r="I343" s="5">
        <f t="shared" si="412"/>
        <v>72799.678721065269</v>
      </c>
      <c r="J343" s="5">
        <f t="shared" si="413"/>
        <v>33201.34425934757</v>
      </c>
      <c r="K343" s="5">
        <f t="shared" si="414"/>
        <v>300</v>
      </c>
      <c r="L343" s="5">
        <f t="shared" si="415"/>
        <v>24559.883575087802</v>
      </c>
      <c r="M343" s="5">
        <f t="shared" si="416"/>
        <v>7597.6351957244296</v>
      </c>
      <c r="N343" s="15">
        <f t="shared" si="417"/>
        <v>0</v>
      </c>
      <c r="O343" s="15">
        <f t="shared" si="418"/>
        <v>-4.3805405817429754E-3</v>
      </c>
      <c r="P343" s="15">
        <f t="shared" si="419"/>
        <v>-1.3845199507510619E-3</v>
      </c>
      <c r="Q343" s="5">
        <f t="shared" si="420"/>
        <v>2.2211039186087951</v>
      </c>
      <c r="R343" s="5">
        <f t="shared" si="421"/>
        <v>1295.1858614591972</v>
      </c>
      <c r="S343" s="5">
        <f t="shared" si="422"/>
        <v>1313.8660096084734</v>
      </c>
      <c r="T343" s="5">
        <f t="shared" si="423"/>
        <v>6.3528772218592717</v>
      </c>
      <c r="U343" s="5">
        <f t="shared" si="424"/>
        <v>17.791093095640587</v>
      </c>
      <c r="V343" s="5">
        <f t="shared" si="425"/>
        <v>39.572675110543607</v>
      </c>
      <c r="W343" s="15">
        <f t="shared" si="426"/>
        <v>-1.0734613539272964E-2</v>
      </c>
      <c r="X343" s="15">
        <f t="shared" si="427"/>
        <v>-1.217998157191269E-2</v>
      </c>
      <c r="Y343" s="15">
        <f t="shared" si="428"/>
        <v>-9.7425357312937999E-3</v>
      </c>
      <c r="Z343" s="5">
        <f t="shared" si="443"/>
        <v>1.62144256588424</v>
      </c>
      <c r="AA343" s="5">
        <f t="shared" si="444"/>
        <v>4123.3117044179489</v>
      </c>
      <c r="AB343" s="5">
        <f t="shared" si="445"/>
        <v>51145.030863991604</v>
      </c>
      <c r="AC343" s="16">
        <f t="shared" si="429"/>
        <v>0.72218008161992731</v>
      </c>
      <c r="AD343" s="16">
        <f t="shared" si="430"/>
        <v>3.1310158969678246</v>
      </c>
      <c r="AE343" s="16">
        <f t="shared" si="431"/>
        <v>38.494509415282359</v>
      </c>
      <c r="AF343" s="15">
        <f t="shared" si="432"/>
        <v>-4.0504037456468023E-3</v>
      </c>
      <c r="AG343" s="15">
        <f t="shared" si="433"/>
        <v>2.9673830763510267E-4</v>
      </c>
      <c r="AH343" s="15">
        <f t="shared" si="434"/>
        <v>9.7937136394747881E-3</v>
      </c>
      <c r="AI343" s="1">
        <f t="shared" si="398"/>
        <v>800.15113487388044</v>
      </c>
      <c r="AJ343" s="1">
        <f t="shared" si="399"/>
        <v>151420.42662379358</v>
      </c>
      <c r="AK343" s="1">
        <f t="shared" si="400"/>
        <v>67215.862241025534</v>
      </c>
      <c r="AL343" s="14">
        <f t="shared" si="435"/>
        <v>103.76626565131961</v>
      </c>
      <c r="AM343" s="14">
        <f t="shared" si="436"/>
        <v>26.227418165577401</v>
      </c>
      <c r="AN343" s="14">
        <f t="shared" si="437"/>
        <v>8.0975418780171999</v>
      </c>
      <c r="AO343" s="11">
        <f t="shared" si="438"/>
        <v>1.1524261890546318E-3</v>
      </c>
      <c r="AP343" s="11">
        <f t="shared" si="439"/>
        <v>1.45175304979673E-3</v>
      </c>
      <c r="AQ343" s="11">
        <f t="shared" si="440"/>
        <v>1.3169231900700868E-3</v>
      </c>
      <c r="AR343" s="1">
        <f t="shared" si="446"/>
        <v>349.62172902796215</v>
      </c>
      <c r="AS343" s="1">
        <f t="shared" si="441"/>
        <v>72799.678721065269</v>
      </c>
      <c r="AT343" s="1">
        <f t="shared" si="442"/>
        <v>33201.34425934757</v>
      </c>
      <c r="AU343" s="1">
        <f t="shared" si="401"/>
        <v>69.924345805592438</v>
      </c>
      <c r="AV343" s="1">
        <f t="shared" si="402"/>
        <v>14559.935744213055</v>
      </c>
      <c r="AW343" s="1">
        <f t="shared" si="403"/>
        <v>6640.268851869514</v>
      </c>
      <c r="AX343" s="1">
        <f t="shared" si="462"/>
        <v>240</v>
      </c>
      <c r="AY343" s="1">
        <f t="shared" si="449"/>
        <v>19647.906860070241</v>
      </c>
      <c r="AZ343" s="1">
        <f t="shared" si="450"/>
        <v>6078.108156579543</v>
      </c>
      <c r="BA343" s="1">
        <f t="shared" si="463"/>
        <v>6387.1681885225862</v>
      </c>
      <c r="BB343" s="1">
        <f t="shared" si="464"/>
        <v>29302.976177110559</v>
      </c>
      <c r="BC343" s="1">
        <f t="shared" si="465"/>
        <v>38073.032389583321</v>
      </c>
      <c r="BD343" s="1">
        <f t="shared" si="466"/>
        <v>17.690587066949654</v>
      </c>
      <c r="BE343" s="2">
        <f t="shared" si="472"/>
        <v>0</v>
      </c>
      <c r="BF343" s="2">
        <f t="shared" si="473"/>
        <v>0</v>
      </c>
      <c r="BG343" s="2">
        <f t="shared" si="474"/>
        <v>0</v>
      </c>
      <c r="BH343" s="2">
        <f t="shared" si="451"/>
        <v>0</v>
      </c>
      <c r="BI343" s="2">
        <f t="shared" si="467"/>
        <v>0</v>
      </c>
      <c r="BJ343" s="2">
        <f t="shared" si="452"/>
        <v>0</v>
      </c>
      <c r="BK343" s="2">
        <f t="shared" si="453"/>
        <v>0</v>
      </c>
      <c r="BL343" s="2">
        <f t="shared" si="454"/>
        <v>0</v>
      </c>
      <c r="BM343" s="2">
        <f t="shared" si="455"/>
        <v>0</v>
      </c>
      <c r="BN343" s="2">
        <f t="shared" si="456"/>
        <v>0</v>
      </c>
      <c r="BO343" s="2">
        <f t="shared" si="468"/>
        <v>0</v>
      </c>
      <c r="BP343" s="2">
        <f t="shared" si="469"/>
        <v>0</v>
      </c>
      <c r="BQ343" s="2">
        <f t="shared" si="470"/>
        <v>0</v>
      </c>
      <c r="BR343" s="11">
        <f t="shared" si="471"/>
        <v>2.6567212104909949E-2</v>
      </c>
      <c r="BS343" s="17">
        <f t="shared" si="447"/>
        <v>1.4624311318398831E-4</v>
      </c>
      <c r="BT343" s="17">
        <f t="shared" si="448"/>
        <v>2.3982951718112643E-4</v>
      </c>
      <c r="BU343" s="12">
        <f>(BU$3*temperature!$I453+BU$4*temperature!$I453^2+BU$5*temperature!$I453^6)*(K343/K$56)^$BW$1</f>
        <v>-393.55430692723291</v>
      </c>
      <c r="BV343" s="12">
        <f>(BV$3*temperature!$I453+BV$4*temperature!$I453^2+BV$5*temperature!$I453^6)*(L343/L$56)^$BW$1</f>
        <v>-57.5780992949771</v>
      </c>
      <c r="BW343" s="12">
        <f>(BW$3*temperature!$I453+BW$4*temperature!$I453^2+BW$5*temperature!$I453^6)*(M343/M$56)^$BW$1</f>
        <v>-45.817859102060858</v>
      </c>
      <c r="BX343" s="12">
        <f>(BX$3*temperature!$M453+BX$4*temperature!$M453^2+BX$5*temperature!$M453^6)*(K343/K$56)^$BW$1</f>
        <v>-393.55438095677846</v>
      </c>
      <c r="BY343" s="12">
        <f>(BY$3*temperature!$M453+BY$4*temperature!$M453^2+BY$5*temperature!$M453^6)*(L343/L$56)^$BW$1</f>
        <v>-57.578109687649615</v>
      </c>
      <c r="BZ343" s="12">
        <f>(BZ$3*temperature!$M453+BZ$4*temperature!$M453^2+BZ$5*temperature!$M453^6)*(M343/M$56)^$BW$1</f>
        <v>-45.817867011633638</v>
      </c>
      <c r="CA343" s="19">
        <f t="shared" si="457"/>
        <v>-7.4029545544362918E-5</v>
      </c>
      <c r="CB343" s="19">
        <f t="shared" si="458"/>
        <v>-1.0392672514569767E-5</v>
      </c>
      <c r="CC343" s="19">
        <f t="shared" si="459"/>
        <v>-7.9095727798517146E-6</v>
      </c>
      <c r="CD343" s="19">
        <f t="shared" si="460"/>
        <v>-1.0450740066345205E-2</v>
      </c>
      <c r="CE343" s="19">
        <f t="shared" si="461"/>
        <v>-1.5283487623789633E-6</v>
      </c>
      <c r="CF343" s="19"/>
      <c r="CG343" s="19"/>
      <c r="CH343" s="19"/>
    </row>
    <row r="344" spans="1:86">
      <c r="A344" s="2">
        <f t="shared" si="404"/>
        <v>2298</v>
      </c>
      <c r="B344" s="5">
        <f t="shared" si="405"/>
        <v>1165.4057652652091</v>
      </c>
      <c r="C344" s="5">
        <f t="shared" si="406"/>
        <v>2964.1703603670321</v>
      </c>
      <c r="D344" s="5">
        <f t="shared" si="407"/>
        <v>4369.9577058796731</v>
      </c>
      <c r="E344" s="15">
        <f t="shared" si="408"/>
        <v>1.5777067923522753E-9</v>
      </c>
      <c r="F344" s="15">
        <f t="shared" si="409"/>
        <v>3.1081881748212786E-9</v>
      </c>
      <c r="G344" s="15">
        <f t="shared" si="410"/>
        <v>6.3452555939979637E-9</v>
      </c>
      <c r="H344" s="5">
        <f t="shared" si="411"/>
        <v>349.62172957956273</v>
      </c>
      <c r="I344" s="5">
        <f t="shared" si="412"/>
        <v>72476.008037026855</v>
      </c>
      <c r="J344" s="5">
        <f t="shared" si="413"/>
        <v>33154.784176259025</v>
      </c>
      <c r="K344" s="5">
        <f t="shared" si="414"/>
        <v>300</v>
      </c>
      <c r="L344" s="5">
        <f t="shared" si="415"/>
        <v>24450.689139220955</v>
      </c>
      <c r="M344" s="5">
        <f t="shared" si="416"/>
        <v>7586.9805631413919</v>
      </c>
      <c r="N344" s="15">
        <f t="shared" si="417"/>
        <v>0</v>
      </c>
      <c r="O344" s="15">
        <f t="shared" si="418"/>
        <v>-4.4460485951818285E-3</v>
      </c>
      <c r="P344" s="15">
        <f t="shared" si="419"/>
        <v>-1.4023616965754826E-3</v>
      </c>
      <c r="Q344" s="5">
        <f t="shared" si="420"/>
        <v>2.1972612298785994</v>
      </c>
      <c r="R344" s="5">
        <f t="shared" si="421"/>
        <v>1273.7222041414616</v>
      </c>
      <c r="S344" s="5">
        <f t="shared" si="422"/>
        <v>1299.2410667132317</v>
      </c>
      <c r="T344" s="5">
        <f t="shared" si="423"/>
        <v>6.2846815400201628</v>
      </c>
      <c r="U344" s="5">
        <f t="shared" si="424"/>
        <v>17.5743979095915</v>
      </c>
      <c r="V344" s="5">
        <f t="shared" si="425"/>
        <v>39.187136909296257</v>
      </c>
      <c r="W344" s="15">
        <f t="shared" si="426"/>
        <v>-1.0734613539272964E-2</v>
      </c>
      <c r="X344" s="15">
        <f t="shared" si="427"/>
        <v>-1.217998157191269E-2</v>
      </c>
      <c r="Y344" s="15">
        <f t="shared" si="428"/>
        <v>-9.7425357312937999E-3</v>
      </c>
      <c r="Z344" s="5">
        <f t="shared" si="443"/>
        <v>1.5975400117169098</v>
      </c>
      <c r="AA344" s="5">
        <f t="shared" si="444"/>
        <v>4056.4508690433604</v>
      </c>
      <c r="AB344" s="5">
        <f t="shared" si="445"/>
        <v>51071.960483655843</v>
      </c>
      <c r="AC344" s="16">
        <f t="shared" si="429"/>
        <v>0.71925496071230244</v>
      </c>
      <c r="AD344" s="16">
        <f t="shared" si="430"/>
        <v>3.1319449893262692</v>
      </c>
      <c r="AE344" s="16">
        <f t="shared" si="431"/>
        <v>38.871513617187702</v>
      </c>
      <c r="AF344" s="15">
        <f t="shared" si="432"/>
        <v>-4.0504037456468023E-3</v>
      </c>
      <c r="AG344" s="15">
        <f t="shared" si="433"/>
        <v>2.9673830763510267E-4</v>
      </c>
      <c r="AH344" s="15">
        <f t="shared" si="434"/>
        <v>9.7937136394747881E-3</v>
      </c>
      <c r="AI344" s="1">
        <f t="shared" si="398"/>
        <v>790.06036719208487</v>
      </c>
      <c r="AJ344" s="1">
        <f t="shared" si="399"/>
        <v>150838.31970562728</v>
      </c>
      <c r="AK344" s="1">
        <f t="shared" si="400"/>
        <v>67134.544868792495</v>
      </c>
      <c r="AL344" s="14">
        <f t="shared" si="435"/>
        <v>103.88465278377582</v>
      </c>
      <c r="AM344" s="14">
        <f t="shared" si="436"/>
        <v>26.265113142544472</v>
      </c>
      <c r="AN344" s="14">
        <f t="shared" si="437"/>
        <v>8.1080990802921065</v>
      </c>
      <c r="AO344" s="11">
        <f t="shared" si="438"/>
        <v>1.1409019271640855E-3</v>
      </c>
      <c r="AP344" s="11">
        <f t="shared" si="439"/>
        <v>1.4372355192987627E-3</v>
      </c>
      <c r="AQ344" s="11">
        <f t="shared" si="440"/>
        <v>1.303753958169386E-3</v>
      </c>
      <c r="AR344" s="1">
        <f t="shared" si="446"/>
        <v>349.62172957956273</v>
      </c>
      <c r="AS344" s="1">
        <f t="shared" si="441"/>
        <v>72476.008037026855</v>
      </c>
      <c r="AT344" s="1">
        <f t="shared" si="442"/>
        <v>33154.784176259025</v>
      </c>
      <c r="AU344" s="1">
        <f t="shared" si="401"/>
        <v>69.924345915912554</v>
      </c>
      <c r="AV344" s="1">
        <f t="shared" si="402"/>
        <v>14495.201607405372</v>
      </c>
      <c r="AW344" s="1">
        <f t="shared" si="403"/>
        <v>6630.9568352518054</v>
      </c>
      <c r="AX344" s="1">
        <f t="shared" si="462"/>
        <v>240</v>
      </c>
      <c r="AY344" s="1">
        <f t="shared" si="449"/>
        <v>19560.551311376767</v>
      </c>
      <c r="AZ344" s="1">
        <f t="shared" si="450"/>
        <v>6069.5844505131136</v>
      </c>
      <c r="BA344" s="1">
        <f t="shared" si="463"/>
        <v>6387.1681985996647</v>
      </c>
      <c r="BB344" s="1">
        <f t="shared" si="464"/>
        <v>29289.76803870191</v>
      </c>
      <c r="BC344" s="1">
        <f t="shared" si="465"/>
        <v>38066.900068823066</v>
      </c>
      <c r="BD344" s="1">
        <f t="shared" si="466"/>
        <v>17.170823938234847</v>
      </c>
      <c r="BE344" s="2">
        <f t="shared" si="472"/>
        <v>0</v>
      </c>
      <c r="BF344" s="2">
        <f t="shared" si="473"/>
        <v>0</v>
      </c>
      <c r="BG344" s="2">
        <f t="shared" si="474"/>
        <v>0</v>
      </c>
      <c r="BH344" s="2">
        <f t="shared" si="451"/>
        <v>0</v>
      </c>
      <c r="BI344" s="2">
        <f t="shared" si="467"/>
        <v>0</v>
      </c>
      <c r="BJ344" s="2">
        <f t="shared" si="452"/>
        <v>0</v>
      </c>
      <c r="BK344" s="2">
        <f t="shared" si="453"/>
        <v>0</v>
      </c>
      <c r="BL344" s="2">
        <f t="shared" si="454"/>
        <v>0</v>
      </c>
      <c r="BM344" s="2">
        <f t="shared" si="455"/>
        <v>0</v>
      </c>
      <c r="BN344" s="2">
        <f t="shared" si="456"/>
        <v>0</v>
      </c>
      <c r="BO344" s="2">
        <f t="shared" si="468"/>
        <v>0</v>
      </c>
      <c r="BP344" s="2">
        <f t="shared" si="469"/>
        <v>0</v>
      </c>
      <c r="BQ344" s="2">
        <f t="shared" si="470"/>
        <v>0</v>
      </c>
      <c r="BR344" s="11">
        <f t="shared" si="471"/>
        <v>2.651876816414242E-2</v>
      </c>
      <c r="BS344" s="17">
        <f t="shared" si="447"/>
        <v>1.4245839089690605E-4</v>
      </c>
      <c r="BT344" s="17">
        <f t="shared" si="448"/>
        <v>2.3284419143798681E-4</v>
      </c>
      <c r="BU344" s="12">
        <f>(BU$3*temperature!$I454+BU$4*temperature!$I454^2+BU$5*temperature!$I454^6)*(K344/K$56)^$BW$1</f>
        <v>-394.65201729937684</v>
      </c>
      <c r="BV344" s="12">
        <f>(BV$3*temperature!$I454+BV$4*temperature!$I454^2+BV$5*temperature!$I454^6)*(L344/L$56)^$BW$1</f>
        <v>-57.796547740497715</v>
      </c>
      <c r="BW344" s="12">
        <f>(BW$3*temperature!$I454+BW$4*temperature!$I454^2+BW$5*temperature!$I454^6)*(M344/M$56)^$BW$1</f>
        <v>-45.951255821011266</v>
      </c>
      <c r="BX344" s="12">
        <f>(BX$3*temperature!$M454+BX$4*temperature!$M454^2+BX$5*temperature!$M454^6)*(K344/K$56)^$BW$1</f>
        <v>-394.65209125149312</v>
      </c>
      <c r="BY344" s="12">
        <f>(BY$3*temperature!$M454+BY$4*temperature!$M454^2+BY$5*temperature!$M454^6)*(L344/L$56)^$BW$1</f>
        <v>-57.796558133455143</v>
      </c>
      <c r="BZ344" s="12">
        <f>(BZ$3*temperature!$M454+BZ$4*temperature!$M454^2+BZ$5*temperature!$M454^6)*(M344/M$56)^$BW$1</f>
        <v>-45.951263724409664</v>
      </c>
      <c r="CA344" s="19">
        <f t="shared" si="457"/>
        <v>-7.3952116281361668E-5</v>
      </c>
      <c r="CB344" s="19">
        <f t="shared" si="458"/>
        <v>-1.0392957427995952E-5</v>
      </c>
      <c r="CC344" s="19">
        <f t="shared" si="459"/>
        <v>-7.9033983979570621E-6</v>
      </c>
      <c r="CD344" s="19">
        <f t="shared" si="460"/>
        <v>-1.0411308010235289E-2</v>
      </c>
      <c r="CE344" s="19">
        <f t="shared" si="461"/>
        <v>-1.483178186270188E-6</v>
      </c>
      <c r="CF344" s="19"/>
      <c r="CG344" s="19"/>
      <c r="CH344" s="19"/>
    </row>
    <row r="345" spans="1:86">
      <c r="A345" s="2">
        <f t="shared" si="404"/>
        <v>2299</v>
      </c>
      <c r="B345" s="5">
        <f t="shared" si="405"/>
        <v>1165.4057670119444</v>
      </c>
      <c r="C345" s="5">
        <f t="shared" si="406"/>
        <v>2964.1703691195712</v>
      </c>
      <c r="D345" s="5">
        <f t="shared" si="407"/>
        <v>4369.9577322217465</v>
      </c>
      <c r="E345" s="15">
        <f t="shared" si="408"/>
        <v>1.4988214527346614E-9</v>
      </c>
      <c r="F345" s="15">
        <f t="shared" si="409"/>
        <v>2.9527787660802143E-9</v>
      </c>
      <c r="G345" s="15">
        <f t="shared" si="410"/>
        <v>6.0279928142980655E-9</v>
      </c>
      <c r="H345" s="5">
        <f t="shared" si="411"/>
        <v>349.62173010358327</v>
      </c>
      <c r="I345" s="5">
        <f t="shared" si="412"/>
        <v>72148.947838547261</v>
      </c>
      <c r="J345" s="5">
        <f t="shared" si="413"/>
        <v>33107.702325492799</v>
      </c>
      <c r="K345" s="5">
        <f t="shared" si="414"/>
        <v>300</v>
      </c>
      <c r="L345" s="5">
        <f t="shared" si="415"/>
        <v>24340.35121266569</v>
      </c>
      <c r="M345" s="5">
        <f t="shared" si="416"/>
        <v>7576.2065343044833</v>
      </c>
      <c r="N345" s="15">
        <f t="shared" si="417"/>
        <v>0</v>
      </c>
      <c r="O345" s="15">
        <f t="shared" si="418"/>
        <v>-4.5126714395249401E-3</v>
      </c>
      <c r="P345" s="15">
        <f t="shared" si="419"/>
        <v>-1.4200680688771783E-3</v>
      </c>
      <c r="Q345" s="5">
        <f t="shared" si="420"/>
        <v>2.1736744829889747</v>
      </c>
      <c r="R345" s="5">
        <f t="shared" si="421"/>
        <v>1252.5304142452037</v>
      </c>
      <c r="S345" s="5">
        <f t="shared" si="422"/>
        <v>1284.7561362722831</v>
      </c>
      <c r="T345" s="5">
        <f t="shared" si="423"/>
        <v>6.2172179124706437</v>
      </c>
      <c r="U345" s="5">
        <f t="shared" si="424"/>
        <v>17.360342066915216</v>
      </c>
      <c r="V345" s="5">
        <f t="shared" si="425"/>
        <v>38.805354827750335</v>
      </c>
      <c r="W345" s="15">
        <f t="shared" si="426"/>
        <v>-1.0734613539272964E-2</v>
      </c>
      <c r="X345" s="15">
        <f t="shared" si="427"/>
        <v>-1.217998157191269E-2</v>
      </c>
      <c r="Y345" s="15">
        <f t="shared" si="428"/>
        <v>-9.7425357312937999E-3</v>
      </c>
      <c r="Z345" s="5">
        <f t="shared" si="443"/>
        <v>1.5739898177847325</v>
      </c>
      <c r="AA345" s="5">
        <f t="shared" si="444"/>
        <v>3990.4116317828766</v>
      </c>
      <c r="AB345" s="5">
        <f t="shared" si="445"/>
        <v>50998.083308556859</v>
      </c>
      <c r="AC345" s="16">
        <f t="shared" si="429"/>
        <v>0.71634168772535833</v>
      </c>
      <c r="AD345" s="16">
        <f t="shared" si="430"/>
        <v>3.1328743573820081</v>
      </c>
      <c r="AE345" s="16">
        <f t="shared" si="431"/>
        <v>39.252210090287385</v>
      </c>
      <c r="AF345" s="15">
        <f t="shared" si="432"/>
        <v>-4.0504037456468023E-3</v>
      </c>
      <c r="AG345" s="15">
        <f t="shared" si="433"/>
        <v>2.9673830763510267E-4</v>
      </c>
      <c r="AH345" s="15">
        <f t="shared" si="434"/>
        <v>9.7937136394747881E-3</v>
      </c>
      <c r="AI345" s="1">
        <f t="shared" si="398"/>
        <v>780.97867638878893</v>
      </c>
      <c r="AJ345" s="1">
        <f t="shared" si="399"/>
        <v>150249.68934246994</v>
      </c>
      <c r="AK345" s="1">
        <f t="shared" si="400"/>
        <v>67052.047217165047</v>
      </c>
      <c r="AL345" s="14">
        <f t="shared" si="435"/>
        <v>104.00198976233396</v>
      </c>
      <c r="AM345" s="14">
        <f t="shared" si="436"/>
        <v>26.302484804536068</v>
      </c>
      <c r="AN345" s="14">
        <f t="shared" si="437"/>
        <v>8.1185643368985758</v>
      </c>
      <c r="AO345" s="11">
        <f t="shared" si="438"/>
        <v>1.1294929078924446E-3</v>
      </c>
      <c r="AP345" s="11">
        <f t="shared" si="439"/>
        <v>1.4228631641057751E-3</v>
      </c>
      <c r="AQ345" s="11">
        <f t="shared" si="440"/>
        <v>1.2907164185876922E-3</v>
      </c>
      <c r="AR345" s="1">
        <f t="shared" si="446"/>
        <v>349.62173010358327</v>
      </c>
      <c r="AS345" s="1">
        <f t="shared" si="441"/>
        <v>72148.947838547261</v>
      </c>
      <c r="AT345" s="1">
        <f t="shared" si="442"/>
        <v>33107.702325492799</v>
      </c>
      <c r="AU345" s="1">
        <f t="shared" si="401"/>
        <v>69.924346020716655</v>
      </c>
      <c r="AV345" s="1">
        <f t="shared" si="402"/>
        <v>14429.789567709453</v>
      </c>
      <c r="AW345" s="1">
        <f t="shared" si="403"/>
        <v>6621.5404650985602</v>
      </c>
      <c r="AX345" s="1">
        <f t="shared" si="462"/>
        <v>239.99999999999997</v>
      </c>
      <c r="AY345" s="1">
        <f t="shared" si="449"/>
        <v>19472.280970132553</v>
      </c>
      <c r="AZ345" s="1">
        <f t="shared" si="450"/>
        <v>6060.9652274435866</v>
      </c>
      <c r="BA345" s="1">
        <f t="shared" si="463"/>
        <v>6387.1682081728904</v>
      </c>
      <c r="BB345" s="1">
        <f t="shared" si="464"/>
        <v>29276.361525629323</v>
      </c>
      <c r="BC345" s="1">
        <f t="shared" si="465"/>
        <v>38060.69025046254</v>
      </c>
      <c r="BD345" s="1">
        <f t="shared" si="466"/>
        <v>16.666268341390676</v>
      </c>
      <c r="BE345" s="2">
        <f t="shared" si="472"/>
        <v>0</v>
      </c>
      <c r="BF345" s="2">
        <f t="shared" si="473"/>
        <v>0</v>
      </c>
      <c r="BG345" s="2">
        <f t="shared" si="474"/>
        <v>0</v>
      </c>
      <c r="BH345" s="2">
        <f t="shared" si="451"/>
        <v>0</v>
      </c>
      <c r="BI345" s="2">
        <f t="shared" si="467"/>
        <v>0</v>
      </c>
      <c r="BJ345" s="2">
        <f t="shared" si="452"/>
        <v>0</v>
      </c>
      <c r="BK345" s="2">
        <f t="shared" si="453"/>
        <v>0</v>
      </c>
      <c r="BL345" s="2">
        <f t="shared" si="454"/>
        <v>0</v>
      </c>
      <c r="BM345" s="2">
        <f t="shared" si="455"/>
        <v>0</v>
      </c>
      <c r="BN345" s="2">
        <f t="shared" si="456"/>
        <v>0</v>
      </c>
      <c r="BO345" s="2">
        <f t="shared" si="468"/>
        <v>0</v>
      </c>
      <c r="BP345" s="2">
        <f t="shared" si="469"/>
        <v>0</v>
      </c>
      <c r="BQ345" s="2">
        <f t="shared" si="470"/>
        <v>0</v>
      </c>
      <c r="BR345" s="11">
        <f t="shared" si="471"/>
        <v>2.6469701404682605E-2</v>
      </c>
      <c r="BS345" s="17">
        <f t="shared" si="447"/>
        <v>1.3877816491527284E-4</v>
      </c>
      <c r="BT345" s="17">
        <f t="shared" si="448"/>
        <v>2.2606232178445321E-4</v>
      </c>
      <c r="BU345" s="12">
        <f>(BU$3*temperature!$I455+BU$4*temperature!$I455^2+BU$5*temperature!$I455^6)*(K345/K$56)^$BW$1</f>
        <v>-395.74447851820099</v>
      </c>
      <c r="BV345" s="12">
        <f>(BV$3*temperature!$I455+BV$4*temperature!$I455^2+BV$5*temperature!$I455^6)*(L345/L$56)^$BW$1</f>
        <v>-58.015637584050396</v>
      </c>
      <c r="BW345" s="12">
        <f>(BW$3*temperature!$I455+BW$4*temperature!$I455^2+BW$5*temperature!$I455^6)*(M345/M$56)^$BW$1</f>
        <v>-46.084373674927676</v>
      </c>
      <c r="BX345" s="12">
        <f>(BX$3*temperature!$M455+BX$4*temperature!$M455^2+BX$5*temperature!$M455^6)*(K345/K$56)^$BW$1</f>
        <v>-395.74455239312391</v>
      </c>
      <c r="BY345" s="12">
        <f>(BY$3*temperature!$M455+BY$4*temperature!$M455^2+BY$5*temperature!$M455^6)*(L345/L$56)^$BW$1</f>
        <v>-58.015647977492058</v>
      </c>
      <c r="BZ345" s="12">
        <f>(BZ$3*temperature!$M455+BZ$4*temperature!$M455^2+BZ$5*temperature!$M455^6)*(M345/M$56)^$BW$1</f>
        <v>-46.084381572213964</v>
      </c>
      <c r="CA345" s="19">
        <f t="shared" si="457"/>
        <v>-7.3874922918548691E-5</v>
      </c>
      <c r="CB345" s="19">
        <f t="shared" si="458"/>
        <v>-1.0393441662870373E-5</v>
      </c>
      <c r="CC345" s="19">
        <f t="shared" si="459"/>
        <v>-7.8972862880277717E-6</v>
      </c>
      <c r="CD345" s="19">
        <f t="shared" si="460"/>
        <v>-1.0371651623626899E-2</v>
      </c>
      <c r="CE345" s="19">
        <f t="shared" si="461"/>
        <v>-1.439358779467451E-6</v>
      </c>
      <c r="CF345" s="19"/>
      <c r="CG345" s="19"/>
      <c r="CH345" s="19"/>
    </row>
    <row r="346" spans="1:86">
      <c r="A346" s="2">
        <f t="shared" si="404"/>
        <v>2300</v>
      </c>
      <c r="B346" s="5">
        <f t="shared" si="405"/>
        <v>1165.4057686713427</v>
      </c>
      <c r="C346" s="5">
        <f t="shared" si="406"/>
        <v>2964.1703774344837</v>
      </c>
      <c r="D346" s="5">
        <f t="shared" si="407"/>
        <v>4369.9577572467169</v>
      </c>
      <c r="E346" s="15">
        <f t="shared" si="408"/>
        <v>1.4238803800979283E-9</v>
      </c>
      <c r="F346" s="15">
        <f t="shared" si="409"/>
        <v>2.8051398277762035E-9</v>
      </c>
      <c r="G346" s="15">
        <f t="shared" si="410"/>
        <v>5.7265931735831616E-9</v>
      </c>
      <c r="H346" s="5">
        <f t="shared" si="411"/>
        <v>349.62173060140282</v>
      </c>
      <c r="I346" s="5">
        <f t="shared" si="412"/>
        <v>71818.472593587707</v>
      </c>
      <c r="J346" s="5">
        <f t="shared" si="413"/>
        <v>33060.105576538313</v>
      </c>
      <c r="K346" s="5">
        <f t="shared" si="414"/>
        <v>300</v>
      </c>
      <c r="L346" s="5">
        <f t="shared" si="415"/>
        <v>24228.861181639379</v>
      </c>
      <c r="M346" s="5">
        <f t="shared" si="416"/>
        <v>7565.3146810663375</v>
      </c>
      <c r="N346" s="15">
        <f t="shared" si="417"/>
        <v>0</v>
      </c>
      <c r="O346" s="15">
        <f t="shared" si="418"/>
        <v>-4.5804610645181487E-3</v>
      </c>
      <c r="P346" s="15">
        <f t="shared" si="419"/>
        <v>-1.4376394292879846E-3</v>
      </c>
      <c r="Q346" s="5">
        <f t="shared" si="420"/>
        <v>2.1503409305157377</v>
      </c>
      <c r="R346" s="5">
        <f t="shared" si="421"/>
        <v>1231.6073321275258</v>
      </c>
      <c r="S346" s="5">
        <f t="shared" si="422"/>
        <v>1270.4103395253908</v>
      </c>
      <c r="T346" s="5">
        <f t="shared" si="423"/>
        <v>6.1504784808908264</v>
      </c>
      <c r="U346" s="5">
        <f t="shared" si="424"/>
        <v>17.148893420458087</v>
      </c>
      <c r="V346" s="5">
        <f t="shared" si="425"/>
        <v>38.427292271775443</v>
      </c>
      <c r="W346" s="15">
        <f t="shared" si="426"/>
        <v>-1.0734613539272964E-2</v>
      </c>
      <c r="X346" s="15">
        <f t="shared" si="427"/>
        <v>-1.217998157191269E-2</v>
      </c>
      <c r="Y346" s="15">
        <f t="shared" si="428"/>
        <v>-9.7425357312937999E-3</v>
      </c>
      <c r="Z346" s="5">
        <f t="shared" si="443"/>
        <v>1.5507867897668608</v>
      </c>
      <c r="AA346" s="5">
        <f t="shared" si="444"/>
        <v>3925.1848238074194</v>
      </c>
      <c r="AB346" s="5">
        <f t="shared" si="445"/>
        <v>50923.410031818006</v>
      </c>
      <c r="AC346" s="16">
        <f t="shared" si="429"/>
        <v>0.71344021467023255</v>
      </c>
      <c r="AD346" s="16">
        <f t="shared" si="430"/>
        <v>3.1338040012168511</v>
      </c>
      <c r="AE346" s="16">
        <f t="shared" si="431"/>
        <v>39.636634995628164</v>
      </c>
      <c r="AF346" s="15">
        <f t="shared" si="432"/>
        <v>-4.0504037456468023E-3</v>
      </c>
      <c r="AG346" s="15">
        <f t="shared" si="433"/>
        <v>2.9673830763510267E-4</v>
      </c>
      <c r="AH346" s="15">
        <f t="shared" si="434"/>
        <v>9.7937136394747881E-3</v>
      </c>
      <c r="AI346" s="1">
        <f t="shared" si="398"/>
        <v>772.80515477062681</v>
      </c>
      <c r="AJ346" s="1">
        <f t="shared" si="399"/>
        <v>149654.50997593242</v>
      </c>
      <c r="AK346" s="1">
        <f t="shared" si="400"/>
        <v>66968.382960547111</v>
      </c>
      <c r="AL346" s="14">
        <f t="shared" si="435"/>
        <v>104.11828457707878</v>
      </c>
      <c r="AM346" s="14">
        <f t="shared" si="436"/>
        <v>26.339535392921363</v>
      </c>
      <c r="AN346" s="14">
        <f t="shared" si="437"/>
        <v>8.128938313540722</v>
      </c>
      <c r="AO346" s="11">
        <f t="shared" si="438"/>
        <v>1.1181979788135201E-3</v>
      </c>
      <c r="AP346" s="11">
        <f t="shared" si="439"/>
        <v>1.4086345324647173E-3</v>
      </c>
      <c r="AQ346" s="11">
        <f t="shared" si="440"/>
        <v>1.2778092544018153E-3</v>
      </c>
      <c r="AR346" s="1">
        <f t="shared" si="446"/>
        <v>349.62173060140282</v>
      </c>
      <c r="AS346" s="1">
        <f t="shared" si="441"/>
        <v>71818.472593587707</v>
      </c>
      <c r="AT346" s="1">
        <f t="shared" si="442"/>
        <v>33060.105576538313</v>
      </c>
      <c r="AU346" s="1">
        <f t="shared" si="401"/>
        <v>69.924346120280561</v>
      </c>
      <c r="AV346" s="1">
        <f t="shared" si="402"/>
        <v>14363.694518717542</v>
      </c>
      <c r="AW346" s="1">
        <f t="shared" si="403"/>
        <v>6612.0211153076634</v>
      </c>
      <c r="AX346" s="1">
        <f t="shared" si="462"/>
        <v>240</v>
      </c>
      <c r="AY346" s="1">
        <f t="shared" si="449"/>
        <v>19383.088945311501</v>
      </c>
      <c r="AZ346" s="1">
        <f t="shared" si="450"/>
        <v>6052.2517448530698</v>
      </c>
      <c r="BA346" s="1">
        <f t="shared" si="463"/>
        <v>6387.1682172674537</v>
      </c>
      <c r="BB346" s="1">
        <f t="shared" si="464"/>
        <v>29262.75315039917</v>
      </c>
      <c r="BC346" s="1">
        <f t="shared" si="465"/>
        <v>38054.403524581707</v>
      </c>
      <c r="BD346" s="1">
        <f t="shared" si="466"/>
        <v>16.176476515240122</v>
      </c>
      <c r="BE346" s="2">
        <f t="shared" si="472"/>
        <v>0</v>
      </c>
      <c r="BF346" s="2">
        <f t="shared" si="473"/>
        <v>0</v>
      </c>
      <c r="BG346" s="2">
        <f t="shared" si="474"/>
        <v>0</v>
      </c>
      <c r="BH346" s="2">
        <f t="shared" si="451"/>
        <v>0</v>
      </c>
      <c r="BI346" s="2">
        <f t="shared" si="467"/>
        <v>0</v>
      </c>
      <c r="BJ346" s="2">
        <f t="shared" si="452"/>
        <v>0</v>
      </c>
      <c r="BK346" s="2">
        <f t="shared" si="453"/>
        <v>0</v>
      </c>
      <c r="BL346" s="2">
        <f t="shared" si="454"/>
        <v>0</v>
      </c>
      <c r="BM346" s="2">
        <f t="shared" si="455"/>
        <v>0</v>
      </c>
      <c r="BN346" s="2">
        <f t="shared" si="456"/>
        <v>0</v>
      </c>
      <c r="BO346" s="2">
        <f t="shared" si="468"/>
        <v>0</v>
      </c>
      <c r="BP346" s="2">
        <f t="shared" si="469"/>
        <v>0</v>
      </c>
      <c r="BQ346" s="2">
        <f t="shared" si="470"/>
        <v>0</v>
      </c>
      <c r="BR346" s="11">
        <f t="shared" si="471"/>
        <v>2.641998131415299E-2</v>
      </c>
      <c r="BS346" s="17">
        <f t="shared" si="447"/>
        <v>1.3519947517726095E-4</v>
      </c>
      <c r="BT346" s="17">
        <f t="shared" si="448"/>
        <v>2.1947798231500312E-4</v>
      </c>
      <c r="BU346" s="12">
        <f>(BU$3*temperature!$I456+BU$4*temperature!$I456^2+BU$5*temperature!$I456^6)*(K346/K$56)^$BW$1</f>
        <v>-396.83170701475797</v>
      </c>
      <c r="BV346" s="12">
        <f>(BV$3*temperature!$I456+BV$4*temperature!$I456^2+BV$5*temperature!$I456^6)*(L346/L$56)^$BW$1</f>
        <v>-58.235397527874859</v>
      </c>
      <c r="BW346" s="12">
        <f>(BW$3*temperature!$I456+BW$4*temperature!$I456^2+BW$5*temperature!$I456^6)*(M346/M$56)^$BW$1</f>
        <v>-46.217214252277856</v>
      </c>
      <c r="BX346" s="12">
        <f>(BX$3*temperature!$M456+BX$4*temperature!$M456^2+BX$5*temperature!$M456^6)*(K346/K$56)^$BW$1</f>
        <v>-396.83178081272081</v>
      </c>
      <c r="BY346" s="12">
        <f>(BY$3*temperature!$M456+BY$4*temperature!$M456^2+BY$5*temperature!$M456^6)*(L346/L$56)^$BW$1</f>
        <v>-58.235407922002864</v>
      </c>
      <c r="BZ346" s="12">
        <f>(BZ$3*temperature!$M456+BZ$4*temperature!$M456^2+BZ$5*temperature!$M456^6)*(M346/M$56)^$BW$1</f>
        <v>-46.217222143513588</v>
      </c>
      <c r="CA346" s="19">
        <f t="shared" si="457"/>
        <v>-7.3797962841126719E-5</v>
      </c>
      <c r="CB346" s="19">
        <f t="shared" si="458"/>
        <v>-1.0394128004520553E-5</v>
      </c>
      <c r="CC346" s="19">
        <f t="shared" si="459"/>
        <v>-7.8912357324156801E-6</v>
      </c>
      <c r="CD346" s="19">
        <f t="shared" si="460"/>
        <v>-1.0331768551532885E-2</v>
      </c>
      <c r="CE346" s="19">
        <f t="shared" si="461"/>
        <v>-1.3968496858201757E-6</v>
      </c>
      <c r="CF346" s="19"/>
      <c r="CG346" s="19"/>
      <c r="CH346" s="19"/>
    </row>
    <row r="347" spans="1:86">
      <c r="A347" s="2"/>
    </row>
    <row r="348" spans="1:86">
      <c r="A348" s="2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2"/>
      <c r="BF348" s="2"/>
      <c r="BG348" s="2"/>
      <c r="BO348" s="2"/>
      <c r="BP348" s="2"/>
      <c r="BQ348" s="2"/>
      <c r="BU348">
        <v>0</v>
      </c>
      <c r="BV348">
        <v>0</v>
      </c>
      <c r="BW348">
        <v>0</v>
      </c>
    </row>
    <row r="349" spans="1:86">
      <c r="A349" s="2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U349" s="17">
        <v>0.55625502368488189</v>
      </c>
      <c r="BV349" s="17">
        <v>0.25614242432509837</v>
      </c>
      <c r="BW349" s="17">
        <v>6.5535372701661904E-2</v>
      </c>
    </row>
    <row r="350" spans="1:86">
      <c r="A350" s="2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U350" s="17">
        <v>-1.1349593951160645E-2</v>
      </c>
      <c r="BV350" s="17">
        <v>-1.0562444405667358E-2</v>
      </c>
      <c r="BW350" s="17">
        <v>-1.0062573529094615E-2</v>
      </c>
    </row>
    <row r="351" spans="1:86">
      <c r="A351" s="2"/>
    </row>
    <row r="352" spans="1:86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C307"/>
  <sheetViews>
    <sheetView workbookViewId="0">
      <selection sqref="A1:XFD1048576"/>
    </sheetView>
  </sheetViews>
  <sheetFormatPr defaultRowHeight="15"/>
  <cols>
    <col min="1" max="9" width="9.140625" style="2"/>
    <col min="10" max="10" width="10.140625" style="2" bestFit="1" customWidth="1"/>
    <col min="11" max="16384" width="9.140625" style="2"/>
  </cols>
  <sheetData>
    <row r="2" spans="1:55">
      <c r="AE2" s="1"/>
      <c r="AJ2" s="18"/>
      <c r="AN2" s="1"/>
      <c r="AO2" s="18"/>
      <c r="AS2" s="1"/>
      <c r="AT2" s="18"/>
      <c r="AX2" s="1"/>
      <c r="AY2" s="18"/>
      <c r="BC2" s="1"/>
    </row>
    <row r="3" spans="1:55">
      <c r="E3" s="20"/>
      <c r="F3" s="3"/>
      <c r="G3" s="3"/>
      <c r="H3" s="3"/>
      <c r="U3" s="3"/>
      <c r="V3" s="3"/>
    </row>
    <row r="4" spans="1:55">
      <c r="E4" s="20"/>
      <c r="F4" s="3"/>
      <c r="G4" s="3"/>
      <c r="H4" s="3"/>
      <c r="I4" s="3"/>
      <c r="U4" s="3"/>
      <c r="V4" s="3"/>
    </row>
    <row r="5" spans="1:55">
      <c r="E5" s="12"/>
      <c r="F5" s="3"/>
      <c r="G5" s="3"/>
      <c r="H5" s="3"/>
      <c r="I5" s="3"/>
      <c r="O5" s="3"/>
      <c r="P5" s="3"/>
      <c r="Q5" s="3"/>
      <c r="R5" s="12"/>
      <c r="S5" s="3"/>
      <c r="T5" s="3"/>
      <c r="U5" s="3"/>
      <c r="V5" s="3"/>
    </row>
    <row r="6" spans="1:55">
      <c r="E6" s="1"/>
      <c r="F6" s="1"/>
      <c r="G6" s="3"/>
      <c r="H6" s="3"/>
      <c r="I6" s="3"/>
      <c r="K6" s="1"/>
      <c r="L6" s="1"/>
      <c r="M6" s="1"/>
      <c r="N6" s="1"/>
      <c r="O6" s="12"/>
      <c r="P6" s="12"/>
      <c r="Q6" s="12"/>
      <c r="R6" s="12"/>
      <c r="S6" s="12"/>
      <c r="T6" s="12"/>
      <c r="U6" s="3"/>
      <c r="V6" s="17"/>
      <c r="W6" s="17"/>
      <c r="X6" s="17"/>
      <c r="Y6" s="17"/>
      <c r="Z6" s="17"/>
      <c r="AA6" s="17"/>
      <c r="AB6" s="1"/>
      <c r="AC6" s="17"/>
      <c r="AD6" s="17"/>
      <c r="AE6" s="17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B7" s="1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2"/>
      <c r="P7" s="12"/>
      <c r="Q7" s="12"/>
      <c r="R7" s="12"/>
      <c r="S7" s="12"/>
      <c r="T7" s="12"/>
      <c r="U7" s="1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B8" s="1"/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/>
      <c r="B9" s="1"/>
      <c r="C9" s="1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B11" s="1"/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B12" s="1"/>
      <c r="C12" s="1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/>
      <c r="B13" s="1"/>
      <c r="C13" s="1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/>
      <c r="B14" s="1"/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1"/>
      <c r="B15" s="1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1"/>
      <c r="B16" s="1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/>
      <c r="B17" s="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/>
      <c r="B18" s="1"/>
      <c r="C18" s="1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/>
      <c r="B19" s="1"/>
      <c r="C19" s="1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/>
      <c r="B20" s="1"/>
      <c r="C20" s="1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/>
      <c r="B21" s="1"/>
      <c r="C21" s="1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/>
      <c r="B22" s="1"/>
      <c r="C22" s="1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/>
      <c r="B23" s="1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/>
      <c r="B24" s="1"/>
      <c r="C24" s="1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/>
      <c r="B25" s="1"/>
      <c r="C25" s="1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1"/>
      <c r="B26" s="1"/>
      <c r="C26" s="1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1"/>
      <c r="B27" s="1"/>
      <c r="C27" s="1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1"/>
      <c r="B28" s="1"/>
      <c r="C28" s="1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1"/>
      <c r="B29" s="1"/>
      <c r="C29" s="1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1"/>
      <c r="B30" s="1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1"/>
      <c r="B31" s="1"/>
      <c r="C31" s="1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1"/>
      <c r="B32" s="1"/>
      <c r="C32" s="1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1"/>
      <c r="B33" s="1"/>
      <c r="C33" s="1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1"/>
      <c r="B34" s="1"/>
      <c r="C34" s="1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1"/>
      <c r="B35" s="1"/>
      <c r="C35" s="1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1"/>
      <c r="B36" s="1"/>
      <c r="C36" s="1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A37" s="1"/>
      <c r="B37" s="1"/>
      <c r="C37" s="1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 s="1"/>
      <c r="B38" s="1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 s="1"/>
      <c r="B39" s="1"/>
      <c r="C39" s="1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 s="1"/>
      <c r="B40" s="1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 s="1"/>
      <c r="B41" s="1"/>
      <c r="C41" s="1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 s="1"/>
      <c r="B42" s="1"/>
      <c r="C42" s="1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 s="1"/>
      <c r="B43" s="1"/>
      <c r="C43" s="1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 s="1"/>
      <c r="B44" s="1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/>
      <c r="B45" s="1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/>
      <c r="B46" s="1"/>
      <c r="C46" s="1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/>
      <c r="B47" s="1"/>
      <c r="C47" s="1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/>
      <c r="B48" s="1"/>
      <c r="C48" s="1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/>
      <c r="B49" s="1"/>
      <c r="C49" s="1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/>
      <c r="B50" s="1"/>
      <c r="C50" s="1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C51" s="1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/>
      <c r="B52" s="1"/>
      <c r="C52" s="1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C53" s="1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 s="1"/>
      <c r="B54" s="1"/>
      <c r="C54" s="1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/>
      <c r="B55" s="1"/>
      <c r="C55" s="1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 s="1"/>
      <c r="B56" s="1"/>
      <c r="C56" s="1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 s="1"/>
      <c r="B57" s="1"/>
      <c r="C57" s="1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 s="1"/>
      <c r="B58" s="1"/>
      <c r="C58" s="1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/>
      <c r="B59" s="1"/>
      <c r="C59" s="1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 s="1"/>
      <c r="B60" s="1"/>
      <c r="C60" s="1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 s="1"/>
      <c r="B61" s="1"/>
      <c r="C61" s="1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 s="1"/>
      <c r="B62" s="1"/>
      <c r="C62" s="1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 s="1"/>
      <c r="B63" s="1"/>
      <c r="C63" s="1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 s="1"/>
      <c r="B64" s="1"/>
      <c r="C64" s="1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 s="1"/>
      <c r="B65" s="1"/>
      <c r="C65" s="1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/>
      <c r="B66" s="1"/>
      <c r="C66" s="1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>
      <c r="A67" s="1"/>
      <c r="B67" s="1"/>
      <c r="C67" s="1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/>
      <c r="B68" s="1"/>
      <c r="C68" s="1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/>
      <c r="B69" s="1"/>
      <c r="C69" s="1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>
      <c r="A70" s="1"/>
      <c r="B70" s="1"/>
      <c r="C70" s="1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>
      <c r="A71" s="1"/>
      <c r="B71" s="1"/>
      <c r="C71" s="1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>
      <c r="A72" s="1"/>
      <c r="B72" s="1"/>
      <c r="C72" s="1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>
      <c r="A73" s="1"/>
      <c r="B73" s="1"/>
      <c r="C73" s="1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>
      <c r="A74" s="1"/>
      <c r="B74" s="1"/>
      <c r="C74" s="1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>
      <c r="A75" s="1"/>
      <c r="B75" s="1"/>
      <c r="C75" s="1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>
      <c r="A76" s="1"/>
      <c r="B76" s="1"/>
      <c r="C76" s="1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>
      <c r="A77" s="1"/>
      <c r="B77" s="1"/>
      <c r="C77" s="1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>
      <c r="A78" s="1"/>
      <c r="B78" s="1"/>
      <c r="C78" s="1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>
      <c r="A79" s="1"/>
      <c r="B79" s="1"/>
      <c r="C79" s="1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>
      <c r="A80" s="1"/>
      <c r="B80" s="1"/>
      <c r="C80" s="1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>
      <c r="A81" s="1"/>
      <c r="B81" s="1"/>
      <c r="C81" s="1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>
      <c r="A82" s="1"/>
      <c r="B82" s="1"/>
      <c r="C82" s="1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>
      <c r="A83" s="1"/>
      <c r="B83" s="1"/>
      <c r="C83" s="1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>
      <c r="A84" s="1"/>
      <c r="B84" s="1"/>
      <c r="C84" s="1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>
      <c r="A85" s="1"/>
      <c r="B85" s="1"/>
      <c r="C85" s="1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>
      <c r="A86" s="1"/>
      <c r="B86" s="1"/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>
      <c r="A87" s="1"/>
      <c r="B87" s="1"/>
      <c r="C87" s="1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>
      <c r="A88" s="1"/>
      <c r="B88" s="1"/>
      <c r="C88" s="1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>
      <c r="A89" s="1"/>
      <c r="B89" s="1"/>
      <c r="C89" s="1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>
      <c r="A90" s="1"/>
      <c r="B90" s="1"/>
      <c r="C90" s="1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>
      <c r="A91" s="1"/>
      <c r="B91" s="1"/>
      <c r="C91" s="1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>
      <c r="A92" s="1"/>
      <c r="B92" s="1"/>
      <c r="C92" s="1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>
      <c r="A93" s="1"/>
      <c r="B93" s="1"/>
      <c r="C93" s="1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>
      <c r="A94" s="1"/>
      <c r="B94" s="1"/>
      <c r="C94" s="1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>
      <c r="A95" s="1"/>
      <c r="B95" s="1"/>
      <c r="C95" s="1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>
      <c r="A96" s="1"/>
      <c r="B96" s="1"/>
      <c r="C96" s="1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>
      <c r="A97" s="1"/>
      <c r="B97" s="1"/>
      <c r="C97" s="1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>
      <c r="A98" s="1"/>
      <c r="B98" s="1"/>
      <c r="C98" s="1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>
      <c r="A99" s="1"/>
      <c r="B99" s="1"/>
      <c r="C99" s="1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>
      <c r="A100" s="1"/>
      <c r="B100" s="1"/>
      <c r="C100" s="1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>
      <c r="A101" s="1"/>
      <c r="B101" s="1"/>
      <c r="C101" s="1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>
      <c r="A102" s="1"/>
      <c r="B102" s="1"/>
      <c r="C102" s="1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>
      <c r="A103" s="1"/>
      <c r="B103" s="1"/>
      <c r="C103" s="1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>
      <c r="A104" s="1"/>
      <c r="B104" s="1"/>
      <c r="C104" s="1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>
      <c r="A105" s="1"/>
      <c r="B105" s="1"/>
      <c r="C105" s="1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>
      <c r="A106" s="1"/>
      <c r="B106" s="1"/>
      <c r="C106" s="1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>
      <c r="A107" s="1"/>
      <c r="B107" s="1"/>
      <c r="C107" s="1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>
      <c r="A108" s="1"/>
      <c r="B108" s="1"/>
      <c r="C108" s="1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>
      <c r="A109" s="1"/>
      <c r="B109" s="1"/>
      <c r="C109" s="1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>
      <c r="A110" s="1"/>
      <c r="B110" s="1"/>
      <c r="C110" s="1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1"/>
      <c r="B118" s="1"/>
      <c r="C118" s="1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>
      <c r="A119" s="1"/>
      <c r="B119" s="1"/>
      <c r="C119" s="1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>
      <c r="A120" s="1"/>
      <c r="B120" s="1"/>
      <c r="C120" s="1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>
      <c r="A121" s="1"/>
      <c r="B121" s="1"/>
      <c r="C121" s="1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>
      <c r="A122" s="1"/>
      <c r="B122" s="1"/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>
      <c r="A123" s="1"/>
      <c r="B123" s="1"/>
      <c r="C123" s="1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>
      <c r="A124" s="1"/>
      <c r="B124" s="1"/>
      <c r="C124" s="1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>
      <c r="A125" s="1"/>
      <c r="B125" s="1"/>
      <c r="C125" s="1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>
      <c r="A307" s="1"/>
      <c r="B307" s="1"/>
      <c r="C307" s="12"/>
      <c r="D307" s="1"/>
      <c r="E307" s="1"/>
      <c r="F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2013-04-23T08:16:22Z</dcterms:modified>
</cp:coreProperties>
</file>